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rias\Documents\2025\INFORME PAGINA WEB INVIAS\Abril-2025\"/>
    </mc:Choice>
  </mc:AlternateContent>
  <xr:revisionPtr revIDLastSave="0" documentId="13_ncr:1_{2C9D8046-1C1C-4734-AECE-3A64F27A1B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E ABRIL" sheetId="3" r:id="rId1"/>
  </sheets>
  <definedNames>
    <definedName name="_xlnm._FilterDatabase" localSheetId="0" hidden="1">'INFORME ABRIL'!$A$5:$X$182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78" i="3" l="1"/>
  <c r="X178" i="3"/>
  <c r="X161" i="3"/>
  <c r="W159" i="3"/>
  <c r="W158" i="3"/>
  <c r="W157" i="3"/>
  <c r="W156" i="3"/>
  <c r="X159" i="3"/>
  <c r="X158" i="3"/>
  <c r="X157" i="3"/>
  <c r="X156" i="3"/>
  <c r="X148" i="3"/>
  <c r="X153" i="3"/>
  <c r="X154" i="3"/>
  <c r="X16" i="3"/>
  <c r="X14" i="3"/>
  <c r="X10" i="3"/>
  <c r="U137" i="3"/>
  <c r="S137" i="3"/>
  <c r="Q137" i="3"/>
  <c r="O137" i="3"/>
  <c r="J137" i="3"/>
  <c r="K137" i="3"/>
  <c r="L137" i="3"/>
  <c r="M137" i="3"/>
  <c r="N137" i="3"/>
  <c r="I137" i="3"/>
  <c r="X135" i="3"/>
  <c r="X136" i="3"/>
  <c r="W136" i="3"/>
  <c r="V136" i="3"/>
  <c r="T136" i="3"/>
  <c r="R136" i="3"/>
  <c r="P136" i="3"/>
  <c r="W135" i="3"/>
  <c r="V135" i="3"/>
  <c r="T135" i="3"/>
  <c r="R135" i="3"/>
  <c r="P135" i="3"/>
  <c r="X132" i="3"/>
  <c r="W132" i="3"/>
  <c r="V132" i="3"/>
  <c r="T132" i="3"/>
  <c r="R132" i="3"/>
  <c r="P132" i="3"/>
  <c r="P6" i="3"/>
  <c r="R6" i="3"/>
  <c r="P7" i="3"/>
  <c r="R7" i="3"/>
  <c r="P8" i="3"/>
  <c r="R8" i="3"/>
  <c r="T6" i="3"/>
  <c r="T7" i="3"/>
  <c r="T8" i="3"/>
  <c r="U179" i="3"/>
  <c r="S179" i="3"/>
  <c r="Q179" i="3"/>
  <c r="J179" i="3"/>
  <c r="K179" i="3"/>
  <c r="L179" i="3"/>
  <c r="M179" i="3"/>
  <c r="N179" i="3"/>
  <c r="O179" i="3"/>
  <c r="I179" i="3"/>
  <c r="U160" i="3"/>
  <c r="S160" i="3"/>
  <c r="Q160" i="3"/>
  <c r="J160" i="3"/>
  <c r="K160" i="3"/>
  <c r="L160" i="3"/>
  <c r="M160" i="3"/>
  <c r="N160" i="3"/>
  <c r="O160" i="3"/>
  <c r="I160" i="3"/>
  <c r="U155" i="3"/>
  <c r="S155" i="3"/>
  <c r="Q155" i="3"/>
  <c r="J155" i="3"/>
  <c r="K155" i="3"/>
  <c r="L155" i="3"/>
  <c r="M155" i="3"/>
  <c r="N155" i="3"/>
  <c r="O155" i="3"/>
  <c r="I155" i="3"/>
  <c r="U147" i="3"/>
  <c r="S147" i="3"/>
  <c r="Q147" i="3"/>
  <c r="J147" i="3"/>
  <c r="K147" i="3"/>
  <c r="L147" i="3"/>
  <c r="M147" i="3"/>
  <c r="N147" i="3"/>
  <c r="O147" i="3"/>
  <c r="I147" i="3"/>
  <c r="U143" i="3"/>
  <c r="S143" i="3"/>
  <c r="Q143" i="3"/>
  <c r="J143" i="3"/>
  <c r="K143" i="3"/>
  <c r="L143" i="3"/>
  <c r="M143" i="3"/>
  <c r="N143" i="3"/>
  <c r="O143" i="3"/>
  <c r="I143" i="3"/>
  <c r="U140" i="3"/>
  <c r="S140" i="3"/>
  <c r="Q140" i="3"/>
  <c r="J140" i="3"/>
  <c r="K140" i="3"/>
  <c r="L140" i="3"/>
  <c r="M140" i="3"/>
  <c r="N140" i="3"/>
  <c r="O140" i="3"/>
  <c r="I140" i="3"/>
  <c r="U131" i="3"/>
  <c r="S131" i="3"/>
  <c r="Q131" i="3"/>
  <c r="J131" i="3"/>
  <c r="K131" i="3"/>
  <c r="L131" i="3"/>
  <c r="M131" i="3"/>
  <c r="N131" i="3"/>
  <c r="O131" i="3"/>
  <c r="I131" i="3"/>
  <c r="S24" i="3"/>
  <c r="S25" i="3" s="1"/>
  <c r="X25" i="3" s="1"/>
  <c r="Q24" i="3"/>
  <c r="J24" i="3"/>
  <c r="J25" i="3" s="1"/>
  <c r="K24" i="3"/>
  <c r="K25" i="3" s="1"/>
  <c r="L24" i="3"/>
  <c r="V24" i="3" s="1"/>
  <c r="M24" i="3"/>
  <c r="M25" i="3" s="1"/>
  <c r="N24" i="3"/>
  <c r="N25" i="3" s="1"/>
  <c r="O24" i="3"/>
  <c r="O25" i="3" s="1"/>
  <c r="I24" i="3"/>
  <c r="I25" i="3" s="1"/>
  <c r="U21" i="3"/>
  <c r="S21" i="3"/>
  <c r="Q21" i="3"/>
  <c r="J21" i="3"/>
  <c r="K21" i="3"/>
  <c r="L21" i="3"/>
  <c r="M21" i="3"/>
  <c r="N21" i="3"/>
  <c r="O21" i="3"/>
  <c r="I21" i="3"/>
  <c r="U15" i="3"/>
  <c r="S15" i="3"/>
  <c r="Q15" i="3"/>
  <c r="J15" i="3"/>
  <c r="K15" i="3"/>
  <c r="L15" i="3"/>
  <c r="M15" i="3"/>
  <c r="N15" i="3"/>
  <c r="O15" i="3"/>
  <c r="I15" i="3"/>
  <c r="U11" i="3"/>
  <c r="S11" i="3"/>
  <c r="Q11" i="3"/>
  <c r="J11" i="3"/>
  <c r="K11" i="3"/>
  <c r="L11" i="3"/>
  <c r="M11" i="3"/>
  <c r="N11" i="3"/>
  <c r="O11" i="3"/>
  <c r="I11" i="3"/>
  <c r="U9" i="3"/>
  <c r="S9" i="3"/>
  <c r="Q9" i="3"/>
  <c r="J9" i="3"/>
  <c r="K9" i="3"/>
  <c r="L9" i="3"/>
  <c r="M9" i="3"/>
  <c r="N9" i="3"/>
  <c r="O9" i="3"/>
  <c r="I9" i="3"/>
  <c r="V178" i="3"/>
  <c r="T178" i="3"/>
  <c r="R178" i="3"/>
  <c r="P178" i="3"/>
  <c r="X177" i="3"/>
  <c r="W177" i="3"/>
  <c r="V177" i="3"/>
  <c r="T177" i="3"/>
  <c r="R177" i="3"/>
  <c r="P177" i="3"/>
  <c r="X176" i="3"/>
  <c r="W176" i="3"/>
  <c r="V176" i="3"/>
  <c r="T176" i="3"/>
  <c r="R176" i="3"/>
  <c r="P176" i="3"/>
  <c r="X175" i="3"/>
  <c r="W175" i="3"/>
  <c r="V175" i="3"/>
  <c r="T175" i="3"/>
  <c r="R175" i="3"/>
  <c r="P175" i="3"/>
  <c r="X174" i="3"/>
  <c r="W174" i="3"/>
  <c r="V174" i="3"/>
  <c r="T174" i="3"/>
  <c r="R174" i="3"/>
  <c r="P174" i="3"/>
  <c r="X173" i="3"/>
  <c r="W173" i="3"/>
  <c r="V173" i="3"/>
  <c r="T173" i="3"/>
  <c r="R173" i="3"/>
  <c r="P173" i="3"/>
  <c r="X172" i="3"/>
  <c r="W172" i="3"/>
  <c r="V172" i="3"/>
  <c r="T172" i="3"/>
  <c r="R172" i="3"/>
  <c r="P172" i="3"/>
  <c r="X171" i="3"/>
  <c r="W171" i="3"/>
  <c r="V171" i="3"/>
  <c r="T171" i="3"/>
  <c r="R171" i="3"/>
  <c r="P171" i="3"/>
  <c r="X170" i="3"/>
  <c r="W170" i="3"/>
  <c r="V170" i="3"/>
  <c r="T170" i="3"/>
  <c r="R170" i="3"/>
  <c r="P170" i="3"/>
  <c r="X169" i="3"/>
  <c r="W169" i="3"/>
  <c r="V169" i="3"/>
  <c r="T169" i="3"/>
  <c r="R169" i="3"/>
  <c r="P169" i="3"/>
  <c r="X168" i="3"/>
  <c r="W168" i="3"/>
  <c r="V168" i="3"/>
  <c r="T168" i="3"/>
  <c r="R168" i="3"/>
  <c r="P168" i="3"/>
  <c r="X167" i="3"/>
  <c r="W167" i="3"/>
  <c r="V167" i="3"/>
  <c r="T167" i="3"/>
  <c r="R167" i="3"/>
  <c r="P167" i="3"/>
  <c r="X166" i="3"/>
  <c r="W166" i="3"/>
  <c r="V166" i="3"/>
  <c r="T166" i="3"/>
  <c r="R166" i="3"/>
  <c r="P166" i="3"/>
  <c r="X165" i="3"/>
  <c r="W165" i="3"/>
  <c r="V165" i="3"/>
  <c r="T165" i="3"/>
  <c r="R165" i="3"/>
  <c r="P165" i="3"/>
  <c r="X164" i="3"/>
  <c r="W164" i="3"/>
  <c r="V164" i="3"/>
  <c r="T164" i="3"/>
  <c r="R164" i="3"/>
  <c r="P164" i="3"/>
  <c r="X163" i="3"/>
  <c r="W163" i="3"/>
  <c r="V163" i="3"/>
  <c r="T163" i="3"/>
  <c r="R163" i="3"/>
  <c r="P163" i="3"/>
  <c r="X162" i="3"/>
  <c r="W162" i="3"/>
  <c r="V162" i="3"/>
  <c r="T162" i="3"/>
  <c r="R162" i="3"/>
  <c r="P162" i="3"/>
  <c r="W161" i="3"/>
  <c r="V161" i="3"/>
  <c r="T161" i="3"/>
  <c r="R161" i="3"/>
  <c r="P161" i="3"/>
  <c r="V159" i="3"/>
  <c r="T159" i="3"/>
  <c r="R159" i="3"/>
  <c r="P159" i="3"/>
  <c r="V158" i="3"/>
  <c r="T158" i="3"/>
  <c r="R158" i="3"/>
  <c r="P158" i="3"/>
  <c r="V157" i="3"/>
  <c r="T157" i="3"/>
  <c r="R157" i="3"/>
  <c r="P157" i="3"/>
  <c r="V156" i="3"/>
  <c r="T156" i="3"/>
  <c r="R156" i="3"/>
  <c r="P156" i="3"/>
  <c r="W154" i="3"/>
  <c r="V154" i="3"/>
  <c r="T154" i="3"/>
  <c r="R154" i="3"/>
  <c r="P154" i="3"/>
  <c r="W153" i="3"/>
  <c r="V153" i="3"/>
  <c r="T153" i="3"/>
  <c r="R153" i="3"/>
  <c r="P153" i="3"/>
  <c r="X152" i="3"/>
  <c r="W152" i="3"/>
  <c r="V152" i="3"/>
  <c r="T152" i="3"/>
  <c r="R152" i="3"/>
  <c r="P152" i="3"/>
  <c r="X151" i="3"/>
  <c r="W151" i="3"/>
  <c r="V151" i="3"/>
  <c r="T151" i="3"/>
  <c r="R151" i="3"/>
  <c r="P151" i="3"/>
  <c r="X150" i="3"/>
  <c r="W150" i="3"/>
  <c r="V150" i="3"/>
  <c r="T150" i="3"/>
  <c r="R150" i="3"/>
  <c r="P150" i="3"/>
  <c r="X149" i="3"/>
  <c r="W149" i="3"/>
  <c r="V149" i="3"/>
  <c r="T149" i="3"/>
  <c r="R149" i="3"/>
  <c r="P149" i="3"/>
  <c r="W148" i="3"/>
  <c r="V148" i="3"/>
  <c r="T148" i="3"/>
  <c r="R148" i="3"/>
  <c r="P148" i="3"/>
  <c r="X146" i="3"/>
  <c r="W146" i="3"/>
  <c r="V146" i="3"/>
  <c r="T146" i="3"/>
  <c r="R146" i="3"/>
  <c r="P146" i="3"/>
  <c r="X145" i="3"/>
  <c r="W145" i="3"/>
  <c r="V145" i="3"/>
  <c r="T145" i="3"/>
  <c r="R145" i="3"/>
  <c r="P145" i="3"/>
  <c r="X144" i="3"/>
  <c r="W144" i="3"/>
  <c r="V144" i="3"/>
  <c r="T144" i="3"/>
  <c r="R144" i="3"/>
  <c r="P144" i="3"/>
  <c r="X142" i="3"/>
  <c r="W142" i="3"/>
  <c r="V142" i="3"/>
  <c r="T142" i="3"/>
  <c r="R142" i="3"/>
  <c r="P142" i="3"/>
  <c r="X141" i="3"/>
  <c r="W141" i="3"/>
  <c r="V141" i="3"/>
  <c r="T141" i="3"/>
  <c r="R141" i="3"/>
  <c r="P141" i="3"/>
  <c r="X139" i="3"/>
  <c r="W139" i="3"/>
  <c r="V139" i="3"/>
  <c r="T139" i="3"/>
  <c r="R139" i="3"/>
  <c r="P139" i="3"/>
  <c r="X138" i="3"/>
  <c r="W138" i="3"/>
  <c r="V138" i="3"/>
  <c r="T138" i="3"/>
  <c r="R138" i="3"/>
  <c r="P138" i="3"/>
  <c r="X134" i="3"/>
  <c r="W134" i="3"/>
  <c r="V134" i="3"/>
  <c r="T134" i="3"/>
  <c r="R134" i="3"/>
  <c r="P134" i="3"/>
  <c r="X133" i="3"/>
  <c r="W133" i="3"/>
  <c r="V133" i="3"/>
  <c r="T133" i="3"/>
  <c r="R133" i="3"/>
  <c r="P133" i="3"/>
  <c r="X130" i="3"/>
  <c r="W130" i="3"/>
  <c r="V130" i="3"/>
  <c r="T130" i="3"/>
  <c r="R130" i="3"/>
  <c r="P130" i="3"/>
  <c r="X129" i="3"/>
  <c r="W129" i="3"/>
  <c r="V129" i="3"/>
  <c r="T129" i="3"/>
  <c r="R129" i="3"/>
  <c r="P129" i="3"/>
  <c r="X128" i="3"/>
  <c r="W128" i="3"/>
  <c r="V128" i="3"/>
  <c r="T128" i="3"/>
  <c r="R128" i="3"/>
  <c r="P128" i="3"/>
  <c r="X127" i="3"/>
  <c r="W127" i="3"/>
  <c r="V127" i="3"/>
  <c r="T127" i="3"/>
  <c r="R127" i="3"/>
  <c r="P127" i="3"/>
  <c r="X126" i="3"/>
  <c r="W126" i="3"/>
  <c r="V126" i="3"/>
  <c r="T126" i="3"/>
  <c r="R126" i="3"/>
  <c r="P126" i="3"/>
  <c r="X125" i="3"/>
  <c r="W125" i="3"/>
  <c r="V125" i="3"/>
  <c r="T125" i="3"/>
  <c r="R125" i="3"/>
  <c r="P125" i="3"/>
  <c r="X124" i="3"/>
  <c r="W124" i="3"/>
  <c r="V124" i="3"/>
  <c r="T124" i="3"/>
  <c r="R124" i="3"/>
  <c r="P124" i="3"/>
  <c r="X123" i="3"/>
  <c r="W123" i="3"/>
  <c r="V123" i="3"/>
  <c r="T123" i="3"/>
  <c r="R123" i="3"/>
  <c r="P123" i="3"/>
  <c r="X122" i="3"/>
  <c r="W122" i="3"/>
  <c r="V122" i="3"/>
  <c r="T122" i="3"/>
  <c r="R122" i="3"/>
  <c r="P122" i="3"/>
  <c r="X121" i="3"/>
  <c r="W121" i="3"/>
  <c r="V121" i="3"/>
  <c r="T121" i="3"/>
  <c r="R121" i="3"/>
  <c r="P121" i="3"/>
  <c r="X120" i="3"/>
  <c r="W120" i="3"/>
  <c r="V120" i="3"/>
  <c r="T120" i="3"/>
  <c r="R120" i="3"/>
  <c r="P120" i="3"/>
  <c r="X119" i="3"/>
  <c r="W119" i="3"/>
  <c r="V119" i="3"/>
  <c r="T119" i="3"/>
  <c r="R119" i="3"/>
  <c r="P119" i="3"/>
  <c r="X118" i="3"/>
  <c r="W118" i="3"/>
  <c r="V118" i="3"/>
  <c r="T118" i="3"/>
  <c r="R118" i="3"/>
  <c r="P118" i="3"/>
  <c r="X117" i="3"/>
  <c r="W117" i="3"/>
  <c r="V117" i="3"/>
  <c r="T117" i="3"/>
  <c r="R117" i="3"/>
  <c r="P117" i="3"/>
  <c r="X116" i="3"/>
  <c r="W116" i="3"/>
  <c r="V116" i="3"/>
  <c r="T116" i="3"/>
  <c r="R116" i="3"/>
  <c r="P116" i="3"/>
  <c r="X115" i="3"/>
  <c r="W115" i="3"/>
  <c r="V115" i="3"/>
  <c r="T115" i="3"/>
  <c r="R115" i="3"/>
  <c r="P115" i="3"/>
  <c r="X114" i="3"/>
  <c r="W114" i="3"/>
  <c r="V114" i="3"/>
  <c r="T114" i="3"/>
  <c r="R114" i="3"/>
  <c r="P114" i="3"/>
  <c r="X113" i="3"/>
  <c r="W113" i="3"/>
  <c r="V113" i="3"/>
  <c r="T113" i="3"/>
  <c r="R113" i="3"/>
  <c r="P113" i="3"/>
  <c r="X112" i="3"/>
  <c r="W112" i="3"/>
  <c r="V112" i="3"/>
  <c r="T112" i="3"/>
  <c r="R112" i="3"/>
  <c r="P112" i="3"/>
  <c r="X111" i="3"/>
  <c r="W111" i="3"/>
  <c r="V111" i="3"/>
  <c r="T111" i="3"/>
  <c r="R111" i="3"/>
  <c r="P111" i="3"/>
  <c r="X110" i="3"/>
  <c r="W110" i="3"/>
  <c r="V110" i="3"/>
  <c r="T110" i="3"/>
  <c r="R110" i="3"/>
  <c r="P110" i="3"/>
  <c r="X109" i="3"/>
  <c r="W109" i="3"/>
  <c r="V109" i="3"/>
  <c r="T109" i="3"/>
  <c r="R109" i="3"/>
  <c r="P109" i="3"/>
  <c r="X108" i="3"/>
  <c r="W108" i="3"/>
  <c r="V108" i="3"/>
  <c r="T108" i="3"/>
  <c r="R108" i="3"/>
  <c r="P108" i="3"/>
  <c r="X107" i="3"/>
  <c r="W107" i="3"/>
  <c r="V107" i="3"/>
  <c r="T107" i="3"/>
  <c r="R107" i="3"/>
  <c r="P107" i="3"/>
  <c r="X106" i="3"/>
  <c r="W106" i="3"/>
  <c r="V106" i="3"/>
  <c r="T106" i="3"/>
  <c r="R106" i="3"/>
  <c r="P106" i="3"/>
  <c r="X105" i="3"/>
  <c r="W105" i="3"/>
  <c r="V105" i="3"/>
  <c r="T105" i="3"/>
  <c r="R105" i="3"/>
  <c r="P105" i="3"/>
  <c r="X104" i="3"/>
  <c r="W104" i="3"/>
  <c r="V104" i="3"/>
  <c r="T104" i="3"/>
  <c r="R104" i="3"/>
  <c r="P104" i="3"/>
  <c r="X103" i="3"/>
  <c r="W103" i="3"/>
  <c r="V103" i="3"/>
  <c r="T103" i="3"/>
  <c r="R103" i="3"/>
  <c r="P103" i="3"/>
  <c r="X102" i="3"/>
  <c r="W102" i="3"/>
  <c r="V102" i="3"/>
  <c r="T102" i="3"/>
  <c r="R102" i="3"/>
  <c r="P102" i="3"/>
  <c r="X101" i="3"/>
  <c r="W101" i="3"/>
  <c r="V101" i="3"/>
  <c r="T101" i="3"/>
  <c r="R101" i="3"/>
  <c r="P101" i="3"/>
  <c r="X100" i="3"/>
  <c r="W100" i="3"/>
  <c r="V100" i="3"/>
  <c r="T100" i="3"/>
  <c r="R100" i="3"/>
  <c r="P100" i="3"/>
  <c r="X99" i="3"/>
  <c r="W99" i="3"/>
  <c r="V99" i="3"/>
  <c r="T99" i="3"/>
  <c r="R99" i="3"/>
  <c r="P99" i="3"/>
  <c r="X98" i="3"/>
  <c r="W98" i="3"/>
  <c r="V98" i="3"/>
  <c r="T98" i="3"/>
  <c r="R98" i="3"/>
  <c r="P98" i="3"/>
  <c r="X97" i="3"/>
  <c r="W97" i="3"/>
  <c r="V97" i="3"/>
  <c r="T97" i="3"/>
  <c r="R97" i="3"/>
  <c r="P97" i="3"/>
  <c r="X96" i="3"/>
  <c r="W96" i="3"/>
  <c r="V96" i="3"/>
  <c r="T96" i="3"/>
  <c r="R96" i="3"/>
  <c r="P96" i="3"/>
  <c r="X95" i="3"/>
  <c r="W95" i="3"/>
  <c r="V95" i="3"/>
  <c r="T95" i="3"/>
  <c r="R95" i="3"/>
  <c r="P95" i="3"/>
  <c r="X94" i="3"/>
  <c r="W94" i="3"/>
  <c r="V94" i="3"/>
  <c r="T94" i="3"/>
  <c r="R94" i="3"/>
  <c r="P94" i="3"/>
  <c r="X93" i="3"/>
  <c r="W93" i="3"/>
  <c r="V93" i="3"/>
  <c r="T93" i="3"/>
  <c r="R93" i="3"/>
  <c r="P93" i="3"/>
  <c r="X92" i="3"/>
  <c r="W92" i="3"/>
  <c r="V92" i="3"/>
  <c r="T92" i="3"/>
  <c r="R92" i="3"/>
  <c r="P92" i="3"/>
  <c r="X91" i="3"/>
  <c r="W91" i="3"/>
  <c r="V91" i="3"/>
  <c r="T91" i="3"/>
  <c r="R91" i="3"/>
  <c r="P91" i="3"/>
  <c r="X90" i="3"/>
  <c r="W90" i="3"/>
  <c r="V90" i="3"/>
  <c r="T90" i="3"/>
  <c r="R90" i="3"/>
  <c r="P90" i="3"/>
  <c r="X89" i="3"/>
  <c r="W89" i="3"/>
  <c r="V89" i="3"/>
  <c r="T89" i="3"/>
  <c r="R89" i="3"/>
  <c r="P89" i="3"/>
  <c r="X88" i="3"/>
  <c r="W88" i="3"/>
  <c r="V88" i="3"/>
  <c r="T88" i="3"/>
  <c r="R88" i="3"/>
  <c r="P88" i="3"/>
  <c r="X87" i="3"/>
  <c r="W87" i="3"/>
  <c r="V87" i="3"/>
  <c r="T87" i="3"/>
  <c r="R87" i="3"/>
  <c r="P87" i="3"/>
  <c r="X86" i="3"/>
  <c r="W86" i="3"/>
  <c r="V86" i="3"/>
  <c r="T86" i="3"/>
  <c r="R86" i="3"/>
  <c r="P86" i="3"/>
  <c r="X85" i="3"/>
  <c r="W85" i="3"/>
  <c r="V85" i="3"/>
  <c r="T85" i="3"/>
  <c r="R85" i="3"/>
  <c r="P85" i="3"/>
  <c r="X84" i="3"/>
  <c r="W84" i="3"/>
  <c r="V84" i="3"/>
  <c r="T84" i="3"/>
  <c r="R84" i="3"/>
  <c r="P84" i="3"/>
  <c r="X83" i="3"/>
  <c r="W83" i="3"/>
  <c r="V83" i="3"/>
  <c r="T83" i="3"/>
  <c r="R83" i="3"/>
  <c r="P83" i="3"/>
  <c r="X82" i="3"/>
  <c r="W82" i="3"/>
  <c r="V82" i="3"/>
  <c r="T82" i="3"/>
  <c r="R82" i="3"/>
  <c r="P82" i="3"/>
  <c r="X81" i="3"/>
  <c r="W81" i="3"/>
  <c r="V81" i="3"/>
  <c r="T81" i="3"/>
  <c r="R81" i="3"/>
  <c r="P81" i="3"/>
  <c r="X80" i="3"/>
  <c r="W80" i="3"/>
  <c r="V80" i="3"/>
  <c r="T80" i="3"/>
  <c r="R80" i="3"/>
  <c r="P80" i="3"/>
  <c r="X79" i="3"/>
  <c r="W79" i="3"/>
  <c r="V79" i="3"/>
  <c r="T79" i="3"/>
  <c r="R79" i="3"/>
  <c r="P79" i="3"/>
  <c r="X78" i="3"/>
  <c r="W78" i="3"/>
  <c r="V78" i="3"/>
  <c r="T78" i="3"/>
  <c r="R78" i="3"/>
  <c r="P78" i="3"/>
  <c r="X77" i="3"/>
  <c r="W77" i="3"/>
  <c r="V77" i="3"/>
  <c r="T77" i="3"/>
  <c r="R77" i="3"/>
  <c r="P77" i="3"/>
  <c r="X76" i="3"/>
  <c r="W76" i="3"/>
  <c r="V76" i="3"/>
  <c r="T76" i="3"/>
  <c r="R76" i="3"/>
  <c r="P76" i="3"/>
  <c r="X75" i="3"/>
  <c r="W75" i="3"/>
  <c r="V75" i="3"/>
  <c r="T75" i="3"/>
  <c r="R75" i="3"/>
  <c r="P75" i="3"/>
  <c r="X74" i="3"/>
  <c r="W74" i="3"/>
  <c r="V74" i="3"/>
  <c r="T74" i="3"/>
  <c r="R74" i="3"/>
  <c r="P74" i="3"/>
  <c r="X73" i="3"/>
  <c r="W73" i="3"/>
  <c r="V73" i="3"/>
  <c r="T73" i="3"/>
  <c r="R73" i="3"/>
  <c r="P73" i="3"/>
  <c r="X72" i="3"/>
  <c r="W72" i="3"/>
  <c r="V72" i="3"/>
  <c r="T72" i="3"/>
  <c r="R72" i="3"/>
  <c r="P72" i="3"/>
  <c r="X71" i="3"/>
  <c r="W71" i="3"/>
  <c r="V71" i="3"/>
  <c r="T71" i="3"/>
  <c r="R71" i="3"/>
  <c r="P71" i="3"/>
  <c r="X70" i="3"/>
  <c r="W70" i="3"/>
  <c r="V70" i="3"/>
  <c r="T70" i="3"/>
  <c r="R70" i="3"/>
  <c r="P70" i="3"/>
  <c r="X69" i="3"/>
  <c r="W69" i="3"/>
  <c r="V69" i="3"/>
  <c r="T69" i="3"/>
  <c r="R69" i="3"/>
  <c r="P69" i="3"/>
  <c r="X68" i="3"/>
  <c r="W68" i="3"/>
  <c r="V68" i="3"/>
  <c r="T68" i="3"/>
  <c r="R68" i="3"/>
  <c r="P68" i="3"/>
  <c r="X67" i="3"/>
  <c r="W67" i="3"/>
  <c r="V67" i="3"/>
  <c r="T67" i="3"/>
  <c r="R67" i="3"/>
  <c r="P67" i="3"/>
  <c r="X66" i="3"/>
  <c r="W66" i="3"/>
  <c r="V66" i="3"/>
  <c r="T66" i="3"/>
  <c r="R66" i="3"/>
  <c r="P66" i="3"/>
  <c r="X65" i="3"/>
  <c r="W65" i="3"/>
  <c r="V65" i="3"/>
  <c r="T65" i="3"/>
  <c r="R65" i="3"/>
  <c r="P65" i="3"/>
  <c r="X64" i="3"/>
  <c r="W64" i="3"/>
  <c r="V64" i="3"/>
  <c r="T64" i="3"/>
  <c r="R64" i="3"/>
  <c r="P64" i="3"/>
  <c r="X63" i="3"/>
  <c r="W63" i="3"/>
  <c r="V63" i="3"/>
  <c r="T63" i="3"/>
  <c r="R63" i="3"/>
  <c r="P63" i="3"/>
  <c r="X62" i="3"/>
  <c r="W62" i="3"/>
  <c r="V62" i="3"/>
  <c r="T62" i="3"/>
  <c r="R62" i="3"/>
  <c r="P62" i="3"/>
  <c r="X61" i="3"/>
  <c r="W61" i="3"/>
  <c r="V61" i="3"/>
  <c r="T61" i="3"/>
  <c r="R61" i="3"/>
  <c r="P61" i="3"/>
  <c r="X60" i="3"/>
  <c r="W60" i="3"/>
  <c r="V60" i="3"/>
  <c r="T60" i="3"/>
  <c r="R60" i="3"/>
  <c r="P60" i="3"/>
  <c r="X59" i="3"/>
  <c r="W59" i="3"/>
  <c r="V59" i="3"/>
  <c r="T59" i="3"/>
  <c r="R59" i="3"/>
  <c r="P59" i="3"/>
  <c r="X58" i="3"/>
  <c r="W58" i="3"/>
  <c r="V58" i="3"/>
  <c r="T58" i="3"/>
  <c r="R58" i="3"/>
  <c r="P58" i="3"/>
  <c r="X57" i="3"/>
  <c r="W57" i="3"/>
  <c r="V57" i="3"/>
  <c r="T57" i="3"/>
  <c r="R57" i="3"/>
  <c r="P57" i="3"/>
  <c r="X56" i="3"/>
  <c r="W56" i="3"/>
  <c r="V56" i="3"/>
  <c r="T56" i="3"/>
  <c r="R56" i="3"/>
  <c r="P56" i="3"/>
  <c r="X55" i="3"/>
  <c r="W55" i="3"/>
  <c r="V55" i="3"/>
  <c r="T55" i="3"/>
  <c r="R55" i="3"/>
  <c r="P55" i="3"/>
  <c r="X54" i="3"/>
  <c r="W54" i="3"/>
  <c r="V54" i="3"/>
  <c r="T54" i="3"/>
  <c r="R54" i="3"/>
  <c r="P54" i="3"/>
  <c r="X53" i="3"/>
  <c r="W53" i="3"/>
  <c r="V53" i="3"/>
  <c r="T53" i="3"/>
  <c r="R53" i="3"/>
  <c r="P53" i="3"/>
  <c r="X52" i="3"/>
  <c r="W52" i="3"/>
  <c r="V52" i="3"/>
  <c r="T52" i="3"/>
  <c r="R52" i="3"/>
  <c r="P52" i="3"/>
  <c r="X51" i="3"/>
  <c r="W51" i="3"/>
  <c r="V51" i="3"/>
  <c r="T51" i="3"/>
  <c r="R51" i="3"/>
  <c r="P51" i="3"/>
  <c r="X50" i="3"/>
  <c r="W50" i="3"/>
  <c r="V50" i="3"/>
  <c r="T50" i="3"/>
  <c r="R50" i="3"/>
  <c r="P50" i="3"/>
  <c r="X49" i="3"/>
  <c r="W49" i="3"/>
  <c r="V49" i="3"/>
  <c r="T49" i="3"/>
  <c r="R49" i="3"/>
  <c r="P49" i="3"/>
  <c r="X48" i="3"/>
  <c r="W48" i="3"/>
  <c r="V48" i="3"/>
  <c r="T48" i="3"/>
  <c r="R48" i="3"/>
  <c r="P48" i="3"/>
  <c r="X47" i="3"/>
  <c r="W47" i="3"/>
  <c r="V47" i="3"/>
  <c r="T47" i="3"/>
  <c r="R47" i="3"/>
  <c r="P47" i="3"/>
  <c r="X46" i="3"/>
  <c r="W46" i="3"/>
  <c r="V46" i="3"/>
  <c r="T46" i="3"/>
  <c r="R46" i="3"/>
  <c r="P46" i="3"/>
  <c r="X45" i="3"/>
  <c r="W45" i="3"/>
  <c r="V45" i="3"/>
  <c r="T45" i="3"/>
  <c r="R45" i="3"/>
  <c r="P45" i="3"/>
  <c r="X44" i="3"/>
  <c r="W44" i="3"/>
  <c r="V44" i="3"/>
  <c r="T44" i="3"/>
  <c r="R44" i="3"/>
  <c r="P44" i="3"/>
  <c r="X43" i="3"/>
  <c r="W43" i="3"/>
  <c r="V43" i="3"/>
  <c r="T43" i="3"/>
  <c r="R43" i="3"/>
  <c r="P43" i="3"/>
  <c r="X42" i="3"/>
  <c r="W42" i="3"/>
  <c r="V42" i="3"/>
  <c r="T42" i="3"/>
  <c r="R42" i="3"/>
  <c r="P42" i="3"/>
  <c r="X41" i="3"/>
  <c r="W41" i="3"/>
  <c r="V41" i="3"/>
  <c r="T41" i="3"/>
  <c r="R41" i="3"/>
  <c r="P41" i="3"/>
  <c r="X40" i="3"/>
  <c r="W40" i="3"/>
  <c r="V40" i="3"/>
  <c r="T40" i="3"/>
  <c r="R40" i="3"/>
  <c r="P40" i="3"/>
  <c r="X39" i="3"/>
  <c r="W39" i="3"/>
  <c r="V39" i="3"/>
  <c r="T39" i="3"/>
  <c r="R39" i="3"/>
  <c r="P39" i="3"/>
  <c r="X38" i="3"/>
  <c r="W38" i="3"/>
  <c r="V38" i="3"/>
  <c r="T38" i="3"/>
  <c r="R38" i="3"/>
  <c r="P38" i="3"/>
  <c r="X37" i="3"/>
  <c r="W37" i="3"/>
  <c r="V37" i="3"/>
  <c r="T37" i="3"/>
  <c r="R37" i="3"/>
  <c r="P37" i="3"/>
  <c r="X36" i="3"/>
  <c r="W36" i="3"/>
  <c r="V36" i="3"/>
  <c r="T36" i="3"/>
  <c r="R36" i="3"/>
  <c r="P36" i="3"/>
  <c r="X35" i="3"/>
  <c r="W35" i="3"/>
  <c r="V35" i="3"/>
  <c r="T35" i="3"/>
  <c r="R35" i="3"/>
  <c r="P35" i="3"/>
  <c r="X34" i="3"/>
  <c r="W34" i="3"/>
  <c r="V34" i="3"/>
  <c r="T34" i="3"/>
  <c r="R34" i="3"/>
  <c r="P34" i="3"/>
  <c r="X33" i="3"/>
  <c r="W33" i="3"/>
  <c r="V33" i="3"/>
  <c r="T33" i="3"/>
  <c r="R33" i="3"/>
  <c r="P33" i="3"/>
  <c r="X32" i="3"/>
  <c r="W32" i="3"/>
  <c r="V32" i="3"/>
  <c r="T32" i="3"/>
  <c r="R32" i="3"/>
  <c r="P32" i="3"/>
  <c r="X31" i="3"/>
  <c r="W31" i="3"/>
  <c r="V31" i="3"/>
  <c r="T31" i="3"/>
  <c r="R31" i="3"/>
  <c r="P31" i="3"/>
  <c r="X30" i="3"/>
  <c r="W30" i="3"/>
  <c r="V30" i="3"/>
  <c r="T30" i="3"/>
  <c r="R30" i="3"/>
  <c r="P30" i="3"/>
  <c r="X29" i="3"/>
  <c r="W29" i="3"/>
  <c r="V29" i="3"/>
  <c r="T29" i="3"/>
  <c r="R29" i="3"/>
  <c r="P29" i="3"/>
  <c r="X28" i="3"/>
  <c r="W28" i="3"/>
  <c r="V28" i="3"/>
  <c r="T28" i="3"/>
  <c r="R28" i="3"/>
  <c r="P28" i="3"/>
  <c r="X27" i="3"/>
  <c r="W27" i="3"/>
  <c r="V27" i="3"/>
  <c r="T27" i="3"/>
  <c r="R27" i="3"/>
  <c r="P27" i="3"/>
  <c r="X26" i="3"/>
  <c r="W26" i="3"/>
  <c r="V26" i="3"/>
  <c r="T26" i="3"/>
  <c r="R26" i="3"/>
  <c r="P26" i="3"/>
  <c r="X23" i="3"/>
  <c r="W23" i="3"/>
  <c r="V23" i="3"/>
  <c r="T23" i="3"/>
  <c r="R23" i="3"/>
  <c r="P23" i="3"/>
  <c r="X20" i="3"/>
  <c r="W20" i="3"/>
  <c r="V20" i="3"/>
  <c r="T20" i="3"/>
  <c r="R20" i="3"/>
  <c r="P20" i="3"/>
  <c r="X19" i="3"/>
  <c r="W19" i="3"/>
  <c r="V19" i="3"/>
  <c r="T19" i="3"/>
  <c r="R19" i="3"/>
  <c r="P19" i="3"/>
  <c r="X18" i="3"/>
  <c r="W18" i="3"/>
  <c r="V18" i="3"/>
  <c r="T18" i="3"/>
  <c r="R18" i="3"/>
  <c r="P18" i="3"/>
  <c r="X17" i="3"/>
  <c r="W17" i="3"/>
  <c r="V17" i="3"/>
  <c r="T17" i="3"/>
  <c r="R17" i="3"/>
  <c r="P17" i="3"/>
  <c r="W16" i="3"/>
  <c r="V16" i="3"/>
  <c r="T16" i="3"/>
  <c r="R16" i="3"/>
  <c r="P16" i="3"/>
  <c r="W14" i="3"/>
  <c r="V14" i="3"/>
  <c r="T14" i="3"/>
  <c r="R14" i="3"/>
  <c r="P14" i="3"/>
  <c r="X13" i="3"/>
  <c r="W13" i="3"/>
  <c r="V13" i="3"/>
  <c r="T13" i="3"/>
  <c r="R13" i="3"/>
  <c r="P13" i="3"/>
  <c r="X12" i="3"/>
  <c r="W12" i="3"/>
  <c r="V12" i="3"/>
  <c r="T12" i="3"/>
  <c r="R12" i="3"/>
  <c r="P12" i="3"/>
  <c r="W10" i="3"/>
  <c r="V10" i="3"/>
  <c r="T10" i="3"/>
  <c r="R10" i="3"/>
  <c r="P10" i="3"/>
  <c r="X8" i="3"/>
  <c r="W8" i="3"/>
  <c r="V8" i="3"/>
  <c r="X7" i="3"/>
  <c r="W7" i="3"/>
  <c r="V7" i="3"/>
  <c r="X6" i="3"/>
  <c r="W6" i="3"/>
  <c r="V6" i="3"/>
  <c r="W179" i="3" l="1"/>
  <c r="T160" i="3"/>
  <c r="P160" i="3"/>
  <c r="V160" i="3"/>
  <c r="P147" i="3"/>
  <c r="P140" i="3"/>
  <c r="V140" i="3"/>
  <c r="T21" i="3"/>
  <c r="X155" i="3"/>
  <c r="X143" i="3"/>
  <c r="V143" i="3"/>
  <c r="R160" i="3"/>
  <c r="P137" i="3"/>
  <c r="X131" i="3"/>
  <c r="P131" i="3"/>
  <c r="V131" i="3"/>
  <c r="V147" i="3"/>
  <c r="M180" i="3"/>
  <c r="P155" i="3"/>
  <c r="R179" i="3"/>
  <c r="Q180" i="3"/>
  <c r="S22" i="3"/>
  <c r="W15" i="3"/>
  <c r="X24" i="3"/>
  <c r="R137" i="3"/>
  <c r="R147" i="3"/>
  <c r="T179" i="3"/>
  <c r="S180" i="3"/>
  <c r="T137" i="3"/>
  <c r="P143" i="3"/>
  <c r="T147" i="3"/>
  <c r="P179" i="3"/>
  <c r="V179" i="3"/>
  <c r="U180" i="3"/>
  <c r="V137" i="3"/>
  <c r="T140" i="3"/>
  <c r="L25" i="3"/>
  <c r="V25" i="3" s="1"/>
  <c r="P24" i="3"/>
  <c r="J180" i="3"/>
  <c r="X140" i="3"/>
  <c r="O22" i="3"/>
  <c r="V9" i="3"/>
  <c r="R24" i="3"/>
  <c r="R143" i="3"/>
  <c r="X179" i="3"/>
  <c r="V155" i="3"/>
  <c r="K180" i="3"/>
  <c r="X11" i="3"/>
  <c r="W21" i="3"/>
  <c r="I180" i="3"/>
  <c r="R131" i="3"/>
  <c r="T143" i="3"/>
  <c r="X147" i="3"/>
  <c r="L180" i="3"/>
  <c r="T24" i="3"/>
  <c r="O180" i="3"/>
  <c r="T131" i="3"/>
  <c r="X137" i="3"/>
  <c r="R155" i="3"/>
  <c r="N180" i="3"/>
  <c r="R140" i="3"/>
  <c r="T155" i="3"/>
  <c r="X160" i="3"/>
  <c r="W24" i="3"/>
  <c r="I22" i="3"/>
  <c r="V21" i="3"/>
  <c r="Q25" i="3"/>
  <c r="W131" i="3"/>
  <c r="W137" i="3"/>
  <c r="W140" i="3"/>
  <c r="W143" i="3"/>
  <c r="W147" i="3"/>
  <c r="W155" i="3"/>
  <c r="W160" i="3"/>
  <c r="M22" i="3"/>
  <c r="T9" i="3"/>
  <c r="N22" i="3"/>
  <c r="K22" i="3"/>
  <c r="J22" i="3"/>
  <c r="R21" i="3"/>
  <c r="R9" i="3"/>
  <c r="T11" i="3"/>
  <c r="P21" i="3"/>
  <c r="X21" i="3"/>
  <c r="X9" i="3"/>
  <c r="Q22" i="3"/>
  <c r="W9" i="3"/>
  <c r="L22" i="3"/>
  <c r="R15" i="3"/>
  <c r="U22" i="3"/>
  <c r="T15" i="3"/>
  <c r="P9" i="3"/>
  <c r="P11" i="3"/>
  <c r="V11" i="3"/>
  <c r="P15" i="3"/>
  <c r="V15" i="3"/>
  <c r="W11" i="3"/>
  <c r="X15" i="3"/>
  <c r="R11" i="3"/>
  <c r="T25" i="3" l="1"/>
  <c r="P22" i="3"/>
  <c r="P25" i="3"/>
  <c r="M181" i="3"/>
  <c r="K181" i="3"/>
  <c r="J181" i="3"/>
  <c r="L181" i="3"/>
  <c r="W180" i="3"/>
  <c r="N181" i="3"/>
  <c r="R180" i="3"/>
  <c r="Q181" i="3"/>
  <c r="T22" i="3"/>
  <c r="R25" i="3"/>
  <c r="S181" i="3"/>
  <c r="T180" i="3"/>
  <c r="X180" i="3"/>
  <c r="I181" i="3"/>
  <c r="P180" i="3"/>
  <c r="O181" i="3"/>
  <c r="V180" i="3"/>
  <c r="U181" i="3"/>
  <c r="W25" i="3"/>
  <c r="R22" i="3"/>
  <c r="V22" i="3"/>
  <c r="W22" i="3"/>
  <c r="X22" i="3"/>
  <c r="P181" i="3" l="1"/>
  <c r="R181" i="3"/>
  <c r="V181" i="3"/>
  <c r="W181" i="3"/>
  <c r="T181" i="3"/>
  <c r="X181" i="3"/>
</calcChain>
</file>

<file path=xl/sharedStrings.xml><?xml version="1.0" encoding="utf-8"?>
<sst xmlns="http://schemas.openxmlformats.org/spreadsheetml/2006/main" count="1314" uniqueCount="294">
  <si>
    <t>RUBRO</t>
  </si>
  <si>
    <t>TIPO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</si>
  <si>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</si>
  <si>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</si>
  <si>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</si>
  <si>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</si>
  <si>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</si>
  <si>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</si>
  <si>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</si>
  <si>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</si>
  <si>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</si>
  <si>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</si>
  <si>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</si>
  <si>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</si>
  <si>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</si>
  <si>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</si>
  <si>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</si>
  <si>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</si>
  <si>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</si>
  <si>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</si>
  <si>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</si>
  <si>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</si>
  <si>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</si>
  <si>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</si>
  <si>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</si>
  <si>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</si>
  <si>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ADQUISICIÓN DE BIENES  Y SERVICIOS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</si>
  <si>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</si>
  <si>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</si>
  <si>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</si>
  <si>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</si>
  <si>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</si>
  <si>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</si>
  <si>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</si>
  <si>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</si>
  <si>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</si>
  <si>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</si>
  <si>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</si>
  <si>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</si>
  <si>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</si>
  <si>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</si>
  <si>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</si>
  <si>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</si>
  <si>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</si>
  <si>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</si>
  <si>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</si>
  <si>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</si>
  <si>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C-2401-0600-41-51102D</t>
  </si>
  <si>
    <t>16</t>
  </si>
  <si>
    <t>Propios</t>
  </si>
  <si>
    <t>20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</si>
  <si>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</si>
  <si>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</si>
  <si>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</si>
  <si>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</si>
  <si>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</si>
  <si>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</si>
  <si>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</si>
  <si>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</si>
  <si>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</si>
  <si>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</si>
  <si>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</si>
  <si>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</si>
  <si>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</si>
  <si>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</si>
  <si>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</si>
  <si>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</si>
  <si>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</si>
  <si>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</si>
  <si>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</si>
  <si>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</si>
  <si>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</si>
  <si>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</si>
  <si>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</si>
  <si>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</si>
  <si>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</si>
  <si>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</si>
  <si>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</si>
  <si>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</si>
  <si>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C-2401-0600-100-51102D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</si>
  <si>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</si>
  <si>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</si>
  <si>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</si>
  <si>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</si>
  <si>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</si>
  <si>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</si>
  <si>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</si>
  <si>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</si>
  <si>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</si>
  <si>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</si>
  <si>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</si>
  <si>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</si>
  <si>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</si>
  <si>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</si>
  <si>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</si>
  <si>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</si>
  <si>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</si>
  <si>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</si>
  <si>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</si>
  <si>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</si>
  <si>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</si>
  <si>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</si>
  <si>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</si>
  <si>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</si>
  <si>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</si>
  <si>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C-2401-0600-132-51102D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</si>
  <si>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</si>
  <si>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</si>
  <si>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</si>
  <si>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</si>
  <si>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</si>
  <si>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</si>
  <si>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C-2401-0600-141-51102D</t>
  </si>
  <si>
    <t>C-2401-0600-142-51102D</t>
  </si>
  <si>
    <t>C-2401-0600-143-51102D</t>
  </si>
  <si>
    <t>C-2401-0600-144-51102D</t>
  </si>
  <si>
    <t>C-2401-0600-146-51102D</t>
  </si>
  <si>
    <t>C-2402-0600-13-51102A</t>
  </si>
  <si>
    <t>C-2404-0600-2-51102D</t>
  </si>
  <si>
    <t>C-2405-0600-5-52104E</t>
  </si>
  <si>
    <t>C-2405-0600-6-52104E</t>
  </si>
  <si>
    <t>C-2406-0600-6-51102A</t>
  </si>
  <si>
    <t>C-2406-0600-7-51102A</t>
  </si>
  <si>
    <t>C-2406-0600-8-51102A</t>
  </si>
  <si>
    <t>C-2409-0600-2-20301C</t>
  </si>
  <si>
    <t>C-2409-0600-3-20301C</t>
  </si>
  <si>
    <t>C-2409-0600-4-51102D</t>
  </si>
  <si>
    <t>C-2409-0600-5-20301C</t>
  </si>
  <si>
    <t>C-2409-0600-6-20301C</t>
  </si>
  <si>
    <t>C-2409-0600-9-20301C</t>
  </si>
  <si>
    <t>C-2410-0600-1-20301C</t>
  </si>
  <si>
    <t>C-2410-0600-2-40201C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</si>
  <si>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</si>
  <si>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</si>
  <si>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</si>
  <si>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</si>
  <si>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</si>
  <si>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</si>
  <si>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</si>
  <si>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</si>
  <si>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</si>
  <si>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</si>
  <si>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C-2499-0600-29-51102D</t>
  </si>
  <si>
    <t>MEJORAMIENTO Y MANTENIMIENTO CARRETERA SANTA FE DE BOGOTÁ - CHIQUINQUIRÁ- BUCARAMANGA- SAN ALBERTO DE LA TRONCAL CENTRAL. CUNDINAMARCA, BOYACÁ, SANTANDER, NORTE DE SANTANDER.</t>
  </si>
  <si>
    <t>CONSTRUCCIÓN, MEJORAMIENTO Y MANTENIMIENTO DE LA VÍA PUERTO SALGAR - PUERTO ARAUJO - LA LIZAMA - SAN ALBERTO - SAN ROQUE DE LA TRONCAL DEL MAGDALENA. CUNDINAMARCA, BOYACÁ, SANTANDER, NORTE DE SANTANDER, CESAR</t>
  </si>
  <si>
    <t>MEJORAMIENTO Y MANTENIMIENTO DE LA CARRETERA CUCUTA - SARDINATA - OCAÑA - AGUACLARA Y ACCESOS.  CESAR, NORTE DE SANTANDER</t>
  </si>
  <si>
    <t>MEJORAMIENTO Y MANTENIMIENTO TRIBUGÁ-MEDELLÍN-PUERTO BERRIO-CRUCE RUTA 45-BARRANCABERMEJA-BUCARAMANGA-PAMPLONA-ARAUCA.   CHOCÓ, ANTIOQUIA, SANTANDER, NORTE DE SANTANDER, ARAUCA</t>
  </si>
  <si>
    <t>MEJORAMIENTO , MANTENIMIENTO DE LA CARRETERA PUERTO REY - MONTERÍA - CERETÉ - LA YE - EL VIAJANO - GUAYEPO - MAJAGUAL DE LA TRANSVERSAL PUERTO REY - MONTERÍA - TIBÚ. DEPARTAMENTOS   CÓRDOBA, SUCRE</t>
  </si>
  <si>
    <t>MEJORAMIENTO  Y MANTENIMIENTO CARRETERA PUERTO BOYACÁ - CHIQUINQUIRÁ - VILLA DE LEYVA - TUNJA - RAMIRIQUI - MIRAFLORES - MONTERREY.  BOYACÁ, CASANARE</t>
  </si>
  <si>
    <t>MEJORAMIENTO Y MANTENIMIENTO CARRETERA LAS ANIMAS-SANTA CECILIA-PUEBLO RICO-FRESNO-BOGOTA. TRANSVERSAL LAS ANIMAS-BOGOTÁ.   CHOCÓ, RISARALDA, CALDAS, TOLIMA, CUNDINAMARCA</t>
  </si>
  <si>
    <t>MEJORAMIENTO Y MANTENIMIENTO DE LA CARRETERA PUENTE SAN MIGUEL - ESPINAL DE LA TRONCAL DEL MAGDALENA. DEPARTAMENTOS  PUTUMAYO, CAUCA, HUILA, TOLIMA</t>
  </si>
  <si>
    <t>MEJORAMIENTO Y  MANTENIMIENTO DE LA CARRETERA  LOS CUROS - MALAGA.  SANTANDER</t>
  </si>
  <si>
    <t>CONSTRUCCIÓN , MEJORAMIENTO Y MANTENIMIENTO DE LA CARRETERA CALI - LOBOGUERRERO DE LOS ACCESOS A CALI.  VALLE DEL CAUCA</t>
  </si>
  <si>
    <t xml:space="preserve">Administración, Recaudo y Control de Peajes. Nacional </t>
  </si>
  <si>
    <t>CONSTRUCCIÓN , MEJORAMIENTO Y MANTENIMIENTO DE LA CARRETERA ALTAMIRA - FLORENCIA.  HUILA, CAQUETÁ</t>
  </si>
  <si>
    <t>CONSTRUCCIÓN , MEJORAMIENTO Y MANTENIMIENTO DE LA VARIANTE CALARCÁ - CIRCASIA.   QUINDIO</t>
  </si>
  <si>
    <t>CONSTRUCCIÓN , MEJORAMIENTO Y MANTENIMIENTO DE LA CARRETERA SABANETA – COVEÑAS.  SUCRE - CORDOBA</t>
  </si>
  <si>
    <t>MEJORAMIENTO Y MANTENIMIENTO CARRETERA SAN  GIL - BARICHARA - GUANE.  SANTANDER</t>
  </si>
  <si>
    <t>CONSTRUCCIÓN, MEJORAMIENTO, MANTENIMIENTO Y REHABILITACIÓN DE LA VÍA SANTANA - LA GLORIA DEL ACCESO TRANSVERSAL CARMEN - BOSCONIA DEL DEPARTAMENTO DE MAGDALENA</t>
  </si>
  <si>
    <t>CONSTRUCCIÓN , MEJORAMIENTO Y MANTENIMIENTO DE LA CARRETERA SAN ROQUE - LA PAZ - SAN JUAN DEL CESAR - BUENAVISTA Y VALLEDUPAR - LA PAZ. TRONCAL DEL CARBÓN.  CESAR, LA GUAJIRA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</si>
  <si>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</si>
  <si>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CONSTRUCCIÓN , MEJORAMIENTO Y MANTENIMIENTO DE LA CARRETERA LA VIRGINIA - APIA, DE LA CONEXIÓN TRONCAL DE OCCIDENTE - TRANSVERSAL LAS ANIMAS-BOGOTÁ  RISARALDA</t>
  </si>
  <si>
    <t>CONSTRUCCIÓN , MEJORAMIENTO Y MANTENIMIENTO DE LA CARRETERA GUACHUCAL - IPIALES - EL ESPINO, VÍA ALTERNA AL PUERTO DE TUMACO.  NARIÑO</t>
  </si>
  <si>
    <t>CONSTRUCCIÓN , MEJORAMIENTO Y MANTENIMIENTO DE LA TRANSVERSAL ROSAS - CONDAGUA.  CAUCA, PUTUMAYO-[PREVIO CONCEPTO DNP]</t>
  </si>
  <si>
    <t>CONSTRUCCIÓN , MEJORAMIENTO Y MANTENIMIENTO DE LA CARRETERA TURBO-CARTAGENA-BARRANQUILLA-SANTA MARTA-RIOHACHA-PARAGUACHÓN. TRANSVERSAL DEL CARIBE.  CÓRDOBA, ATLÁNTICO, SUCRE, ANTIOQUIA, BOLÍVAR, MAGDALENA, LA GUAJIRA</t>
  </si>
  <si>
    <t>CONSTRUCCIÓN , MEJORAMIENTO Y MANTENIMIENTO DE LA CARRETERA LORICA - CHINU, CONEXIÓN TRANSVERSAL DEL CARIBE - TRONCAL DE OCCIDENTE.  CÓRDOBA</t>
  </si>
  <si>
    <t>CONSTRUCCIÓN , MEJORAMIENTO Y MANTENIMIENTO DE LA CARRETERA YACOPÍ - LA PALMA – CAPARRAPÍ - DINDAL.  CUNDINAMARCA</t>
  </si>
  <si>
    <t>CONSTRUCCIÓN , MEJORAMIENTO Y MANTENIMIENTO DE LA CARRETERA PLATO - SALAMINA - PALERMO. PARALELA RÍO MAGDALENA.  MAGDALENA</t>
  </si>
  <si>
    <t>CONSTRUCCIÓN , MEJORAMIENTO Y MANTENIMIENTO DE LA CARRETERA PUERTO ARAUJO - CIMITARRA - LANDAZURI - VELEZ - BARBOSA - TUNJA DE LA TRANSVERSAL DEL CARARE.  BOYACÁ, SANTANDER</t>
  </si>
  <si>
    <t>CONSTRUCCIÓN , MEJORAMIENTO Y MANTENIMIENTO DE LA CARRETERA SANTA LUCIA - MOÑITOS EN EL DEPARTAMENTO DE  CÓRDOBA</t>
  </si>
  <si>
    <t>CONSTRUCCIÓN , MEJORAMIENTO Y MANTENIMIENTO DE LA CARRETERA OCAÑA - LA ONDINA - LLANO GRANDE - CONVENCIÓN. ACCESO A OCAÑA.  NORTE DE SANTANDER</t>
  </si>
  <si>
    <t>CONSTRUCCIÓN , MEJORAMIENTO Y MANTENIMIENTO DE LAS VÍAS ALTERNAS A LA TRANSVERSAL DEL CARIBE.  CÓRDOBA, ATLÁNTICO, BOLÍVAR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</si>
  <si>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</si>
  <si>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CONSTRUCCIÓN , MEJORAMIENTO Y MANTENIMIENTO DE LA CARRETERA TAME - COROCORO - ARAUCA. TRANSVERSAL CORREDOR FRONTERIZO DEL ORIENTE COLOMBIANO.  ARAUCA</t>
  </si>
  <si>
    <t>CONSTRUCCIÓN , MEJORAMIENTO Y MANTENIMIENTO DE LA CARRETERA MEDELLÍN-SANTUARIO-PUERTO TRIUNFO-CRUCE RUTA 45 Y TOBIAGRANDE-SANTAFE DE BOGOTÁ. TRANSVERSAL MEDELLÍN-BOGOTÁ.  CUNDINAMARCA, ANTIOQUIA</t>
  </si>
  <si>
    <t>CONSERVACIÓN DE VÍAS A TRAVÉS DE MANTENIMIENTO RUTINARIO Y ADMINISTRACIÓN VIAL.  NACIONAL</t>
  </si>
  <si>
    <t>CONSTRUCCIÓN , MEJORAMIENTO Y MANTENIMIENTO DE LAS VÍAS TRANSFERIDAS POR LA EMERGENCIA DEL RIO PÁEZ.  CAUCA, HUILA</t>
  </si>
  <si>
    <t>CONSTRUCCIÓN TÚNEL DEL TOYO Y VÍAS DE ACCESO EN EL CORREDOR SANTAFÉ DE ANTIOQUIA - CAÑASGORDAS EN EL DEPARTAMENTO DE  ANTIOQUIA</t>
  </si>
  <si>
    <t>MEJORAMIENTO , MANTENIMIENTO Y REHABILITACIÓN DE LA VÍA BELEN - SOCHA - SACAMA - LA CABUYA.  CASANARE, BOYACÁ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</si>
  <si>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</si>
  <si>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CONSTRUCCIÓN , MEJORAMIENTO Y MANTENIMIENTO DE LA CARRETERA GRANADA - SAN JOSÉ DEL GUAVIARE DE LA TRANSVERSAL BUGA - PUERTO INÍRIDA.  META - GUAVIARE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</si>
  <si>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</si>
  <si>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CONSTRUCCIÓN , MEJORAMIENTO Y MANTENIMIENTO DE LA CARRETERA POPAYÁN - PATICO - PALETARÁ - ISNOS - PITALITO - SAN AGUSTÍN DE LOS CIRCUITOS ECOTURÍSTICOS  HUILA, CAUCA</t>
  </si>
  <si>
    <t>CONSTRUCCIÓN , MEJORAMIENTO Y MANTENIMIENTO DE LA CARRETERA SAN CAYETANO - CORNEJO - ZULIA.  NORTE DE SANTANDER</t>
  </si>
  <si>
    <t>CONSTRUCCIÓN , MEJORAMIENTO Y MANTENIMIENTO DE LA CARRETERA TUQUERRES - SAMANIEGO.  NARIÑO</t>
  </si>
  <si>
    <t>CONSTRUCCIÓN, MEJORAMIENTO Y MANTENIMIENTO DE LA CONEXIÓN ENTRE LA TRANSVERSAL BUENAVENTURA - PUERTO CARREÑO Y LA TRONCAL CENTRAL DEL NORTE, CUNDINAMARCA</t>
  </si>
  <si>
    <t>CONSTRUCCIÓN , MEJORAMIENTO Y MANTENIMIENTO DE LA CARRETERA POPAYÁN (CRUCERO) - TOTORO - GUADUALEJO - PUERTO VALENCIA - LA PLATA - LABERINTO Y ALTERNAS DE LA TRANSVERSAL  HUILA, CAUCA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</si>
  <si>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</si>
  <si>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CONSTRUCCIÓN , MEJORAMIENTO Y MANTENIMIENTO DE LA CARRETERA CARTAGO-ALCALA-MONTENEGRO-ARMENIA.  VALLE DEL CAUCA, QUINDIO</t>
  </si>
  <si>
    <t>MEJORAMIENTO Y MANTENIMIENTO DE LA VÍA ALTERNA AL PUERTO DE SANTA MARTA EN EL DEPARTAMENTO DE  MAGDALENA</t>
  </si>
  <si>
    <t>CONSTRUCCIÓN , MEJORAMIENTO Y MANTENIMIENTO DE LA CARRETERA TUMACO-PASTO-MOCOA DE LA TRANSVERSAL TUMACO-MOCOA EN LOS DEPARTAMENTOS DE  NARIÑO, PUTUMAYO</t>
  </si>
  <si>
    <t>CONSTRUCCIÓN , MEJORAMIENTO Y MANTENIMIENTO DE LAS CIRCUNVALARES DE  SAN ANDRES Y PROVIDENCIA</t>
  </si>
  <si>
    <t>CONSTRUCCIÓN , MEJORAMIENTO Y MANTENIMIENTO DE LA CARRETERA LA ESPRIELLA - RIO MATAJE-CONEXIÓN TRANSVERSAL TUMACO LETICIA Y EL ECUADOR EN EL DEPARTAMENTO DE  NARIÑO</t>
  </si>
  <si>
    <t>CONSTRUCCIÓN , MEJORAMIENTO Y MANTENIMIENTO CARRETERA CALAMAR - SAN JOSÉ DEL GUAVIARE DE LOS ACCESOS A MITÚ. DEPARTAMENTO DEL  GUAVIARE</t>
  </si>
  <si>
    <t>CONSTRUCCIÓN , MEJORAMIENTO Y MANTENIMIENTO DE LA CARRETERA CÚCUTA - DOS RIOS - SAN FAUSTINO - LA CHINA,  NORTE DE SANTANDER</t>
  </si>
  <si>
    <t>CONSTRUCCIÓN , MEJORAMIENTO Y MANTENIMIENTO DE LA CARRETERA EL CARMEN - VALLEDUPAR - MAICAO. TRANSVERSAL CARMEN - BOSCONIA - VALLEDUPAR - MAICAO.  BOLÍVAR, MAGDALENA, CESAR, LA GUAJIRA</t>
  </si>
  <si>
    <t>CONSTRUCCIÓN , MEJORAMIENTO Y MANTENIMIENTO DE LA CARRETERA HOBO - YAGUARÁ.  HUILA</t>
  </si>
  <si>
    <t>CONSTRUCCIÓN MEJORAMIENTO Y MANTENIMIENTO DE LA CARRETERA DUITAMA-SOGAMOSO-AGUAZUL. ACCESOS A YOPAL EN LOS DEPARTAMENTOS DE   BOYACÁ, CASANARE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</si>
  <si>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</si>
  <si>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CONSTRUCCIÓN , MEJORAMIENTO Y MANTENIMIENTO DE LA CARRETERA PATICO - LA PLATA DE LOS CIRCUITOS ECOTURÍSTICOS  HUILA, CAUCA</t>
  </si>
  <si>
    <t>CONSTRUCCIÓN , MEJORAMIENTO Y MANTENIMIENTO DE LA CARRETERA NEIVA - PLATANILLAL - BALSILLAS - SAN VICENTE. TRANSVERSAL NEIVA - SAN VICENTE.  HUILA, CAQUETÁ</t>
  </si>
  <si>
    <t>CONSTRUCCIÓN , MEJORAMIENTO Y MANTENIMIENTO DE LA CARRETERA CHINCHINÁ - MANIZALES. ACCESOS A MANIZALES.  CALDAS</t>
  </si>
  <si>
    <t>CONSTRUCCIÓN , MEJORAMIENTO Y MANTENIMIENTO DE LA CARRETERA SAN GIL - ONZAGA - SANTA ROSITA. TRANSVERSAL SAN GIL - MOGOTES - LA ROSITA.   SANTANDER, BOYACÁ</t>
  </si>
  <si>
    <t>CONSTRUCCIÓN , MEJORAMIENTO Y MANTENIMIENTO DE VÍAS ALTERNAS A LA TRONCAL DE OCCIDENTE.  NARIÑO, ANTIOQUIA, CAUCA, VALLE DEL CAUCA, RISARALDA</t>
  </si>
  <si>
    <t>CONSTRUCCION DE OBRAS DE EMERGENCIA EN LA INFRAESTRUCTURA DE LA RED VIAL PRIMARIA. NACIONAL</t>
  </si>
  <si>
    <t>CONSTRUCCIÓN ,MEJORAMIENTO Y MANTENIMIENTO DE LA VÍA CHAPARRAL - ORTEGA - GUAMO DE LA ALTERNA BUGA - PUERTO INÍRIDA.  TOLIMA</t>
  </si>
  <si>
    <t>MEJORAMIENTO , MANTENIMIENTO, REHABILITACION, CONSTRUCCION DE LA CARRETERA COLOMBIA - LA URIBE, CONEXION PACIFICO - ORINOQUIA.   HUILA, META</t>
  </si>
  <si>
    <t>CONSTRUCCIÓN , MEJORAMIENTO Y MANTENIMIENTO DE LA CARRETERA LA UNIÓN - SONSON, CIRCUITO MEDELLÍN - VALLE DE RIONEGRO.  ANTIOQUIA</t>
  </si>
  <si>
    <t>MEJORAMIENTO , MANTENIMIENTO Y CONSTRUCCIÓN DE ESTRUCTURAS TIPO PUENTES EN LA RED VIAL PRIMARIA. NACIONAL</t>
  </si>
  <si>
    <t>CONSTRUCCIÓN , MEJORAMIENTO Y MANTENIMIENTO DE INFRAESTRUCTURA PARA CONECTAR TERRITORIOS, GOBIERNOS Y POBLACIONES.  NACIONAL</t>
  </si>
  <si>
    <t>MEJORAMIENTO , MANTENIMIENTO Y CONSERVACIÓN DEL SISTEMA DE TRANSPORTE FÉRREO EN LA RED VIAL.   NACIONAL</t>
  </si>
  <si>
    <t>CONSTRUCCIÓN , MEJORAMIENTO Y MANTENIMIENTO DE LOS ACCESOS MARÍTIMOS A LOS PUERTOS DE LA NACIÓN.  NACIONAL</t>
  </si>
  <si>
    <t>RECUPERACION Y MITIGACION AMBIENTAL EN EL AREA DE INFLUENCIA DE LA ZONA PORTUARIA DE SANTA MARTA - CAÑO CLARIN. DEPARTAMENTO DEL MAGDALENA</t>
  </si>
  <si>
    <t>ADECUACIÓN MEJORAMIENTO Y MANTENIMIENTO DE LA RED FLUVIAL.  NACIONAL</t>
  </si>
  <si>
    <t>CONSTRUCCIÓN , MEJORAMIENTO, MANTENIMIENTO Y OPERACIÓN DE LA INFRAESTRUCTURA PORTUARIA FLUVIAL.  NACIONAL</t>
  </si>
  <si>
    <t>CONSTRUCCIÓN Y MANTENIMIENTO DE TRANSBORDADORES.  NACIONAL</t>
  </si>
  <si>
    <t>CONSTRUCCIÓN DE OBRAS Y SEÑALIZACIÓN PARA LA SEGURIDAD VIAL EN LA INFRAESTRUCTURA DE TRANSPORTE.  NACIONAL</t>
  </si>
  <si>
    <t>CONSTRUCCION DE OBRAS DE EMERGENCIA EN LA INFRAESTRUCTURA DE TRANSPORTE NACIONAL</t>
  </si>
  <si>
    <t>IMPLEMENTACION DE UN SISTEMA DE INFORMACIÓN GEOGRÁFICO DEL INVIAS. NACIONAL</t>
  </si>
  <si>
    <t>IMPLEMENTACION DE LA GESTION DEL RIESGO EN LA INFRAESTRUCTURA DE TRANSPORTE NACIONAL</t>
  </si>
  <si>
    <t>DESARROLLO E IMPLEMENTACION DE UN SISTEMA INTELIGENTE DE TRANSPORTE PARA LA RED VIAL. NACIONAL</t>
  </si>
  <si>
    <t>INVESTIGACION DE NUEVAS TECNOLOGIAS PARA LA INFRAESTRUCTURA DEL PAIS. NACIONAL</t>
  </si>
  <si>
    <t>DESARROLLO E IMPLEMENTACION DE CRITERIOS DE SOSTENIBILIDAD EN LA INFRAESTRUCTURA DE TRANSPORTE NACIONAL</t>
  </si>
  <si>
    <t>MEJORAMIENTO DE LA CALIDAD EN LA ESTRUCTURACIÓN Y DISEÑOS DE PROYECTOS DE INFRAESTRUCTURA DE TRANSPORTE. NACIONAL</t>
  </si>
  <si>
    <t>IMPLEMENTACIÓN , MONITOREO Y SEGUIMIENTO DEL MODELO INTEGRADO DE PLANEACIÓN Y GESTIÓN - MIPG DE INVIAS.  NACIONAL.</t>
  </si>
  <si>
    <t>CAPACITACIÓN INTEGRAL PARA LOS FUNCIONARIOS DEL INSTITUTO NACIONAL DE VÍAS.   NACIONAL.</t>
  </si>
  <si>
    <t>MEJORAMIENTO , MANTENIMIENTO, ADECUACIÓN Y ADQUISICIÓN DE EDIFICIOS SEDES DEL INVIAS.  NACIONAL.</t>
  </si>
  <si>
    <t>RENOVACIÓN, ACTUALIZACIÓN Y MANTENIMIENTO DE LAS TECNOLOGÍAS DE LA INFORMACIÓN Y LAS COMUNICACIONES EN EL INVÍAS. NACIONAL</t>
  </si>
  <si>
    <t>ANALISIS, ESTUDIOS Y/O DISEÑOS EN INFRAESTRUCTURA DE TRANSPORTE. NACIONAL</t>
  </si>
  <si>
    <t>ADMINISTRACION, RECAUDO Y CONTROL DE LA CONTRIBUCIÓN POR VALORIZACIÓN. NACIONAL</t>
  </si>
  <si>
    <t>DESARROLLO Y ACTUALIZACIÓN DE ANÁLISIS DE PRECIOS UNITARIOS DEL INVIAS. NACIONAL.</t>
  </si>
  <si>
    <t>DESARROLLO E IMPLEMENTACION DE UN SISTEMA DE GESTIÓN DE LA INFRAESTRUCTURA DE TRANSPORTE. NACIONAL</t>
  </si>
  <si>
    <t>DIVULGACION Y COMUNICACIÓN DE LA GESTION, INVERSION, ALCANCE Y LOGROS DE LOS PROGRAMAS Y PROYECTOS DEL INVIAS. NACIONAL</t>
  </si>
  <si>
    <t>IMPLEMENTACIÓN DE LINEAMIENTOS DEL CATASTRO MULTIPROPOSITO EN EL INVENTARIO DE PREDIOS DE USO PUBLICO A CARGO DEL INVIAS PARA SU REGISTRO, ACTUALIZACIÓN, DEFENSA, ADMINISTRACIÓN Y PRODUCCIÓN DE INFORMACIÓN. NACIONAL</t>
  </si>
  <si>
    <t>A-FUNCIONAMIENTO</t>
  </si>
  <si>
    <t>B-DEUDA</t>
  </si>
  <si>
    <t>C-INVERSION</t>
  </si>
  <si>
    <t>% CDP</t>
  </si>
  <si>
    <t>% COMP</t>
  </si>
  <si>
    <t>% OBLI</t>
  </si>
  <si>
    <t>% PAGO</t>
  </si>
  <si>
    <t>SALDO POR COMPROMETER</t>
  </si>
  <si>
    <t>CUENTAS POR PAGAR</t>
  </si>
  <si>
    <t>PROGRAMA PTAL / CUENTA OBJETO</t>
  </si>
  <si>
    <t>A-01</t>
  </si>
  <si>
    <t>A-03</t>
  </si>
  <si>
    <t>A-08</t>
  </si>
  <si>
    <t>B-10</t>
  </si>
  <si>
    <t>C-2401</t>
  </si>
  <si>
    <t>C-2402</t>
  </si>
  <si>
    <t>C-2404</t>
  </si>
  <si>
    <t>C-2405</t>
  </si>
  <si>
    <t>C-2406</t>
  </si>
  <si>
    <t>C-2409</t>
  </si>
  <si>
    <t>C-2410</t>
  </si>
  <si>
    <t>C-2499</t>
  </si>
  <si>
    <t>NOMBRE PROGRAMA PTAL / CUENTA OBJETO</t>
  </si>
  <si>
    <t>GASTOS DE PERSONAL</t>
  </si>
  <si>
    <t>TRANSFERENCIAS CORRIENTES</t>
  </si>
  <si>
    <t>GASTOS POR TRIBUTOS, MULTAS, SANCIONES E INTERESES DE MORA</t>
  </si>
  <si>
    <t>SERVICIO A LA DEUDA</t>
  </si>
  <si>
    <t>INFRAESTRUCTURA RED VIAL PRIMARIA</t>
  </si>
  <si>
    <t xml:space="preserve"> INFRAESTRUCTURA RED VIAL REGIONAL</t>
  </si>
  <si>
    <t xml:space="preserve"> INFRAESTRUCTURA DE TRANSPORTE FÉRREO</t>
  </si>
  <si>
    <t xml:space="preserve"> INFRAESTRUCTURA DE TRANSPORTE MARÍTIMO</t>
  </si>
  <si>
    <t xml:space="preserve"> INFRAESTRUCTURA DE TRANSPORTE FLUVIAL</t>
  </si>
  <si>
    <t xml:space="preserve"> SEGURIDAD DE TRANSPORTE</t>
  </si>
  <si>
    <t xml:space="preserve"> REGULACIÓN Y SUPERVISIÓN DE INFRAESTRUCTURA Y SERVICIOS DE TRANSPORTE</t>
  </si>
  <si>
    <t xml:space="preserve"> FORTALECIMIENTO DE LA GESTIÓN Y DIRECCIÓN DEL SECTOR TRANSPORTE</t>
  </si>
  <si>
    <t>Total GASTOS DE PERSONAL</t>
  </si>
  <si>
    <t>Total GASTOS POR TRIBUTOS, MULTAS, SANCIONES E INTERESES DE MORA</t>
  </si>
  <si>
    <t>Total TRANSFERENCIAS CORRIENTES</t>
  </si>
  <si>
    <t>Total A-FUNCIONAMIENTO</t>
  </si>
  <si>
    <t>Total SERVICIO A LA DEUDA</t>
  </si>
  <si>
    <t>Total B-DEUDA</t>
  </si>
  <si>
    <t>Total  FORTALECIMIENTO DE LA GESTIÓN Y DIRECCIÓN DEL SECTOR TRANSPORTE</t>
  </si>
  <si>
    <t>Total INFRAESTRUCTURA RED VIAL PRIMARIA</t>
  </si>
  <si>
    <t>Total C-INVERSION</t>
  </si>
  <si>
    <t>Total ADQUISICIÓN DE BIENES Y SERVICIOS</t>
  </si>
  <si>
    <t>Total INFRAESTRUCTURA DE TRANSPORTE FÉRREO</t>
  </si>
  <si>
    <t>Total INFRAESTRUCTURA DE TRANSPORTE MARÍTIMO</t>
  </si>
  <si>
    <t>Total INFRAESTRUCTURA DE TRANSPORTE FLUVIAL</t>
  </si>
  <si>
    <t>Total de SEGURIDAD DE TRANSPORTE</t>
  </si>
  <si>
    <t>Total REGULACIÓN  REGULACIÓN Y SUPERVISIÓN DE INFRAESTRUCTURA Y SERVICIOS DE TRANSPORTE</t>
  </si>
  <si>
    <t>CONSTRUCCIÓN MEJORAMIENTO Y MANTENIMIENTO DE LA CONEXIÓN COSTA PACÍFICA Y LA TRONCAL DE OCCIDENTE ( POPAYAN-TABLÓN-MUNCHIQUE) CAUCA</t>
  </si>
  <si>
    <t>Total INFRAESTRUCTURA RED VIAL REGIONAL</t>
  </si>
  <si>
    <t xml:space="preserve">
FORTALECIMIENTO DE LA SEGURIDAD CIUDADANA EN LAS VÍAS NACIONALES.  NACIONAL.</t>
  </si>
  <si>
    <t>TOTAL GENERAL</t>
  </si>
  <si>
    <t>C-2402-0600-13-51102AZ</t>
  </si>
  <si>
    <t>C-2402-0600-14-51102AZ</t>
  </si>
  <si>
    <t>MEJORAMIENTO, MANTENIMIENTO Y REHABILITACIÓN DE CAMINOS COMUNITARIOS DE LA PAZ TOTAL. NACIONAL</t>
  </si>
  <si>
    <t>C-2402-0600-16-51102AZ</t>
  </si>
  <si>
    <t>CONSTRUCCIÓN , MEJORAMIENTO, MANTENIMIENTO, REHABILITACIÓN Y ESTUDIOS DEL PROGRAMA COLOMBIA AVANZA: CARTAGO-NOVITA (CHOCO), BELÉN DE BAJIRÁ-RIO SUCIO (CHOCO), QUIBDÓ-PEREIRA, QUIBDÓ-MEDELLÍN (CHOCO), VÍA EL ARO (ANTIOQUIA), ARAUQUITA-SARAVENA (ARAUCA), MOMPOX-PINILLOS (BOLÍVAR), LA BALSA-SUÁREZ-MORALES (CAUCA), PIVIJAY-APURE (MAGDALENA), SAMANIEGO-LA LLANADA-SOTOMAYOR (NARIÑO), LA MATA-CONVENCIÓN (NORTE DE SANTANDER), MATUYÁ-SAN CRISTÓBAL (BOLÍVAR), LOS POZOS-SAN VICENTE (CAQUETÁ Y GUAVIARE), EL PLATEADO-ARGELIA (CAUCA), MONTERREDONDO-EL TAMBO (CAUCA), ACCESO COMUNIDADES-VÍA AGUASAL BAGADÓ (CHOCO), PUENTE TELEMBÍ VÍA JUNÍN-BARBACOAS (NARIÑO), PUENTE RIO PUTUMAYO PUERTO ASÍS-TETEYÉ (PUTUMAYO), CHAPARRAL-RÍO BLANCO (TOLIMA), EL CRUCERO-BAJO CALIMA (VALLE DEL CAUCA), VÍA BLANQUITA-PUENTE FRONTINO (ANTIOQUIA), VÍAS TERCIARIAS DE TÚQUERRES (NARIÑO), VÍA EL GUAVIO (CUNDINAMARCA), PUENTE SOBRE EL RÍO CAUCA EN LA MOJANA SUCREÑA GUARANDA-ACHÍ (SUCRE), POPAYÁN-GUAPI  CAUCA</t>
  </si>
  <si>
    <t>INSTITUTO NACIONAL DE VIAS - INVIAS;  EJECUCIÓN PRESUPUESTO DE GASTOS VIGENCIA 2025; CORTE A 30 DE ABRIL DE 2025 - CIFRAS EN 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</si>
</sst>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\ #,##0.00;\-&quot;$&quot;\ #,##0.00"/>
    <numFmt numFmtId="44" formatCode="_-&quot;$&quot;\ * #,##0.00_-;\-&quot;$&quot;\ * #,##0.00_-;_-&quot;$&quot;\ * &quot;-&quot;??_-;_-@_-"/>
    <numFmt numFmtId="164" formatCode="[$-1240A]&quot;$&quot;\ #,##0.00;\-&quot;$&quot;\ #,##0.00"/>
  </numFmts>
  <fonts count="16">
    <font>
      <sz val="11"/>
      <color rgb="FF000000"/>
      <name val="Calibri"/>
      <family val="2"/>
      <scheme val="minor"/>
    </font>
    <font>
      <sz val="11"/>
      <name val="Calibri"/>
    </font>
    <font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name val="Calibri"/>
      <family val="2"/>
    </font>
    <font>
      <sz val="8"/>
      <color rgb="FF000000"/>
      <name val="Times New Roman"/>
      <family val="1"/>
    </font>
    <font>
      <b/>
      <sz val="9"/>
      <color theme="0" tint="-4.9989318521683403E-2"/>
      <name val="Times New Roman"/>
      <family val="1"/>
    </font>
    <font>
      <b/>
      <sz val="8"/>
      <color theme="1"/>
      <name val="Times New Roman"/>
      <family val="1"/>
    </font>
    <font>
      <b/>
      <sz val="8"/>
      <color rgb="FF000000"/>
      <name val="Times New Roman"/>
      <family val="1"/>
    </font>
    <font>
      <b/>
      <sz val="8"/>
      <color theme="0"/>
      <name val="Times New Roman"/>
      <family val="1"/>
    </font>
    <font>
      <b/>
      <sz val="11"/>
      <color theme="0"/>
      <name val="Calibri"/>
      <family val="2"/>
    </font>
    <font>
      <b/>
      <sz val="8"/>
      <name val="Times New Roman"/>
      <family val="1"/>
    </font>
    <font>
      <b/>
      <sz val="8"/>
      <color theme="3"/>
      <name val="Times New Roman"/>
      <family val="1"/>
    </font>
    <font>
      <sz val="8"/>
      <name val="Times New Roman"/>
      <family val="1"/>
    </font>
    <font>
      <b/>
      <sz val="8"/>
      <color theme="0" tint="-4.9989318521683403E-2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4" fillId="0" borderId="3" applyNumberFormat="0" applyFill="0" applyAlignment="0" applyProtection="0"/>
  </cellStyleXfs>
  <cellXfs count="73">
    <xf numFmtId="0" fontId="1" fillId="0" borderId="0" xfId="0" applyFont="1"/>
    <xf numFmtId="44" fontId="1" fillId="0" borderId="0" xfId="0" applyNumberFormat="1" applyFont="1"/>
    <xf numFmtId="0" fontId="4" fillId="2" borderId="3" xfId="2" applyFill="1" applyAlignment="1" applyProtection="1">
      <alignment horizontal="centerContinuous" vertical="center"/>
      <protection hidden="1"/>
    </xf>
    <xf numFmtId="0" fontId="4" fillId="2" borderId="3" xfId="2" applyFill="1" applyAlignment="1" applyProtection="1">
      <alignment horizontal="centerContinuous" vertical="center"/>
      <protection locked="0"/>
    </xf>
    <xf numFmtId="0" fontId="7" fillId="3" borderId="1" xfId="0" applyFont="1" applyFill="1" applyBorder="1" applyAlignment="1">
      <alignment horizontal="center" vertical="center" wrapText="1" readingOrder="1"/>
    </xf>
    <xf numFmtId="0" fontId="8" fillId="4" borderId="1" xfId="0" applyFont="1" applyFill="1" applyBorder="1" applyAlignment="1">
      <alignment horizontal="center" vertical="center" wrapText="1" readingOrder="1"/>
    </xf>
    <xf numFmtId="0" fontId="8" fillId="4" borderId="1" xfId="0" applyFont="1" applyFill="1" applyBorder="1" applyAlignment="1">
      <alignment horizontal="left" vertical="center" wrapText="1" readingOrder="1"/>
    </xf>
    <xf numFmtId="164" fontId="8" fillId="4" borderId="1" xfId="0" applyNumberFormat="1" applyFont="1" applyFill="1" applyBorder="1" applyAlignment="1">
      <alignment horizontal="right" vertical="center" wrapText="1" readingOrder="1"/>
    </xf>
    <xf numFmtId="10" fontId="8" fillId="4" borderId="1" xfId="1" applyNumberFormat="1" applyFont="1" applyFill="1" applyBorder="1" applyAlignment="1">
      <alignment horizontal="right" vertical="center" wrapText="1" readingOrder="1"/>
    </xf>
    <xf numFmtId="10" fontId="8" fillId="4" borderId="1" xfId="1" applyNumberFormat="1" applyFont="1" applyFill="1" applyBorder="1" applyAlignment="1">
      <alignment horizontal="center" vertical="center" wrapText="1" readingOrder="1"/>
    </xf>
    <xf numFmtId="164" fontId="8" fillId="4" borderId="1" xfId="0" applyNumberFormat="1" applyFont="1" applyFill="1" applyBorder="1" applyAlignment="1">
      <alignment horizontal="center" vertical="center" wrapText="1" readingOrder="1"/>
    </xf>
    <xf numFmtId="0" fontId="9" fillId="4" borderId="1" xfId="0" applyFont="1" applyFill="1" applyBorder="1" applyAlignment="1">
      <alignment horizontal="center" vertical="center" wrapText="1" readingOrder="1"/>
    </xf>
    <xf numFmtId="0" fontId="9" fillId="4" borderId="1" xfId="0" applyFont="1" applyFill="1" applyBorder="1" applyAlignment="1">
      <alignment horizontal="left" vertical="center" wrapText="1" readingOrder="1"/>
    </xf>
    <xf numFmtId="164" fontId="9" fillId="4" borderId="1" xfId="0" applyNumberFormat="1" applyFont="1" applyFill="1" applyBorder="1" applyAlignment="1">
      <alignment horizontal="right" vertical="center" wrapText="1" readingOrder="1"/>
    </xf>
    <xf numFmtId="10" fontId="9" fillId="4" borderId="1" xfId="1" applyNumberFormat="1" applyFont="1" applyFill="1" applyBorder="1" applyAlignment="1">
      <alignment horizontal="right" vertical="center" wrapText="1" readingOrder="1"/>
    </xf>
    <xf numFmtId="10" fontId="9" fillId="4" borderId="1" xfId="1" applyNumberFormat="1" applyFont="1" applyFill="1" applyBorder="1" applyAlignment="1">
      <alignment horizontal="center" vertical="center" wrapText="1" readingOrder="1"/>
    </xf>
    <xf numFmtId="164" fontId="9" fillId="4" borderId="1" xfId="0" applyNumberFormat="1" applyFont="1" applyFill="1" applyBorder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center" vertical="center" wrapText="1" readingOrder="1"/>
    </xf>
    <xf numFmtId="0" fontId="10" fillId="3" borderId="1" xfId="0" applyFont="1" applyFill="1" applyBorder="1" applyAlignment="1">
      <alignment horizontal="left" vertical="center" wrapText="1" readingOrder="1"/>
    </xf>
    <xf numFmtId="164" fontId="10" fillId="3" borderId="1" xfId="0" applyNumberFormat="1" applyFont="1" applyFill="1" applyBorder="1" applyAlignment="1">
      <alignment horizontal="right" vertical="center" wrapText="1" readingOrder="1"/>
    </xf>
    <xf numFmtId="10" fontId="10" fillId="3" borderId="1" xfId="1" applyNumberFormat="1" applyFont="1" applyFill="1" applyBorder="1" applyAlignment="1">
      <alignment horizontal="right" vertical="center" wrapText="1" readingOrder="1"/>
    </xf>
    <xf numFmtId="10" fontId="10" fillId="3" borderId="1" xfId="1" applyNumberFormat="1" applyFont="1" applyFill="1" applyBorder="1" applyAlignment="1">
      <alignment horizontal="center" vertical="center" wrapText="1" readingOrder="1"/>
    </xf>
    <xf numFmtId="164" fontId="10" fillId="3" borderId="1" xfId="0" applyNumberFormat="1" applyFont="1" applyFill="1" applyBorder="1" applyAlignment="1">
      <alignment horizontal="center" vertical="center" wrapText="1" readingOrder="1"/>
    </xf>
    <xf numFmtId="0" fontId="12" fillId="4" borderId="1" xfId="0" applyFont="1" applyFill="1" applyBorder="1" applyAlignment="1">
      <alignment horizontal="center" vertical="center" wrapText="1" readingOrder="1"/>
    </xf>
    <xf numFmtId="0" fontId="12" fillId="4" borderId="1" xfId="0" applyFont="1" applyFill="1" applyBorder="1" applyAlignment="1">
      <alignment horizontal="justify" vertical="center" wrapText="1" readingOrder="1"/>
    </xf>
    <xf numFmtId="164" fontId="12" fillId="4" borderId="1" xfId="0" applyNumberFormat="1" applyFont="1" applyFill="1" applyBorder="1" applyAlignment="1">
      <alignment horizontal="right" vertical="center" wrapText="1" readingOrder="1"/>
    </xf>
    <xf numFmtId="10" fontId="12" fillId="4" borderId="1" xfId="1" applyNumberFormat="1" applyFont="1" applyFill="1" applyBorder="1" applyAlignment="1">
      <alignment horizontal="right" vertical="center" wrapText="1" readingOrder="1"/>
    </xf>
    <xf numFmtId="10" fontId="12" fillId="4" borderId="1" xfId="1" applyNumberFormat="1" applyFont="1" applyFill="1" applyBorder="1" applyAlignment="1">
      <alignment horizontal="center" vertical="center" wrapText="1" readingOrder="1"/>
    </xf>
    <xf numFmtId="164" fontId="12" fillId="4" borderId="1" xfId="0" applyNumberFormat="1" applyFont="1" applyFill="1" applyBorder="1" applyAlignment="1">
      <alignment horizontal="center" vertical="center" wrapText="1" readingOrder="1"/>
    </xf>
    <xf numFmtId="0" fontId="9" fillId="4" borderId="1" xfId="0" applyFont="1" applyFill="1" applyBorder="1" applyAlignment="1">
      <alignment horizontal="justify" vertical="center" wrapText="1" readingOrder="1"/>
    </xf>
    <xf numFmtId="0" fontId="5" fillId="4" borderId="0" xfId="0" applyFont="1" applyFill="1"/>
    <xf numFmtId="164" fontId="12" fillId="4" borderId="2" xfId="0" applyNumberFormat="1" applyFont="1" applyFill="1" applyBorder="1" applyAlignment="1">
      <alignment horizontal="right" vertical="center" wrapText="1" readingOrder="1"/>
    </xf>
    <xf numFmtId="0" fontId="10" fillId="3" borderId="0" xfId="0" applyFont="1" applyFill="1" applyAlignment="1">
      <alignment horizontal="center" vertical="center" wrapText="1" readingOrder="1"/>
    </xf>
    <xf numFmtId="0" fontId="11" fillId="3" borderId="0" xfId="0" applyFont="1" applyFill="1"/>
    <xf numFmtId="164" fontId="10" fillId="3" borderId="2" xfId="0" applyNumberFormat="1" applyFont="1" applyFill="1" applyBorder="1" applyAlignment="1">
      <alignment horizontal="right" vertical="center" wrapText="1" readingOrder="1"/>
    </xf>
    <xf numFmtId="0" fontId="10" fillId="5" borderId="1" xfId="0" applyFont="1" applyFill="1" applyBorder="1" applyAlignment="1">
      <alignment horizontal="center" vertical="center" wrapText="1" readingOrder="1"/>
    </xf>
    <xf numFmtId="0" fontId="10" fillId="5" borderId="0" xfId="0" applyFont="1" applyFill="1" applyAlignment="1">
      <alignment horizontal="center" vertical="center" wrapText="1" readingOrder="1"/>
    </xf>
    <xf numFmtId="0" fontId="11" fillId="5" borderId="0" xfId="0" applyFont="1" applyFill="1"/>
    <xf numFmtId="164" fontId="10" fillId="5" borderId="2" xfId="0" applyNumberFormat="1" applyFont="1" applyFill="1" applyBorder="1" applyAlignment="1">
      <alignment horizontal="right" vertical="center" wrapText="1" readingOrder="1"/>
    </xf>
    <xf numFmtId="10" fontId="10" fillId="5" borderId="1" xfId="1" applyNumberFormat="1" applyFont="1" applyFill="1" applyBorder="1" applyAlignment="1">
      <alignment horizontal="right" vertical="center" wrapText="1" readingOrder="1"/>
    </xf>
    <xf numFmtId="10" fontId="10" fillId="5" borderId="1" xfId="1" applyNumberFormat="1" applyFont="1" applyFill="1" applyBorder="1" applyAlignment="1">
      <alignment horizontal="center" vertical="center" wrapText="1" readingOrder="1"/>
    </xf>
    <xf numFmtId="164" fontId="10" fillId="5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center" vertical="center" wrapText="1" readingOrder="1"/>
    </xf>
    <xf numFmtId="0" fontId="6" fillId="6" borderId="1" xfId="0" applyFont="1" applyFill="1" applyBorder="1" applyAlignment="1">
      <alignment horizontal="center" vertical="center" wrapText="1" readingOrder="1"/>
    </xf>
    <xf numFmtId="0" fontId="2" fillId="7" borderId="1" xfId="0" applyFont="1" applyFill="1" applyBorder="1" applyAlignment="1">
      <alignment horizontal="center" vertical="center" wrapText="1" readingOrder="1"/>
    </xf>
    <xf numFmtId="0" fontId="2" fillId="7" borderId="1" xfId="0" applyFont="1" applyFill="1" applyBorder="1" applyAlignment="1">
      <alignment horizontal="left" vertical="center" wrapText="1" readingOrder="1"/>
    </xf>
    <xf numFmtId="164" fontId="2" fillId="7" borderId="1" xfId="0" applyNumberFormat="1" applyFont="1" applyFill="1" applyBorder="1" applyAlignment="1">
      <alignment horizontal="right" vertical="center" wrapText="1" readingOrder="1"/>
    </xf>
    <xf numFmtId="164" fontId="2" fillId="7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left" vertical="center" wrapText="1" readingOrder="1"/>
    </xf>
    <xf numFmtId="164" fontId="2" fillId="6" borderId="1" xfId="0" applyNumberFormat="1" applyFont="1" applyFill="1" applyBorder="1" applyAlignment="1">
      <alignment horizontal="right" vertical="center" wrapText="1" readingOrder="1"/>
    </xf>
    <xf numFmtId="164" fontId="2" fillId="6" borderId="1" xfId="0" applyNumberFormat="1" applyFont="1" applyFill="1" applyBorder="1" applyAlignment="1">
      <alignment horizontal="center" vertical="center" wrapText="1" readingOrder="1"/>
    </xf>
    <xf numFmtId="0" fontId="2" fillId="6" borderId="1" xfId="0" applyFont="1" applyFill="1" applyBorder="1" applyAlignment="1">
      <alignment horizontal="justify" vertical="center" wrapText="1" readingOrder="1"/>
    </xf>
    <xf numFmtId="0" fontId="2" fillId="7" borderId="1" xfId="0" applyFont="1" applyFill="1" applyBorder="1" applyAlignment="1">
      <alignment horizontal="justify" vertical="center" wrapText="1" readingOrder="1"/>
    </xf>
    <xf numFmtId="0" fontId="6" fillId="7" borderId="1" xfId="0" applyFont="1" applyFill="1" applyBorder="1" applyAlignment="1">
      <alignment horizontal="justify" vertical="center" wrapText="1" readingOrder="1"/>
    </xf>
    <xf numFmtId="0" fontId="6" fillId="7" borderId="1" xfId="0" applyFont="1" applyFill="1" applyBorder="1" applyAlignment="1">
      <alignment horizontal="center" vertical="center" wrapText="1" readingOrder="1"/>
    </xf>
    <xf numFmtId="0" fontId="2" fillId="7" borderId="2" xfId="0" applyFont="1" applyFill="1" applyBorder="1" applyAlignment="1">
      <alignment horizontal="center" vertical="center" wrapText="1" readingOrder="1"/>
    </xf>
    <xf numFmtId="0" fontId="2" fillId="7" borderId="2" xfId="0" applyFont="1" applyFill="1" applyBorder="1" applyAlignment="1">
      <alignment horizontal="justify" vertical="center" wrapText="1" readingOrder="1"/>
    </xf>
    <xf numFmtId="164" fontId="2" fillId="7" borderId="2" xfId="0" applyNumberFormat="1" applyFont="1" applyFill="1" applyBorder="1" applyAlignment="1">
      <alignment horizontal="right" vertical="center" wrapText="1" readingOrder="1"/>
    </xf>
    <xf numFmtId="10" fontId="6" fillId="7" borderId="1" xfId="1" applyNumberFormat="1" applyFont="1" applyFill="1" applyBorder="1" applyAlignment="1">
      <alignment horizontal="center" vertical="center" wrapText="1" readingOrder="1"/>
    </xf>
    <xf numFmtId="10" fontId="6" fillId="6" borderId="1" xfId="1" applyNumberFormat="1" applyFont="1" applyFill="1" applyBorder="1" applyAlignment="1">
      <alignment horizontal="center" vertical="center" wrapText="1" readingOrder="1"/>
    </xf>
    <xf numFmtId="0" fontId="13" fillId="2" borderId="3" xfId="2" applyFont="1" applyFill="1" applyAlignment="1" applyProtection="1">
      <alignment horizontal="centerContinuous" vertical="center"/>
      <protection locked="0"/>
    </xf>
    <xf numFmtId="0" fontId="14" fillId="0" borderId="0" xfId="0" applyFont="1"/>
    <xf numFmtId="0" fontId="15" fillId="3" borderId="1" xfId="0" applyFont="1" applyFill="1" applyBorder="1" applyAlignment="1">
      <alignment horizontal="center" vertical="center" wrapText="1" readingOrder="1"/>
    </xf>
    <xf numFmtId="10" fontId="6" fillId="7" borderId="1" xfId="1" applyNumberFormat="1" applyFont="1" applyFill="1" applyBorder="1" applyAlignment="1">
      <alignment horizontal="right" vertical="center" wrapText="1" readingOrder="1"/>
    </xf>
    <xf numFmtId="10" fontId="6" fillId="6" borderId="1" xfId="1" applyNumberFormat="1" applyFont="1" applyFill="1" applyBorder="1" applyAlignment="1">
      <alignment horizontal="right" vertical="center" wrapText="1" readingOrder="1"/>
    </xf>
    <xf numFmtId="0" fontId="15" fillId="3" borderId="0" xfId="0" applyFont="1" applyFill="1" applyAlignment="1">
      <alignment horizontal="center" vertical="center"/>
    </xf>
    <xf numFmtId="9" fontId="14" fillId="7" borderId="0" xfId="1" applyFont="1" applyFill="1" applyAlignment="1">
      <alignment horizontal="center" vertical="center"/>
    </xf>
    <xf numFmtId="9" fontId="14" fillId="6" borderId="0" xfId="1" applyFont="1" applyFill="1" applyAlignment="1">
      <alignment horizontal="center" vertical="center"/>
    </xf>
    <xf numFmtId="9" fontId="8" fillId="4" borderId="0" xfId="1" applyFont="1" applyFill="1" applyAlignment="1">
      <alignment horizontal="center" vertical="center"/>
    </xf>
    <xf numFmtId="9" fontId="12" fillId="4" borderId="0" xfId="1" applyFont="1" applyFill="1" applyAlignment="1">
      <alignment horizontal="center" vertical="center"/>
    </xf>
    <xf numFmtId="9" fontId="10" fillId="3" borderId="0" xfId="1" applyFont="1" applyFill="1" applyAlignment="1">
      <alignment horizontal="center" vertical="center"/>
    </xf>
    <xf numFmtId="9" fontId="10" fillId="5" borderId="0" xfId="1" applyFont="1" applyFill="1" applyAlignment="1">
      <alignment horizontal="center" vertical="center"/>
    </xf>
    <xf numFmtId="7" fontId="1" fillId="0" borderId="0" xfId="0" applyNumberFormat="1" applyFont="1"/>
  </cellXfs>
  <cellStyles count="3">
    <cellStyle name="Encabezado 1" xfId="2" builtinId="16"/>
    <cellStyle name="Normal" xfId="0" builtinId="0"/>
    <cellStyle name="Porcentaje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53864</xdr:colOff>
      <xdr:row>0</xdr:row>
      <xdr:rowOff>64151</xdr:rowOff>
    </xdr:from>
    <xdr:to>
      <xdr:col>0</xdr:col>
      <xdr:colOff>1359011</xdr:colOff>
      <xdr:row>3</xdr:row>
      <xdr:rowOff>98980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5425B3-1CA6-406F-925E-36C9FF99E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64" y="64151"/>
          <a:ext cx="1305147" cy="6301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97181-AD45-4598-A459-DF9F908AF90E}">
  <sheetPr>
    <tabColor rgb="FFFFFF00"/>
  </sheetPr>
  <dimension ref="A2:Y182"/>
  <sheetViews>
    <sheetView tabSelected="1" zoomScale="85" zoomScaleNormal="85" workbookViewId="0">
      <pane ySplit="5" topLeftCell="A18" activePane="bottomLeft" state="frozen"/>
      <selection activeCell="F1" sqref="F1"/>
      <selection pane="bottomLeft" activeCell="O29" sqref="O29"/>
    </sheetView>
  </sheetViews>
  <sheetFormatPr baseColWidth="10" defaultRowHeight="15"/>
  <cols>
    <col min="1" max="1" width="21.5703125" customWidth="1"/>
    <col min="2" max="2" width="24.85546875" customWidth="1"/>
    <col min="3" max="3" width="21.5703125" customWidth="1"/>
    <col min="4" max="4" width="12.42578125" customWidth="1"/>
    <col min="8" max="8" width="35" customWidth="1"/>
    <col min="9" max="9" width="23.42578125" bestFit="1" customWidth="1"/>
    <col min="10" max="10" width="24.140625" bestFit="1" customWidth="1"/>
    <col min="11" max="11" width="20.7109375" customWidth="1"/>
    <col min="12" max="12" width="21.5703125" bestFit="1" customWidth="1"/>
    <col min="13" max="13" width="20.140625" bestFit="1" customWidth="1"/>
    <col min="14" max="14" width="25.28515625" bestFit="1" customWidth="1"/>
    <col min="15" max="15" width="20.85546875" customWidth="1"/>
    <col min="16" max="16" width="11.42578125" style="61"/>
    <col min="17" max="17" width="20" bestFit="1" customWidth="1"/>
    <col min="18" max="18" width="11.42578125" style="61"/>
    <col min="19" max="19" width="19.140625" bestFit="1" customWidth="1"/>
    <col min="20" max="20" width="11.42578125" style="61"/>
    <col min="21" max="21" width="18.85546875" bestFit="1" customWidth="1"/>
    <col min="22" max="22" width="18" style="61" customWidth="1"/>
    <col min="23" max="23" width="33.42578125" customWidth="1"/>
    <col min="24" max="24" width="26.7109375" customWidth="1"/>
    <col min="25" max="25" width="13.28515625" bestFit="1" customWidth="1"/>
  </cols>
  <sheetData>
    <row r="2" spans="1:25" ht="15.75" customHeight="1" thickBot="1">
      <c r="B2" s="2"/>
      <c r="C2" s="2" t="s">
        <v>293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60"/>
      <c r="Q2" s="3"/>
      <c r="R2" s="60"/>
      <c r="S2" s="3"/>
      <c r="T2" s="60"/>
      <c r="U2" s="3"/>
      <c r="V2" s="60"/>
      <c r="W2" s="3"/>
      <c r="X2" s="3"/>
      <c r="Y2" s="3"/>
    </row>
    <row r="3" spans="1:25" ht="15.75" thickTop="1"/>
    <row r="4" spans="1:25" ht="15.75" customHeight="1"/>
    <row r="5" spans="1:25" ht="24">
      <c r="A5" s="4" t="s">
        <v>1</v>
      </c>
      <c r="B5" s="4" t="s">
        <v>256</v>
      </c>
      <c r="C5" s="4" t="s">
        <v>243</v>
      </c>
      <c r="D5" s="4" t="s">
        <v>0</v>
      </c>
      <c r="E5" s="4" t="s">
        <v>2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7</v>
      </c>
      <c r="K5" s="4" t="s">
        <v>8</v>
      </c>
      <c r="L5" s="4" t="s">
        <v>9</v>
      </c>
      <c r="M5" s="4" t="s">
        <v>10</v>
      </c>
      <c r="N5" s="4" t="s">
        <v>12</v>
      </c>
      <c r="O5" s="4" t="s">
        <v>11</v>
      </c>
      <c r="P5" s="65" t="s">
        <v>237</v>
      </c>
      <c r="Q5" s="4" t="s">
        <v>13</v>
      </c>
      <c r="R5" s="62" t="s">
        <v>238</v>
      </c>
      <c r="S5" s="4" t="s">
        <v>14</v>
      </c>
      <c r="T5" s="62" t="s">
        <v>239</v>
      </c>
      <c r="U5" s="4" t="s">
        <v>15</v>
      </c>
      <c r="V5" s="62" t="s">
        <v>240</v>
      </c>
      <c r="W5" s="4" t="s">
        <v>241</v>
      </c>
      <c r="X5" s="4" t="s">
        <v>242</v>
      </c>
    </row>
    <row r="6" spans="1:25">
      <c r="A6" s="42" t="s">
        <v>234</v>
      </c>
      <c r="B6" s="44" t="s">
        <v>257</v>
      </c>
      <c r="C6" s="44" t="s">
        <v>244</v>
      </c>
      <c r="D6" s="44" t="s">
        <v>16</v>
      </c>
      <c r="E6" s="44" t="s">
        <v>17</v>
      </c>
      <c r="F6" s="44" t="s">
        <v>18</v>
      </c>
      <c r="G6" s="44" t="s">
        <v>19</v>
      </c>
      <c r="H6" s="45" t="s">
        <v>20</v>
      </c>
      <c r="I6" s="46">
        <v>75408814000</v>
      </c>
      <c r="J6" s="46">
        <v>0</v>
      </c>
      <c r="K6" s="46">
        <v>0</v>
      </c>
      <c r="L6" s="46">
        <v>75408814000</v>
      </c>
      <c r="M6" s="46">
        <v>0</v>
      </c>
      <c r="N6" s="46">
        <v>0</v>
      </c>
      <c r="O6" s="46">
        <v>75408814000</v>
      </c>
      <c r="P6" s="66">
        <f>+IFERROR(O6/L6,0)</f>
        <v>1</v>
      </c>
      <c r="Q6" s="46">
        <v>18179039564</v>
      </c>
      <c r="R6" s="63">
        <f>Q6/L6</f>
        <v>0.24107313985869078</v>
      </c>
      <c r="S6" s="46">
        <v>18159373706</v>
      </c>
      <c r="T6" s="63">
        <f>S6/L6</f>
        <v>0.24081234994625431</v>
      </c>
      <c r="U6" s="46">
        <v>18152114504</v>
      </c>
      <c r="V6" s="58">
        <f>U6/L6</f>
        <v>0.24071608531066407</v>
      </c>
      <c r="W6" s="47">
        <f>L6-Q6</f>
        <v>57229774436</v>
      </c>
      <c r="X6" s="47">
        <f>S6-U6</f>
        <v>7259202</v>
      </c>
    </row>
    <row r="7" spans="1:25" ht="22.5">
      <c r="A7" s="42" t="s">
        <v>234</v>
      </c>
      <c r="B7" s="42" t="s">
        <v>257</v>
      </c>
      <c r="C7" s="42" t="s">
        <v>244</v>
      </c>
      <c r="D7" s="42" t="s">
        <v>21</v>
      </c>
      <c r="E7" s="42" t="s">
        <v>17</v>
      </c>
      <c r="F7" s="42" t="s">
        <v>18</v>
      </c>
      <c r="G7" s="42" t="s">
        <v>19</v>
      </c>
      <c r="H7" s="48" t="s">
        <v>22</v>
      </c>
      <c r="I7" s="49">
        <v>25136272000</v>
      </c>
      <c r="J7" s="49">
        <v>0</v>
      </c>
      <c r="K7" s="49">
        <v>0</v>
      </c>
      <c r="L7" s="49">
        <v>25136272000</v>
      </c>
      <c r="M7" s="49">
        <v>0</v>
      </c>
      <c r="N7" s="49">
        <v>0</v>
      </c>
      <c r="O7" s="49">
        <v>25136272000</v>
      </c>
      <c r="P7" s="67">
        <f t="shared" ref="P7:P77" si="0">O7/L7</f>
        <v>1</v>
      </c>
      <c r="Q7" s="49">
        <v>7890780021</v>
      </c>
      <c r="R7" s="64">
        <f t="shared" ref="R7:R77" si="1">Q7/L7</f>
        <v>0.31392006026191949</v>
      </c>
      <c r="S7" s="49">
        <v>7690780021</v>
      </c>
      <c r="T7" s="64">
        <f t="shared" ref="T7:T77" si="2">S7/L7</f>
        <v>0.30596343089380956</v>
      </c>
      <c r="U7" s="49">
        <v>7308694899</v>
      </c>
      <c r="V7" s="59">
        <f t="shared" ref="V7:V77" si="3">U7/L7</f>
        <v>0.29076288237969417</v>
      </c>
      <c r="W7" s="50">
        <f t="shared" ref="W7:W77" si="4">L7-Q7</f>
        <v>17245491979</v>
      </c>
      <c r="X7" s="50">
        <f t="shared" ref="X7:X77" si="5">S7-U7</f>
        <v>382085122</v>
      </c>
    </row>
    <row r="8" spans="1:25" ht="22.5">
      <c r="A8" s="42" t="s">
        <v>234</v>
      </c>
      <c r="B8" s="44" t="s">
        <v>257</v>
      </c>
      <c r="C8" s="44" t="s">
        <v>244</v>
      </c>
      <c r="D8" s="44" t="s">
        <v>23</v>
      </c>
      <c r="E8" s="44" t="s">
        <v>17</v>
      </c>
      <c r="F8" s="44" t="s">
        <v>18</v>
      </c>
      <c r="G8" s="44" t="s">
        <v>19</v>
      </c>
      <c r="H8" s="45" t="s">
        <v>24</v>
      </c>
      <c r="I8" s="46">
        <v>8743051000</v>
      </c>
      <c r="J8" s="46">
        <v>0</v>
      </c>
      <c r="K8" s="46">
        <v>0</v>
      </c>
      <c r="L8" s="46">
        <v>8743051000</v>
      </c>
      <c r="M8" s="46">
        <v>0</v>
      </c>
      <c r="N8" s="46">
        <v>0</v>
      </c>
      <c r="O8" s="46">
        <v>8743051000</v>
      </c>
      <c r="P8" s="66">
        <f t="shared" si="0"/>
        <v>1</v>
      </c>
      <c r="Q8" s="46">
        <v>1667290004</v>
      </c>
      <c r="R8" s="63">
        <f t="shared" si="1"/>
        <v>0.19069887662784993</v>
      </c>
      <c r="S8" s="46">
        <v>1666021643</v>
      </c>
      <c r="T8" s="63">
        <f t="shared" si="2"/>
        <v>0.19055380587394491</v>
      </c>
      <c r="U8" s="46">
        <v>1661378190</v>
      </c>
      <c r="V8" s="58">
        <f t="shared" si="3"/>
        <v>0.19002270374495128</v>
      </c>
      <c r="W8" s="47">
        <f t="shared" si="4"/>
        <v>7075760996</v>
      </c>
      <c r="X8" s="47">
        <f t="shared" si="5"/>
        <v>4643453</v>
      </c>
    </row>
    <row r="9" spans="1:25">
      <c r="A9" s="5"/>
      <c r="B9" s="5" t="s">
        <v>269</v>
      </c>
      <c r="C9" s="5"/>
      <c r="D9" s="5"/>
      <c r="E9" s="5"/>
      <c r="F9" s="5"/>
      <c r="G9" s="5"/>
      <c r="H9" s="6"/>
      <c r="I9" s="7">
        <f>SUM(I6:I8)</f>
        <v>109288137000</v>
      </c>
      <c r="J9" s="7">
        <f t="shared" ref="J9:O9" si="6">SUM(J6:J8)</f>
        <v>0</v>
      </c>
      <c r="K9" s="7">
        <f t="shared" si="6"/>
        <v>0</v>
      </c>
      <c r="L9" s="7">
        <f t="shared" si="6"/>
        <v>109288137000</v>
      </c>
      <c r="M9" s="7">
        <f t="shared" si="6"/>
        <v>0</v>
      </c>
      <c r="N9" s="7">
        <f t="shared" si="6"/>
        <v>0</v>
      </c>
      <c r="O9" s="7">
        <f t="shared" si="6"/>
        <v>109288137000</v>
      </c>
      <c r="P9" s="68">
        <f>O9/L9</f>
        <v>1</v>
      </c>
      <c r="Q9" s="7">
        <f>SUM(Q6:Q8)</f>
        <v>27737109589</v>
      </c>
      <c r="R9" s="8">
        <f>Q9/L9</f>
        <v>0.25379799080114251</v>
      </c>
      <c r="S9" s="7">
        <f>SUM(S6:S8)</f>
        <v>27516175370</v>
      </c>
      <c r="T9" s="8">
        <f>S9/L9</f>
        <v>0.25177641531212119</v>
      </c>
      <c r="U9" s="7">
        <f>SUM(U6:U8)</f>
        <v>27122187593</v>
      </c>
      <c r="V9" s="9">
        <f>U9/L9</f>
        <v>0.2481713783171178</v>
      </c>
      <c r="W9" s="10">
        <f>SUM(W6:W8)</f>
        <v>81551027411</v>
      </c>
      <c r="X9" s="10">
        <f>S9-U9</f>
        <v>393987777</v>
      </c>
    </row>
    <row r="10" spans="1:25" ht="22.5">
      <c r="A10" s="42" t="s">
        <v>234</v>
      </c>
      <c r="B10" s="42" t="s">
        <v>26</v>
      </c>
      <c r="C10" s="42" t="s">
        <v>25</v>
      </c>
      <c r="D10" s="42" t="s">
        <v>25</v>
      </c>
      <c r="E10" s="42" t="s">
        <v>17</v>
      </c>
      <c r="F10" s="42" t="s">
        <v>18</v>
      </c>
      <c r="G10" s="42" t="s">
        <v>19</v>
      </c>
      <c r="H10" s="48" t="s">
        <v>26</v>
      </c>
      <c r="I10" s="49">
        <v>64495192000</v>
      </c>
      <c r="J10" s="49">
        <v>0</v>
      </c>
      <c r="K10" s="49">
        <v>0</v>
      </c>
      <c r="L10" s="49">
        <v>64495192000</v>
      </c>
      <c r="M10" s="49">
        <v>0</v>
      </c>
      <c r="N10" s="49">
        <v>6026311395.6700001</v>
      </c>
      <c r="O10" s="49">
        <v>58468880604.330002</v>
      </c>
      <c r="P10" s="67">
        <f t="shared" si="0"/>
        <v>0.90656185044506887</v>
      </c>
      <c r="Q10" s="49">
        <v>50624687639.389999</v>
      </c>
      <c r="R10" s="64">
        <f t="shared" si="1"/>
        <v>0.78493738943191305</v>
      </c>
      <c r="S10" s="49">
        <v>14556457119.07</v>
      </c>
      <c r="T10" s="64">
        <f t="shared" si="2"/>
        <v>0.22569832987038785</v>
      </c>
      <c r="U10" s="49">
        <v>10794028576.33</v>
      </c>
      <c r="V10" s="59">
        <f t="shared" si="3"/>
        <v>0.16736175583956708</v>
      </c>
      <c r="W10" s="50">
        <f t="shared" si="4"/>
        <v>13870504360.610001</v>
      </c>
      <c r="X10" s="50">
        <f>S10-U10</f>
        <v>3762428542.7399998</v>
      </c>
    </row>
    <row r="11" spans="1:25" ht="21">
      <c r="A11" s="5"/>
      <c r="B11" s="5" t="s">
        <v>278</v>
      </c>
      <c r="C11" s="5"/>
      <c r="D11" s="5"/>
      <c r="E11" s="5"/>
      <c r="F11" s="5"/>
      <c r="G11" s="5"/>
      <c r="H11" s="6"/>
      <c r="I11" s="7">
        <f>I10</f>
        <v>64495192000</v>
      </c>
      <c r="J11" s="7">
        <f t="shared" ref="J11:O11" si="7">J10</f>
        <v>0</v>
      </c>
      <c r="K11" s="7">
        <f t="shared" si="7"/>
        <v>0</v>
      </c>
      <c r="L11" s="7">
        <f t="shared" si="7"/>
        <v>64495192000</v>
      </c>
      <c r="M11" s="7">
        <f t="shared" si="7"/>
        <v>0</v>
      </c>
      <c r="N11" s="7">
        <f t="shared" si="7"/>
        <v>6026311395.6700001</v>
      </c>
      <c r="O11" s="7">
        <f t="shared" si="7"/>
        <v>58468880604.330002</v>
      </c>
      <c r="P11" s="68">
        <f>O11/L11</f>
        <v>0.90656185044506887</v>
      </c>
      <c r="Q11" s="7">
        <f>Q10</f>
        <v>50624687639.389999</v>
      </c>
      <c r="R11" s="8">
        <f t="shared" si="1"/>
        <v>0.78493738943191305</v>
      </c>
      <c r="S11" s="7">
        <f>S10</f>
        <v>14556457119.07</v>
      </c>
      <c r="T11" s="8">
        <f t="shared" si="2"/>
        <v>0.22569832987038785</v>
      </c>
      <c r="U11" s="7">
        <f>U10</f>
        <v>10794028576.33</v>
      </c>
      <c r="V11" s="9">
        <f t="shared" si="3"/>
        <v>0.16736175583956708</v>
      </c>
      <c r="W11" s="10">
        <f>L11-Q11</f>
        <v>13870504360.610001</v>
      </c>
      <c r="X11" s="10">
        <f>S11-U11</f>
        <v>3762428542.7399998</v>
      </c>
    </row>
    <row r="12" spans="1:25" ht="33.75">
      <c r="A12" s="42" t="s">
        <v>234</v>
      </c>
      <c r="B12" s="44" t="s">
        <v>258</v>
      </c>
      <c r="C12" s="44" t="s">
        <v>245</v>
      </c>
      <c r="D12" s="44" t="s">
        <v>27</v>
      </c>
      <c r="E12" s="44" t="s">
        <v>17</v>
      </c>
      <c r="F12" s="44" t="s">
        <v>18</v>
      </c>
      <c r="G12" s="44" t="s">
        <v>19</v>
      </c>
      <c r="H12" s="45" t="s">
        <v>28</v>
      </c>
      <c r="I12" s="46">
        <v>406835000</v>
      </c>
      <c r="J12" s="46">
        <v>0</v>
      </c>
      <c r="K12" s="46">
        <v>0</v>
      </c>
      <c r="L12" s="46">
        <v>406835000</v>
      </c>
      <c r="M12" s="46">
        <v>0</v>
      </c>
      <c r="N12" s="46">
        <v>0</v>
      </c>
      <c r="O12" s="46">
        <v>406835000</v>
      </c>
      <c r="P12" s="66">
        <f t="shared" si="0"/>
        <v>1</v>
      </c>
      <c r="Q12" s="46">
        <v>211274661</v>
      </c>
      <c r="R12" s="63">
        <f t="shared" si="1"/>
        <v>0.51931289343345577</v>
      </c>
      <c r="S12" s="46">
        <v>211274661</v>
      </c>
      <c r="T12" s="63">
        <f t="shared" si="2"/>
        <v>0.51931289343345577</v>
      </c>
      <c r="U12" s="46">
        <v>211274661</v>
      </c>
      <c r="V12" s="58">
        <f t="shared" si="3"/>
        <v>0.51931289343345577</v>
      </c>
      <c r="W12" s="47">
        <f t="shared" si="4"/>
        <v>195560339</v>
      </c>
      <c r="X12" s="47">
        <f t="shared" si="5"/>
        <v>0</v>
      </c>
    </row>
    <row r="13" spans="1:25" ht="22.5">
      <c r="A13" s="42" t="s">
        <v>234</v>
      </c>
      <c r="B13" s="42" t="s">
        <v>258</v>
      </c>
      <c r="C13" s="42" t="s">
        <v>245</v>
      </c>
      <c r="D13" s="42" t="s">
        <v>29</v>
      </c>
      <c r="E13" s="42" t="s">
        <v>17</v>
      </c>
      <c r="F13" s="42" t="s">
        <v>18</v>
      </c>
      <c r="G13" s="42" t="s">
        <v>19</v>
      </c>
      <c r="H13" s="48" t="s">
        <v>30</v>
      </c>
      <c r="I13" s="49">
        <v>401720000</v>
      </c>
      <c r="J13" s="49">
        <v>0</v>
      </c>
      <c r="K13" s="49">
        <v>0</v>
      </c>
      <c r="L13" s="49">
        <v>401720000</v>
      </c>
      <c r="M13" s="49">
        <v>0</v>
      </c>
      <c r="N13" s="49">
        <v>81720000</v>
      </c>
      <c r="O13" s="49">
        <v>320000000</v>
      </c>
      <c r="P13" s="67">
        <f t="shared" si="0"/>
        <v>0.79657472866673307</v>
      </c>
      <c r="Q13" s="49">
        <v>142202375</v>
      </c>
      <c r="R13" s="64">
        <f t="shared" si="1"/>
        <v>0.3539838071293438</v>
      </c>
      <c r="S13" s="49">
        <v>0</v>
      </c>
      <c r="T13" s="64">
        <f t="shared" si="2"/>
        <v>0</v>
      </c>
      <c r="U13" s="49">
        <v>0</v>
      </c>
      <c r="V13" s="59">
        <f t="shared" si="3"/>
        <v>0</v>
      </c>
      <c r="W13" s="50">
        <f t="shared" si="4"/>
        <v>259517625</v>
      </c>
      <c r="X13" s="50">
        <f t="shared" si="5"/>
        <v>0</v>
      </c>
    </row>
    <row r="14" spans="1:25" ht="22.5">
      <c r="A14" s="42" t="s">
        <v>234</v>
      </c>
      <c r="B14" s="44" t="s">
        <v>258</v>
      </c>
      <c r="C14" s="44" t="s">
        <v>245</v>
      </c>
      <c r="D14" s="44" t="s">
        <v>31</v>
      </c>
      <c r="E14" s="44" t="s">
        <v>17</v>
      </c>
      <c r="F14" s="44" t="s">
        <v>18</v>
      </c>
      <c r="G14" s="44" t="s">
        <v>19</v>
      </c>
      <c r="H14" s="45" t="s">
        <v>32</v>
      </c>
      <c r="I14" s="46">
        <v>20769569000</v>
      </c>
      <c r="J14" s="46">
        <v>0</v>
      </c>
      <c r="K14" s="46">
        <v>0</v>
      </c>
      <c r="L14" s="46">
        <v>20769569000</v>
      </c>
      <c r="M14" s="46">
        <v>10000000000</v>
      </c>
      <c r="N14" s="46">
        <v>0</v>
      </c>
      <c r="O14" s="46">
        <v>10769569000</v>
      </c>
      <c r="P14" s="66">
        <f t="shared" si="0"/>
        <v>0.5185263594059174</v>
      </c>
      <c r="Q14" s="46">
        <v>6364904060.8900003</v>
      </c>
      <c r="R14" s="63">
        <f t="shared" si="1"/>
        <v>0.30645335302287691</v>
      </c>
      <c r="S14" s="46">
        <v>1914831924.75</v>
      </c>
      <c r="T14" s="63">
        <f t="shared" si="2"/>
        <v>9.2194109793515694E-2</v>
      </c>
      <c r="U14" s="46">
        <v>1567546136.6199999</v>
      </c>
      <c r="V14" s="58">
        <f t="shared" si="3"/>
        <v>7.547321451976205E-2</v>
      </c>
      <c r="W14" s="47">
        <f t="shared" si="4"/>
        <v>14404664939.110001</v>
      </c>
      <c r="X14" s="47">
        <f>S14-U14</f>
        <v>347285788.13000011</v>
      </c>
    </row>
    <row r="15" spans="1:25" ht="21">
      <c r="A15" s="11"/>
      <c r="B15" s="11" t="s">
        <v>271</v>
      </c>
      <c r="C15" s="11"/>
      <c r="D15" s="11"/>
      <c r="E15" s="11"/>
      <c r="F15" s="11"/>
      <c r="G15" s="11"/>
      <c r="H15" s="12"/>
      <c r="I15" s="13">
        <f>SUM(I12:I14)</f>
        <v>21578124000</v>
      </c>
      <c r="J15" s="13">
        <f t="shared" ref="J15:O15" si="8">SUM(J12:J14)</f>
        <v>0</v>
      </c>
      <c r="K15" s="13">
        <f t="shared" si="8"/>
        <v>0</v>
      </c>
      <c r="L15" s="13">
        <f t="shared" si="8"/>
        <v>21578124000</v>
      </c>
      <c r="M15" s="13">
        <f t="shared" si="8"/>
        <v>10000000000</v>
      </c>
      <c r="N15" s="13">
        <f t="shared" si="8"/>
        <v>81720000</v>
      </c>
      <c r="O15" s="13">
        <f t="shared" si="8"/>
        <v>11496404000</v>
      </c>
      <c r="P15" s="69">
        <f>O15/L15</f>
        <v>0.5327805141911317</v>
      </c>
      <c r="Q15" s="13">
        <f>SUM(Q12:Q14)</f>
        <v>6718381096.8900003</v>
      </c>
      <c r="R15" s="14">
        <f>Q15/L15</f>
        <v>0.3113514917649931</v>
      </c>
      <c r="S15" s="13">
        <f>SUM(S12:S14)</f>
        <v>2126106585.75</v>
      </c>
      <c r="T15" s="14">
        <f>S15/L15</f>
        <v>9.8530650104244472E-2</v>
      </c>
      <c r="U15" s="13">
        <f>SUM(U12:U14)</f>
        <v>1778820797.6199999</v>
      </c>
      <c r="V15" s="15">
        <f>U15/L15</f>
        <v>8.2436304361769353E-2</v>
      </c>
      <c r="W15" s="16">
        <f>L15-Q15</f>
        <v>14859742903.110001</v>
      </c>
      <c r="X15" s="16">
        <f>S15-U15</f>
        <v>347285788.13000011</v>
      </c>
    </row>
    <row r="16" spans="1:25" ht="33.75">
      <c r="A16" s="42" t="s">
        <v>234</v>
      </c>
      <c r="B16" s="42" t="s">
        <v>259</v>
      </c>
      <c r="C16" s="42" t="s">
        <v>246</v>
      </c>
      <c r="D16" s="42" t="s">
        <v>33</v>
      </c>
      <c r="E16" s="42" t="s">
        <v>17</v>
      </c>
      <c r="F16" s="42" t="s">
        <v>18</v>
      </c>
      <c r="G16" s="42" t="s">
        <v>19</v>
      </c>
      <c r="H16" s="48" t="s">
        <v>34</v>
      </c>
      <c r="I16" s="49">
        <v>8222619000</v>
      </c>
      <c r="J16" s="49">
        <v>0</v>
      </c>
      <c r="K16" s="49">
        <v>0</v>
      </c>
      <c r="L16" s="49">
        <v>8222619000</v>
      </c>
      <c r="M16" s="49">
        <v>0</v>
      </c>
      <c r="N16" s="49">
        <v>0</v>
      </c>
      <c r="O16" s="49">
        <v>8222619000</v>
      </c>
      <c r="P16" s="67">
        <f t="shared" si="0"/>
        <v>1</v>
      </c>
      <c r="Q16" s="49">
        <v>8105768410.2799997</v>
      </c>
      <c r="R16" s="64">
        <f t="shared" si="1"/>
        <v>0.98578912756142534</v>
      </c>
      <c r="S16" s="49">
        <v>8094122973.2799997</v>
      </c>
      <c r="T16" s="64">
        <f t="shared" si="2"/>
        <v>0.98437285897352167</v>
      </c>
      <c r="U16" s="49">
        <v>8084900475.3299999</v>
      </c>
      <c r="V16" s="59">
        <f t="shared" si="3"/>
        <v>0.98325125794226875</v>
      </c>
      <c r="W16" s="50">
        <f t="shared" si="4"/>
        <v>116850589.72000027</v>
      </c>
      <c r="X16" s="50">
        <f>S16-U16</f>
        <v>9222497.9499998093</v>
      </c>
      <c r="Y16" s="72"/>
    </row>
    <row r="17" spans="1:24" ht="33.75">
      <c r="A17" s="42" t="s">
        <v>234</v>
      </c>
      <c r="B17" s="44" t="s">
        <v>259</v>
      </c>
      <c r="C17" s="44" t="s">
        <v>246</v>
      </c>
      <c r="D17" s="44" t="s">
        <v>35</v>
      </c>
      <c r="E17" s="44" t="s">
        <v>17</v>
      </c>
      <c r="F17" s="44" t="s">
        <v>18</v>
      </c>
      <c r="G17" s="44" t="s">
        <v>19</v>
      </c>
      <c r="H17" s="45" t="s">
        <v>36</v>
      </c>
      <c r="I17" s="46">
        <v>1782000</v>
      </c>
      <c r="J17" s="46">
        <v>0</v>
      </c>
      <c r="K17" s="46">
        <v>0</v>
      </c>
      <c r="L17" s="46">
        <v>1782000</v>
      </c>
      <c r="M17" s="46">
        <v>0</v>
      </c>
      <c r="N17" s="46">
        <v>1782000</v>
      </c>
      <c r="O17" s="46">
        <v>0</v>
      </c>
      <c r="P17" s="66">
        <f t="shared" si="0"/>
        <v>0</v>
      </c>
      <c r="Q17" s="46">
        <v>0</v>
      </c>
      <c r="R17" s="63">
        <f t="shared" si="1"/>
        <v>0</v>
      </c>
      <c r="S17" s="46">
        <v>0</v>
      </c>
      <c r="T17" s="63">
        <f t="shared" si="2"/>
        <v>0</v>
      </c>
      <c r="U17" s="46">
        <v>0</v>
      </c>
      <c r="V17" s="58">
        <f t="shared" si="3"/>
        <v>0</v>
      </c>
      <c r="W17" s="47">
        <f t="shared" si="4"/>
        <v>1782000</v>
      </c>
      <c r="X17" s="47">
        <f t="shared" si="5"/>
        <v>0</v>
      </c>
    </row>
    <row r="18" spans="1:24" ht="33.75">
      <c r="A18" s="42" t="s">
        <v>234</v>
      </c>
      <c r="B18" s="42" t="s">
        <v>259</v>
      </c>
      <c r="C18" s="42" t="s">
        <v>246</v>
      </c>
      <c r="D18" s="42" t="s">
        <v>37</v>
      </c>
      <c r="E18" s="42" t="s">
        <v>17</v>
      </c>
      <c r="F18" s="42" t="s">
        <v>38</v>
      </c>
      <c r="G18" s="42" t="s">
        <v>39</v>
      </c>
      <c r="H18" s="48" t="s">
        <v>40</v>
      </c>
      <c r="I18" s="49">
        <v>13949762000</v>
      </c>
      <c r="J18" s="49">
        <v>0</v>
      </c>
      <c r="K18" s="49">
        <v>0</v>
      </c>
      <c r="L18" s="49">
        <v>13949762000</v>
      </c>
      <c r="M18" s="49">
        <v>0</v>
      </c>
      <c r="N18" s="49">
        <v>10187405796</v>
      </c>
      <c r="O18" s="49">
        <v>3762356204</v>
      </c>
      <c r="P18" s="67">
        <f t="shared" si="0"/>
        <v>0.26970755515398759</v>
      </c>
      <c r="Q18" s="49">
        <v>0</v>
      </c>
      <c r="R18" s="64">
        <f t="shared" si="1"/>
        <v>0</v>
      </c>
      <c r="S18" s="49">
        <v>0</v>
      </c>
      <c r="T18" s="64">
        <f t="shared" si="2"/>
        <v>0</v>
      </c>
      <c r="U18" s="49">
        <v>0</v>
      </c>
      <c r="V18" s="59">
        <f t="shared" si="3"/>
        <v>0</v>
      </c>
      <c r="W18" s="50">
        <f t="shared" si="4"/>
        <v>13949762000</v>
      </c>
      <c r="X18" s="50">
        <f t="shared" si="5"/>
        <v>0</v>
      </c>
    </row>
    <row r="19" spans="1:24" ht="33.75">
      <c r="A19" s="42" t="s">
        <v>234</v>
      </c>
      <c r="B19" s="44" t="s">
        <v>259</v>
      </c>
      <c r="C19" s="44" t="s">
        <v>246</v>
      </c>
      <c r="D19" s="44" t="s">
        <v>41</v>
      </c>
      <c r="E19" s="44" t="s">
        <v>17</v>
      </c>
      <c r="F19" s="44" t="s">
        <v>18</v>
      </c>
      <c r="G19" s="44" t="s">
        <v>19</v>
      </c>
      <c r="H19" s="45" t="s">
        <v>42</v>
      </c>
      <c r="I19" s="46">
        <v>3273401000</v>
      </c>
      <c r="J19" s="46">
        <v>0</v>
      </c>
      <c r="K19" s="46">
        <v>0</v>
      </c>
      <c r="L19" s="46">
        <v>3273401000</v>
      </c>
      <c r="M19" s="46">
        <v>0</v>
      </c>
      <c r="N19" s="46">
        <v>94599654</v>
      </c>
      <c r="O19" s="46">
        <v>3178801346</v>
      </c>
      <c r="P19" s="66">
        <f t="shared" si="0"/>
        <v>0.97110049944996046</v>
      </c>
      <c r="Q19" s="46">
        <v>0</v>
      </c>
      <c r="R19" s="63">
        <f t="shared" si="1"/>
        <v>0</v>
      </c>
      <c r="S19" s="46">
        <v>0</v>
      </c>
      <c r="T19" s="63">
        <f t="shared" si="2"/>
        <v>0</v>
      </c>
      <c r="U19" s="46">
        <v>0</v>
      </c>
      <c r="V19" s="58">
        <f t="shared" si="3"/>
        <v>0</v>
      </c>
      <c r="W19" s="47">
        <f t="shared" si="4"/>
        <v>3273401000</v>
      </c>
      <c r="X19" s="47">
        <f t="shared" si="5"/>
        <v>0</v>
      </c>
    </row>
    <row r="20" spans="1:24" ht="33.75">
      <c r="A20" s="43" t="s">
        <v>234</v>
      </c>
      <c r="B20" s="42" t="s">
        <v>259</v>
      </c>
      <c r="C20" s="42" t="s">
        <v>246</v>
      </c>
      <c r="D20" s="42" t="s">
        <v>43</v>
      </c>
      <c r="E20" s="42" t="s">
        <v>17</v>
      </c>
      <c r="F20" s="42" t="s">
        <v>18</v>
      </c>
      <c r="G20" s="42" t="s">
        <v>19</v>
      </c>
      <c r="H20" s="48" t="s">
        <v>44</v>
      </c>
      <c r="I20" s="49">
        <v>3158000</v>
      </c>
      <c r="J20" s="49">
        <v>0</v>
      </c>
      <c r="K20" s="49">
        <v>0</v>
      </c>
      <c r="L20" s="49">
        <v>3158000</v>
      </c>
      <c r="M20" s="49">
        <v>0</v>
      </c>
      <c r="N20" s="49">
        <v>3158000</v>
      </c>
      <c r="O20" s="49">
        <v>0</v>
      </c>
      <c r="P20" s="67">
        <f t="shared" si="0"/>
        <v>0</v>
      </c>
      <c r="Q20" s="49">
        <v>0</v>
      </c>
      <c r="R20" s="64">
        <f t="shared" si="1"/>
        <v>0</v>
      </c>
      <c r="S20" s="49">
        <v>0</v>
      </c>
      <c r="T20" s="64">
        <f t="shared" si="2"/>
        <v>0</v>
      </c>
      <c r="U20" s="49">
        <v>0</v>
      </c>
      <c r="V20" s="59">
        <f t="shared" si="3"/>
        <v>0</v>
      </c>
      <c r="W20" s="50">
        <f t="shared" si="4"/>
        <v>3158000</v>
      </c>
      <c r="X20" s="50">
        <f t="shared" si="5"/>
        <v>0</v>
      </c>
    </row>
    <row r="21" spans="1:24" ht="61.5" customHeight="1">
      <c r="A21" s="5"/>
      <c r="B21" s="5" t="s">
        <v>270</v>
      </c>
      <c r="C21" s="5"/>
      <c r="D21" s="5"/>
      <c r="E21" s="5"/>
      <c r="F21" s="5"/>
      <c r="G21" s="5"/>
      <c r="H21" s="6"/>
      <c r="I21" s="7">
        <f>SUM(I16:I20)</f>
        <v>25450722000</v>
      </c>
      <c r="J21" s="7">
        <f t="shared" ref="J21:O21" si="9">SUM(J16:J20)</f>
        <v>0</v>
      </c>
      <c r="K21" s="7">
        <f t="shared" si="9"/>
        <v>0</v>
      </c>
      <c r="L21" s="7">
        <f t="shared" si="9"/>
        <v>25450722000</v>
      </c>
      <c r="M21" s="7">
        <f t="shared" si="9"/>
        <v>0</v>
      </c>
      <c r="N21" s="7">
        <f t="shared" si="9"/>
        <v>10286945450</v>
      </c>
      <c r="O21" s="7">
        <f t="shared" si="9"/>
        <v>15163776550</v>
      </c>
      <c r="P21" s="68">
        <f>O21/L21</f>
        <v>0.59580928784652942</v>
      </c>
      <c r="Q21" s="7">
        <f>SUM(Q16:Q20)</f>
        <v>8105768410.2799997</v>
      </c>
      <c r="R21" s="8">
        <f>Q21/L21</f>
        <v>0.3184887411162638</v>
      </c>
      <c r="S21" s="7">
        <f>SUM(S16:S20)</f>
        <v>8094122973.2799997</v>
      </c>
      <c r="T21" s="8">
        <f>S21/L21</f>
        <v>0.31803117307556145</v>
      </c>
      <c r="U21" s="7">
        <f>SUM(U16:U20)</f>
        <v>8084900475.3299999</v>
      </c>
      <c r="V21" s="9">
        <f>U21/L21</f>
        <v>0.31766880622600807</v>
      </c>
      <c r="W21" s="10">
        <f>L21-Q21</f>
        <v>17344953589.720001</v>
      </c>
      <c r="X21" s="10">
        <f>S21-U21</f>
        <v>9222497.9499998093</v>
      </c>
    </row>
    <row r="22" spans="1:24" ht="21">
      <c r="A22" s="17" t="s">
        <v>272</v>
      </c>
      <c r="B22" s="17"/>
      <c r="C22" s="17"/>
      <c r="D22" s="17"/>
      <c r="E22" s="17"/>
      <c r="F22" s="17"/>
      <c r="G22" s="17"/>
      <c r="H22" s="18"/>
      <c r="I22" s="19">
        <f>I9+I11+I15+I21</f>
        <v>220812175000</v>
      </c>
      <c r="J22" s="19">
        <f t="shared" ref="J22:O22" si="10">J9+J11+J15+J21</f>
        <v>0</v>
      </c>
      <c r="K22" s="19">
        <f t="shared" si="10"/>
        <v>0</v>
      </c>
      <c r="L22" s="19">
        <f t="shared" si="10"/>
        <v>220812175000</v>
      </c>
      <c r="M22" s="19">
        <f t="shared" si="10"/>
        <v>10000000000</v>
      </c>
      <c r="N22" s="19">
        <f t="shared" si="10"/>
        <v>16394976845.67</v>
      </c>
      <c r="O22" s="19">
        <f t="shared" si="10"/>
        <v>194417198154.33002</v>
      </c>
      <c r="P22" s="70">
        <f>O22/L22</f>
        <v>0.88046412365771953</v>
      </c>
      <c r="Q22" s="19">
        <f>SUM(Q9+Q11+Q15+Q21)</f>
        <v>93185946735.559998</v>
      </c>
      <c r="R22" s="20">
        <f>Q22/L22</f>
        <v>0.42201453219488461</v>
      </c>
      <c r="S22" s="19">
        <f>SUM(S9+S11+S15+S21)</f>
        <v>52292862048.099998</v>
      </c>
      <c r="T22" s="20">
        <f>S22/L22</f>
        <v>0.23682055596843787</v>
      </c>
      <c r="U22" s="19">
        <f>SUM(U9+U11+U15+U21)</f>
        <v>47779937442.280006</v>
      </c>
      <c r="V22" s="21">
        <f>U22/L22</f>
        <v>0.21638271278420226</v>
      </c>
      <c r="W22" s="22">
        <f>L22-Q22</f>
        <v>127626228264.44</v>
      </c>
      <c r="X22" s="22">
        <f>S22-U22</f>
        <v>4512924605.8199921</v>
      </c>
    </row>
    <row r="23" spans="1:24">
      <c r="A23" s="42" t="s">
        <v>235</v>
      </c>
      <c r="B23" s="44" t="s">
        <v>260</v>
      </c>
      <c r="C23" s="44" t="s">
        <v>247</v>
      </c>
      <c r="D23" s="44" t="s">
        <v>45</v>
      </c>
      <c r="E23" s="44" t="s">
        <v>17</v>
      </c>
      <c r="F23" s="44" t="s">
        <v>38</v>
      </c>
      <c r="G23" s="44" t="s">
        <v>39</v>
      </c>
      <c r="H23" s="45" t="s">
        <v>46</v>
      </c>
      <c r="I23" s="46">
        <v>601876014</v>
      </c>
      <c r="J23" s="46">
        <v>0</v>
      </c>
      <c r="K23" s="46">
        <v>0</v>
      </c>
      <c r="L23" s="46">
        <v>601876014</v>
      </c>
      <c r="M23" s="46">
        <v>0</v>
      </c>
      <c r="N23" s="46">
        <v>601876014</v>
      </c>
      <c r="O23" s="46">
        <v>0</v>
      </c>
      <c r="P23" s="66">
        <f t="shared" si="0"/>
        <v>0</v>
      </c>
      <c r="Q23" s="46">
        <v>0</v>
      </c>
      <c r="R23" s="63">
        <f t="shared" si="1"/>
        <v>0</v>
      </c>
      <c r="S23" s="46">
        <v>0</v>
      </c>
      <c r="T23" s="63">
        <f t="shared" si="2"/>
        <v>0</v>
      </c>
      <c r="U23" s="46">
        <v>0</v>
      </c>
      <c r="V23" s="58">
        <f t="shared" si="3"/>
        <v>0</v>
      </c>
      <c r="W23" s="47">
        <f t="shared" si="4"/>
        <v>601876014</v>
      </c>
      <c r="X23" s="47">
        <f t="shared" si="5"/>
        <v>0</v>
      </c>
    </row>
    <row r="24" spans="1:24">
      <c r="A24" s="42"/>
      <c r="B24" s="43" t="s">
        <v>273</v>
      </c>
      <c r="C24" s="42"/>
      <c r="D24" s="42"/>
      <c r="E24" s="42"/>
      <c r="F24" s="42"/>
      <c r="G24" s="42"/>
      <c r="H24" s="48"/>
      <c r="I24" s="49">
        <f>I23</f>
        <v>601876014</v>
      </c>
      <c r="J24" s="49">
        <f t="shared" ref="J24:O24" si="11">J23</f>
        <v>0</v>
      </c>
      <c r="K24" s="49">
        <f t="shared" si="11"/>
        <v>0</v>
      </c>
      <c r="L24" s="49">
        <f t="shared" si="11"/>
        <v>601876014</v>
      </c>
      <c r="M24" s="49">
        <f t="shared" si="11"/>
        <v>0</v>
      </c>
      <c r="N24" s="49">
        <f t="shared" si="11"/>
        <v>601876014</v>
      </c>
      <c r="O24" s="49">
        <f t="shared" si="11"/>
        <v>0</v>
      </c>
      <c r="P24" s="67">
        <f>O24/L24</f>
        <v>0</v>
      </c>
      <c r="Q24" s="49">
        <f>Q23</f>
        <v>0</v>
      </c>
      <c r="R24" s="64">
        <f>Q24/L24</f>
        <v>0</v>
      </c>
      <c r="S24" s="49">
        <f>S23</f>
        <v>0</v>
      </c>
      <c r="T24" s="64">
        <f t="shared" ref="T24" si="12">S24/L24</f>
        <v>0</v>
      </c>
      <c r="U24" s="49">
        <v>0</v>
      </c>
      <c r="V24" s="59">
        <f t="shared" ref="V24" si="13">U24/L24</f>
        <v>0</v>
      </c>
      <c r="W24" s="50">
        <f t="shared" ref="W24" si="14">L24-Q24</f>
        <v>601876014</v>
      </c>
      <c r="X24" s="50">
        <f t="shared" ref="X24" si="15">S24-U24</f>
        <v>0</v>
      </c>
    </row>
    <row r="25" spans="1:24">
      <c r="A25" s="17" t="s">
        <v>274</v>
      </c>
      <c r="B25" s="17"/>
      <c r="C25" s="17"/>
      <c r="D25" s="17"/>
      <c r="E25" s="17"/>
      <c r="F25" s="17"/>
      <c r="G25" s="17"/>
      <c r="H25" s="18"/>
      <c r="I25" s="19">
        <f>I24</f>
        <v>601876014</v>
      </c>
      <c r="J25" s="19">
        <f t="shared" ref="J25" si="16">J24</f>
        <v>0</v>
      </c>
      <c r="K25" s="19">
        <f t="shared" ref="K25" si="17">K24</f>
        <v>0</v>
      </c>
      <c r="L25" s="19">
        <f t="shared" ref="L25" si="18">L24</f>
        <v>601876014</v>
      </c>
      <c r="M25" s="19">
        <f t="shared" ref="M25" si="19">M24</f>
        <v>0</v>
      </c>
      <c r="N25" s="19">
        <f t="shared" ref="N25" si="20">N24</f>
        <v>601876014</v>
      </c>
      <c r="O25" s="19">
        <f t="shared" ref="O25" si="21">O24</f>
        <v>0</v>
      </c>
      <c r="P25" s="70">
        <f>O25/L25</f>
        <v>0</v>
      </c>
      <c r="Q25" s="19">
        <f>Q24</f>
        <v>0</v>
      </c>
      <c r="R25" s="20">
        <f>Q25/L25</f>
        <v>0</v>
      </c>
      <c r="S25" s="19">
        <f>S24</f>
        <v>0</v>
      </c>
      <c r="T25" s="20">
        <f t="shared" ref="T25" si="22">S25/L25</f>
        <v>0</v>
      </c>
      <c r="U25" s="19">
        <v>0</v>
      </c>
      <c r="V25" s="21">
        <f t="shared" ref="V25" si="23">U25/L25</f>
        <v>0</v>
      </c>
      <c r="W25" s="22">
        <f t="shared" ref="W25" si="24">L25-Q25</f>
        <v>601876014</v>
      </c>
      <c r="X25" s="22">
        <f t="shared" ref="X25" si="25">S25-U25</f>
        <v>0</v>
      </c>
    </row>
    <row r="26" spans="1:24" ht="67.5">
      <c r="A26" s="42" t="s">
        <v>236</v>
      </c>
      <c r="B26" s="44" t="s">
        <v>261</v>
      </c>
      <c r="C26" s="44" t="s">
        <v>248</v>
      </c>
      <c r="D26" s="44" t="s">
        <v>47</v>
      </c>
      <c r="E26" s="44" t="s">
        <v>17</v>
      </c>
      <c r="F26" s="44" t="s">
        <v>38</v>
      </c>
      <c r="G26" s="44" t="s">
        <v>19</v>
      </c>
      <c r="H26" s="52" t="s">
        <v>143</v>
      </c>
      <c r="I26" s="46">
        <v>23000000000</v>
      </c>
      <c r="J26" s="46">
        <v>0</v>
      </c>
      <c r="K26" s="46">
        <v>0</v>
      </c>
      <c r="L26" s="46">
        <v>23000000000</v>
      </c>
      <c r="M26" s="46">
        <v>0</v>
      </c>
      <c r="N26" s="46">
        <v>0</v>
      </c>
      <c r="O26" s="46">
        <v>23000000000</v>
      </c>
      <c r="P26" s="66">
        <f t="shared" si="0"/>
        <v>1</v>
      </c>
      <c r="Q26" s="46">
        <v>22620127457</v>
      </c>
      <c r="R26" s="63">
        <f t="shared" si="1"/>
        <v>0.98348380247826084</v>
      </c>
      <c r="S26" s="46">
        <v>454857318.19999999</v>
      </c>
      <c r="T26" s="63">
        <f t="shared" si="2"/>
        <v>1.9776405139130433E-2</v>
      </c>
      <c r="U26" s="46">
        <v>422370318.19999999</v>
      </c>
      <c r="V26" s="58">
        <f t="shared" si="3"/>
        <v>1.8363926878260869E-2</v>
      </c>
      <c r="W26" s="47">
        <f t="shared" si="4"/>
        <v>379872543</v>
      </c>
      <c r="X26" s="47">
        <f t="shared" si="5"/>
        <v>32487000</v>
      </c>
    </row>
    <row r="27" spans="1:24" ht="67.5">
      <c r="A27" s="42" t="s">
        <v>236</v>
      </c>
      <c r="B27" s="42" t="s">
        <v>261</v>
      </c>
      <c r="C27" s="42" t="s">
        <v>248</v>
      </c>
      <c r="D27" s="42" t="s">
        <v>47</v>
      </c>
      <c r="E27" s="42" t="s">
        <v>17</v>
      </c>
      <c r="F27" s="42" t="s">
        <v>48</v>
      </c>
      <c r="G27" s="42" t="s">
        <v>19</v>
      </c>
      <c r="H27" s="51" t="s">
        <v>143</v>
      </c>
      <c r="I27" s="49">
        <v>10000000000</v>
      </c>
      <c r="J27" s="49">
        <v>0</v>
      </c>
      <c r="K27" s="49">
        <v>0</v>
      </c>
      <c r="L27" s="49">
        <v>10000000000</v>
      </c>
      <c r="M27" s="49">
        <v>0</v>
      </c>
      <c r="N27" s="49">
        <v>0</v>
      </c>
      <c r="O27" s="49">
        <v>10000000000</v>
      </c>
      <c r="P27" s="67">
        <f t="shared" si="0"/>
        <v>1</v>
      </c>
      <c r="Q27" s="49">
        <v>10000000000</v>
      </c>
      <c r="R27" s="64">
        <f t="shared" si="1"/>
        <v>1</v>
      </c>
      <c r="S27" s="49">
        <v>491253609</v>
      </c>
      <c r="T27" s="64">
        <f t="shared" si="2"/>
        <v>4.9125360899999998E-2</v>
      </c>
      <c r="U27" s="49">
        <v>491253609</v>
      </c>
      <c r="V27" s="59">
        <f t="shared" si="3"/>
        <v>4.9125360899999998E-2</v>
      </c>
      <c r="W27" s="50">
        <f t="shared" si="4"/>
        <v>0</v>
      </c>
      <c r="X27" s="50">
        <f t="shared" si="5"/>
        <v>0</v>
      </c>
    </row>
    <row r="28" spans="1:24" ht="67.5">
      <c r="A28" s="42" t="s">
        <v>236</v>
      </c>
      <c r="B28" s="44" t="s">
        <v>261</v>
      </c>
      <c r="C28" s="44" t="s">
        <v>248</v>
      </c>
      <c r="D28" s="44" t="s">
        <v>47</v>
      </c>
      <c r="E28" s="44" t="s">
        <v>49</v>
      </c>
      <c r="F28" s="44" t="s">
        <v>50</v>
      </c>
      <c r="G28" s="44" t="s">
        <v>19</v>
      </c>
      <c r="H28" s="52" t="s">
        <v>143</v>
      </c>
      <c r="I28" s="46">
        <v>80000000000</v>
      </c>
      <c r="J28" s="46">
        <v>0</v>
      </c>
      <c r="K28" s="46">
        <v>0</v>
      </c>
      <c r="L28" s="46">
        <v>80000000000</v>
      </c>
      <c r="M28" s="46">
        <v>0</v>
      </c>
      <c r="N28" s="46">
        <v>69764385765</v>
      </c>
      <c r="O28" s="46">
        <v>10235614235</v>
      </c>
      <c r="P28" s="66">
        <f t="shared" si="0"/>
        <v>0.12794517793749999</v>
      </c>
      <c r="Q28" s="46">
        <v>10175858550</v>
      </c>
      <c r="R28" s="63">
        <f t="shared" si="1"/>
        <v>0.12719823187500001</v>
      </c>
      <c r="S28" s="46">
        <v>52287327</v>
      </c>
      <c r="T28" s="63">
        <f t="shared" si="2"/>
        <v>6.5359158749999995E-4</v>
      </c>
      <c r="U28" s="46">
        <v>52287327</v>
      </c>
      <c r="V28" s="58">
        <f t="shared" si="3"/>
        <v>6.5359158749999995E-4</v>
      </c>
      <c r="W28" s="47">
        <f t="shared" si="4"/>
        <v>69824141450</v>
      </c>
      <c r="X28" s="47">
        <f t="shared" si="5"/>
        <v>0</v>
      </c>
    </row>
    <row r="29" spans="1:24" ht="78.75">
      <c r="A29" s="42" t="s">
        <v>236</v>
      </c>
      <c r="B29" s="42" t="s">
        <v>261</v>
      </c>
      <c r="C29" s="42" t="s">
        <v>248</v>
      </c>
      <c r="D29" s="42" t="s">
        <v>51</v>
      </c>
      <c r="E29" s="42" t="s">
        <v>17</v>
      </c>
      <c r="F29" s="42" t="s">
        <v>18</v>
      </c>
      <c r="G29" s="42" t="s">
        <v>19</v>
      </c>
      <c r="H29" s="51" t="s">
        <v>144</v>
      </c>
      <c r="I29" s="49">
        <v>1000000000</v>
      </c>
      <c r="J29" s="49">
        <v>0</v>
      </c>
      <c r="K29" s="49">
        <v>0</v>
      </c>
      <c r="L29" s="49">
        <v>1000000000</v>
      </c>
      <c r="M29" s="49">
        <v>0</v>
      </c>
      <c r="N29" s="49">
        <v>1000000000</v>
      </c>
      <c r="O29" s="49">
        <v>0</v>
      </c>
      <c r="P29" s="67">
        <f t="shared" si="0"/>
        <v>0</v>
      </c>
      <c r="Q29" s="49">
        <v>0</v>
      </c>
      <c r="R29" s="64">
        <f t="shared" si="1"/>
        <v>0</v>
      </c>
      <c r="S29" s="49">
        <v>0</v>
      </c>
      <c r="T29" s="64">
        <f t="shared" si="2"/>
        <v>0</v>
      </c>
      <c r="U29" s="49">
        <v>0</v>
      </c>
      <c r="V29" s="59">
        <f t="shared" si="3"/>
        <v>0</v>
      </c>
      <c r="W29" s="50">
        <f t="shared" si="4"/>
        <v>1000000000</v>
      </c>
      <c r="X29" s="50">
        <f t="shared" si="5"/>
        <v>0</v>
      </c>
    </row>
    <row r="30" spans="1:24" ht="45">
      <c r="A30" s="42" t="s">
        <v>236</v>
      </c>
      <c r="B30" s="44" t="s">
        <v>261</v>
      </c>
      <c r="C30" s="44" t="s">
        <v>248</v>
      </c>
      <c r="D30" s="44" t="s">
        <v>52</v>
      </c>
      <c r="E30" s="44" t="s">
        <v>17</v>
      </c>
      <c r="F30" s="44" t="s">
        <v>18</v>
      </c>
      <c r="G30" s="44" t="s">
        <v>19</v>
      </c>
      <c r="H30" s="52" t="s">
        <v>145</v>
      </c>
      <c r="I30" s="46">
        <v>3000000000</v>
      </c>
      <c r="J30" s="46">
        <v>0</v>
      </c>
      <c r="K30" s="46">
        <v>0</v>
      </c>
      <c r="L30" s="46">
        <v>3000000000</v>
      </c>
      <c r="M30" s="46">
        <v>1000000000</v>
      </c>
      <c r="N30" s="46">
        <v>0</v>
      </c>
      <c r="O30" s="46">
        <v>2000000000</v>
      </c>
      <c r="P30" s="66">
        <f t="shared" si="0"/>
        <v>0.66666666666666663</v>
      </c>
      <c r="Q30" s="46">
        <v>1727996625</v>
      </c>
      <c r="R30" s="63">
        <f t="shared" si="1"/>
        <v>0.57599887500000002</v>
      </c>
      <c r="S30" s="46">
        <v>216364118</v>
      </c>
      <c r="T30" s="63">
        <f t="shared" si="2"/>
        <v>7.2121372666666669E-2</v>
      </c>
      <c r="U30" s="46">
        <v>214698118</v>
      </c>
      <c r="V30" s="58">
        <f t="shared" si="3"/>
        <v>7.1566039333333331E-2</v>
      </c>
      <c r="W30" s="47">
        <f t="shared" si="4"/>
        <v>1272003375</v>
      </c>
      <c r="X30" s="47">
        <f t="shared" si="5"/>
        <v>1666000</v>
      </c>
    </row>
    <row r="31" spans="1:24" ht="45">
      <c r="A31" s="42" t="s">
        <v>236</v>
      </c>
      <c r="B31" s="42" t="s">
        <v>261</v>
      </c>
      <c r="C31" s="42" t="s">
        <v>248</v>
      </c>
      <c r="D31" s="42" t="s">
        <v>52</v>
      </c>
      <c r="E31" s="42" t="s">
        <v>17</v>
      </c>
      <c r="F31" s="42" t="s">
        <v>48</v>
      </c>
      <c r="G31" s="42" t="s">
        <v>19</v>
      </c>
      <c r="H31" s="51" t="s">
        <v>145</v>
      </c>
      <c r="I31" s="49">
        <v>17000000000</v>
      </c>
      <c r="J31" s="49">
        <v>0</v>
      </c>
      <c r="K31" s="49">
        <v>0</v>
      </c>
      <c r="L31" s="49">
        <v>17000000000</v>
      </c>
      <c r="M31" s="49">
        <v>0</v>
      </c>
      <c r="N31" s="49">
        <v>5000000000</v>
      </c>
      <c r="O31" s="49">
        <v>12000000000</v>
      </c>
      <c r="P31" s="67">
        <f t="shared" si="0"/>
        <v>0.70588235294117652</v>
      </c>
      <c r="Q31" s="49">
        <v>12000000000</v>
      </c>
      <c r="R31" s="64">
        <f t="shared" si="1"/>
        <v>0.70588235294117652</v>
      </c>
      <c r="S31" s="49">
        <v>0</v>
      </c>
      <c r="T31" s="64">
        <f t="shared" si="2"/>
        <v>0</v>
      </c>
      <c r="U31" s="49">
        <v>0</v>
      </c>
      <c r="V31" s="59">
        <f t="shared" si="3"/>
        <v>0</v>
      </c>
      <c r="W31" s="50">
        <f t="shared" si="4"/>
        <v>5000000000</v>
      </c>
      <c r="X31" s="50">
        <f t="shared" si="5"/>
        <v>0</v>
      </c>
    </row>
    <row r="32" spans="1:24" ht="45">
      <c r="A32" s="42" t="s">
        <v>236</v>
      </c>
      <c r="B32" s="44" t="s">
        <v>261</v>
      </c>
      <c r="C32" s="44" t="s">
        <v>248</v>
      </c>
      <c r="D32" s="44" t="s">
        <v>52</v>
      </c>
      <c r="E32" s="44" t="s">
        <v>49</v>
      </c>
      <c r="F32" s="44" t="s">
        <v>50</v>
      </c>
      <c r="G32" s="44" t="s">
        <v>19</v>
      </c>
      <c r="H32" s="52" t="s">
        <v>145</v>
      </c>
      <c r="I32" s="46">
        <v>5000000000</v>
      </c>
      <c r="J32" s="46">
        <v>0</v>
      </c>
      <c r="K32" s="46">
        <v>0</v>
      </c>
      <c r="L32" s="46">
        <v>5000000000</v>
      </c>
      <c r="M32" s="46">
        <v>0</v>
      </c>
      <c r="N32" s="46">
        <v>5000000000</v>
      </c>
      <c r="O32" s="46">
        <v>0</v>
      </c>
      <c r="P32" s="66">
        <f t="shared" si="0"/>
        <v>0</v>
      </c>
      <c r="Q32" s="46">
        <v>0</v>
      </c>
      <c r="R32" s="63">
        <f t="shared" si="1"/>
        <v>0</v>
      </c>
      <c r="S32" s="46">
        <v>0</v>
      </c>
      <c r="T32" s="63">
        <f t="shared" si="2"/>
        <v>0</v>
      </c>
      <c r="U32" s="46">
        <v>0</v>
      </c>
      <c r="V32" s="58">
        <f t="shared" si="3"/>
        <v>0</v>
      </c>
      <c r="W32" s="47">
        <f t="shared" si="4"/>
        <v>5000000000</v>
      </c>
      <c r="X32" s="47">
        <f t="shared" si="5"/>
        <v>0</v>
      </c>
    </row>
    <row r="33" spans="1:24" ht="67.5">
      <c r="A33" s="42" t="s">
        <v>236</v>
      </c>
      <c r="B33" s="42" t="s">
        <v>261</v>
      </c>
      <c r="C33" s="42" t="s">
        <v>248</v>
      </c>
      <c r="D33" s="42" t="s">
        <v>53</v>
      </c>
      <c r="E33" s="42" t="s">
        <v>17</v>
      </c>
      <c r="F33" s="42" t="s">
        <v>18</v>
      </c>
      <c r="G33" s="42" t="s">
        <v>19</v>
      </c>
      <c r="H33" s="51" t="s">
        <v>146</v>
      </c>
      <c r="I33" s="49">
        <v>5000000000</v>
      </c>
      <c r="J33" s="49">
        <v>0</v>
      </c>
      <c r="K33" s="49">
        <v>0</v>
      </c>
      <c r="L33" s="49">
        <v>5000000000</v>
      </c>
      <c r="M33" s="49">
        <v>0</v>
      </c>
      <c r="N33" s="49">
        <v>1000000000</v>
      </c>
      <c r="O33" s="49">
        <v>4000000000</v>
      </c>
      <c r="P33" s="67">
        <f t="shared" si="0"/>
        <v>0.8</v>
      </c>
      <c r="Q33" s="49">
        <v>3134372404</v>
      </c>
      <c r="R33" s="64">
        <f t="shared" si="1"/>
        <v>0.62687448079999997</v>
      </c>
      <c r="S33" s="49">
        <v>1079350341</v>
      </c>
      <c r="T33" s="64">
        <f t="shared" si="2"/>
        <v>0.21587006819999999</v>
      </c>
      <c r="U33" s="49">
        <v>1016512115</v>
      </c>
      <c r="V33" s="59">
        <f t="shared" si="3"/>
        <v>0.20330242300000001</v>
      </c>
      <c r="W33" s="50">
        <f t="shared" si="4"/>
        <v>1865627596</v>
      </c>
      <c r="X33" s="50">
        <f t="shared" si="5"/>
        <v>62838226</v>
      </c>
    </row>
    <row r="34" spans="1:24" ht="67.5">
      <c r="A34" s="42" t="s">
        <v>236</v>
      </c>
      <c r="B34" s="44" t="s">
        <v>261</v>
      </c>
      <c r="C34" s="44" t="s">
        <v>248</v>
      </c>
      <c r="D34" s="44" t="s">
        <v>53</v>
      </c>
      <c r="E34" s="44" t="s">
        <v>17</v>
      </c>
      <c r="F34" s="44" t="s">
        <v>38</v>
      </c>
      <c r="G34" s="44" t="s">
        <v>19</v>
      </c>
      <c r="H34" s="52" t="s">
        <v>146</v>
      </c>
      <c r="I34" s="46">
        <v>12280212244</v>
      </c>
      <c r="J34" s="46">
        <v>0</v>
      </c>
      <c r="K34" s="46">
        <v>0</v>
      </c>
      <c r="L34" s="46">
        <v>12280212244</v>
      </c>
      <c r="M34" s="46">
        <v>0</v>
      </c>
      <c r="N34" s="46">
        <v>0</v>
      </c>
      <c r="O34" s="46">
        <v>12280212244</v>
      </c>
      <c r="P34" s="66">
        <f t="shared" si="0"/>
        <v>1</v>
      </c>
      <c r="Q34" s="46">
        <v>12280212244</v>
      </c>
      <c r="R34" s="63">
        <f t="shared" si="1"/>
        <v>1</v>
      </c>
      <c r="S34" s="46">
        <v>408738895</v>
      </c>
      <c r="T34" s="63">
        <f t="shared" si="2"/>
        <v>3.3284351025749261E-2</v>
      </c>
      <c r="U34" s="46">
        <v>408738895</v>
      </c>
      <c r="V34" s="58">
        <f t="shared" si="3"/>
        <v>3.3284351025749261E-2</v>
      </c>
      <c r="W34" s="47">
        <f t="shared" si="4"/>
        <v>0</v>
      </c>
      <c r="X34" s="47">
        <f t="shared" si="5"/>
        <v>0</v>
      </c>
    </row>
    <row r="35" spans="1:24" ht="67.5">
      <c r="A35" s="42" t="s">
        <v>236</v>
      </c>
      <c r="B35" s="42" t="s">
        <v>261</v>
      </c>
      <c r="C35" s="42" t="s">
        <v>248</v>
      </c>
      <c r="D35" s="42" t="s">
        <v>53</v>
      </c>
      <c r="E35" s="42" t="s">
        <v>17</v>
      </c>
      <c r="F35" s="42" t="s">
        <v>48</v>
      </c>
      <c r="G35" s="42" t="s">
        <v>19</v>
      </c>
      <c r="H35" s="51" t="s">
        <v>146</v>
      </c>
      <c r="I35" s="49">
        <v>29953026392</v>
      </c>
      <c r="J35" s="49">
        <v>0</v>
      </c>
      <c r="K35" s="49">
        <v>0</v>
      </c>
      <c r="L35" s="49">
        <v>29953026392</v>
      </c>
      <c r="M35" s="49">
        <v>0</v>
      </c>
      <c r="N35" s="49">
        <v>478678629</v>
      </c>
      <c r="O35" s="49">
        <v>29474347763</v>
      </c>
      <c r="P35" s="67">
        <f t="shared" si="0"/>
        <v>0.98401902289486687</v>
      </c>
      <c r="Q35" s="49">
        <v>29474347763</v>
      </c>
      <c r="R35" s="64">
        <f t="shared" si="1"/>
        <v>0.98401902289486687</v>
      </c>
      <c r="S35" s="49">
        <v>3386295068.7800002</v>
      </c>
      <c r="T35" s="64">
        <f t="shared" si="2"/>
        <v>0.11305352001707675</v>
      </c>
      <c r="U35" s="49">
        <v>3273218096.9499998</v>
      </c>
      <c r="V35" s="59">
        <f t="shared" si="3"/>
        <v>0.10927837655243501</v>
      </c>
      <c r="W35" s="50">
        <f t="shared" si="4"/>
        <v>478678629</v>
      </c>
      <c r="X35" s="50">
        <f t="shared" si="5"/>
        <v>113076971.8300004</v>
      </c>
    </row>
    <row r="36" spans="1:24" ht="67.5">
      <c r="A36" s="42" t="s">
        <v>236</v>
      </c>
      <c r="B36" s="44" t="s">
        <v>261</v>
      </c>
      <c r="C36" s="44" t="s">
        <v>248</v>
      </c>
      <c r="D36" s="44" t="s">
        <v>53</v>
      </c>
      <c r="E36" s="44" t="s">
        <v>49</v>
      </c>
      <c r="F36" s="44" t="s">
        <v>50</v>
      </c>
      <c r="G36" s="44" t="s">
        <v>19</v>
      </c>
      <c r="H36" s="52" t="s">
        <v>146</v>
      </c>
      <c r="I36" s="46">
        <v>100000000000</v>
      </c>
      <c r="J36" s="46">
        <v>0</v>
      </c>
      <c r="K36" s="46">
        <v>0</v>
      </c>
      <c r="L36" s="46">
        <v>100000000000</v>
      </c>
      <c r="M36" s="46">
        <v>0</v>
      </c>
      <c r="N36" s="46">
        <v>15200668242</v>
      </c>
      <c r="O36" s="46">
        <v>84799331758</v>
      </c>
      <c r="P36" s="66">
        <f t="shared" si="0"/>
        <v>0.84799331757999996</v>
      </c>
      <c r="Q36" s="46">
        <v>84799331758</v>
      </c>
      <c r="R36" s="63">
        <f t="shared" si="1"/>
        <v>0.84799331757999996</v>
      </c>
      <c r="S36" s="46">
        <v>12434027732.41</v>
      </c>
      <c r="T36" s="63">
        <f t="shared" si="2"/>
        <v>0.1243402773241</v>
      </c>
      <c r="U36" s="46">
        <v>10355375097.41</v>
      </c>
      <c r="V36" s="58">
        <f t="shared" si="3"/>
        <v>0.1035537509741</v>
      </c>
      <c r="W36" s="47">
        <f t="shared" si="4"/>
        <v>15200668242</v>
      </c>
      <c r="X36" s="47">
        <f t="shared" si="5"/>
        <v>2078652635</v>
      </c>
    </row>
    <row r="37" spans="1:24" ht="67.5">
      <c r="A37" s="42" t="s">
        <v>236</v>
      </c>
      <c r="B37" s="42" t="s">
        <v>261</v>
      </c>
      <c r="C37" s="42" t="s">
        <v>248</v>
      </c>
      <c r="D37" s="42" t="s">
        <v>54</v>
      </c>
      <c r="E37" s="42" t="s">
        <v>17</v>
      </c>
      <c r="F37" s="42" t="s">
        <v>18</v>
      </c>
      <c r="G37" s="42" t="s">
        <v>19</v>
      </c>
      <c r="H37" s="51" t="s">
        <v>147</v>
      </c>
      <c r="I37" s="49">
        <v>7000000000</v>
      </c>
      <c r="J37" s="49">
        <v>0</v>
      </c>
      <c r="K37" s="49">
        <v>0</v>
      </c>
      <c r="L37" s="49">
        <v>7000000000</v>
      </c>
      <c r="M37" s="49">
        <v>1000000000</v>
      </c>
      <c r="N37" s="49">
        <v>5500000000</v>
      </c>
      <c r="O37" s="49">
        <v>500000000</v>
      </c>
      <c r="P37" s="67">
        <f t="shared" si="0"/>
        <v>7.1428571428571425E-2</v>
      </c>
      <c r="Q37" s="49">
        <v>458798000</v>
      </c>
      <c r="R37" s="64">
        <f t="shared" si="1"/>
        <v>6.5542571428571422E-2</v>
      </c>
      <c r="S37" s="49">
        <v>37128670</v>
      </c>
      <c r="T37" s="64">
        <f t="shared" si="2"/>
        <v>5.3040957142857139E-3</v>
      </c>
      <c r="U37" s="49">
        <v>37128670</v>
      </c>
      <c r="V37" s="59">
        <f t="shared" si="3"/>
        <v>5.3040957142857139E-3</v>
      </c>
      <c r="W37" s="50">
        <f t="shared" si="4"/>
        <v>6541202000</v>
      </c>
      <c r="X37" s="50">
        <f t="shared" si="5"/>
        <v>0</v>
      </c>
    </row>
    <row r="38" spans="1:24" ht="56.25">
      <c r="A38" s="42" t="s">
        <v>236</v>
      </c>
      <c r="B38" s="44" t="s">
        <v>261</v>
      </c>
      <c r="C38" s="44" t="s">
        <v>248</v>
      </c>
      <c r="D38" s="44" t="s">
        <v>55</v>
      </c>
      <c r="E38" s="44" t="s">
        <v>17</v>
      </c>
      <c r="F38" s="44" t="s">
        <v>38</v>
      </c>
      <c r="G38" s="44" t="s">
        <v>19</v>
      </c>
      <c r="H38" s="52" t="s">
        <v>148</v>
      </c>
      <c r="I38" s="46">
        <v>39000000000</v>
      </c>
      <c r="J38" s="46">
        <v>0</v>
      </c>
      <c r="K38" s="46">
        <v>0</v>
      </c>
      <c r="L38" s="46">
        <v>39000000000</v>
      </c>
      <c r="M38" s="46">
        <v>0</v>
      </c>
      <c r="N38" s="46">
        <v>0</v>
      </c>
      <c r="O38" s="46">
        <v>39000000000</v>
      </c>
      <c r="P38" s="66">
        <f t="shared" si="0"/>
        <v>1</v>
      </c>
      <c r="Q38" s="46">
        <v>39000000000</v>
      </c>
      <c r="R38" s="63">
        <f t="shared" si="1"/>
        <v>1</v>
      </c>
      <c r="S38" s="46">
        <v>2540792662</v>
      </c>
      <c r="T38" s="63">
        <f t="shared" si="2"/>
        <v>6.514852979487179E-2</v>
      </c>
      <c r="U38" s="46">
        <v>136932578</v>
      </c>
      <c r="V38" s="58">
        <f t="shared" si="3"/>
        <v>3.5110917435897436E-3</v>
      </c>
      <c r="W38" s="47">
        <f t="shared" si="4"/>
        <v>0</v>
      </c>
      <c r="X38" s="47">
        <f t="shared" si="5"/>
        <v>2403860084</v>
      </c>
    </row>
    <row r="39" spans="1:24" ht="56.25">
      <c r="A39" s="42" t="s">
        <v>236</v>
      </c>
      <c r="B39" s="42" t="s">
        <v>261</v>
      </c>
      <c r="C39" s="42" t="s">
        <v>248</v>
      </c>
      <c r="D39" s="42" t="s">
        <v>55</v>
      </c>
      <c r="E39" s="42" t="s">
        <v>17</v>
      </c>
      <c r="F39" s="42" t="s">
        <v>48</v>
      </c>
      <c r="G39" s="42" t="s">
        <v>19</v>
      </c>
      <c r="H39" s="51" t="s">
        <v>148</v>
      </c>
      <c r="I39" s="49">
        <v>31000000000</v>
      </c>
      <c r="J39" s="49">
        <v>0</v>
      </c>
      <c r="K39" s="49">
        <v>0</v>
      </c>
      <c r="L39" s="49">
        <v>31000000000</v>
      </c>
      <c r="M39" s="49">
        <v>0</v>
      </c>
      <c r="N39" s="49">
        <v>18680355025</v>
      </c>
      <c r="O39" s="49">
        <v>12319644975</v>
      </c>
      <c r="P39" s="67">
        <f t="shared" si="0"/>
        <v>0.39740790241935486</v>
      </c>
      <c r="Q39" s="49">
        <v>10769199088</v>
      </c>
      <c r="R39" s="64">
        <f t="shared" si="1"/>
        <v>0.34739351896774195</v>
      </c>
      <c r="S39" s="49">
        <v>2536027140</v>
      </c>
      <c r="T39" s="64">
        <f t="shared" si="2"/>
        <v>8.1807327096774199E-2</v>
      </c>
      <c r="U39" s="49">
        <v>2521783977</v>
      </c>
      <c r="V39" s="59">
        <f t="shared" si="3"/>
        <v>8.1347870225806446E-2</v>
      </c>
      <c r="W39" s="50">
        <f t="shared" si="4"/>
        <v>20230800912</v>
      </c>
      <c r="X39" s="50">
        <f t="shared" si="5"/>
        <v>14243163</v>
      </c>
    </row>
    <row r="40" spans="1:24" ht="56.25">
      <c r="A40" s="42" t="s">
        <v>236</v>
      </c>
      <c r="B40" s="44" t="s">
        <v>261</v>
      </c>
      <c r="C40" s="44" t="s">
        <v>248</v>
      </c>
      <c r="D40" s="44" t="s">
        <v>55</v>
      </c>
      <c r="E40" s="44" t="s">
        <v>49</v>
      </c>
      <c r="F40" s="44" t="s">
        <v>50</v>
      </c>
      <c r="G40" s="44" t="s">
        <v>19</v>
      </c>
      <c r="H40" s="52" t="s">
        <v>148</v>
      </c>
      <c r="I40" s="46">
        <v>7000000000</v>
      </c>
      <c r="J40" s="46">
        <v>0</v>
      </c>
      <c r="K40" s="46">
        <v>0</v>
      </c>
      <c r="L40" s="46">
        <v>7000000000</v>
      </c>
      <c r="M40" s="46">
        <v>0</v>
      </c>
      <c r="N40" s="46">
        <v>7000000000</v>
      </c>
      <c r="O40" s="46">
        <v>0</v>
      </c>
      <c r="P40" s="66">
        <f t="shared" si="0"/>
        <v>0</v>
      </c>
      <c r="Q40" s="46">
        <v>0</v>
      </c>
      <c r="R40" s="63">
        <f t="shared" si="1"/>
        <v>0</v>
      </c>
      <c r="S40" s="46">
        <v>0</v>
      </c>
      <c r="T40" s="63">
        <f t="shared" si="2"/>
        <v>0</v>
      </c>
      <c r="U40" s="46">
        <v>0</v>
      </c>
      <c r="V40" s="58">
        <f t="shared" si="3"/>
        <v>0</v>
      </c>
      <c r="W40" s="47">
        <f t="shared" si="4"/>
        <v>7000000000</v>
      </c>
      <c r="X40" s="47">
        <f t="shared" si="5"/>
        <v>0</v>
      </c>
    </row>
    <row r="41" spans="1:24" ht="67.5">
      <c r="A41" s="42" t="s">
        <v>236</v>
      </c>
      <c r="B41" s="42" t="s">
        <v>261</v>
      </c>
      <c r="C41" s="42" t="s">
        <v>248</v>
      </c>
      <c r="D41" s="42" t="s">
        <v>56</v>
      </c>
      <c r="E41" s="42" t="s">
        <v>17</v>
      </c>
      <c r="F41" s="42" t="s">
        <v>18</v>
      </c>
      <c r="G41" s="42" t="s">
        <v>19</v>
      </c>
      <c r="H41" s="51" t="s">
        <v>149</v>
      </c>
      <c r="I41" s="49">
        <v>25000000000</v>
      </c>
      <c r="J41" s="49">
        <v>0</v>
      </c>
      <c r="K41" s="49">
        <v>0</v>
      </c>
      <c r="L41" s="49">
        <v>25000000000</v>
      </c>
      <c r="M41" s="49">
        <v>0</v>
      </c>
      <c r="N41" s="49">
        <v>12758000000</v>
      </c>
      <c r="O41" s="49">
        <v>12242000000</v>
      </c>
      <c r="P41" s="67">
        <f t="shared" si="0"/>
        <v>0.48968</v>
      </c>
      <c r="Q41" s="49">
        <v>11432795596</v>
      </c>
      <c r="R41" s="64">
        <f t="shared" si="1"/>
        <v>0.45731182384000002</v>
      </c>
      <c r="S41" s="49">
        <v>498118307.60000002</v>
      </c>
      <c r="T41" s="64">
        <f t="shared" si="2"/>
        <v>1.9924732303999999E-2</v>
      </c>
      <c r="U41" s="49">
        <v>487703513.60000002</v>
      </c>
      <c r="V41" s="59">
        <f t="shared" si="3"/>
        <v>1.9508140544000001E-2</v>
      </c>
      <c r="W41" s="50">
        <f t="shared" si="4"/>
        <v>13567204404</v>
      </c>
      <c r="X41" s="50">
        <f t="shared" si="5"/>
        <v>10414794</v>
      </c>
    </row>
    <row r="42" spans="1:24" ht="67.5">
      <c r="A42" s="42" t="s">
        <v>236</v>
      </c>
      <c r="B42" s="44" t="s">
        <v>261</v>
      </c>
      <c r="C42" s="44" t="s">
        <v>248</v>
      </c>
      <c r="D42" s="44" t="s">
        <v>56</v>
      </c>
      <c r="E42" s="44" t="s">
        <v>17</v>
      </c>
      <c r="F42" s="44" t="s">
        <v>38</v>
      </c>
      <c r="G42" s="44" t="s">
        <v>19</v>
      </c>
      <c r="H42" s="52" t="s">
        <v>149</v>
      </c>
      <c r="I42" s="46">
        <v>16849857955</v>
      </c>
      <c r="J42" s="46">
        <v>0</v>
      </c>
      <c r="K42" s="46">
        <v>0</v>
      </c>
      <c r="L42" s="46">
        <v>16849857955</v>
      </c>
      <c r="M42" s="46">
        <v>0</v>
      </c>
      <c r="N42" s="46">
        <v>0</v>
      </c>
      <c r="O42" s="46">
        <v>16849857955</v>
      </c>
      <c r="P42" s="66">
        <f t="shared" si="0"/>
        <v>1</v>
      </c>
      <c r="Q42" s="46">
        <v>16849857955</v>
      </c>
      <c r="R42" s="63">
        <f t="shared" si="1"/>
        <v>1</v>
      </c>
      <c r="S42" s="46">
        <v>0</v>
      </c>
      <c r="T42" s="63">
        <f t="shared" si="2"/>
        <v>0</v>
      </c>
      <c r="U42" s="46">
        <v>0</v>
      </c>
      <c r="V42" s="58">
        <f t="shared" si="3"/>
        <v>0</v>
      </c>
      <c r="W42" s="47">
        <f t="shared" si="4"/>
        <v>0</v>
      </c>
      <c r="X42" s="47">
        <f t="shared" si="5"/>
        <v>0</v>
      </c>
    </row>
    <row r="43" spans="1:24" ht="67.5">
      <c r="A43" s="42" t="s">
        <v>236</v>
      </c>
      <c r="B43" s="42" t="s">
        <v>261</v>
      </c>
      <c r="C43" s="42" t="s">
        <v>248</v>
      </c>
      <c r="D43" s="42" t="s">
        <v>56</v>
      </c>
      <c r="E43" s="42" t="s">
        <v>49</v>
      </c>
      <c r="F43" s="42" t="s">
        <v>50</v>
      </c>
      <c r="G43" s="42" t="s">
        <v>19</v>
      </c>
      <c r="H43" s="51" t="s">
        <v>149</v>
      </c>
      <c r="I43" s="49">
        <v>140000000000</v>
      </c>
      <c r="J43" s="49">
        <v>0</v>
      </c>
      <c r="K43" s="49">
        <v>0</v>
      </c>
      <c r="L43" s="49">
        <v>140000000000</v>
      </c>
      <c r="M43" s="49">
        <v>0</v>
      </c>
      <c r="N43" s="49">
        <v>49401811160</v>
      </c>
      <c r="O43" s="49">
        <v>90598188840</v>
      </c>
      <c r="P43" s="67">
        <f t="shared" si="0"/>
        <v>0.64712992028571426</v>
      </c>
      <c r="Q43" s="49">
        <v>85598188840</v>
      </c>
      <c r="R43" s="64">
        <f t="shared" si="1"/>
        <v>0.61141563457142856</v>
      </c>
      <c r="S43" s="49">
        <v>12262466996.16</v>
      </c>
      <c r="T43" s="64">
        <f t="shared" si="2"/>
        <v>8.7589049972571428E-2</v>
      </c>
      <c r="U43" s="49">
        <v>7000000000</v>
      </c>
      <c r="V43" s="59">
        <f t="shared" si="3"/>
        <v>0.05</v>
      </c>
      <c r="W43" s="50">
        <f t="shared" si="4"/>
        <v>54401811160</v>
      </c>
      <c r="X43" s="50">
        <f t="shared" si="5"/>
        <v>5262466996.1599998</v>
      </c>
    </row>
    <row r="44" spans="1:24" ht="56.25">
      <c r="A44" s="42" t="s">
        <v>236</v>
      </c>
      <c r="B44" s="44" t="s">
        <v>261</v>
      </c>
      <c r="C44" s="44" t="s">
        <v>248</v>
      </c>
      <c r="D44" s="44" t="s">
        <v>57</v>
      </c>
      <c r="E44" s="44" t="s">
        <v>17</v>
      </c>
      <c r="F44" s="44" t="s">
        <v>18</v>
      </c>
      <c r="G44" s="44" t="s">
        <v>19</v>
      </c>
      <c r="H44" s="52" t="s">
        <v>150</v>
      </c>
      <c r="I44" s="46">
        <v>1000000000</v>
      </c>
      <c r="J44" s="46">
        <v>0</v>
      </c>
      <c r="K44" s="46">
        <v>0</v>
      </c>
      <c r="L44" s="46">
        <v>1000000000</v>
      </c>
      <c r="M44" s="46">
        <v>0</v>
      </c>
      <c r="N44" s="46">
        <v>77927573</v>
      </c>
      <c r="O44" s="46">
        <v>922072427</v>
      </c>
      <c r="P44" s="66">
        <f t="shared" si="0"/>
        <v>0.92207242700000003</v>
      </c>
      <c r="Q44" s="46">
        <v>0</v>
      </c>
      <c r="R44" s="63">
        <f t="shared" si="1"/>
        <v>0</v>
      </c>
      <c r="S44" s="46">
        <v>0</v>
      </c>
      <c r="T44" s="63">
        <f t="shared" si="2"/>
        <v>0</v>
      </c>
      <c r="U44" s="46">
        <v>0</v>
      </c>
      <c r="V44" s="58">
        <f t="shared" si="3"/>
        <v>0</v>
      </c>
      <c r="W44" s="47">
        <f t="shared" si="4"/>
        <v>1000000000</v>
      </c>
      <c r="X44" s="47">
        <f t="shared" si="5"/>
        <v>0</v>
      </c>
    </row>
    <row r="45" spans="1:24" ht="33.75">
      <c r="A45" s="42" t="s">
        <v>236</v>
      </c>
      <c r="B45" s="42" t="s">
        <v>261</v>
      </c>
      <c r="C45" s="42" t="s">
        <v>248</v>
      </c>
      <c r="D45" s="42" t="s">
        <v>58</v>
      </c>
      <c r="E45" s="42" t="s">
        <v>17</v>
      </c>
      <c r="F45" s="42" t="s">
        <v>18</v>
      </c>
      <c r="G45" s="42" t="s">
        <v>19</v>
      </c>
      <c r="H45" s="51" t="s">
        <v>151</v>
      </c>
      <c r="I45" s="49">
        <v>4000000000</v>
      </c>
      <c r="J45" s="49">
        <v>0</v>
      </c>
      <c r="K45" s="49">
        <v>0</v>
      </c>
      <c r="L45" s="49">
        <v>4000000000</v>
      </c>
      <c r="M45" s="49">
        <v>0</v>
      </c>
      <c r="N45" s="49">
        <v>3500000000</v>
      </c>
      <c r="O45" s="49">
        <v>500000000</v>
      </c>
      <c r="P45" s="67">
        <f t="shared" si="0"/>
        <v>0.125</v>
      </c>
      <c r="Q45" s="49">
        <v>415621500</v>
      </c>
      <c r="R45" s="64">
        <f t="shared" si="1"/>
        <v>0.10390537499999999</v>
      </c>
      <c r="S45" s="49">
        <v>62883742</v>
      </c>
      <c r="T45" s="64">
        <f t="shared" si="2"/>
        <v>1.5720935500000002E-2</v>
      </c>
      <c r="U45" s="49">
        <v>62883742</v>
      </c>
      <c r="V45" s="59">
        <f t="shared" si="3"/>
        <v>1.5720935500000002E-2</v>
      </c>
      <c r="W45" s="50">
        <f t="shared" si="4"/>
        <v>3584378500</v>
      </c>
      <c r="X45" s="50">
        <f t="shared" si="5"/>
        <v>0</v>
      </c>
    </row>
    <row r="46" spans="1:24" ht="33.75">
      <c r="A46" s="42" t="s">
        <v>236</v>
      </c>
      <c r="B46" s="44" t="s">
        <v>261</v>
      </c>
      <c r="C46" s="44" t="s">
        <v>248</v>
      </c>
      <c r="D46" s="44" t="s">
        <v>58</v>
      </c>
      <c r="E46" s="44" t="s">
        <v>17</v>
      </c>
      <c r="F46" s="44" t="s">
        <v>38</v>
      </c>
      <c r="G46" s="44" t="s">
        <v>19</v>
      </c>
      <c r="H46" s="52" t="s">
        <v>151</v>
      </c>
      <c r="I46" s="46">
        <v>30000000000</v>
      </c>
      <c r="J46" s="46">
        <v>0</v>
      </c>
      <c r="K46" s="46">
        <v>0</v>
      </c>
      <c r="L46" s="46">
        <v>30000000000</v>
      </c>
      <c r="M46" s="46">
        <v>0</v>
      </c>
      <c r="N46" s="46">
        <v>5000000000</v>
      </c>
      <c r="O46" s="46">
        <v>25000000000</v>
      </c>
      <c r="P46" s="66">
        <f t="shared" si="0"/>
        <v>0.83333333333333337</v>
      </c>
      <c r="Q46" s="46">
        <v>25000000000</v>
      </c>
      <c r="R46" s="63">
        <f t="shared" si="1"/>
        <v>0.83333333333333337</v>
      </c>
      <c r="S46" s="46">
        <v>81211995</v>
      </c>
      <c r="T46" s="63">
        <f t="shared" si="2"/>
        <v>2.7070664999999999E-3</v>
      </c>
      <c r="U46" s="46">
        <v>0</v>
      </c>
      <c r="V46" s="58">
        <f t="shared" si="3"/>
        <v>0</v>
      </c>
      <c r="W46" s="47">
        <f t="shared" si="4"/>
        <v>5000000000</v>
      </c>
      <c r="X46" s="47">
        <f t="shared" si="5"/>
        <v>81211995</v>
      </c>
    </row>
    <row r="47" spans="1:24" ht="45">
      <c r="A47" s="42" t="s">
        <v>236</v>
      </c>
      <c r="B47" s="42" t="s">
        <v>261</v>
      </c>
      <c r="C47" s="42" t="s">
        <v>248</v>
      </c>
      <c r="D47" s="42" t="s">
        <v>59</v>
      </c>
      <c r="E47" s="42" t="s">
        <v>17</v>
      </c>
      <c r="F47" s="42" t="s">
        <v>18</v>
      </c>
      <c r="G47" s="42" t="s">
        <v>19</v>
      </c>
      <c r="H47" s="51" t="s">
        <v>152</v>
      </c>
      <c r="I47" s="49">
        <v>2000000000</v>
      </c>
      <c r="J47" s="49">
        <v>0</v>
      </c>
      <c r="K47" s="49">
        <v>0</v>
      </c>
      <c r="L47" s="49">
        <v>2000000000</v>
      </c>
      <c r="M47" s="49">
        <v>0</v>
      </c>
      <c r="N47" s="49">
        <v>0</v>
      </c>
      <c r="O47" s="49">
        <v>2000000000</v>
      </c>
      <c r="P47" s="67">
        <f t="shared" si="0"/>
        <v>1</v>
      </c>
      <c r="Q47" s="49">
        <v>0</v>
      </c>
      <c r="R47" s="64">
        <f t="shared" si="1"/>
        <v>0</v>
      </c>
      <c r="S47" s="49">
        <v>0</v>
      </c>
      <c r="T47" s="64">
        <f t="shared" si="2"/>
        <v>0</v>
      </c>
      <c r="U47" s="49">
        <v>0</v>
      </c>
      <c r="V47" s="59">
        <f t="shared" si="3"/>
        <v>0</v>
      </c>
      <c r="W47" s="50">
        <f t="shared" si="4"/>
        <v>2000000000</v>
      </c>
      <c r="X47" s="50">
        <f t="shared" si="5"/>
        <v>0</v>
      </c>
    </row>
    <row r="48" spans="1:24" ht="22.5">
      <c r="A48" s="42" t="s">
        <v>236</v>
      </c>
      <c r="B48" s="44" t="s">
        <v>261</v>
      </c>
      <c r="C48" s="44" t="s">
        <v>248</v>
      </c>
      <c r="D48" s="44" t="s">
        <v>60</v>
      </c>
      <c r="E48" s="44" t="s">
        <v>49</v>
      </c>
      <c r="F48" s="44" t="s">
        <v>50</v>
      </c>
      <c r="G48" s="44" t="s">
        <v>19</v>
      </c>
      <c r="H48" s="52" t="s">
        <v>153</v>
      </c>
      <c r="I48" s="46">
        <v>2500000000</v>
      </c>
      <c r="J48" s="46">
        <v>0</v>
      </c>
      <c r="K48" s="46">
        <v>0</v>
      </c>
      <c r="L48" s="46">
        <v>2500000000</v>
      </c>
      <c r="M48" s="46">
        <v>0</v>
      </c>
      <c r="N48" s="46">
        <v>1200000000</v>
      </c>
      <c r="O48" s="46">
        <v>1300000000</v>
      </c>
      <c r="P48" s="66">
        <f t="shared" si="0"/>
        <v>0.52</v>
      </c>
      <c r="Q48" s="46">
        <v>1261706500</v>
      </c>
      <c r="R48" s="63">
        <f t="shared" si="1"/>
        <v>0.50468259999999998</v>
      </c>
      <c r="S48" s="46">
        <v>128766899.2</v>
      </c>
      <c r="T48" s="63">
        <f t="shared" si="2"/>
        <v>5.150675968E-2</v>
      </c>
      <c r="U48" s="46">
        <v>128766899.2</v>
      </c>
      <c r="V48" s="58">
        <f t="shared" si="3"/>
        <v>5.150675968E-2</v>
      </c>
      <c r="W48" s="47">
        <f t="shared" si="4"/>
        <v>1238293500</v>
      </c>
      <c r="X48" s="47">
        <f t="shared" si="5"/>
        <v>0</v>
      </c>
    </row>
    <row r="49" spans="1:24" ht="45">
      <c r="A49" s="42" t="s">
        <v>236</v>
      </c>
      <c r="B49" s="42" t="s">
        <v>261</v>
      </c>
      <c r="C49" s="42" t="s">
        <v>248</v>
      </c>
      <c r="D49" s="42" t="s">
        <v>61</v>
      </c>
      <c r="E49" s="42" t="s">
        <v>17</v>
      </c>
      <c r="F49" s="42" t="s">
        <v>18</v>
      </c>
      <c r="G49" s="42" t="s">
        <v>19</v>
      </c>
      <c r="H49" s="51" t="s">
        <v>154</v>
      </c>
      <c r="I49" s="49">
        <v>10000000000</v>
      </c>
      <c r="J49" s="49">
        <v>0</v>
      </c>
      <c r="K49" s="49">
        <v>0</v>
      </c>
      <c r="L49" s="49">
        <v>10000000000</v>
      </c>
      <c r="M49" s="49">
        <v>2000000000</v>
      </c>
      <c r="N49" s="49">
        <v>28725150</v>
      </c>
      <c r="O49" s="49">
        <v>7971274850</v>
      </c>
      <c r="P49" s="67">
        <f t="shared" si="0"/>
        <v>0.79712748499999997</v>
      </c>
      <c r="Q49" s="49">
        <v>7917190418</v>
      </c>
      <c r="R49" s="64">
        <f t="shared" si="1"/>
        <v>0.79171904179999997</v>
      </c>
      <c r="S49" s="49">
        <v>46748039</v>
      </c>
      <c r="T49" s="64">
        <f t="shared" si="2"/>
        <v>4.6748038999999998E-3</v>
      </c>
      <c r="U49" s="49">
        <v>46748039</v>
      </c>
      <c r="V49" s="59">
        <f t="shared" si="3"/>
        <v>4.6748038999999998E-3</v>
      </c>
      <c r="W49" s="50">
        <f t="shared" si="4"/>
        <v>2082809582</v>
      </c>
      <c r="X49" s="50">
        <f t="shared" si="5"/>
        <v>0</v>
      </c>
    </row>
    <row r="50" spans="1:24" ht="33.75">
      <c r="A50" s="42" t="s">
        <v>236</v>
      </c>
      <c r="B50" s="44" t="s">
        <v>261</v>
      </c>
      <c r="C50" s="44" t="s">
        <v>248</v>
      </c>
      <c r="D50" s="44" t="s">
        <v>62</v>
      </c>
      <c r="E50" s="44" t="s">
        <v>17</v>
      </c>
      <c r="F50" s="44" t="s">
        <v>18</v>
      </c>
      <c r="G50" s="44" t="s">
        <v>19</v>
      </c>
      <c r="H50" s="52" t="s">
        <v>155</v>
      </c>
      <c r="I50" s="46">
        <v>1000000000</v>
      </c>
      <c r="J50" s="46">
        <v>0</v>
      </c>
      <c r="K50" s="46">
        <v>0</v>
      </c>
      <c r="L50" s="46">
        <v>1000000000</v>
      </c>
      <c r="M50" s="46">
        <v>0</v>
      </c>
      <c r="N50" s="46">
        <v>1000000000</v>
      </c>
      <c r="O50" s="46">
        <v>0</v>
      </c>
      <c r="P50" s="66">
        <f t="shared" si="0"/>
        <v>0</v>
      </c>
      <c r="Q50" s="46">
        <v>0</v>
      </c>
      <c r="R50" s="63">
        <f t="shared" si="1"/>
        <v>0</v>
      </c>
      <c r="S50" s="46">
        <v>0</v>
      </c>
      <c r="T50" s="63">
        <f t="shared" si="2"/>
        <v>0</v>
      </c>
      <c r="U50" s="46">
        <v>0</v>
      </c>
      <c r="V50" s="58">
        <f t="shared" si="3"/>
        <v>0</v>
      </c>
      <c r="W50" s="47">
        <f t="shared" si="4"/>
        <v>1000000000</v>
      </c>
      <c r="X50" s="47">
        <f t="shared" si="5"/>
        <v>0</v>
      </c>
    </row>
    <row r="51" spans="1:24" ht="33.75">
      <c r="A51" s="42" t="s">
        <v>236</v>
      </c>
      <c r="B51" s="42" t="s">
        <v>261</v>
      </c>
      <c r="C51" s="42" t="s">
        <v>248</v>
      </c>
      <c r="D51" s="42" t="s">
        <v>62</v>
      </c>
      <c r="E51" s="42" t="s">
        <v>17</v>
      </c>
      <c r="F51" s="42" t="s">
        <v>48</v>
      </c>
      <c r="G51" s="42" t="s">
        <v>19</v>
      </c>
      <c r="H51" s="51" t="s">
        <v>155</v>
      </c>
      <c r="I51" s="49">
        <v>1000000000</v>
      </c>
      <c r="J51" s="49">
        <v>0</v>
      </c>
      <c r="K51" s="49">
        <v>0</v>
      </c>
      <c r="L51" s="49">
        <v>1000000000</v>
      </c>
      <c r="M51" s="49">
        <v>0</v>
      </c>
      <c r="N51" s="49">
        <v>1000000000</v>
      </c>
      <c r="O51" s="49">
        <v>0</v>
      </c>
      <c r="P51" s="67">
        <f t="shared" si="0"/>
        <v>0</v>
      </c>
      <c r="Q51" s="49">
        <v>0</v>
      </c>
      <c r="R51" s="64">
        <f t="shared" si="1"/>
        <v>0</v>
      </c>
      <c r="S51" s="49">
        <v>0</v>
      </c>
      <c r="T51" s="64">
        <f t="shared" si="2"/>
        <v>0</v>
      </c>
      <c r="U51" s="49">
        <v>0</v>
      </c>
      <c r="V51" s="59">
        <f t="shared" si="3"/>
        <v>0</v>
      </c>
      <c r="W51" s="50">
        <f t="shared" si="4"/>
        <v>1000000000</v>
      </c>
      <c r="X51" s="50">
        <f t="shared" si="5"/>
        <v>0</v>
      </c>
    </row>
    <row r="52" spans="1:24" ht="33.75">
      <c r="A52" s="42" t="s">
        <v>236</v>
      </c>
      <c r="B52" s="44" t="s">
        <v>261</v>
      </c>
      <c r="C52" s="44" t="s">
        <v>248</v>
      </c>
      <c r="D52" s="44" t="s">
        <v>63</v>
      </c>
      <c r="E52" s="44" t="s">
        <v>17</v>
      </c>
      <c r="F52" s="44" t="s">
        <v>18</v>
      </c>
      <c r="G52" s="44" t="s">
        <v>19</v>
      </c>
      <c r="H52" s="52" t="s">
        <v>156</v>
      </c>
      <c r="I52" s="46">
        <v>700000000</v>
      </c>
      <c r="J52" s="46">
        <v>0</v>
      </c>
      <c r="K52" s="46">
        <v>0</v>
      </c>
      <c r="L52" s="46">
        <v>700000000</v>
      </c>
      <c r="M52" s="46">
        <v>0</v>
      </c>
      <c r="N52" s="46">
        <v>700000000</v>
      </c>
      <c r="O52" s="46">
        <v>0</v>
      </c>
      <c r="P52" s="66">
        <f t="shared" si="0"/>
        <v>0</v>
      </c>
      <c r="Q52" s="46">
        <v>0</v>
      </c>
      <c r="R52" s="63">
        <f t="shared" si="1"/>
        <v>0</v>
      </c>
      <c r="S52" s="46">
        <v>0</v>
      </c>
      <c r="T52" s="63">
        <f t="shared" si="2"/>
        <v>0</v>
      </c>
      <c r="U52" s="46">
        <v>0</v>
      </c>
      <c r="V52" s="58">
        <f t="shared" si="3"/>
        <v>0</v>
      </c>
      <c r="W52" s="47">
        <f t="shared" si="4"/>
        <v>700000000</v>
      </c>
      <c r="X52" s="47">
        <f t="shared" si="5"/>
        <v>0</v>
      </c>
    </row>
    <row r="53" spans="1:24" ht="33.75">
      <c r="A53" s="42" t="s">
        <v>236</v>
      </c>
      <c r="B53" s="42" t="s">
        <v>261</v>
      </c>
      <c r="C53" s="42" t="s">
        <v>248</v>
      </c>
      <c r="D53" s="42" t="s">
        <v>64</v>
      </c>
      <c r="E53" s="42" t="s">
        <v>17</v>
      </c>
      <c r="F53" s="42" t="s">
        <v>18</v>
      </c>
      <c r="G53" s="42" t="s">
        <v>19</v>
      </c>
      <c r="H53" s="51" t="s">
        <v>157</v>
      </c>
      <c r="I53" s="49">
        <v>700000000</v>
      </c>
      <c r="J53" s="49">
        <v>0</v>
      </c>
      <c r="K53" s="49">
        <v>0</v>
      </c>
      <c r="L53" s="49">
        <v>700000000</v>
      </c>
      <c r="M53" s="49">
        <v>0</v>
      </c>
      <c r="N53" s="49">
        <v>700000000</v>
      </c>
      <c r="O53" s="49">
        <v>0</v>
      </c>
      <c r="P53" s="67">
        <f t="shared" si="0"/>
        <v>0</v>
      </c>
      <c r="Q53" s="49">
        <v>0</v>
      </c>
      <c r="R53" s="64">
        <f t="shared" si="1"/>
        <v>0</v>
      </c>
      <c r="S53" s="49">
        <v>0</v>
      </c>
      <c r="T53" s="64">
        <f t="shared" si="2"/>
        <v>0</v>
      </c>
      <c r="U53" s="49">
        <v>0</v>
      </c>
      <c r="V53" s="59">
        <f t="shared" si="3"/>
        <v>0</v>
      </c>
      <c r="W53" s="50">
        <f t="shared" si="4"/>
        <v>700000000</v>
      </c>
      <c r="X53" s="50">
        <f t="shared" si="5"/>
        <v>0</v>
      </c>
    </row>
    <row r="54" spans="1:24" ht="56.25">
      <c r="A54" s="42" t="s">
        <v>236</v>
      </c>
      <c r="B54" s="44" t="s">
        <v>261</v>
      </c>
      <c r="C54" s="44" t="s">
        <v>248</v>
      </c>
      <c r="D54" s="44" t="s">
        <v>65</v>
      </c>
      <c r="E54" s="44" t="s">
        <v>17</v>
      </c>
      <c r="F54" s="44" t="s">
        <v>18</v>
      </c>
      <c r="G54" s="44" t="s">
        <v>19</v>
      </c>
      <c r="H54" s="52" t="s">
        <v>158</v>
      </c>
      <c r="I54" s="46">
        <v>700000000</v>
      </c>
      <c r="J54" s="46">
        <v>0</v>
      </c>
      <c r="K54" s="46">
        <v>0</v>
      </c>
      <c r="L54" s="46">
        <v>700000000</v>
      </c>
      <c r="M54" s="46">
        <v>0</v>
      </c>
      <c r="N54" s="46">
        <v>700000000</v>
      </c>
      <c r="O54" s="46">
        <v>0</v>
      </c>
      <c r="P54" s="66">
        <f t="shared" si="0"/>
        <v>0</v>
      </c>
      <c r="Q54" s="46">
        <v>0</v>
      </c>
      <c r="R54" s="63">
        <f t="shared" si="1"/>
        <v>0</v>
      </c>
      <c r="S54" s="46">
        <v>0</v>
      </c>
      <c r="T54" s="63">
        <f t="shared" si="2"/>
        <v>0</v>
      </c>
      <c r="U54" s="46">
        <v>0</v>
      </c>
      <c r="V54" s="58">
        <f t="shared" si="3"/>
        <v>0</v>
      </c>
      <c r="W54" s="47">
        <f t="shared" si="4"/>
        <v>700000000</v>
      </c>
      <c r="X54" s="47">
        <f t="shared" si="5"/>
        <v>0</v>
      </c>
    </row>
    <row r="55" spans="1:24" ht="67.5">
      <c r="A55" s="42" t="s">
        <v>236</v>
      </c>
      <c r="B55" s="42" t="s">
        <v>261</v>
      </c>
      <c r="C55" s="42" t="s">
        <v>248</v>
      </c>
      <c r="D55" s="42" t="s">
        <v>66</v>
      </c>
      <c r="E55" s="42" t="s">
        <v>17</v>
      </c>
      <c r="F55" s="42" t="s">
        <v>18</v>
      </c>
      <c r="G55" s="42" t="s">
        <v>19</v>
      </c>
      <c r="H55" s="51" t="s">
        <v>159</v>
      </c>
      <c r="I55" s="49">
        <v>5000000000</v>
      </c>
      <c r="J55" s="49">
        <v>0</v>
      </c>
      <c r="K55" s="49">
        <v>0</v>
      </c>
      <c r="L55" s="49">
        <v>5000000000</v>
      </c>
      <c r="M55" s="49">
        <v>0</v>
      </c>
      <c r="N55" s="49">
        <v>4000000000</v>
      </c>
      <c r="O55" s="49">
        <v>1000000000</v>
      </c>
      <c r="P55" s="67">
        <f t="shared" si="0"/>
        <v>0.2</v>
      </c>
      <c r="Q55" s="49">
        <v>908315000</v>
      </c>
      <c r="R55" s="64">
        <f t="shared" si="1"/>
        <v>0.18166299999999999</v>
      </c>
      <c r="S55" s="49">
        <v>115692308</v>
      </c>
      <c r="T55" s="64">
        <f t="shared" si="2"/>
        <v>2.31384616E-2</v>
      </c>
      <c r="U55" s="49">
        <v>115692308</v>
      </c>
      <c r="V55" s="59">
        <f t="shared" si="3"/>
        <v>2.31384616E-2</v>
      </c>
      <c r="W55" s="50">
        <f t="shared" si="4"/>
        <v>4091685000</v>
      </c>
      <c r="X55" s="50">
        <f t="shared" si="5"/>
        <v>0</v>
      </c>
    </row>
    <row r="56" spans="1:24" ht="67.5">
      <c r="A56" s="42" t="s">
        <v>236</v>
      </c>
      <c r="B56" s="44" t="s">
        <v>261</v>
      </c>
      <c r="C56" s="44" t="s">
        <v>248</v>
      </c>
      <c r="D56" s="44" t="s">
        <v>66</v>
      </c>
      <c r="E56" s="44" t="s">
        <v>17</v>
      </c>
      <c r="F56" s="44" t="s">
        <v>38</v>
      </c>
      <c r="G56" s="44" t="s">
        <v>19</v>
      </c>
      <c r="H56" s="52" t="s">
        <v>159</v>
      </c>
      <c r="I56" s="46">
        <v>11233238636</v>
      </c>
      <c r="J56" s="46">
        <v>0</v>
      </c>
      <c r="K56" s="46">
        <v>0</v>
      </c>
      <c r="L56" s="46">
        <v>11233238636</v>
      </c>
      <c r="M56" s="46">
        <v>0</v>
      </c>
      <c r="N56" s="46">
        <v>0</v>
      </c>
      <c r="O56" s="46">
        <v>11233238636</v>
      </c>
      <c r="P56" s="66">
        <f t="shared" si="0"/>
        <v>1</v>
      </c>
      <c r="Q56" s="46">
        <v>11233238636</v>
      </c>
      <c r="R56" s="63">
        <f t="shared" si="1"/>
        <v>1</v>
      </c>
      <c r="S56" s="46">
        <v>0</v>
      </c>
      <c r="T56" s="63">
        <f t="shared" si="2"/>
        <v>0</v>
      </c>
      <c r="U56" s="46">
        <v>0</v>
      </c>
      <c r="V56" s="58">
        <f t="shared" si="3"/>
        <v>0</v>
      </c>
      <c r="W56" s="47">
        <f t="shared" si="4"/>
        <v>0</v>
      </c>
      <c r="X56" s="47">
        <f t="shared" si="5"/>
        <v>0</v>
      </c>
    </row>
    <row r="57" spans="1:24" ht="67.5">
      <c r="A57" s="42" t="s">
        <v>236</v>
      </c>
      <c r="B57" s="42" t="s">
        <v>261</v>
      </c>
      <c r="C57" s="42" t="s">
        <v>248</v>
      </c>
      <c r="D57" s="42" t="s">
        <v>66</v>
      </c>
      <c r="E57" s="42" t="s">
        <v>49</v>
      </c>
      <c r="F57" s="42" t="s">
        <v>50</v>
      </c>
      <c r="G57" s="42" t="s">
        <v>19</v>
      </c>
      <c r="H57" s="51" t="s">
        <v>159</v>
      </c>
      <c r="I57" s="49">
        <v>6000000000</v>
      </c>
      <c r="J57" s="49">
        <v>0</v>
      </c>
      <c r="K57" s="49">
        <v>0</v>
      </c>
      <c r="L57" s="49">
        <v>6000000000</v>
      </c>
      <c r="M57" s="49">
        <v>0</v>
      </c>
      <c r="N57" s="49">
        <v>6000000000</v>
      </c>
      <c r="O57" s="49">
        <v>0</v>
      </c>
      <c r="P57" s="67">
        <f t="shared" si="0"/>
        <v>0</v>
      </c>
      <c r="Q57" s="49">
        <v>0</v>
      </c>
      <c r="R57" s="64">
        <f t="shared" si="1"/>
        <v>0</v>
      </c>
      <c r="S57" s="49">
        <v>0</v>
      </c>
      <c r="T57" s="64">
        <f t="shared" si="2"/>
        <v>0</v>
      </c>
      <c r="U57" s="49">
        <v>0</v>
      </c>
      <c r="V57" s="59">
        <f t="shared" si="3"/>
        <v>0</v>
      </c>
      <c r="W57" s="50">
        <f t="shared" si="4"/>
        <v>6000000000</v>
      </c>
      <c r="X57" s="50">
        <f t="shared" si="5"/>
        <v>0</v>
      </c>
    </row>
    <row r="58" spans="1:24" ht="90">
      <c r="A58" s="42" t="s">
        <v>236</v>
      </c>
      <c r="B58" s="44" t="s">
        <v>261</v>
      </c>
      <c r="C58" s="44" t="s">
        <v>248</v>
      </c>
      <c r="D58" s="44" t="s">
        <v>67</v>
      </c>
      <c r="E58" s="44" t="s">
        <v>17</v>
      </c>
      <c r="F58" s="44" t="s">
        <v>18</v>
      </c>
      <c r="G58" s="44" t="s">
        <v>19</v>
      </c>
      <c r="H58" s="52" t="s">
        <v>160</v>
      </c>
      <c r="I58" s="46">
        <v>20000000000</v>
      </c>
      <c r="J58" s="46">
        <v>0</v>
      </c>
      <c r="K58" s="46">
        <v>0</v>
      </c>
      <c r="L58" s="46">
        <v>20000000000</v>
      </c>
      <c r="M58" s="46">
        <v>4000000000</v>
      </c>
      <c r="N58" s="46">
        <v>13200000000</v>
      </c>
      <c r="O58" s="46">
        <v>2800000000</v>
      </c>
      <c r="P58" s="66">
        <f t="shared" si="0"/>
        <v>0.14000000000000001</v>
      </c>
      <c r="Q58" s="46">
        <v>2798722442</v>
      </c>
      <c r="R58" s="63">
        <f t="shared" si="1"/>
        <v>0.1399361221</v>
      </c>
      <c r="S58" s="46">
        <v>6423132</v>
      </c>
      <c r="T58" s="63">
        <f t="shared" si="2"/>
        <v>3.211566E-4</v>
      </c>
      <c r="U58" s="46">
        <v>6423132</v>
      </c>
      <c r="V58" s="58">
        <f t="shared" si="3"/>
        <v>3.211566E-4</v>
      </c>
      <c r="W58" s="47">
        <f t="shared" si="4"/>
        <v>17201277558</v>
      </c>
      <c r="X58" s="47">
        <f t="shared" si="5"/>
        <v>0</v>
      </c>
    </row>
    <row r="59" spans="1:24" ht="56.25">
      <c r="A59" s="42" t="s">
        <v>236</v>
      </c>
      <c r="B59" s="42" t="s">
        <v>261</v>
      </c>
      <c r="C59" s="42" t="s">
        <v>248</v>
      </c>
      <c r="D59" s="42" t="s">
        <v>68</v>
      </c>
      <c r="E59" s="42" t="s">
        <v>17</v>
      </c>
      <c r="F59" s="42" t="s">
        <v>18</v>
      </c>
      <c r="G59" s="42" t="s">
        <v>19</v>
      </c>
      <c r="H59" s="51" t="s">
        <v>161</v>
      </c>
      <c r="I59" s="49">
        <v>1000000000</v>
      </c>
      <c r="J59" s="49">
        <v>0</v>
      </c>
      <c r="K59" s="49">
        <v>0</v>
      </c>
      <c r="L59" s="49">
        <v>1000000000</v>
      </c>
      <c r="M59" s="49">
        <v>0</v>
      </c>
      <c r="N59" s="49">
        <v>0</v>
      </c>
      <c r="O59" s="49">
        <v>1000000000</v>
      </c>
      <c r="P59" s="67">
        <f t="shared" si="0"/>
        <v>1</v>
      </c>
      <c r="Q59" s="49">
        <v>0</v>
      </c>
      <c r="R59" s="64">
        <f t="shared" si="1"/>
        <v>0</v>
      </c>
      <c r="S59" s="49">
        <v>0</v>
      </c>
      <c r="T59" s="64">
        <f t="shared" si="2"/>
        <v>0</v>
      </c>
      <c r="U59" s="49">
        <v>0</v>
      </c>
      <c r="V59" s="59">
        <f t="shared" si="3"/>
        <v>0</v>
      </c>
      <c r="W59" s="50">
        <f t="shared" si="4"/>
        <v>1000000000</v>
      </c>
      <c r="X59" s="50">
        <f t="shared" si="5"/>
        <v>0</v>
      </c>
    </row>
    <row r="60" spans="1:24" ht="56.25">
      <c r="A60" s="42" t="s">
        <v>236</v>
      </c>
      <c r="B60" s="44" t="s">
        <v>261</v>
      </c>
      <c r="C60" s="44" t="s">
        <v>248</v>
      </c>
      <c r="D60" s="44" t="s">
        <v>69</v>
      </c>
      <c r="E60" s="44" t="s">
        <v>17</v>
      </c>
      <c r="F60" s="44" t="s">
        <v>18</v>
      </c>
      <c r="G60" s="44" t="s">
        <v>19</v>
      </c>
      <c r="H60" s="52" t="s">
        <v>162</v>
      </c>
      <c r="I60" s="46">
        <v>500000000</v>
      </c>
      <c r="J60" s="46">
        <v>0</v>
      </c>
      <c r="K60" s="46">
        <v>0</v>
      </c>
      <c r="L60" s="46">
        <v>500000000</v>
      </c>
      <c r="M60" s="46">
        <v>0</v>
      </c>
      <c r="N60" s="46">
        <v>500000000</v>
      </c>
      <c r="O60" s="46">
        <v>0</v>
      </c>
      <c r="P60" s="66">
        <f t="shared" si="0"/>
        <v>0</v>
      </c>
      <c r="Q60" s="46">
        <v>0</v>
      </c>
      <c r="R60" s="63">
        <f t="shared" si="1"/>
        <v>0</v>
      </c>
      <c r="S60" s="46">
        <v>0</v>
      </c>
      <c r="T60" s="63">
        <f t="shared" si="2"/>
        <v>0</v>
      </c>
      <c r="U60" s="46">
        <v>0</v>
      </c>
      <c r="V60" s="58">
        <f t="shared" si="3"/>
        <v>0</v>
      </c>
      <c r="W60" s="47">
        <f t="shared" si="4"/>
        <v>500000000</v>
      </c>
      <c r="X60" s="47">
        <f t="shared" si="5"/>
        <v>0</v>
      </c>
    </row>
    <row r="61" spans="1:24" ht="56.25">
      <c r="A61" s="42" t="s">
        <v>236</v>
      </c>
      <c r="B61" s="42" t="s">
        <v>261</v>
      </c>
      <c r="C61" s="42" t="s">
        <v>248</v>
      </c>
      <c r="D61" s="42" t="s">
        <v>69</v>
      </c>
      <c r="E61" s="42" t="s">
        <v>49</v>
      </c>
      <c r="F61" s="42" t="s">
        <v>50</v>
      </c>
      <c r="G61" s="42" t="s">
        <v>19</v>
      </c>
      <c r="H61" s="51" t="s">
        <v>162</v>
      </c>
      <c r="I61" s="49">
        <v>1500000000</v>
      </c>
      <c r="J61" s="49">
        <v>0</v>
      </c>
      <c r="K61" s="49">
        <v>0</v>
      </c>
      <c r="L61" s="49">
        <v>1500000000</v>
      </c>
      <c r="M61" s="49">
        <v>0</v>
      </c>
      <c r="N61" s="49">
        <v>1500000000</v>
      </c>
      <c r="O61" s="49">
        <v>0</v>
      </c>
      <c r="P61" s="67">
        <f t="shared" si="0"/>
        <v>0</v>
      </c>
      <c r="Q61" s="49">
        <v>0</v>
      </c>
      <c r="R61" s="64">
        <f t="shared" si="1"/>
        <v>0</v>
      </c>
      <c r="S61" s="49">
        <v>0</v>
      </c>
      <c r="T61" s="64">
        <f t="shared" si="2"/>
        <v>0</v>
      </c>
      <c r="U61" s="49">
        <v>0</v>
      </c>
      <c r="V61" s="59">
        <f t="shared" si="3"/>
        <v>0</v>
      </c>
      <c r="W61" s="50">
        <f t="shared" si="4"/>
        <v>1500000000</v>
      </c>
      <c r="X61" s="50">
        <f t="shared" si="5"/>
        <v>0</v>
      </c>
    </row>
    <row r="62" spans="1:24" ht="45">
      <c r="A62" s="42" t="s">
        <v>236</v>
      </c>
      <c r="B62" s="44" t="s">
        <v>261</v>
      </c>
      <c r="C62" s="44" t="s">
        <v>248</v>
      </c>
      <c r="D62" s="44" t="s">
        <v>70</v>
      </c>
      <c r="E62" s="44" t="s">
        <v>17</v>
      </c>
      <c r="F62" s="44" t="s">
        <v>38</v>
      </c>
      <c r="G62" s="44" t="s">
        <v>19</v>
      </c>
      <c r="H62" s="52" t="s">
        <v>163</v>
      </c>
      <c r="I62" s="46">
        <v>13500000000</v>
      </c>
      <c r="J62" s="46">
        <v>0</v>
      </c>
      <c r="K62" s="46">
        <v>0</v>
      </c>
      <c r="L62" s="46">
        <v>13500000000</v>
      </c>
      <c r="M62" s="46">
        <v>0</v>
      </c>
      <c r="N62" s="46">
        <v>0</v>
      </c>
      <c r="O62" s="46">
        <v>13500000000</v>
      </c>
      <c r="P62" s="66">
        <f t="shared" si="0"/>
        <v>1</v>
      </c>
      <c r="Q62" s="46">
        <v>13500000000</v>
      </c>
      <c r="R62" s="63">
        <f t="shared" si="1"/>
        <v>1</v>
      </c>
      <c r="S62" s="46">
        <v>0</v>
      </c>
      <c r="T62" s="63">
        <f t="shared" si="2"/>
        <v>0</v>
      </c>
      <c r="U62" s="46">
        <v>0</v>
      </c>
      <c r="V62" s="58">
        <f t="shared" si="3"/>
        <v>0</v>
      </c>
      <c r="W62" s="47">
        <f t="shared" si="4"/>
        <v>0</v>
      </c>
      <c r="X62" s="47">
        <f t="shared" si="5"/>
        <v>0</v>
      </c>
    </row>
    <row r="63" spans="1:24" ht="45">
      <c r="A63" s="42" t="s">
        <v>236</v>
      </c>
      <c r="B63" s="42" t="s">
        <v>261</v>
      </c>
      <c r="C63" s="42" t="s">
        <v>248</v>
      </c>
      <c r="D63" s="42" t="s">
        <v>70</v>
      </c>
      <c r="E63" s="42" t="s">
        <v>17</v>
      </c>
      <c r="F63" s="42" t="s">
        <v>48</v>
      </c>
      <c r="G63" s="42" t="s">
        <v>19</v>
      </c>
      <c r="H63" s="51" t="s">
        <v>163</v>
      </c>
      <c r="I63" s="49">
        <v>16500000000</v>
      </c>
      <c r="J63" s="49">
        <v>0</v>
      </c>
      <c r="K63" s="49">
        <v>0</v>
      </c>
      <c r="L63" s="49">
        <v>16500000000</v>
      </c>
      <c r="M63" s="49">
        <v>0</v>
      </c>
      <c r="N63" s="49">
        <v>0</v>
      </c>
      <c r="O63" s="49">
        <v>16500000000</v>
      </c>
      <c r="P63" s="67">
        <f t="shared" si="0"/>
        <v>1</v>
      </c>
      <c r="Q63" s="49">
        <v>16500000000</v>
      </c>
      <c r="R63" s="64">
        <f t="shared" si="1"/>
        <v>1</v>
      </c>
      <c r="S63" s="49">
        <v>0</v>
      </c>
      <c r="T63" s="64">
        <f t="shared" si="2"/>
        <v>0</v>
      </c>
      <c r="U63" s="49">
        <v>0</v>
      </c>
      <c r="V63" s="59">
        <f t="shared" si="3"/>
        <v>0</v>
      </c>
      <c r="W63" s="50">
        <f t="shared" si="4"/>
        <v>0</v>
      </c>
      <c r="X63" s="50">
        <f t="shared" si="5"/>
        <v>0</v>
      </c>
    </row>
    <row r="64" spans="1:24" ht="90">
      <c r="A64" s="42" t="s">
        <v>236</v>
      </c>
      <c r="B64" s="44" t="s">
        <v>261</v>
      </c>
      <c r="C64" s="44" t="s">
        <v>248</v>
      </c>
      <c r="D64" s="44" t="s">
        <v>71</v>
      </c>
      <c r="E64" s="44" t="s">
        <v>17</v>
      </c>
      <c r="F64" s="44" t="s">
        <v>18</v>
      </c>
      <c r="G64" s="44" t="s">
        <v>19</v>
      </c>
      <c r="H64" s="52" t="s">
        <v>164</v>
      </c>
      <c r="I64" s="46">
        <v>5000000000</v>
      </c>
      <c r="J64" s="46">
        <v>0</v>
      </c>
      <c r="K64" s="46">
        <v>0</v>
      </c>
      <c r="L64" s="46">
        <v>5000000000</v>
      </c>
      <c r="M64" s="46">
        <v>0</v>
      </c>
      <c r="N64" s="46">
        <v>1000000000</v>
      </c>
      <c r="O64" s="46">
        <v>4000000000</v>
      </c>
      <c r="P64" s="66">
        <f t="shared" si="0"/>
        <v>0.8</v>
      </c>
      <c r="Q64" s="46">
        <v>3920031347</v>
      </c>
      <c r="R64" s="63">
        <f t="shared" si="1"/>
        <v>0.78400626939999996</v>
      </c>
      <c r="S64" s="46">
        <v>439530440</v>
      </c>
      <c r="T64" s="63">
        <f t="shared" si="2"/>
        <v>8.7906087999999993E-2</v>
      </c>
      <c r="U64" s="46">
        <v>439530440</v>
      </c>
      <c r="V64" s="58">
        <f t="shared" si="3"/>
        <v>8.7906087999999993E-2</v>
      </c>
      <c r="W64" s="47">
        <f t="shared" si="4"/>
        <v>1079968653</v>
      </c>
      <c r="X64" s="47">
        <f t="shared" si="5"/>
        <v>0</v>
      </c>
    </row>
    <row r="65" spans="1:24" ht="90">
      <c r="A65" s="42" t="s">
        <v>236</v>
      </c>
      <c r="B65" s="42" t="s">
        <v>261</v>
      </c>
      <c r="C65" s="42" t="s">
        <v>248</v>
      </c>
      <c r="D65" s="42" t="s">
        <v>71</v>
      </c>
      <c r="E65" s="42" t="s">
        <v>17</v>
      </c>
      <c r="F65" s="42" t="s">
        <v>38</v>
      </c>
      <c r="G65" s="42" t="s">
        <v>19</v>
      </c>
      <c r="H65" s="51" t="s">
        <v>164</v>
      </c>
      <c r="I65" s="49">
        <v>32000000000</v>
      </c>
      <c r="J65" s="49">
        <v>0</v>
      </c>
      <c r="K65" s="49">
        <v>0</v>
      </c>
      <c r="L65" s="49">
        <v>32000000000</v>
      </c>
      <c r="M65" s="49">
        <v>0</v>
      </c>
      <c r="N65" s="49">
        <v>0</v>
      </c>
      <c r="O65" s="49">
        <v>32000000000</v>
      </c>
      <c r="P65" s="67">
        <f t="shared" si="0"/>
        <v>1</v>
      </c>
      <c r="Q65" s="49">
        <v>32000000000</v>
      </c>
      <c r="R65" s="64">
        <f t="shared" si="1"/>
        <v>1</v>
      </c>
      <c r="S65" s="49">
        <v>299548526.93000001</v>
      </c>
      <c r="T65" s="64">
        <f t="shared" si="2"/>
        <v>9.3608914665625001E-3</v>
      </c>
      <c r="U65" s="49">
        <v>0</v>
      </c>
      <c r="V65" s="59">
        <f t="shared" si="3"/>
        <v>0</v>
      </c>
      <c r="W65" s="50">
        <f t="shared" si="4"/>
        <v>0</v>
      </c>
      <c r="X65" s="50">
        <f t="shared" si="5"/>
        <v>299548526.93000001</v>
      </c>
    </row>
    <row r="66" spans="1:24" ht="90">
      <c r="A66" s="42" t="s">
        <v>236</v>
      </c>
      <c r="B66" s="44" t="s">
        <v>261</v>
      </c>
      <c r="C66" s="44" t="s">
        <v>248</v>
      </c>
      <c r="D66" s="44" t="s">
        <v>71</v>
      </c>
      <c r="E66" s="44" t="s">
        <v>17</v>
      </c>
      <c r="F66" s="44" t="s">
        <v>48</v>
      </c>
      <c r="G66" s="44" t="s">
        <v>19</v>
      </c>
      <c r="H66" s="52" t="s">
        <v>164</v>
      </c>
      <c r="I66" s="46">
        <v>48000000000</v>
      </c>
      <c r="J66" s="46">
        <v>0</v>
      </c>
      <c r="K66" s="46">
        <v>0</v>
      </c>
      <c r="L66" s="46">
        <v>48000000000</v>
      </c>
      <c r="M66" s="46">
        <v>0</v>
      </c>
      <c r="N66" s="46">
        <v>0</v>
      </c>
      <c r="O66" s="46">
        <v>48000000000</v>
      </c>
      <c r="P66" s="66">
        <f t="shared" si="0"/>
        <v>1</v>
      </c>
      <c r="Q66" s="46">
        <v>48000000000</v>
      </c>
      <c r="R66" s="63">
        <f t="shared" si="1"/>
        <v>1</v>
      </c>
      <c r="S66" s="46">
        <v>0</v>
      </c>
      <c r="T66" s="63">
        <f t="shared" si="2"/>
        <v>0</v>
      </c>
      <c r="U66" s="46">
        <v>0</v>
      </c>
      <c r="V66" s="58">
        <f t="shared" si="3"/>
        <v>0</v>
      </c>
      <c r="W66" s="47">
        <f t="shared" si="4"/>
        <v>0</v>
      </c>
      <c r="X66" s="47">
        <f t="shared" si="5"/>
        <v>0</v>
      </c>
    </row>
    <row r="67" spans="1:24" ht="90">
      <c r="A67" s="42" t="s">
        <v>236</v>
      </c>
      <c r="B67" s="42" t="s">
        <v>261</v>
      </c>
      <c r="C67" s="42" t="s">
        <v>248</v>
      </c>
      <c r="D67" s="42" t="s">
        <v>71</v>
      </c>
      <c r="E67" s="42" t="s">
        <v>49</v>
      </c>
      <c r="F67" s="42" t="s">
        <v>50</v>
      </c>
      <c r="G67" s="42" t="s">
        <v>19</v>
      </c>
      <c r="H67" s="51" t="s">
        <v>164</v>
      </c>
      <c r="I67" s="49">
        <v>40000000000</v>
      </c>
      <c r="J67" s="49">
        <v>0</v>
      </c>
      <c r="K67" s="49">
        <v>0</v>
      </c>
      <c r="L67" s="49">
        <v>40000000000</v>
      </c>
      <c r="M67" s="49">
        <v>0</v>
      </c>
      <c r="N67" s="49">
        <v>40000000000</v>
      </c>
      <c r="O67" s="49">
        <v>0</v>
      </c>
      <c r="P67" s="67">
        <f t="shared" si="0"/>
        <v>0</v>
      </c>
      <c r="Q67" s="49">
        <v>0</v>
      </c>
      <c r="R67" s="64">
        <f t="shared" si="1"/>
        <v>0</v>
      </c>
      <c r="S67" s="49">
        <v>0</v>
      </c>
      <c r="T67" s="64">
        <f t="shared" si="2"/>
        <v>0</v>
      </c>
      <c r="U67" s="49">
        <v>0</v>
      </c>
      <c r="V67" s="59">
        <f t="shared" si="3"/>
        <v>0</v>
      </c>
      <c r="W67" s="50">
        <f t="shared" si="4"/>
        <v>40000000000</v>
      </c>
      <c r="X67" s="50">
        <f t="shared" si="5"/>
        <v>0</v>
      </c>
    </row>
    <row r="68" spans="1:24" ht="56.25">
      <c r="A68" s="42" t="s">
        <v>236</v>
      </c>
      <c r="B68" s="44" t="s">
        <v>261</v>
      </c>
      <c r="C68" s="44" t="s">
        <v>248</v>
      </c>
      <c r="D68" s="44" t="s">
        <v>72</v>
      </c>
      <c r="E68" s="44" t="s">
        <v>17</v>
      </c>
      <c r="F68" s="44" t="s">
        <v>18</v>
      </c>
      <c r="G68" s="44" t="s">
        <v>19</v>
      </c>
      <c r="H68" s="52" t="s">
        <v>165</v>
      </c>
      <c r="I68" s="46">
        <v>8000000000</v>
      </c>
      <c r="J68" s="46">
        <v>0</v>
      </c>
      <c r="K68" s="46">
        <v>0</v>
      </c>
      <c r="L68" s="46">
        <v>8000000000</v>
      </c>
      <c r="M68" s="46">
        <v>1500000000</v>
      </c>
      <c r="N68" s="46">
        <v>6500000000</v>
      </c>
      <c r="O68" s="46">
        <v>0</v>
      </c>
      <c r="P68" s="66">
        <f t="shared" si="0"/>
        <v>0</v>
      </c>
      <c r="Q68" s="46">
        <v>0</v>
      </c>
      <c r="R68" s="63">
        <f t="shared" si="1"/>
        <v>0</v>
      </c>
      <c r="S68" s="46">
        <v>0</v>
      </c>
      <c r="T68" s="63">
        <f t="shared" si="2"/>
        <v>0</v>
      </c>
      <c r="U68" s="46">
        <v>0</v>
      </c>
      <c r="V68" s="58">
        <f t="shared" si="3"/>
        <v>0</v>
      </c>
      <c r="W68" s="47">
        <f t="shared" si="4"/>
        <v>8000000000</v>
      </c>
      <c r="X68" s="47">
        <f t="shared" si="5"/>
        <v>0</v>
      </c>
    </row>
    <row r="69" spans="1:24" ht="45">
      <c r="A69" s="42" t="s">
        <v>236</v>
      </c>
      <c r="B69" s="42" t="s">
        <v>261</v>
      </c>
      <c r="C69" s="42" t="s">
        <v>248</v>
      </c>
      <c r="D69" s="42" t="s">
        <v>73</v>
      </c>
      <c r="E69" s="42" t="s">
        <v>17</v>
      </c>
      <c r="F69" s="42" t="s">
        <v>18</v>
      </c>
      <c r="G69" s="42" t="s">
        <v>19</v>
      </c>
      <c r="H69" s="51" t="s">
        <v>166</v>
      </c>
      <c r="I69" s="49">
        <v>700000000</v>
      </c>
      <c r="J69" s="49">
        <v>0</v>
      </c>
      <c r="K69" s="49">
        <v>0</v>
      </c>
      <c r="L69" s="49">
        <v>700000000</v>
      </c>
      <c r="M69" s="49">
        <v>0</v>
      </c>
      <c r="N69" s="49">
        <v>700000000</v>
      </c>
      <c r="O69" s="49">
        <v>0</v>
      </c>
      <c r="P69" s="67">
        <f t="shared" si="0"/>
        <v>0</v>
      </c>
      <c r="Q69" s="49">
        <v>0</v>
      </c>
      <c r="R69" s="64">
        <f t="shared" si="1"/>
        <v>0</v>
      </c>
      <c r="S69" s="49">
        <v>0</v>
      </c>
      <c r="T69" s="64">
        <f t="shared" si="2"/>
        <v>0</v>
      </c>
      <c r="U69" s="49">
        <v>0</v>
      </c>
      <c r="V69" s="59">
        <f t="shared" si="3"/>
        <v>0</v>
      </c>
      <c r="W69" s="50">
        <f t="shared" si="4"/>
        <v>700000000</v>
      </c>
      <c r="X69" s="50">
        <f t="shared" si="5"/>
        <v>0</v>
      </c>
    </row>
    <row r="70" spans="1:24" ht="56.25">
      <c r="A70" s="42" t="s">
        <v>236</v>
      </c>
      <c r="B70" s="44" t="s">
        <v>261</v>
      </c>
      <c r="C70" s="44" t="s">
        <v>248</v>
      </c>
      <c r="D70" s="44" t="s">
        <v>74</v>
      </c>
      <c r="E70" s="44" t="s">
        <v>17</v>
      </c>
      <c r="F70" s="44" t="s">
        <v>18</v>
      </c>
      <c r="G70" s="44" t="s">
        <v>19</v>
      </c>
      <c r="H70" s="52" t="s">
        <v>167</v>
      </c>
      <c r="I70" s="46">
        <v>5000000000</v>
      </c>
      <c r="J70" s="46">
        <v>0</v>
      </c>
      <c r="K70" s="46">
        <v>0</v>
      </c>
      <c r="L70" s="46">
        <v>5000000000</v>
      </c>
      <c r="M70" s="46">
        <v>0</v>
      </c>
      <c r="N70" s="46">
        <v>0</v>
      </c>
      <c r="O70" s="46">
        <v>5000000000</v>
      </c>
      <c r="P70" s="66">
        <f t="shared" si="0"/>
        <v>1</v>
      </c>
      <c r="Q70" s="46">
        <v>5000000000</v>
      </c>
      <c r="R70" s="63">
        <f t="shared" si="1"/>
        <v>1</v>
      </c>
      <c r="S70" s="46">
        <v>0</v>
      </c>
      <c r="T70" s="63">
        <f t="shared" si="2"/>
        <v>0</v>
      </c>
      <c r="U70" s="46">
        <v>0</v>
      </c>
      <c r="V70" s="58">
        <f t="shared" si="3"/>
        <v>0</v>
      </c>
      <c r="W70" s="47">
        <f t="shared" si="4"/>
        <v>0</v>
      </c>
      <c r="X70" s="47">
        <f t="shared" si="5"/>
        <v>0</v>
      </c>
    </row>
    <row r="71" spans="1:24" ht="56.25">
      <c r="A71" s="42" t="s">
        <v>236</v>
      </c>
      <c r="B71" s="42" t="s">
        <v>261</v>
      </c>
      <c r="C71" s="42" t="s">
        <v>248</v>
      </c>
      <c r="D71" s="42" t="s">
        <v>74</v>
      </c>
      <c r="E71" s="42" t="s">
        <v>17</v>
      </c>
      <c r="F71" s="42" t="s">
        <v>38</v>
      </c>
      <c r="G71" s="42" t="s">
        <v>19</v>
      </c>
      <c r="H71" s="51" t="s">
        <v>167</v>
      </c>
      <c r="I71" s="49">
        <v>33699715909</v>
      </c>
      <c r="J71" s="49">
        <v>0</v>
      </c>
      <c r="K71" s="49">
        <v>0</v>
      </c>
      <c r="L71" s="49">
        <v>33699715909</v>
      </c>
      <c r="M71" s="49">
        <v>0</v>
      </c>
      <c r="N71" s="49">
        <v>0</v>
      </c>
      <c r="O71" s="49">
        <v>33699715909</v>
      </c>
      <c r="P71" s="67">
        <f t="shared" si="0"/>
        <v>1</v>
      </c>
      <c r="Q71" s="49">
        <v>33699715909</v>
      </c>
      <c r="R71" s="64">
        <f t="shared" si="1"/>
        <v>1</v>
      </c>
      <c r="S71" s="49">
        <v>0</v>
      </c>
      <c r="T71" s="64">
        <f t="shared" si="2"/>
        <v>0</v>
      </c>
      <c r="U71" s="49">
        <v>0</v>
      </c>
      <c r="V71" s="59">
        <f t="shared" si="3"/>
        <v>0</v>
      </c>
      <c r="W71" s="50">
        <f t="shared" si="4"/>
        <v>0</v>
      </c>
      <c r="X71" s="50">
        <f t="shared" si="5"/>
        <v>0</v>
      </c>
    </row>
    <row r="72" spans="1:24" ht="67.5">
      <c r="A72" s="42" t="s">
        <v>236</v>
      </c>
      <c r="B72" s="44" t="s">
        <v>261</v>
      </c>
      <c r="C72" s="44" t="s">
        <v>248</v>
      </c>
      <c r="D72" s="44" t="s">
        <v>75</v>
      </c>
      <c r="E72" s="44" t="s">
        <v>17</v>
      </c>
      <c r="F72" s="44" t="s">
        <v>18</v>
      </c>
      <c r="G72" s="44" t="s">
        <v>19</v>
      </c>
      <c r="H72" s="52" t="s">
        <v>168</v>
      </c>
      <c r="I72" s="46">
        <v>2000000000</v>
      </c>
      <c r="J72" s="46">
        <v>0</v>
      </c>
      <c r="K72" s="46">
        <v>0</v>
      </c>
      <c r="L72" s="46">
        <v>2000000000</v>
      </c>
      <c r="M72" s="46">
        <v>0</v>
      </c>
      <c r="N72" s="46">
        <v>2000000000</v>
      </c>
      <c r="O72" s="46">
        <v>0</v>
      </c>
      <c r="P72" s="66">
        <f t="shared" si="0"/>
        <v>0</v>
      </c>
      <c r="Q72" s="46">
        <v>0</v>
      </c>
      <c r="R72" s="63">
        <f t="shared" si="1"/>
        <v>0</v>
      </c>
      <c r="S72" s="46">
        <v>0</v>
      </c>
      <c r="T72" s="63">
        <f t="shared" si="2"/>
        <v>0</v>
      </c>
      <c r="U72" s="46">
        <v>0</v>
      </c>
      <c r="V72" s="58">
        <f t="shared" si="3"/>
        <v>0</v>
      </c>
      <c r="W72" s="47">
        <f t="shared" si="4"/>
        <v>2000000000</v>
      </c>
      <c r="X72" s="47">
        <f t="shared" si="5"/>
        <v>0</v>
      </c>
    </row>
    <row r="73" spans="1:24" ht="67.5">
      <c r="A73" s="42" t="s">
        <v>236</v>
      </c>
      <c r="B73" s="42" t="s">
        <v>261</v>
      </c>
      <c r="C73" s="42" t="s">
        <v>248</v>
      </c>
      <c r="D73" s="42" t="s">
        <v>75</v>
      </c>
      <c r="E73" s="42" t="s">
        <v>17</v>
      </c>
      <c r="F73" s="42" t="s">
        <v>48</v>
      </c>
      <c r="G73" s="42" t="s">
        <v>19</v>
      </c>
      <c r="H73" s="51" t="s">
        <v>168</v>
      </c>
      <c r="I73" s="49">
        <v>1000000000</v>
      </c>
      <c r="J73" s="49">
        <v>0</v>
      </c>
      <c r="K73" s="49">
        <v>0</v>
      </c>
      <c r="L73" s="49">
        <v>1000000000</v>
      </c>
      <c r="M73" s="49">
        <v>0</v>
      </c>
      <c r="N73" s="49">
        <v>0</v>
      </c>
      <c r="O73" s="49">
        <v>1000000000</v>
      </c>
      <c r="P73" s="67">
        <f t="shared" si="0"/>
        <v>1</v>
      </c>
      <c r="Q73" s="49">
        <v>947102500</v>
      </c>
      <c r="R73" s="64">
        <f t="shared" si="1"/>
        <v>0.94710249999999996</v>
      </c>
      <c r="S73" s="49">
        <v>21465500</v>
      </c>
      <c r="T73" s="64">
        <f t="shared" si="2"/>
        <v>2.1465499999999998E-2</v>
      </c>
      <c r="U73" s="49">
        <v>21465500</v>
      </c>
      <c r="V73" s="59">
        <f t="shared" si="3"/>
        <v>2.1465499999999998E-2</v>
      </c>
      <c r="W73" s="50">
        <f t="shared" si="4"/>
        <v>52897500</v>
      </c>
      <c r="X73" s="50">
        <f t="shared" si="5"/>
        <v>0</v>
      </c>
    </row>
    <row r="74" spans="1:24" ht="67.5">
      <c r="A74" s="42" t="s">
        <v>236</v>
      </c>
      <c r="B74" s="44" t="s">
        <v>261</v>
      </c>
      <c r="C74" s="44" t="s">
        <v>248</v>
      </c>
      <c r="D74" s="44" t="s">
        <v>75</v>
      </c>
      <c r="E74" s="44" t="s">
        <v>49</v>
      </c>
      <c r="F74" s="44" t="s">
        <v>50</v>
      </c>
      <c r="G74" s="44" t="s">
        <v>19</v>
      </c>
      <c r="H74" s="52" t="s">
        <v>168</v>
      </c>
      <c r="I74" s="46">
        <v>15000000000</v>
      </c>
      <c r="J74" s="46">
        <v>0</v>
      </c>
      <c r="K74" s="46">
        <v>0</v>
      </c>
      <c r="L74" s="46">
        <v>15000000000</v>
      </c>
      <c r="M74" s="46">
        <v>0</v>
      </c>
      <c r="N74" s="46">
        <v>10000000000</v>
      </c>
      <c r="O74" s="46">
        <v>5000000000</v>
      </c>
      <c r="P74" s="66">
        <f t="shared" si="0"/>
        <v>0.33333333333333331</v>
      </c>
      <c r="Q74" s="46">
        <v>5000000000</v>
      </c>
      <c r="R74" s="63">
        <f t="shared" si="1"/>
        <v>0.33333333333333331</v>
      </c>
      <c r="S74" s="46">
        <v>0</v>
      </c>
      <c r="T74" s="63">
        <f t="shared" si="2"/>
        <v>0</v>
      </c>
      <c r="U74" s="46">
        <v>0</v>
      </c>
      <c r="V74" s="58">
        <f t="shared" si="3"/>
        <v>0</v>
      </c>
      <c r="W74" s="47">
        <f t="shared" si="4"/>
        <v>10000000000</v>
      </c>
      <c r="X74" s="47">
        <f t="shared" si="5"/>
        <v>0</v>
      </c>
    </row>
    <row r="75" spans="1:24" ht="45">
      <c r="A75" s="42" t="s">
        <v>236</v>
      </c>
      <c r="B75" s="42" t="s">
        <v>261</v>
      </c>
      <c r="C75" s="42" t="s">
        <v>248</v>
      </c>
      <c r="D75" s="42" t="s">
        <v>76</v>
      </c>
      <c r="E75" s="42" t="s">
        <v>17</v>
      </c>
      <c r="F75" s="42" t="s">
        <v>38</v>
      </c>
      <c r="G75" s="42" t="s">
        <v>19</v>
      </c>
      <c r="H75" s="51" t="s">
        <v>169</v>
      </c>
      <c r="I75" s="49">
        <v>30000000000</v>
      </c>
      <c r="J75" s="49">
        <v>0</v>
      </c>
      <c r="K75" s="49">
        <v>0</v>
      </c>
      <c r="L75" s="49">
        <v>30000000000</v>
      </c>
      <c r="M75" s="49">
        <v>0</v>
      </c>
      <c r="N75" s="49">
        <v>9000000000</v>
      </c>
      <c r="O75" s="49">
        <v>21000000000</v>
      </c>
      <c r="P75" s="67">
        <f t="shared" si="0"/>
        <v>0.7</v>
      </c>
      <c r="Q75" s="49">
        <v>20897482385</v>
      </c>
      <c r="R75" s="64">
        <f t="shared" si="1"/>
        <v>0.69658274616666671</v>
      </c>
      <c r="S75" s="49">
        <v>116267590</v>
      </c>
      <c r="T75" s="64">
        <f t="shared" si="2"/>
        <v>3.8755863333333335E-3</v>
      </c>
      <c r="U75" s="49">
        <v>116267590</v>
      </c>
      <c r="V75" s="59">
        <f t="shared" si="3"/>
        <v>3.8755863333333335E-3</v>
      </c>
      <c r="W75" s="50">
        <f t="shared" si="4"/>
        <v>9102517615</v>
      </c>
      <c r="X75" s="50">
        <f t="shared" si="5"/>
        <v>0</v>
      </c>
    </row>
    <row r="76" spans="1:24" ht="56.25">
      <c r="A76" s="42" t="s">
        <v>236</v>
      </c>
      <c r="B76" s="44" t="s">
        <v>261</v>
      </c>
      <c r="C76" s="44" t="s">
        <v>248</v>
      </c>
      <c r="D76" s="44" t="s">
        <v>77</v>
      </c>
      <c r="E76" s="44" t="s">
        <v>17</v>
      </c>
      <c r="F76" s="44" t="s">
        <v>18</v>
      </c>
      <c r="G76" s="44" t="s">
        <v>19</v>
      </c>
      <c r="H76" s="52" t="s">
        <v>170</v>
      </c>
      <c r="I76" s="46">
        <v>700000000</v>
      </c>
      <c r="J76" s="46">
        <v>0</v>
      </c>
      <c r="K76" s="46">
        <v>0</v>
      </c>
      <c r="L76" s="46">
        <v>700000000</v>
      </c>
      <c r="M76" s="46">
        <v>0</v>
      </c>
      <c r="N76" s="46">
        <v>700000000</v>
      </c>
      <c r="O76" s="46">
        <v>0</v>
      </c>
      <c r="P76" s="66">
        <f t="shared" si="0"/>
        <v>0</v>
      </c>
      <c r="Q76" s="46">
        <v>0</v>
      </c>
      <c r="R76" s="63">
        <f t="shared" si="1"/>
        <v>0</v>
      </c>
      <c r="S76" s="46">
        <v>0</v>
      </c>
      <c r="T76" s="63">
        <f t="shared" si="2"/>
        <v>0</v>
      </c>
      <c r="U76" s="46">
        <v>0</v>
      </c>
      <c r="V76" s="58">
        <f t="shared" si="3"/>
        <v>0</v>
      </c>
      <c r="W76" s="47">
        <f t="shared" si="4"/>
        <v>700000000</v>
      </c>
      <c r="X76" s="47">
        <f t="shared" si="5"/>
        <v>0</v>
      </c>
    </row>
    <row r="77" spans="1:24" ht="45">
      <c r="A77" s="42" t="s">
        <v>236</v>
      </c>
      <c r="B77" s="42" t="s">
        <v>261</v>
      </c>
      <c r="C77" s="42" t="s">
        <v>248</v>
      </c>
      <c r="D77" s="42" t="s">
        <v>78</v>
      </c>
      <c r="E77" s="42" t="s">
        <v>17</v>
      </c>
      <c r="F77" s="42" t="s">
        <v>18</v>
      </c>
      <c r="G77" s="42" t="s">
        <v>19</v>
      </c>
      <c r="H77" s="51" t="s">
        <v>171</v>
      </c>
      <c r="I77" s="49">
        <v>300000000</v>
      </c>
      <c r="J77" s="49">
        <v>0</v>
      </c>
      <c r="K77" s="49">
        <v>0</v>
      </c>
      <c r="L77" s="49">
        <v>300000000</v>
      </c>
      <c r="M77" s="49">
        <v>0</v>
      </c>
      <c r="N77" s="49">
        <v>300000000</v>
      </c>
      <c r="O77" s="49">
        <v>0</v>
      </c>
      <c r="P77" s="67">
        <f t="shared" si="0"/>
        <v>0</v>
      </c>
      <c r="Q77" s="49">
        <v>0</v>
      </c>
      <c r="R77" s="64">
        <f t="shared" si="1"/>
        <v>0</v>
      </c>
      <c r="S77" s="49">
        <v>0</v>
      </c>
      <c r="T77" s="64">
        <f t="shared" si="2"/>
        <v>0</v>
      </c>
      <c r="U77" s="49">
        <v>0</v>
      </c>
      <c r="V77" s="59">
        <f t="shared" si="3"/>
        <v>0</v>
      </c>
      <c r="W77" s="50">
        <f t="shared" si="4"/>
        <v>300000000</v>
      </c>
      <c r="X77" s="50">
        <f t="shared" si="5"/>
        <v>0</v>
      </c>
    </row>
    <row r="78" spans="1:24" ht="78.75">
      <c r="A78" s="42" t="s">
        <v>236</v>
      </c>
      <c r="B78" s="44" t="s">
        <v>261</v>
      </c>
      <c r="C78" s="44" t="s">
        <v>248</v>
      </c>
      <c r="D78" s="44" t="s">
        <v>79</v>
      </c>
      <c r="E78" s="44" t="s">
        <v>17</v>
      </c>
      <c r="F78" s="44" t="s">
        <v>18</v>
      </c>
      <c r="G78" s="44" t="s">
        <v>19</v>
      </c>
      <c r="H78" s="52" t="s">
        <v>172</v>
      </c>
      <c r="I78" s="46">
        <v>700000000</v>
      </c>
      <c r="J78" s="46">
        <v>0</v>
      </c>
      <c r="K78" s="46">
        <v>0</v>
      </c>
      <c r="L78" s="46">
        <v>700000000</v>
      </c>
      <c r="M78" s="46">
        <v>0</v>
      </c>
      <c r="N78" s="46">
        <v>277393667</v>
      </c>
      <c r="O78" s="46">
        <v>422606333</v>
      </c>
      <c r="P78" s="66">
        <f t="shared" ref="P78:P149" si="26">O78/L78</f>
        <v>0.60372333285714286</v>
      </c>
      <c r="Q78" s="46">
        <v>0</v>
      </c>
      <c r="R78" s="63">
        <f t="shared" ref="R78:R149" si="27">Q78/L78</f>
        <v>0</v>
      </c>
      <c r="S78" s="46">
        <v>0</v>
      </c>
      <c r="T78" s="63">
        <f t="shared" ref="T78:T149" si="28">S78/L78</f>
        <v>0</v>
      </c>
      <c r="U78" s="46">
        <v>0</v>
      </c>
      <c r="V78" s="58">
        <f t="shared" ref="V78:V149" si="29">U78/L78</f>
        <v>0</v>
      </c>
      <c r="W78" s="47">
        <f t="shared" ref="W78:W149" si="30">L78-Q78</f>
        <v>700000000</v>
      </c>
      <c r="X78" s="47">
        <f t="shared" ref="X78:X149" si="31">S78-U78</f>
        <v>0</v>
      </c>
    </row>
    <row r="79" spans="1:24" ht="56.25">
      <c r="A79" s="42" t="s">
        <v>236</v>
      </c>
      <c r="B79" s="42" t="s">
        <v>261</v>
      </c>
      <c r="C79" s="42" t="s">
        <v>248</v>
      </c>
      <c r="D79" s="42" t="s">
        <v>80</v>
      </c>
      <c r="E79" s="42" t="s">
        <v>17</v>
      </c>
      <c r="F79" s="42" t="s">
        <v>18</v>
      </c>
      <c r="G79" s="42" t="s">
        <v>19</v>
      </c>
      <c r="H79" s="51" t="s">
        <v>173</v>
      </c>
      <c r="I79" s="49">
        <v>5302477958</v>
      </c>
      <c r="J79" s="49">
        <v>0</v>
      </c>
      <c r="K79" s="49">
        <v>0</v>
      </c>
      <c r="L79" s="49">
        <v>5302477958</v>
      </c>
      <c r="M79" s="49">
        <v>1500000000</v>
      </c>
      <c r="N79" s="49">
        <v>3802477958</v>
      </c>
      <c r="O79" s="49">
        <v>0</v>
      </c>
      <c r="P79" s="67">
        <f t="shared" si="26"/>
        <v>0</v>
      </c>
      <c r="Q79" s="49">
        <v>0</v>
      </c>
      <c r="R79" s="64">
        <f t="shared" si="27"/>
        <v>0</v>
      </c>
      <c r="S79" s="49">
        <v>0</v>
      </c>
      <c r="T79" s="64">
        <f t="shared" si="28"/>
        <v>0</v>
      </c>
      <c r="U79" s="49">
        <v>0</v>
      </c>
      <c r="V79" s="59">
        <f t="shared" si="29"/>
        <v>0</v>
      </c>
      <c r="W79" s="50">
        <f t="shared" si="30"/>
        <v>5302477958</v>
      </c>
      <c r="X79" s="50">
        <f t="shared" si="31"/>
        <v>0</v>
      </c>
    </row>
    <row r="80" spans="1:24" ht="56.25">
      <c r="A80" s="42" t="s">
        <v>236</v>
      </c>
      <c r="B80" s="44" t="s">
        <v>261</v>
      </c>
      <c r="C80" s="44" t="s">
        <v>248</v>
      </c>
      <c r="D80" s="44" t="s">
        <v>80</v>
      </c>
      <c r="E80" s="44" t="s">
        <v>17</v>
      </c>
      <c r="F80" s="44" t="s">
        <v>38</v>
      </c>
      <c r="G80" s="44" t="s">
        <v>19</v>
      </c>
      <c r="H80" s="52" t="s">
        <v>173</v>
      </c>
      <c r="I80" s="46">
        <v>5616619318</v>
      </c>
      <c r="J80" s="46">
        <v>0</v>
      </c>
      <c r="K80" s="46">
        <v>0</v>
      </c>
      <c r="L80" s="46">
        <v>5616619318</v>
      </c>
      <c r="M80" s="46">
        <v>0</v>
      </c>
      <c r="N80" s="46">
        <v>0</v>
      </c>
      <c r="O80" s="46">
        <v>5616619318</v>
      </c>
      <c r="P80" s="66">
        <f t="shared" si="26"/>
        <v>1</v>
      </c>
      <c r="Q80" s="46">
        <v>5616619318</v>
      </c>
      <c r="R80" s="63">
        <f t="shared" si="27"/>
        <v>1</v>
      </c>
      <c r="S80" s="46">
        <v>0</v>
      </c>
      <c r="T80" s="63">
        <f t="shared" si="28"/>
        <v>0</v>
      </c>
      <c r="U80" s="46">
        <v>0</v>
      </c>
      <c r="V80" s="58">
        <f t="shared" si="29"/>
        <v>0</v>
      </c>
      <c r="W80" s="47">
        <f t="shared" si="30"/>
        <v>0</v>
      </c>
      <c r="X80" s="47">
        <f t="shared" si="31"/>
        <v>0</v>
      </c>
    </row>
    <row r="81" spans="1:24" ht="56.25">
      <c r="A81" s="42" t="s">
        <v>236</v>
      </c>
      <c r="B81" s="42" t="s">
        <v>261</v>
      </c>
      <c r="C81" s="42" t="s">
        <v>248</v>
      </c>
      <c r="D81" s="42" t="s">
        <v>80</v>
      </c>
      <c r="E81" s="42" t="s">
        <v>17</v>
      </c>
      <c r="F81" s="42" t="s">
        <v>48</v>
      </c>
      <c r="G81" s="42" t="s">
        <v>19</v>
      </c>
      <c r="H81" s="51" t="s">
        <v>173</v>
      </c>
      <c r="I81" s="49">
        <v>2697522042</v>
      </c>
      <c r="J81" s="49">
        <v>0</v>
      </c>
      <c r="K81" s="49">
        <v>0</v>
      </c>
      <c r="L81" s="49">
        <v>2697522042</v>
      </c>
      <c r="M81" s="49">
        <v>0</v>
      </c>
      <c r="N81" s="49">
        <v>2697522042</v>
      </c>
      <c r="O81" s="49">
        <v>0</v>
      </c>
      <c r="P81" s="67">
        <f t="shared" si="26"/>
        <v>0</v>
      </c>
      <c r="Q81" s="49">
        <v>0</v>
      </c>
      <c r="R81" s="64">
        <f t="shared" si="27"/>
        <v>0</v>
      </c>
      <c r="S81" s="49">
        <v>0</v>
      </c>
      <c r="T81" s="64">
        <f t="shared" si="28"/>
        <v>0</v>
      </c>
      <c r="U81" s="49">
        <v>0</v>
      </c>
      <c r="V81" s="59">
        <f t="shared" si="29"/>
        <v>0</v>
      </c>
      <c r="W81" s="50">
        <f t="shared" si="30"/>
        <v>2697522042</v>
      </c>
      <c r="X81" s="50">
        <f t="shared" si="31"/>
        <v>0</v>
      </c>
    </row>
    <row r="82" spans="1:24" ht="67.5">
      <c r="A82" s="42" t="s">
        <v>236</v>
      </c>
      <c r="B82" s="44" t="s">
        <v>261</v>
      </c>
      <c r="C82" s="44" t="s">
        <v>248</v>
      </c>
      <c r="D82" s="44" t="s">
        <v>81</v>
      </c>
      <c r="E82" s="44" t="s">
        <v>49</v>
      </c>
      <c r="F82" s="44" t="s">
        <v>50</v>
      </c>
      <c r="G82" s="44" t="s">
        <v>19</v>
      </c>
      <c r="H82" s="52" t="s">
        <v>174</v>
      </c>
      <c r="I82" s="46">
        <v>45000000000</v>
      </c>
      <c r="J82" s="46">
        <v>0</v>
      </c>
      <c r="K82" s="46">
        <v>0</v>
      </c>
      <c r="L82" s="46">
        <v>45000000000</v>
      </c>
      <c r="M82" s="46">
        <v>0</v>
      </c>
      <c r="N82" s="46">
        <v>27000000000</v>
      </c>
      <c r="O82" s="46">
        <v>18000000000</v>
      </c>
      <c r="P82" s="66">
        <f t="shared" si="26"/>
        <v>0.4</v>
      </c>
      <c r="Q82" s="46">
        <v>9742165790</v>
      </c>
      <c r="R82" s="63">
        <f t="shared" si="27"/>
        <v>0.21649257311111111</v>
      </c>
      <c r="S82" s="46">
        <v>372211880</v>
      </c>
      <c r="T82" s="63">
        <f t="shared" si="28"/>
        <v>8.2713751111111108E-3</v>
      </c>
      <c r="U82" s="46">
        <v>358259180</v>
      </c>
      <c r="V82" s="58">
        <f t="shared" si="29"/>
        <v>7.9613151111111117E-3</v>
      </c>
      <c r="W82" s="47">
        <f t="shared" si="30"/>
        <v>35257834210</v>
      </c>
      <c r="X82" s="47">
        <f t="shared" si="31"/>
        <v>13952700</v>
      </c>
    </row>
    <row r="83" spans="1:24" ht="33.75">
      <c r="A83" s="42" t="s">
        <v>236</v>
      </c>
      <c r="B83" s="42" t="s">
        <v>261</v>
      </c>
      <c r="C83" s="42" t="s">
        <v>248</v>
      </c>
      <c r="D83" s="42" t="s">
        <v>82</v>
      </c>
      <c r="E83" s="42" t="s">
        <v>49</v>
      </c>
      <c r="F83" s="42" t="s">
        <v>50</v>
      </c>
      <c r="G83" s="42" t="s">
        <v>19</v>
      </c>
      <c r="H83" s="51" t="s">
        <v>175</v>
      </c>
      <c r="I83" s="49">
        <v>291193252946</v>
      </c>
      <c r="J83" s="49">
        <v>0</v>
      </c>
      <c r="K83" s="49">
        <v>0</v>
      </c>
      <c r="L83" s="49">
        <v>291193252946</v>
      </c>
      <c r="M83" s="49">
        <v>0</v>
      </c>
      <c r="N83" s="49">
        <v>15180878476</v>
      </c>
      <c r="O83" s="49">
        <v>276012374470</v>
      </c>
      <c r="P83" s="67">
        <f t="shared" si="26"/>
        <v>0.94786665445570883</v>
      </c>
      <c r="Q83" s="49">
        <v>268323581754</v>
      </c>
      <c r="R83" s="64">
        <f t="shared" si="27"/>
        <v>0.92146222152942181</v>
      </c>
      <c r="S83" s="49">
        <v>7132912836.1700001</v>
      </c>
      <c r="T83" s="64">
        <f t="shared" si="28"/>
        <v>2.4495460536967713E-2</v>
      </c>
      <c r="U83" s="49">
        <v>6724045237.8299999</v>
      </c>
      <c r="V83" s="59">
        <f t="shared" si="29"/>
        <v>2.3091349712958262E-2</v>
      </c>
      <c r="W83" s="50">
        <f t="shared" si="30"/>
        <v>22869671192</v>
      </c>
      <c r="X83" s="50">
        <f t="shared" si="31"/>
        <v>408867598.34000015</v>
      </c>
    </row>
    <row r="84" spans="1:24" ht="45">
      <c r="A84" s="42" t="s">
        <v>236</v>
      </c>
      <c r="B84" s="44" t="s">
        <v>261</v>
      </c>
      <c r="C84" s="44" t="s">
        <v>248</v>
      </c>
      <c r="D84" s="44" t="s">
        <v>83</v>
      </c>
      <c r="E84" s="44" t="s">
        <v>17</v>
      </c>
      <c r="F84" s="44" t="s">
        <v>18</v>
      </c>
      <c r="G84" s="44" t="s">
        <v>19</v>
      </c>
      <c r="H84" s="52" t="s">
        <v>176</v>
      </c>
      <c r="I84" s="46">
        <v>5000000000</v>
      </c>
      <c r="J84" s="46">
        <v>0</v>
      </c>
      <c r="K84" s="46">
        <v>0</v>
      </c>
      <c r="L84" s="46">
        <v>5000000000</v>
      </c>
      <c r="M84" s="46">
        <v>0</v>
      </c>
      <c r="N84" s="46">
        <v>5000000000</v>
      </c>
      <c r="O84" s="46">
        <v>0</v>
      </c>
      <c r="P84" s="66">
        <f t="shared" si="26"/>
        <v>0</v>
      </c>
      <c r="Q84" s="46">
        <v>0</v>
      </c>
      <c r="R84" s="63">
        <f t="shared" si="27"/>
        <v>0</v>
      </c>
      <c r="S84" s="46">
        <v>0</v>
      </c>
      <c r="T84" s="63">
        <f t="shared" si="28"/>
        <v>0</v>
      </c>
      <c r="U84" s="46">
        <v>0</v>
      </c>
      <c r="V84" s="58">
        <f t="shared" si="29"/>
        <v>0</v>
      </c>
      <c r="W84" s="47">
        <f t="shared" si="30"/>
        <v>5000000000</v>
      </c>
      <c r="X84" s="47">
        <f t="shared" si="31"/>
        <v>0</v>
      </c>
    </row>
    <row r="85" spans="1:24" ht="45">
      <c r="A85" s="42" t="s">
        <v>236</v>
      </c>
      <c r="B85" s="42" t="s">
        <v>261</v>
      </c>
      <c r="C85" s="42" t="s">
        <v>248</v>
      </c>
      <c r="D85" s="42" t="s">
        <v>84</v>
      </c>
      <c r="E85" s="42" t="s">
        <v>17</v>
      </c>
      <c r="F85" s="42" t="s">
        <v>38</v>
      </c>
      <c r="G85" s="42" t="s">
        <v>19</v>
      </c>
      <c r="H85" s="51" t="s">
        <v>177</v>
      </c>
      <c r="I85" s="49">
        <v>415000000000</v>
      </c>
      <c r="J85" s="49">
        <v>0</v>
      </c>
      <c r="K85" s="49">
        <v>0</v>
      </c>
      <c r="L85" s="49">
        <v>415000000000</v>
      </c>
      <c r="M85" s="49">
        <v>181200000000</v>
      </c>
      <c r="N85" s="49">
        <v>49600115188</v>
      </c>
      <c r="O85" s="49">
        <v>184199884812</v>
      </c>
      <c r="P85" s="67">
        <f t="shared" si="26"/>
        <v>0.44385514412530119</v>
      </c>
      <c r="Q85" s="49">
        <v>183778314094</v>
      </c>
      <c r="R85" s="64">
        <f t="shared" si="27"/>
        <v>0.4428393110698795</v>
      </c>
      <c r="S85" s="49">
        <v>472234543.60000002</v>
      </c>
      <c r="T85" s="64">
        <f t="shared" si="28"/>
        <v>1.1379145628915663E-3</v>
      </c>
      <c r="U85" s="49">
        <v>457516783.60000002</v>
      </c>
      <c r="V85" s="59">
        <f t="shared" si="29"/>
        <v>1.1024500809638555E-3</v>
      </c>
      <c r="W85" s="50">
        <f t="shared" si="30"/>
        <v>231221685906</v>
      </c>
      <c r="X85" s="50">
        <f t="shared" si="31"/>
        <v>14717760</v>
      </c>
    </row>
    <row r="86" spans="1:24" ht="45">
      <c r="A86" s="42" t="s">
        <v>236</v>
      </c>
      <c r="B86" s="44" t="s">
        <v>261</v>
      </c>
      <c r="C86" s="44" t="s">
        <v>248</v>
      </c>
      <c r="D86" s="44" t="s">
        <v>85</v>
      </c>
      <c r="E86" s="44" t="s">
        <v>17</v>
      </c>
      <c r="F86" s="44" t="s">
        <v>38</v>
      </c>
      <c r="G86" s="44" t="s">
        <v>19</v>
      </c>
      <c r="H86" s="52" t="s">
        <v>178</v>
      </c>
      <c r="I86" s="46">
        <v>15675000000</v>
      </c>
      <c r="J86" s="46">
        <v>0</v>
      </c>
      <c r="K86" s="46">
        <v>0</v>
      </c>
      <c r="L86" s="46">
        <v>15675000000</v>
      </c>
      <c r="M86" s="46">
        <v>0</v>
      </c>
      <c r="N86" s="46">
        <v>0</v>
      </c>
      <c r="O86" s="46">
        <v>15675000000</v>
      </c>
      <c r="P86" s="66">
        <f t="shared" si="26"/>
        <v>1</v>
      </c>
      <c r="Q86" s="46">
        <v>15675000000</v>
      </c>
      <c r="R86" s="63">
        <f t="shared" si="27"/>
        <v>1</v>
      </c>
      <c r="S86" s="46">
        <v>0</v>
      </c>
      <c r="T86" s="63">
        <f t="shared" si="28"/>
        <v>0</v>
      </c>
      <c r="U86" s="46">
        <v>0</v>
      </c>
      <c r="V86" s="58">
        <f t="shared" si="29"/>
        <v>0</v>
      </c>
      <c r="W86" s="47">
        <f t="shared" si="30"/>
        <v>0</v>
      </c>
      <c r="X86" s="47">
        <f t="shared" si="31"/>
        <v>0</v>
      </c>
    </row>
    <row r="87" spans="1:24" ht="45">
      <c r="A87" s="42" t="s">
        <v>236</v>
      </c>
      <c r="B87" s="42" t="s">
        <v>261</v>
      </c>
      <c r="C87" s="42" t="s">
        <v>248</v>
      </c>
      <c r="D87" s="42" t="s">
        <v>85</v>
      </c>
      <c r="E87" s="42" t="s">
        <v>17</v>
      </c>
      <c r="F87" s="42" t="s">
        <v>48</v>
      </c>
      <c r="G87" s="42" t="s">
        <v>19</v>
      </c>
      <c r="H87" s="51" t="s">
        <v>178</v>
      </c>
      <c r="I87" s="49">
        <v>21675000000</v>
      </c>
      <c r="J87" s="49">
        <v>0</v>
      </c>
      <c r="K87" s="49">
        <v>0</v>
      </c>
      <c r="L87" s="49">
        <v>21675000000</v>
      </c>
      <c r="M87" s="49">
        <v>0</v>
      </c>
      <c r="N87" s="49">
        <v>0</v>
      </c>
      <c r="O87" s="49">
        <v>21675000000</v>
      </c>
      <c r="P87" s="67">
        <f t="shared" si="26"/>
        <v>1</v>
      </c>
      <c r="Q87" s="49">
        <v>21675000000</v>
      </c>
      <c r="R87" s="64">
        <f t="shared" si="27"/>
        <v>1</v>
      </c>
      <c r="S87" s="49">
        <v>0</v>
      </c>
      <c r="T87" s="64">
        <f t="shared" si="28"/>
        <v>0</v>
      </c>
      <c r="U87" s="49">
        <v>0</v>
      </c>
      <c r="V87" s="59">
        <f t="shared" si="29"/>
        <v>0</v>
      </c>
      <c r="W87" s="50">
        <f t="shared" si="30"/>
        <v>0</v>
      </c>
      <c r="X87" s="50">
        <f t="shared" si="31"/>
        <v>0</v>
      </c>
    </row>
    <row r="88" spans="1:24" ht="90">
      <c r="A88" s="42" t="s">
        <v>236</v>
      </c>
      <c r="B88" s="44" t="s">
        <v>261</v>
      </c>
      <c r="C88" s="44" t="s">
        <v>248</v>
      </c>
      <c r="D88" s="44" t="s">
        <v>86</v>
      </c>
      <c r="E88" s="44" t="s">
        <v>17</v>
      </c>
      <c r="F88" s="44" t="s">
        <v>18</v>
      </c>
      <c r="G88" s="44" t="s">
        <v>19</v>
      </c>
      <c r="H88" s="52" t="s">
        <v>179</v>
      </c>
      <c r="I88" s="46">
        <v>4165439808</v>
      </c>
      <c r="J88" s="46">
        <v>0</v>
      </c>
      <c r="K88" s="46">
        <v>0</v>
      </c>
      <c r="L88" s="46">
        <v>4165439808</v>
      </c>
      <c r="M88" s="46">
        <v>0</v>
      </c>
      <c r="N88" s="46">
        <v>3320439808</v>
      </c>
      <c r="O88" s="46">
        <v>845000000</v>
      </c>
      <c r="P88" s="66">
        <f t="shared" si="26"/>
        <v>0.20285973125265719</v>
      </c>
      <c r="Q88" s="46">
        <v>845000000</v>
      </c>
      <c r="R88" s="63">
        <f t="shared" si="27"/>
        <v>0.20285973125265719</v>
      </c>
      <c r="S88" s="46">
        <v>0</v>
      </c>
      <c r="T88" s="63">
        <f t="shared" si="28"/>
        <v>0</v>
      </c>
      <c r="U88" s="46">
        <v>0</v>
      </c>
      <c r="V88" s="58">
        <f t="shared" si="29"/>
        <v>0</v>
      </c>
      <c r="W88" s="47">
        <f t="shared" si="30"/>
        <v>3320439808</v>
      </c>
      <c r="X88" s="47">
        <f t="shared" si="31"/>
        <v>0</v>
      </c>
    </row>
    <row r="89" spans="1:24" ht="90">
      <c r="A89" s="42" t="s">
        <v>236</v>
      </c>
      <c r="B89" s="42" t="s">
        <v>261</v>
      </c>
      <c r="C89" s="42" t="s">
        <v>248</v>
      </c>
      <c r="D89" s="42" t="s">
        <v>86</v>
      </c>
      <c r="E89" s="42" t="s">
        <v>17</v>
      </c>
      <c r="F89" s="42" t="s">
        <v>48</v>
      </c>
      <c r="G89" s="42" t="s">
        <v>19</v>
      </c>
      <c r="H89" s="51" t="s">
        <v>179</v>
      </c>
      <c r="I89" s="49">
        <v>10834560192</v>
      </c>
      <c r="J89" s="49">
        <v>0</v>
      </c>
      <c r="K89" s="49">
        <v>0</v>
      </c>
      <c r="L89" s="49">
        <v>10834560192</v>
      </c>
      <c r="M89" s="49">
        <v>0</v>
      </c>
      <c r="N89" s="49">
        <v>834560192</v>
      </c>
      <c r="O89" s="49">
        <v>10000000000</v>
      </c>
      <c r="P89" s="67">
        <f t="shared" si="26"/>
        <v>0.92297239784442553</v>
      </c>
      <c r="Q89" s="49">
        <v>10000000000</v>
      </c>
      <c r="R89" s="64">
        <f t="shared" si="27"/>
        <v>0.92297239784442553</v>
      </c>
      <c r="S89" s="49">
        <v>2162080593</v>
      </c>
      <c r="T89" s="64">
        <f t="shared" si="28"/>
        <v>0.19955407092541075</v>
      </c>
      <c r="U89" s="49">
        <v>0</v>
      </c>
      <c r="V89" s="59">
        <f t="shared" si="29"/>
        <v>0</v>
      </c>
      <c r="W89" s="50">
        <f t="shared" si="30"/>
        <v>834560192</v>
      </c>
      <c r="X89" s="50">
        <f t="shared" si="31"/>
        <v>2162080593</v>
      </c>
    </row>
    <row r="90" spans="1:24" ht="56.25">
      <c r="A90" s="42" t="s">
        <v>236</v>
      </c>
      <c r="B90" s="44" t="s">
        <v>261</v>
      </c>
      <c r="C90" s="44" t="s">
        <v>248</v>
      </c>
      <c r="D90" s="44" t="s">
        <v>87</v>
      </c>
      <c r="E90" s="44" t="s">
        <v>17</v>
      </c>
      <c r="F90" s="44" t="s">
        <v>18</v>
      </c>
      <c r="G90" s="44" t="s">
        <v>19</v>
      </c>
      <c r="H90" s="52" t="s">
        <v>180</v>
      </c>
      <c r="I90" s="46">
        <v>2500000000</v>
      </c>
      <c r="J90" s="46">
        <v>0</v>
      </c>
      <c r="K90" s="46">
        <v>0</v>
      </c>
      <c r="L90" s="46">
        <v>2500000000</v>
      </c>
      <c r="M90" s="46">
        <v>0</v>
      </c>
      <c r="N90" s="46">
        <v>2383622141</v>
      </c>
      <c r="O90" s="46">
        <v>116377859</v>
      </c>
      <c r="P90" s="66">
        <f t="shared" si="26"/>
        <v>4.6551143599999997E-2</v>
      </c>
      <c r="Q90" s="46">
        <v>0</v>
      </c>
      <c r="R90" s="63">
        <f t="shared" si="27"/>
        <v>0</v>
      </c>
      <c r="S90" s="46">
        <v>0</v>
      </c>
      <c r="T90" s="63">
        <f t="shared" si="28"/>
        <v>0</v>
      </c>
      <c r="U90" s="46">
        <v>0</v>
      </c>
      <c r="V90" s="58">
        <f t="shared" si="29"/>
        <v>0</v>
      </c>
      <c r="W90" s="47">
        <f t="shared" si="30"/>
        <v>2500000000</v>
      </c>
      <c r="X90" s="47">
        <f t="shared" si="31"/>
        <v>0</v>
      </c>
    </row>
    <row r="91" spans="1:24" ht="90">
      <c r="A91" s="42" t="s">
        <v>236</v>
      </c>
      <c r="B91" s="42" t="s">
        <v>261</v>
      </c>
      <c r="C91" s="42" t="s">
        <v>248</v>
      </c>
      <c r="D91" s="42" t="s">
        <v>88</v>
      </c>
      <c r="E91" s="42" t="s">
        <v>17</v>
      </c>
      <c r="F91" s="42" t="s">
        <v>18</v>
      </c>
      <c r="G91" s="42" t="s">
        <v>19</v>
      </c>
      <c r="H91" s="51" t="s">
        <v>181</v>
      </c>
      <c r="I91" s="49">
        <v>14200000000</v>
      </c>
      <c r="J91" s="49">
        <v>0</v>
      </c>
      <c r="K91" s="49">
        <v>0</v>
      </c>
      <c r="L91" s="49">
        <v>14200000000</v>
      </c>
      <c r="M91" s="49">
        <v>2000000000</v>
      </c>
      <c r="N91" s="49">
        <v>3000000000</v>
      </c>
      <c r="O91" s="49">
        <v>9200000000</v>
      </c>
      <c r="P91" s="67">
        <f t="shared" si="26"/>
        <v>0.647887323943662</v>
      </c>
      <c r="Q91" s="49">
        <v>7824565528</v>
      </c>
      <c r="R91" s="64">
        <f t="shared" si="27"/>
        <v>0.55102574140845073</v>
      </c>
      <c r="S91" s="49">
        <v>2555804470</v>
      </c>
      <c r="T91" s="64">
        <f t="shared" si="28"/>
        <v>0.17998623028169014</v>
      </c>
      <c r="U91" s="49">
        <v>2555804470</v>
      </c>
      <c r="V91" s="59">
        <f t="shared" si="29"/>
        <v>0.17998623028169014</v>
      </c>
      <c r="W91" s="50">
        <f t="shared" si="30"/>
        <v>6375434472</v>
      </c>
      <c r="X91" s="50">
        <f t="shared" si="31"/>
        <v>0</v>
      </c>
    </row>
    <row r="92" spans="1:24" ht="90">
      <c r="A92" s="42" t="s">
        <v>236</v>
      </c>
      <c r="B92" s="44" t="s">
        <v>261</v>
      </c>
      <c r="C92" s="44" t="s">
        <v>248</v>
      </c>
      <c r="D92" s="44" t="s">
        <v>88</v>
      </c>
      <c r="E92" s="44" t="s">
        <v>49</v>
      </c>
      <c r="F92" s="44" t="s">
        <v>50</v>
      </c>
      <c r="G92" s="44" t="s">
        <v>19</v>
      </c>
      <c r="H92" s="52" t="s">
        <v>181</v>
      </c>
      <c r="I92" s="46">
        <v>40000000000</v>
      </c>
      <c r="J92" s="46">
        <v>0</v>
      </c>
      <c r="K92" s="46">
        <v>0</v>
      </c>
      <c r="L92" s="46">
        <v>40000000000</v>
      </c>
      <c r="M92" s="46">
        <v>0</v>
      </c>
      <c r="N92" s="46">
        <v>33700000000</v>
      </c>
      <c r="O92" s="46">
        <v>6300000000</v>
      </c>
      <c r="P92" s="66">
        <f t="shared" si="26"/>
        <v>0.1575</v>
      </c>
      <c r="Q92" s="46">
        <v>5027193060</v>
      </c>
      <c r="R92" s="63">
        <f t="shared" si="27"/>
        <v>0.12567982650000001</v>
      </c>
      <c r="S92" s="46">
        <v>0</v>
      </c>
      <c r="T92" s="63">
        <f t="shared" si="28"/>
        <v>0</v>
      </c>
      <c r="U92" s="46">
        <v>0</v>
      </c>
      <c r="V92" s="58">
        <f t="shared" si="29"/>
        <v>0</v>
      </c>
      <c r="W92" s="47">
        <f t="shared" si="30"/>
        <v>34972806940</v>
      </c>
      <c r="X92" s="47">
        <f t="shared" si="31"/>
        <v>0</v>
      </c>
    </row>
    <row r="93" spans="1:24" ht="56.25">
      <c r="A93" s="42" t="s">
        <v>236</v>
      </c>
      <c r="B93" s="42" t="s">
        <v>261</v>
      </c>
      <c r="C93" s="42" t="s">
        <v>248</v>
      </c>
      <c r="D93" s="42" t="s">
        <v>89</v>
      </c>
      <c r="E93" s="42" t="s">
        <v>17</v>
      </c>
      <c r="F93" s="42" t="s">
        <v>38</v>
      </c>
      <c r="G93" s="42" t="s">
        <v>19</v>
      </c>
      <c r="H93" s="51" t="s">
        <v>182</v>
      </c>
      <c r="I93" s="49">
        <v>30000000000</v>
      </c>
      <c r="J93" s="49">
        <v>0</v>
      </c>
      <c r="K93" s="49">
        <v>0</v>
      </c>
      <c r="L93" s="49">
        <v>30000000000</v>
      </c>
      <c r="M93" s="49">
        <v>0</v>
      </c>
      <c r="N93" s="49">
        <v>20795</v>
      </c>
      <c r="O93" s="49">
        <v>29999979205</v>
      </c>
      <c r="P93" s="67">
        <f t="shared" si="26"/>
        <v>0.99999930683333338</v>
      </c>
      <c r="Q93" s="49">
        <v>29999979205</v>
      </c>
      <c r="R93" s="64">
        <f t="shared" si="27"/>
        <v>0.99999930683333338</v>
      </c>
      <c r="S93" s="49">
        <v>2689712442</v>
      </c>
      <c r="T93" s="64">
        <f t="shared" si="28"/>
        <v>8.9657081400000005E-2</v>
      </c>
      <c r="U93" s="49">
        <v>2689712442</v>
      </c>
      <c r="V93" s="59">
        <f t="shared" si="29"/>
        <v>8.9657081400000005E-2</v>
      </c>
      <c r="W93" s="50">
        <f t="shared" si="30"/>
        <v>20795</v>
      </c>
      <c r="X93" s="50">
        <f t="shared" si="31"/>
        <v>0</v>
      </c>
    </row>
    <row r="94" spans="1:24" ht="45">
      <c r="A94" s="42" t="s">
        <v>236</v>
      </c>
      <c r="B94" s="44" t="s">
        <v>261</v>
      </c>
      <c r="C94" s="44" t="s">
        <v>248</v>
      </c>
      <c r="D94" s="44" t="s">
        <v>90</v>
      </c>
      <c r="E94" s="44" t="s">
        <v>17</v>
      </c>
      <c r="F94" s="44" t="s">
        <v>18</v>
      </c>
      <c r="G94" s="44" t="s">
        <v>19</v>
      </c>
      <c r="H94" s="52" t="s">
        <v>183</v>
      </c>
      <c r="I94" s="46">
        <v>700000000</v>
      </c>
      <c r="J94" s="46">
        <v>0</v>
      </c>
      <c r="K94" s="46">
        <v>0</v>
      </c>
      <c r="L94" s="46">
        <v>700000000</v>
      </c>
      <c r="M94" s="46">
        <v>0</v>
      </c>
      <c r="N94" s="46">
        <v>700000000</v>
      </c>
      <c r="O94" s="46">
        <v>0</v>
      </c>
      <c r="P94" s="66">
        <f t="shared" si="26"/>
        <v>0</v>
      </c>
      <c r="Q94" s="46">
        <v>0</v>
      </c>
      <c r="R94" s="63">
        <f t="shared" si="27"/>
        <v>0</v>
      </c>
      <c r="S94" s="46">
        <v>0</v>
      </c>
      <c r="T94" s="63">
        <f t="shared" si="28"/>
        <v>0</v>
      </c>
      <c r="U94" s="46">
        <v>0</v>
      </c>
      <c r="V94" s="58">
        <f t="shared" si="29"/>
        <v>0</v>
      </c>
      <c r="W94" s="47">
        <f t="shared" si="30"/>
        <v>700000000</v>
      </c>
      <c r="X94" s="47">
        <f t="shared" si="31"/>
        <v>0</v>
      </c>
    </row>
    <row r="95" spans="1:24" ht="33.75">
      <c r="A95" s="42" t="s">
        <v>236</v>
      </c>
      <c r="B95" s="42" t="s">
        <v>261</v>
      </c>
      <c r="C95" s="42" t="s">
        <v>248</v>
      </c>
      <c r="D95" s="42" t="s">
        <v>91</v>
      </c>
      <c r="E95" s="42" t="s">
        <v>17</v>
      </c>
      <c r="F95" s="42" t="s">
        <v>38</v>
      </c>
      <c r="G95" s="42" t="s">
        <v>19</v>
      </c>
      <c r="H95" s="51" t="s">
        <v>184</v>
      </c>
      <c r="I95" s="49">
        <v>5616619318</v>
      </c>
      <c r="J95" s="49">
        <v>0</v>
      </c>
      <c r="K95" s="49">
        <v>0</v>
      </c>
      <c r="L95" s="49">
        <v>5616619318</v>
      </c>
      <c r="M95" s="49">
        <v>0</v>
      </c>
      <c r="N95" s="49">
        <v>0</v>
      </c>
      <c r="O95" s="49">
        <v>5616619318</v>
      </c>
      <c r="P95" s="67">
        <f t="shared" si="26"/>
        <v>1</v>
      </c>
      <c r="Q95" s="49">
        <v>5616619318</v>
      </c>
      <c r="R95" s="64">
        <f t="shared" si="27"/>
        <v>1</v>
      </c>
      <c r="S95" s="49">
        <v>0</v>
      </c>
      <c r="T95" s="64">
        <f t="shared" si="28"/>
        <v>0</v>
      </c>
      <c r="U95" s="49">
        <v>0</v>
      </c>
      <c r="V95" s="59">
        <f t="shared" si="29"/>
        <v>0</v>
      </c>
      <c r="W95" s="50">
        <f t="shared" si="30"/>
        <v>0</v>
      </c>
      <c r="X95" s="50">
        <f t="shared" si="31"/>
        <v>0</v>
      </c>
    </row>
    <row r="96" spans="1:24" ht="56.25">
      <c r="A96" s="42" t="s">
        <v>236</v>
      </c>
      <c r="B96" s="44" t="s">
        <v>261</v>
      </c>
      <c r="C96" s="44" t="s">
        <v>248</v>
      </c>
      <c r="D96" s="44" t="s">
        <v>92</v>
      </c>
      <c r="E96" s="44" t="s">
        <v>17</v>
      </c>
      <c r="F96" s="44" t="s">
        <v>18</v>
      </c>
      <c r="G96" s="44" t="s">
        <v>19</v>
      </c>
      <c r="H96" s="52" t="s">
        <v>185</v>
      </c>
      <c r="I96" s="46">
        <v>700000000</v>
      </c>
      <c r="J96" s="46">
        <v>0</v>
      </c>
      <c r="K96" s="46">
        <v>0</v>
      </c>
      <c r="L96" s="46">
        <v>700000000</v>
      </c>
      <c r="M96" s="46">
        <v>0</v>
      </c>
      <c r="N96" s="46">
        <v>700000000</v>
      </c>
      <c r="O96" s="46">
        <v>0</v>
      </c>
      <c r="P96" s="66">
        <f t="shared" si="26"/>
        <v>0</v>
      </c>
      <c r="Q96" s="46">
        <v>0</v>
      </c>
      <c r="R96" s="63">
        <f t="shared" si="27"/>
        <v>0</v>
      </c>
      <c r="S96" s="46">
        <v>0</v>
      </c>
      <c r="T96" s="63">
        <f t="shared" si="28"/>
        <v>0</v>
      </c>
      <c r="U96" s="46">
        <v>0</v>
      </c>
      <c r="V96" s="58">
        <f t="shared" si="29"/>
        <v>0</v>
      </c>
      <c r="W96" s="47">
        <f t="shared" si="30"/>
        <v>700000000</v>
      </c>
      <c r="X96" s="47">
        <f t="shared" si="31"/>
        <v>0</v>
      </c>
    </row>
    <row r="97" spans="1:24" ht="67.5">
      <c r="A97" s="42" t="s">
        <v>236</v>
      </c>
      <c r="B97" s="42" t="s">
        <v>261</v>
      </c>
      <c r="C97" s="42" t="s">
        <v>248</v>
      </c>
      <c r="D97" s="42" t="s">
        <v>93</v>
      </c>
      <c r="E97" s="42" t="s">
        <v>17</v>
      </c>
      <c r="F97" s="42" t="s">
        <v>18</v>
      </c>
      <c r="G97" s="42" t="s">
        <v>19</v>
      </c>
      <c r="H97" s="51" t="s">
        <v>186</v>
      </c>
      <c r="I97" s="49">
        <v>5000000000</v>
      </c>
      <c r="J97" s="49">
        <v>0</v>
      </c>
      <c r="K97" s="49">
        <v>0</v>
      </c>
      <c r="L97" s="49">
        <v>5000000000</v>
      </c>
      <c r="M97" s="49">
        <v>0</v>
      </c>
      <c r="N97" s="49">
        <v>0</v>
      </c>
      <c r="O97" s="49">
        <v>5000000000</v>
      </c>
      <c r="P97" s="67">
        <f t="shared" si="26"/>
        <v>1</v>
      </c>
      <c r="Q97" s="49">
        <v>0</v>
      </c>
      <c r="R97" s="64">
        <f t="shared" si="27"/>
        <v>0</v>
      </c>
      <c r="S97" s="49">
        <v>0</v>
      </c>
      <c r="T97" s="64">
        <f t="shared" si="28"/>
        <v>0</v>
      </c>
      <c r="U97" s="49">
        <v>0</v>
      </c>
      <c r="V97" s="59">
        <f t="shared" si="29"/>
        <v>0</v>
      </c>
      <c r="W97" s="50">
        <f t="shared" si="30"/>
        <v>5000000000</v>
      </c>
      <c r="X97" s="50">
        <f t="shared" si="31"/>
        <v>0</v>
      </c>
    </row>
    <row r="98" spans="1:24" ht="67.5">
      <c r="A98" s="42" t="s">
        <v>236</v>
      </c>
      <c r="B98" s="44" t="s">
        <v>261</v>
      </c>
      <c r="C98" s="44" t="s">
        <v>248</v>
      </c>
      <c r="D98" s="44" t="s">
        <v>93</v>
      </c>
      <c r="E98" s="44" t="s">
        <v>17</v>
      </c>
      <c r="F98" s="44" t="s">
        <v>38</v>
      </c>
      <c r="G98" s="44" t="s">
        <v>19</v>
      </c>
      <c r="H98" s="52" t="s">
        <v>186</v>
      </c>
      <c r="I98" s="46">
        <v>22466477273</v>
      </c>
      <c r="J98" s="46">
        <v>0</v>
      </c>
      <c r="K98" s="46">
        <v>0</v>
      </c>
      <c r="L98" s="46">
        <v>22466477273</v>
      </c>
      <c r="M98" s="46">
        <v>0</v>
      </c>
      <c r="N98" s="46">
        <v>0</v>
      </c>
      <c r="O98" s="46">
        <v>22466477273</v>
      </c>
      <c r="P98" s="66">
        <f t="shared" si="26"/>
        <v>1</v>
      </c>
      <c r="Q98" s="46">
        <v>22466477273</v>
      </c>
      <c r="R98" s="63">
        <f t="shared" si="27"/>
        <v>1</v>
      </c>
      <c r="S98" s="46">
        <v>579998001</v>
      </c>
      <c r="T98" s="63">
        <f t="shared" si="28"/>
        <v>2.5816152392392915E-2</v>
      </c>
      <c r="U98" s="46">
        <v>353337165</v>
      </c>
      <c r="V98" s="58">
        <f t="shared" si="29"/>
        <v>1.5727306097277533E-2</v>
      </c>
      <c r="W98" s="47">
        <f t="shared" si="30"/>
        <v>0</v>
      </c>
      <c r="X98" s="47">
        <f t="shared" si="31"/>
        <v>226660836</v>
      </c>
    </row>
    <row r="99" spans="1:24" ht="90">
      <c r="A99" s="42" t="s">
        <v>236</v>
      </c>
      <c r="B99" s="42" t="s">
        <v>261</v>
      </c>
      <c r="C99" s="42" t="s">
        <v>248</v>
      </c>
      <c r="D99" s="42" t="s">
        <v>94</v>
      </c>
      <c r="E99" s="42" t="s">
        <v>17</v>
      </c>
      <c r="F99" s="42" t="s">
        <v>18</v>
      </c>
      <c r="G99" s="42" t="s">
        <v>19</v>
      </c>
      <c r="H99" s="51" t="s">
        <v>187</v>
      </c>
      <c r="I99" s="49">
        <v>10000000000</v>
      </c>
      <c r="J99" s="49">
        <v>0</v>
      </c>
      <c r="K99" s="49">
        <v>0</v>
      </c>
      <c r="L99" s="49">
        <v>10000000000</v>
      </c>
      <c r="M99" s="49">
        <v>2000000000</v>
      </c>
      <c r="N99" s="49">
        <v>4577166524</v>
      </c>
      <c r="O99" s="49">
        <v>3422833476</v>
      </c>
      <c r="P99" s="67">
        <f t="shared" si="26"/>
        <v>0.34228334760000001</v>
      </c>
      <c r="Q99" s="49">
        <v>3004518745.8899999</v>
      </c>
      <c r="R99" s="64">
        <f t="shared" si="27"/>
        <v>0.30045187458899997</v>
      </c>
      <c r="S99" s="49">
        <v>372537802.70999998</v>
      </c>
      <c r="T99" s="64">
        <f t="shared" si="28"/>
        <v>3.7253780271E-2</v>
      </c>
      <c r="U99" s="49">
        <v>355350924.93000001</v>
      </c>
      <c r="V99" s="59">
        <f t="shared" si="29"/>
        <v>3.5535092492999999E-2</v>
      </c>
      <c r="W99" s="50">
        <f t="shared" si="30"/>
        <v>6995481254.1100006</v>
      </c>
      <c r="X99" s="50">
        <f t="shared" si="31"/>
        <v>17186877.779999971</v>
      </c>
    </row>
    <row r="100" spans="1:24" ht="90">
      <c r="A100" s="42" t="s">
        <v>236</v>
      </c>
      <c r="B100" s="44" t="s">
        <v>261</v>
      </c>
      <c r="C100" s="44" t="s">
        <v>248</v>
      </c>
      <c r="D100" s="44" t="s">
        <v>94</v>
      </c>
      <c r="E100" s="44" t="s">
        <v>17</v>
      </c>
      <c r="F100" s="44" t="s">
        <v>38</v>
      </c>
      <c r="G100" s="44" t="s">
        <v>19</v>
      </c>
      <c r="H100" s="52" t="s">
        <v>187</v>
      </c>
      <c r="I100" s="46">
        <v>52466477273</v>
      </c>
      <c r="J100" s="46">
        <v>0</v>
      </c>
      <c r="K100" s="46">
        <v>0</v>
      </c>
      <c r="L100" s="46">
        <v>52466477273</v>
      </c>
      <c r="M100" s="46">
        <v>0</v>
      </c>
      <c r="N100" s="46">
        <v>0</v>
      </c>
      <c r="O100" s="46">
        <v>52466477273</v>
      </c>
      <c r="P100" s="66">
        <f t="shared" si="26"/>
        <v>1</v>
      </c>
      <c r="Q100" s="46">
        <v>52466477273</v>
      </c>
      <c r="R100" s="63">
        <f t="shared" si="27"/>
        <v>1</v>
      </c>
      <c r="S100" s="46">
        <v>4369330465.29</v>
      </c>
      <c r="T100" s="63">
        <f t="shared" si="28"/>
        <v>8.3278517872563934E-2</v>
      </c>
      <c r="U100" s="46">
        <v>0</v>
      </c>
      <c r="V100" s="58">
        <f t="shared" si="29"/>
        <v>0</v>
      </c>
      <c r="W100" s="47">
        <f t="shared" si="30"/>
        <v>0</v>
      </c>
      <c r="X100" s="47">
        <f t="shared" si="31"/>
        <v>4369330465.29</v>
      </c>
    </row>
    <row r="101" spans="1:24" ht="90">
      <c r="A101" s="42" t="s">
        <v>236</v>
      </c>
      <c r="B101" s="42" t="s">
        <v>261</v>
      </c>
      <c r="C101" s="42" t="s">
        <v>248</v>
      </c>
      <c r="D101" s="42" t="s">
        <v>94</v>
      </c>
      <c r="E101" s="42" t="s">
        <v>49</v>
      </c>
      <c r="F101" s="42" t="s">
        <v>50</v>
      </c>
      <c r="G101" s="42" t="s">
        <v>19</v>
      </c>
      <c r="H101" s="51" t="s">
        <v>187</v>
      </c>
      <c r="I101" s="49">
        <v>115000000000</v>
      </c>
      <c r="J101" s="49">
        <v>0</v>
      </c>
      <c r="K101" s="49">
        <v>0</v>
      </c>
      <c r="L101" s="49">
        <v>115000000000</v>
      </c>
      <c r="M101" s="49">
        <v>0</v>
      </c>
      <c r="N101" s="49">
        <v>3604752535</v>
      </c>
      <c r="O101" s="49">
        <v>111395247465</v>
      </c>
      <c r="P101" s="67">
        <f t="shared" si="26"/>
        <v>0.96865432578260868</v>
      </c>
      <c r="Q101" s="49">
        <v>108018080941</v>
      </c>
      <c r="R101" s="64">
        <f t="shared" si="27"/>
        <v>0.93928766035652178</v>
      </c>
      <c r="S101" s="49">
        <v>11178727776</v>
      </c>
      <c r="T101" s="64">
        <f t="shared" si="28"/>
        <v>9.7206328486956525E-2</v>
      </c>
      <c r="U101" s="49">
        <v>10699981295</v>
      </c>
      <c r="V101" s="59">
        <f t="shared" si="29"/>
        <v>9.3043315608695651E-2</v>
      </c>
      <c r="W101" s="50">
        <f t="shared" si="30"/>
        <v>6981919059</v>
      </c>
      <c r="X101" s="50">
        <f t="shared" si="31"/>
        <v>478746481</v>
      </c>
    </row>
    <row r="102" spans="1:24" ht="45">
      <c r="A102" s="42" t="s">
        <v>236</v>
      </c>
      <c r="B102" s="44" t="s">
        <v>261</v>
      </c>
      <c r="C102" s="44" t="s">
        <v>248</v>
      </c>
      <c r="D102" s="44" t="s">
        <v>95</v>
      </c>
      <c r="E102" s="44" t="s">
        <v>17</v>
      </c>
      <c r="F102" s="44" t="s">
        <v>38</v>
      </c>
      <c r="G102" s="44" t="s">
        <v>19</v>
      </c>
      <c r="H102" s="52" t="s">
        <v>188</v>
      </c>
      <c r="I102" s="46">
        <v>28083096591</v>
      </c>
      <c r="J102" s="46">
        <v>0</v>
      </c>
      <c r="K102" s="46">
        <v>0</v>
      </c>
      <c r="L102" s="46">
        <v>28083096591</v>
      </c>
      <c r="M102" s="46">
        <v>0</v>
      </c>
      <c r="N102" s="46">
        <v>0</v>
      </c>
      <c r="O102" s="46">
        <v>28083096591</v>
      </c>
      <c r="P102" s="66">
        <f t="shared" si="26"/>
        <v>1</v>
      </c>
      <c r="Q102" s="46">
        <v>28083096591</v>
      </c>
      <c r="R102" s="63">
        <f t="shared" si="27"/>
        <v>1</v>
      </c>
      <c r="S102" s="46">
        <v>0</v>
      </c>
      <c r="T102" s="63">
        <f t="shared" si="28"/>
        <v>0</v>
      </c>
      <c r="U102" s="46">
        <v>0</v>
      </c>
      <c r="V102" s="58">
        <f t="shared" si="29"/>
        <v>0</v>
      </c>
      <c r="W102" s="47">
        <f t="shared" si="30"/>
        <v>0</v>
      </c>
      <c r="X102" s="47">
        <f t="shared" si="31"/>
        <v>0</v>
      </c>
    </row>
    <row r="103" spans="1:24" ht="45">
      <c r="A103" s="42" t="s">
        <v>236</v>
      </c>
      <c r="B103" s="42" t="s">
        <v>261</v>
      </c>
      <c r="C103" s="42" t="s">
        <v>248</v>
      </c>
      <c r="D103" s="42" t="s">
        <v>96</v>
      </c>
      <c r="E103" s="42" t="s">
        <v>49</v>
      </c>
      <c r="F103" s="42" t="s">
        <v>50</v>
      </c>
      <c r="G103" s="42" t="s">
        <v>19</v>
      </c>
      <c r="H103" s="51" t="s">
        <v>189</v>
      </c>
      <c r="I103" s="49">
        <v>2000000000</v>
      </c>
      <c r="J103" s="49">
        <v>0</v>
      </c>
      <c r="K103" s="49">
        <v>0</v>
      </c>
      <c r="L103" s="49">
        <v>2000000000</v>
      </c>
      <c r="M103" s="49">
        <v>0</v>
      </c>
      <c r="N103" s="49">
        <v>2000000000</v>
      </c>
      <c r="O103" s="49">
        <v>0</v>
      </c>
      <c r="P103" s="67">
        <f t="shared" si="26"/>
        <v>0</v>
      </c>
      <c r="Q103" s="49">
        <v>0</v>
      </c>
      <c r="R103" s="64">
        <f t="shared" si="27"/>
        <v>0</v>
      </c>
      <c r="S103" s="49">
        <v>0</v>
      </c>
      <c r="T103" s="64">
        <f t="shared" si="28"/>
        <v>0</v>
      </c>
      <c r="U103" s="49">
        <v>0</v>
      </c>
      <c r="V103" s="59">
        <f t="shared" si="29"/>
        <v>0</v>
      </c>
      <c r="W103" s="50">
        <f t="shared" si="30"/>
        <v>2000000000</v>
      </c>
      <c r="X103" s="50">
        <f t="shared" si="31"/>
        <v>0</v>
      </c>
    </row>
    <row r="104" spans="1:24" ht="67.5">
      <c r="A104" s="42" t="s">
        <v>236</v>
      </c>
      <c r="B104" s="44" t="s">
        <v>261</v>
      </c>
      <c r="C104" s="44" t="s">
        <v>248</v>
      </c>
      <c r="D104" s="44" t="s">
        <v>97</v>
      </c>
      <c r="E104" s="44" t="s">
        <v>17</v>
      </c>
      <c r="F104" s="44" t="s">
        <v>38</v>
      </c>
      <c r="G104" s="44" t="s">
        <v>19</v>
      </c>
      <c r="H104" s="52" t="s">
        <v>190</v>
      </c>
      <c r="I104" s="46">
        <v>65780212244</v>
      </c>
      <c r="J104" s="46">
        <v>0</v>
      </c>
      <c r="K104" s="46">
        <v>0</v>
      </c>
      <c r="L104" s="46">
        <v>65780212244</v>
      </c>
      <c r="M104" s="46">
        <v>0</v>
      </c>
      <c r="N104" s="46">
        <v>0</v>
      </c>
      <c r="O104" s="46">
        <v>65780212244</v>
      </c>
      <c r="P104" s="66">
        <f t="shared" si="26"/>
        <v>1</v>
      </c>
      <c r="Q104" s="46">
        <v>65780212244</v>
      </c>
      <c r="R104" s="63">
        <f t="shared" si="27"/>
        <v>1</v>
      </c>
      <c r="S104" s="46">
        <v>18975078196</v>
      </c>
      <c r="T104" s="63">
        <f t="shared" si="28"/>
        <v>0.28846179646875147</v>
      </c>
      <c r="U104" s="46">
        <v>13983330884</v>
      </c>
      <c r="V104" s="58">
        <f t="shared" si="29"/>
        <v>0.21257655466557818</v>
      </c>
      <c r="W104" s="47">
        <f t="shared" si="30"/>
        <v>0</v>
      </c>
      <c r="X104" s="47">
        <f t="shared" si="31"/>
        <v>4991747312</v>
      </c>
    </row>
    <row r="105" spans="1:24" ht="67.5">
      <c r="A105" s="42" t="s">
        <v>236</v>
      </c>
      <c r="B105" s="42" t="s">
        <v>261</v>
      </c>
      <c r="C105" s="42" t="s">
        <v>248</v>
      </c>
      <c r="D105" s="42" t="s">
        <v>97</v>
      </c>
      <c r="E105" s="42" t="s">
        <v>17</v>
      </c>
      <c r="F105" s="42" t="s">
        <v>48</v>
      </c>
      <c r="G105" s="42" t="s">
        <v>19</v>
      </c>
      <c r="H105" s="51" t="s">
        <v>190</v>
      </c>
      <c r="I105" s="49">
        <v>85453026392</v>
      </c>
      <c r="J105" s="49">
        <v>0</v>
      </c>
      <c r="K105" s="49">
        <v>0</v>
      </c>
      <c r="L105" s="49">
        <v>85453026392</v>
      </c>
      <c r="M105" s="49">
        <v>0</v>
      </c>
      <c r="N105" s="49">
        <v>0</v>
      </c>
      <c r="O105" s="49">
        <v>85453026392</v>
      </c>
      <c r="P105" s="67">
        <f t="shared" si="26"/>
        <v>1</v>
      </c>
      <c r="Q105" s="49">
        <v>85453026392</v>
      </c>
      <c r="R105" s="64">
        <f t="shared" si="27"/>
        <v>1</v>
      </c>
      <c r="S105" s="49">
        <v>448370297</v>
      </c>
      <c r="T105" s="64">
        <f t="shared" si="28"/>
        <v>5.2469797259512372E-3</v>
      </c>
      <c r="U105" s="49">
        <v>0</v>
      </c>
      <c r="V105" s="59">
        <f t="shared" si="29"/>
        <v>0</v>
      </c>
      <c r="W105" s="50">
        <f t="shared" si="30"/>
        <v>0</v>
      </c>
      <c r="X105" s="50">
        <f t="shared" si="31"/>
        <v>448370297</v>
      </c>
    </row>
    <row r="106" spans="1:24" ht="67.5">
      <c r="A106" s="42" t="s">
        <v>236</v>
      </c>
      <c r="B106" s="44" t="s">
        <v>261</v>
      </c>
      <c r="C106" s="44" t="s">
        <v>248</v>
      </c>
      <c r="D106" s="44" t="s">
        <v>97</v>
      </c>
      <c r="E106" s="44" t="s">
        <v>49</v>
      </c>
      <c r="F106" s="44" t="s">
        <v>50</v>
      </c>
      <c r="G106" s="44" t="s">
        <v>19</v>
      </c>
      <c r="H106" s="52" t="s">
        <v>190</v>
      </c>
      <c r="I106" s="46">
        <v>5000000000</v>
      </c>
      <c r="J106" s="46">
        <v>0</v>
      </c>
      <c r="K106" s="46">
        <v>0</v>
      </c>
      <c r="L106" s="46">
        <v>5000000000</v>
      </c>
      <c r="M106" s="46">
        <v>0</v>
      </c>
      <c r="N106" s="46">
        <v>0</v>
      </c>
      <c r="O106" s="46">
        <v>5000000000</v>
      </c>
      <c r="P106" s="66">
        <f t="shared" si="26"/>
        <v>1</v>
      </c>
      <c r="Q106" s="46">
        <v>0</v>
      </c>
      <c r="R106" s="63">
        <f t="shared" si="27"/>
        <v>0</v>
      </c>
      <c r="S106" s="46">
        <v>0</v>
      </c>
      <c r="T106" s="63">
        <f t="shared" si="28"/>
        <v>0</v>
      </c>
      <c r="U106" s="46">
        <v>0</v>
      </c>
      <c r="V106" s="58">
        <f t="shared" si="29"/>
        <v>0</v>
      </c>
      <c r="W106" s="47">
        <f t="shared" si="30"/>
        <v>5000000000</v>
      </c>
      <c r="X106" s="47">
        <f t="shared" si="31"/>
        <v>0</v>
      </c>
    </row>
    <row r="107" spans="1:24" ht="33.75">
      <c r="A107" s="42" t="s">
        <v>236</v>
      </c>
      <c r="B107" s="42" t="s">
        <v>261</v>
      </c>
      <c r="C107" s="42" t="s">
        <v>248</v>
      </c>
      <c r="D107" s="42" t="s">
        <v>98</v>
      </c>
      <c r="E107" s="42" t="s">
        <v>49</v>
      </c>
      <c r="F107" s="42" t="s">
        <v>50</v>
      </c>
      <c r="G107" s="42" t="s">
        <v>19</v>
      </c>
      <c r="H107" s="51" t="s">
        <v>191</v>
      </c>
      <c r="I107" s="49">
        <v>24000000000</v>
      </c>
      <c r="J107" s="49">
        <v>0</v>
      </c>
      <c r="K107" s="49">
        <v>0</v>
      </c>
      <c r="L107" s="49">
        <v>24000000000</v>
      </c>
      <c r="M107" s="49">
        <v>0</v>
      </c>
      <c r="N107" s="49">
        <v>22088000000</v>
      </c>
      <c r="O107" s="49">
        <v>1912000000</v>
      </c>
      <c r="P107" s="67">
        <f t="shared" si="26"/>
        <v>7.9666666666666663E-2</v>
      </c>
      <c r="Q107" s="49">
        <v>1799967239</v>
      </c>
      <c r="R107" s="64">
        <f t="shared" si="27"/>
        <v>7.4998634958333338E-2</v>
      </c>
      <c r="S107" s="49">
        <v>99317470</v>
      </c>
      <c r="T107" s="64">
        <f t="shared" si="28"/>
        <v>4.1382279166666666E-3</v>
      </c>
      <c r="U107" s="49">
        <v>95689270</v>
      </c>
      <c r="V107" s="59">
        <f t="shared" si="29"/>
        <v>3.9870529166666667E-3</v>
      </c>
      <c r="W107" s="50">
        <f t="shared" si="30"/>
        <v>22200032761</v>
      </c>
      <c r="X107" s="50">
        <f t="shared" si="31"/>
        <v>3628200</v>
      </c>
    </row>
    <row r="108" spans="1:24" ht="67.5">
      <c r="A108" s="42" t="s">
        <v>236</v>
      </c>
      <c r="B108" s="44" t="s">
        <v>261</v>
      </c>
      <c r="C108" s="44" t="s">
        <v>248</v>
      </c>
      <c r="D108" s="44" t="s">
        <v>99</v>
      </c>
      <c r="E108" s="44" t="s">
        <v>17</v>
      </c>
      <c r="F108" s="44" t="s">
        <v>18</v>
      </c>
      <c r="G108" s="44" t="s">
        <v>19</v>
      </c>
      <c r="H108" s="52" t="s">
        <v>192</v>
      </c>
      <c r="I108" s="46">
        <v>500000000</v>
      </c>
      <c r="J108" s="46">
        <v>0</v>
      </c>
      <c r="K108" s="46">
        <v>0</v>
      </c>
      <c r="L108" s="46">
        <v>500000000</v>
      </c>
      <c r="M108" s="46">
        <v>0</v>
      </c>
      <c r="N108" s="46">
        <v>500000000</v>
      </c>
      <c r="O108" s="46">
        <v>0</v>
      </c>
      <c r="P108" s="66">
        <f t="shared" si="26"/>
        <v>0</v>
      </c>
      <c r="Q108" s="46">
        <v>0</v>
      </c>
      <c r="R108" s="63">
        <f t="shared" si="27"/>
        <v>0</v>
      </c>
      <c r="S108" s="46">
        <v>0</v>
      </c>
      <c r="T108" s="63">
        <f t="shared" si="28"/>
        <v>0</v>
      </c>
      <c r="U108" s="46">
        <v>0</v>
      </c>
      <c r="V108" s="58">
        <f t="shared" si="29"/>
        <v>0</v>
      </c>
      <c r="W108" s="47">
        <f t="shared" si="30"/>
        <v>500000000</v>
      </c>
      <c r="X108" s="47">
        <f t="shared" si="31"/>
        <v>0</v>
      </c>
    </row>
    <row r="109" spans="1:24" ht="45">
      <c r="A109" s="42" t="s">
        <v>236</v>
      </c>
      <c r="B109" s="42" t="s">
        <v>261</v>
      </c>
      <c r="C109" s="42" t="s">
        <v>248</v>
      </c>
      <c r="D109" s="42" t="s">
        <v>100</v>
      </c>
      <c r="E109" s="42" t="s">
        <v>17</v>
      </c>
      <c r="F109" s="42" t="s">
        <v>38</v>
      </c>
      <c r="G109" s="42" t="s">
        <v>19</v>
      </c>
      <c r="H109" s="51" t="s">
        <v>193</v>
      </c>
      <c r="I109" s="49">
        <v>10000000000</v>
      </c>
      <c r="J109" s="49">
        <v>0</v>
      </c>
      <c r="K109" s="49">
        <v>0</v>
      </c>
      <c r="L109" s="49">
        <v>10000000000</v>
      </c>
      <c r="M109" s="49">
        <v>0</v>
      </c>
      <c r="N109" s="49">
        <v>0</v>
      </c>
      <c r="O109" s="49">
        <v>10000000000</v>
      </c>
      <c r="P109" s="67">
        <f t="shared" si="26"/>
        <v>1</v>
      </c>
      <c r="Q109" s="49">
        <v>10000000000</v>
      </c>
      <c r="R109" s="64">
        <f t="shared" si="27"/>
        <v>1</v>
      </c>
      <c r="S109" s="49">
        <v>0</v>
      </c>
      <c r="T109" s="64">
        <f t="shared" si="28"/>
        <v>0</v>
      </c>
      <c r="U109" s="49">
        <v>0</v>
      </c>
      <c r="V109" s="59">
        <f t="shared" si="29"/>
        <v>0</v>
      </c>
      <c r="W109" s="50">
        <f t="shared" si="30"/>
        <v>0</v>
      </c>
      <c r="X109" s="50">
        <f t="shared" si="31"/>
        <v>0</v>
      </c>
    </row>
    <row r="110" spans="1:24" ht="45">
      <c r="A110" s="42" t="s">
        <v>236</v>
      </c>
      <c r="B110" s="44" t="s">
        <v>261</v>
      </c>
      <c r="C110" s="44" t="s">
        <v>248</v>
      </c>
      <c r="D110" s="44" t="s">
        <v>101</v>
      </c>
      <c r="E110" s="44" t="s">
        <v>17</v>
      </c>
      <c r="F110" s="44" t="s">
        <v>18</v>
      </c>
      <c r="G110" s="44" t="s">
        <v>19</v>
      </c>
      <c r="H110" s="52" t="s">
        <v>194</v>
      </c>
      <c r="I110" s="46">
        <v>700000000</v>
      </c>
      <c r="J110" s="46">
        <v>0</v>
      </c>
      <c r="K110" s="46">
        <v>0</v>
      </c>
      <c r="L110" s="46">
        <v>700000000</v>
      </c>
      <c r="M110" s="46">
        <v>0</v>
      </c>
      <c r="N110" s="46">
        <v>700000000</v>
      </c>
      <c r="O110" s="46">
        <v>0</v>
      </c>
      <c r="P110" s="66">
        <f t="shared" si="26"/>
        <v>0</v>
      </c>
      <c r="Q110" s="46">
        <v>0</v>
      </c>
      <c r="R110" s="63">
        <f t="shared" si="27"/>
        <v>0</v>
      </c>
      <c r="S110" s="46">
        <v>0</v>
      </c>
      <c r="T110" s="63">
        <f t="shared" si="28"/>
        <v>0</v>
      </c>
      <c r="U110" s="46">
        <v>0</v>
      </c>
      <c r="V110" s="58">
        <f t="shared" si="29"/>
        <v>0</v>
      </c>
      <c r="W110" s="47">
        <f t="shared" si="30"/>
        <v>700000000</v>
      </c>
      <c r="X110" s="47">
        <f t="shared" si="31"/>
        <v>0</v>
      </c>
    </row>
    <row r="111" spans="1:24" ht="67.5">
      <c r="A111" s="42" t="s">
        <v>236</v>
      </c>
      <c r="B111" s="42" t="s">
        <v>261</v>
      </c>
      <c r="C111" s="42" t="s">
        <v>248</v>
      </c>
      <c r="D111" s="42" t="s">
        <v>102</v>
      </c>
      <c r="E111" s="42" t="s">
        <v>49</v>
      </c>
      <c r="F111" s="42" t="s">
        <v>50</v>
      </c>
      <c r="G111" s="42" t="s">
        <v>19</v>
      </c>
      <c r="H111" s="51" t="s">
        <v>195</v>
      </c>
      <c r="I111" s="49">
        <v>3500000000</v>
      </c>
      <c r="J111" s="49">
        <v>0</v>
      </c>
      <c r="K111" s="49">
        <v>0</v>
      </c>
      <c r="L111" s="49">
        <v>3500000000</v>
      </c>
      <c r="M111" s="49">
        <v>0</v>
      </c>
      <c r="N111" s="49">
        <v>0</v>
      </c>
      <c r="O111" s="49">
        <v>3500000000</v>
      </c>
      <c r="P111" s="67">
        <f t="shared" si="26"/>
        <v>1</v>
      </c>
      <c r="Q111" s="49">
        <v>287221894</v>
      </c>
      <c r="R111" s="64">
        <f t="shared" si="27"/>
        <v>8.2063398285714281E-2</v>
      </c>
      <c r="S111" s="49">
        <v>0</v>
      </c>
      <c r="T111" s="64">
        <f t="shared" si="28"/>
        <v>0</v>
      </c>
      <c r="U111" s="49">
        <v>0</v>
      </c>
      <c r="V111" s="59">
        <f t="shared" si="29"/>
        <v>0</v>
      </c>
      <c r="W111" s="50">
        <f t="shared" si="30"/>
        <v>3212778106</v>
      </c>
      <c r="X111" s="50">
        <f t="shared" si="31"/>
        <v>0</v>
      </c>
    </row>
    <row r="112" spans="1:24" ht="33.75">
      <c r="A112" s="42" t="s">
        <v>236</v>
      </c>
      <c r="B112" s="44" t="s">
        <v>261</v>
      </c>
      <c r="C112" s="44" t="s">
        <v>248</v>
      </c>
      <c r="D112" s="44" t="s">
        <v>103</v>
      </c>
      <c r="E112" s="44" t="s">
        <v>17</v>
      </c>
      <c r="F112" s="44" t="s">
        <v>18</v>
      </c>
      <c r="G112" s="44" t="s">
        <v>19</v>
      </c>
      <c r="H112" s="52" t="s">
        <v>196</v>
      </c>
      <c r="I112" s="46">
        <v>700000000</v>
      </c>
      <c r="J112" s="46">
        <v>0</v>
      </c>
      <c r="K112" s="46">
        <v>0</v>
      </c>
      <c r="L112" s="46">
        <v>700000000</v>
      </c>
      <c r="M112" s="46">
        <v>0</v>
      </c>
      <c r="N112" s="46">
        <v>700000000</v>
      </c>
      <c r="O112" s="46">
        <v>0</v>
      </c>
      <c r="P112" s="66">
        <f t="shared" si="26"/>
        <v>0</v>
      </c>
      <c r="Q112" s="46">
        <v>0</v>
      </c>
      <c r="R112" s="63">
        <f t="shared" si="27"/>
        <v>0</v>
      </c>
      <c r="S112" s="46">
        <v>0</v>
      </c>
      <c r="T112" s="63">
        <f t="shared" si="28"/>
        <v>0</v>
      </c>
      <c r="U112" s="46">
        <v>0</v>
      </c>
      <c r="V112" s="58">
        <f t="shared" si="29"/>
        <v>0</v>
      </c>
      <c r="W112" s="47">
        <f t="shared" si="30"/>
        <v>700000000</v>
      </c>
      <c r="X112" s="47">
        <f t="shared" si="31"/>
        <v>0</v>
      </c>
    </row>
    <row r="113" spans="1:24" ht="56.25">
      <c r="A113" s="42" t="s">
        <v>236</v>
      </c>
      <c r="B113" s="42" t="s">
        <v>261</v>
      </c>
      <c r="C113" s="42" t="s">
        <v>248</v>
      </c>
      <c r="D113" s="42" t="s">
        <v>104</v>
      </c>
      <c r="E113" s="42" t="s">
        <v>17</v>
      </c>
      <c r="F113" s="42" t="s">
        <v>18</v>
      </c>
      <c r="G113" s="42" t="s">
        <v>19</v>
      </c>
      <c r="H113" s="51" t="s">
        <v>197</v>
      </c>
      <c r="I113" s="49">
        <v>3000000000</v>
      </c>
      <c r="J113" s="49">
        <v>0</v>
      </c>
      <c r="K113" s="49">
        <v>0</v>
      </c>
      <c r="L113" s="49">
        <v>3000000000</v>
      </c>
      <c r="M113" s="49">
        <v>0</v>
      </c>
      <c r="N113" s="49">
        <v>3000000000</v>
      </c>
      <c r="O113" s="49">
        <v>0</v>
      </c>
      <c r="P113" s="67">
        <f t="shared" si="26"/>
        <v>0</v>
      </c>
      <c r="Q113" s="49">
        <v>0</v>
      </c>
      <c r="R113" s="64">
        <f t="shared" si="27"/>
        <v>0</v>
      </c>
      <c r="S113" s="49">
        <v>0</v>
      </c>
      <c r="T113" s="64">
        <f t="shared" si="28"/>
        <v>0</v>
      </c>
      <c r="U113" s="49">
        <v>0</v>
      </c>
      <c r="V113" s="59">
        <f t="shared" si="29"/>
        <v>0</v>
      </c>
      <c r="W113" s="50">
        <f t="shared" si="30"/>
        <v>3000000000</v>
      </c>
      <c r="X113" s="50">
        <f t="shared" si="31"/>
        <v>0</v>
      </c>
    </row>
    <row r="114" spans="1:24" ht="56.25">
      <c r="A114" s="42" t="s">
        <v>236</v>
      </c>
      <c r="B114" s="44" t="s">
        <v>261</v>
      </c>
      <c r="C114" s="44" t="s">
        <v>248</v>
      </c>
      <c r="D114" s="44" t="s">
        <v>104</v>
      </c>
      <c r="E114" s="44" t="s">
        <v>49</v>
      </c>
      <c r="F114" s="44" t="s">
        <v>50</v>
      </c>
      <c r="G114" s="44" t="s">
        <v>19</v>
      </c>
      <c r="H114" s="52" t="s">
        <v>197</v>
      </c>
      <c r="I114" s="46">
        <v>4000000000</v>
      </c>
      <c r="J114" s="46">
        <v>0</v>
      </c>
      <c r="K114" s="46">
        <v>0</v>
      </c>
      <c r="L114" s="46">
        <v>4000000000</v>
      </c>
      <c r="M114" s="46">
        <v>0</v>
      </c>
      <c r="N114" s="46">
        <v>4000000000</v>
      </c>
      <c r="O114" s="46">
        <v>0</v>
      </c>
      <c r="P114" s="66">
        <f t="shared" si="26"/>
        <v>0</v>
      </c>
      <c r="Q114" s="46">
        <v>0</v>
      </c>
      <c r="R114" s="63">
        <f t="shared" si="27"/>
        <v>0</v>
      </c>
      <c r="S114" s="46">
        <v>0</v>
      </c>
      <c r="T114" s="63">
        <f t="shared" si="28"/>
        <v>0</v>
      </c>
      <c r="U114" s="46">
        <v>0</v>
      </c>
      <c r="V114" s="58">
        <f t="shared" si="29"/>
        <v>0</v>
      </c>
      <c r="W114" s="47">
        <f t="shared" si="30"/>
        <v>4000000000</v>
      </c>
      <c r="X114" s="47">
        <f t="shared" si="31"/>
        <v>0</v>
      </c>
    </row>
    <row r="115" spans="1:24" ht="78.75">
      <c r="A115" s="42" t="s">
        <v>236</v>
      </c>
      <c r="B115" s="42" t="s">
        <v>261</v>
      </c>
      <c r="C115" s="42" t="s">
        <v>248</v>
      </c>
      <c r="D115" s="42" t="s">
        <v>105</v>
      </c>
      <c r="E115" s="42" t="s">
        <v>17</v>
      </c>
      <c r="F115" s="42" t="s">
        <v>38</v>
      </c>
      <c r="G115" s="42" t="s">
        <v>19</v>
      </c>
      <c r="H115" s="51" t="s">
        <v>198</v>
      </c>
      <c r="I115" s="49">
        <v>84419051689</v>
      </c>
      <c r="J115" s="49">
        <v>0</v>
      </c>
      <c r="K115" s="49">
        <v>0</v>
      </c>
      <c r="L115" s="49">
        <v>84419051689</v>
      </c>
      <c r="M115" s="49">
        <v>0</v>
      </c>
      <c r="N115" s="49">
        <v>3800000000</v>
      </c>
      <c r="O115" s="49">
        <v>80619051689</v>
      </c>
      <c r="P115" s="67">
        <f t="shared" si="26"/>
        <v>0.95498646426402412</v>
      </c>
      <c r="Q115" s="49">
        <v>79419051689</v>
      </c>
      <c r="R115" s="64">
        <f t="shared" si="27"/>
        <v>0.94077166350529484</v>
      </c>
      <c r="S115" s="49">
        <v>12609589559</v>
      </c>
      <c r="T115" s="64">
        <f t="shared" si="28"/>
        <v>0.14936900269211456</v>
      </c>
      <c r="U115" s="49">
        <v>11504726300</v>
      </c>
      <c r="V115" s="59">
        <f t="shared" si="29"/>
        <v>0.13628116011517685</v>
      </c>
      <c r="W115" s="50">
        <f t="shared" si="30"/>
        <v>5000000000</v>
      </c>
      <c r="X115" s="50">
        <f t="shared" si="31"/>
        <v>1104863259</v>
      </c>
    </row>
    <row r="116" spans="1:24" ht="78.75">
      <c r="A116" s="42" t="s">
        <v>236</v>
      </c>
      <c r="B116" s="44" t="s">
        <v>261</v>
      </c>
      <c r="C116" s="44" t="s">
        <v>248</v>
      </c>
      <c r="D116" s="44" t="s">
        <v>105</v>
      </c>
      <c r="E116" s="44" t="s">
        <v>17</v>
      </c>
      <c r="F116" s="44" t="s">
        <v>48</v>
      </c>
      <c r="G116" s="44" t="s">
        <v>19</v>
      </c>
      <c r="H116" s="52" t="s">
        <v>198</v>
      </c>
      <c r="I116" s="46">
        <v>70863618766</v>
      </c>
      <c r="J116" s="46">
        <v>0</v>
      </c>
      <c r="K116" s="46">
        <v>0</v>
      </c>
      <c r="L116" s="46">
        <v>70863618766</v>
      </c>
      <c r="M116" s="46">
        <v>0</v>
      </c>
      <c r="N116" s="46">
        <v>300000000</v>
      </c>
      <c r="O116" s="46">
        <v>70563618766</v>
      </c>
      <c r="P116" s="66">
        <f t="shared" si="26"/>
        <v>0.99576651594677046</v>
      </c>
      <c r="Q116" s="46">
        <v>70563618766</v>
      </c>
      <c r="R116" s="63">
        <f t="shared" si="27"/>
        <v>0.99576651594677046</v>
      </c>
      <c r="S116" s="46">
        <v>5946265054.3699999</v>
      </c>
      <c r="T116" s="63">
        <f t="shared" si="28"/>
        <v>8.3911394279838666E-2</v>
      </c>
      <c r="U116" s="46">
        <v>4559862809.8500004</v>
      </c>
      <c r="V116" s="58">
        <f t="shared" si="29"/>
        <v>6.4347021634715035E-2</v>
      </c>
      <c r="W116" s="47">
        <f t="shared" si="30"/>
        <v>300000000</v>
      </c>
      <c r="X116" s="47">
        <f t="shared" si="31"/>
        <v>1386402244.5199995</v>
      </c>
    </row>
    <row r="117" spans="1:24" ht="45">
      <c r="A117" s="42" t="s">
        <v>236</v>
      </c>
      <c r="B117" s="42" t="s">
        <v>261</v>
      </c>
      <c r="C117" s="42" t="s">
        <v>248</v>
      </c>
      <c r="D117" s="42" t="s">
        <v>106</v>
      </c>
      <c r="E117" s="42" t="s">
        <v>17</v>
      </c>
      <c r="F117" s="42" t="s">
        <v>18</v>
      </c>
      <c r="G117" s="42" t="s">
        <v>19</v>
      </c>
      <c r="H117" s="51" t="s">
        <v>199</v>
      </c>
      <c r="I117" s="49">
        <v>700000000</v>
      </c>
      <c r="J117" s="49">
        <v>0</v>
      </c>
      <c r="K117" s="49">
        <v>0</v>
      </c>
      <c r="L117" s="49">
        <v>700000000</v>
      </c>
      <c r="M117" s="49">
        <v>0</v>
      </c>
      <c r="N117" s="49">
        <v>700000000</v>
      </c>
      <c r="O117" s="49">
        <v>0</v>
      </c>
      <c r="P117" s="67">
        <f t="shared" si="26"/>
        <v>0</v>
      </c>
      <c r="Q117" s="49">
        <v>0</v>
      </c>
      <c r="R117" s="64">
        <f t="shared" si="27"/>
        <v>0</v>
      </c>
      <c r="S117" s="49">
        <v>0</v>
      </c>
      <c r="T117" s="64">
        <f t="shared" si="28"/>
        <v>0</v>
      </c>
      <c r="U117" s="49">
        <v>0</v>
      </c>
      <c r="V117" s="59">
        <f t="shared" si="29"/>
        <v>0</v>
      </c>
      <c r="W117" s="50">
        <f t="shared" si="30"/>
        <v>700000000</v>
      </c>
      <c r="X117" s="50">
        <f t="shared" si="31"/>
        <v>0</v>
      </c>
    </row>
    <row r="118" spans="1:24" ht="56.25">
      <c r="A118" s="42" t="s">
        <v>236</v>
      </c>
      <c r="B118" s="44" t="s">
        <v>261</v>
      </c>
      <c r="C118" s="44" t="s">
        <v>248</v>
      </c>
      <c r="D118" s="44" t="s">
        <v>107</v>
      </c>
      <c r="E118" s="44" t="s">
        <v>17</v>
      </c>
      <c r="F118" s="44" t="s">
        <v>38</v>
      </c>
      <c r="G118" s="44" t="s">
        <v>19</v>
      </c>
      <c r="H118" s="52" t="s">
        <v>200</v>
      </c>
      <c r="I118" s="46">
        <v>10000000000</v>
      </c>
      <c r="J118" s="46">
        <v>0</v>
      </c>
      <c r="K118" s="46">
        <v>0</v>
      </c>
      <c r="L118" s="46">
        <v>10000000000</v>
      </c>
      <c r="M118" s="46">
        <v>0</v>
      </c>
      <c r="N118" s="46">
        <v>0</v>
      </c>
      <c r="O118" s="46">
        <v>10000000000</v>
      </c>
      <c r="P118" s="66">
        <f t="shared" si="26"/>
        <v>1</v>
      </c>
      <c r="Q118" s="46">
        <v>10000000000</v>
      </c>
      <c r="R118" s="63">
        <f t="shared" si="27"/>
        <v>1</v>
      </c>
      <c r="S118" s="46">
        <v>1990453305</v>
      </c>
      <c r="T118" s="63">
        <f t="shared" si="28"/>
        <v>0.19904533050000001</v>
      </c>
      <c r="U118" s="46">
        <v>1260861372</v>
      </c>
      <c r="V118" s="58">
        <f t="shared" si="29"/>
        <v>0.1260861372</v>
      </c>
      <c r="W118" s="47">
        <f t="shared" si="30"/>
        <v>0</v>
      </c>
      <c r="X118" s="47">
        <f t="shared" si="31"/>
        <v>729591933</v>
      </c>
    </row>
    <row r="119" spans="1:24" ht="45">
      <c r="A119" s="42" t="s">
        <v>236</v>
      </c>
      <c r="B119" s="42" t="s">
        <v>261</v>
      </c>
      <c r="C119" s="42" t="s">
        <v>248</v>
      </c>
      <c r="D119" s="42" t="s">
        <v>108</v>
      </c>
      <c r="E119" s="42" t="s">
        <v>17</v>
      </c>
      <c r="F119" s="42" t="s">
        <v>18</v>
      </c>
      <c r="G119" s="42" t="s">
        <v>19</v>
      </c>
      <c r="H119" s="51" t="s">
        <v>201</v>
      </c>
      <c r="I119" s="49">
        <v>700000000</v>
      </c>
      <c r="J119" s="49">
        <v>0</v>
      </c>
      <c r="K119" s="49">
        <v>0</v>
      </c>
      <c r="L119" s="49">
        <v>700000000</v>
      </c>
      <c r="M119" s="49">
        <v>0</v>
      </c>
      <c r="N119" s="49">
        <v>700000000</v>
      </c>
      <c r="O119" s="49">
        <v>0</v>
      </c>
      <c r="P119" s="67">
        <f t="shared" si="26"/>
        <v>0</v>
      </c>
      <c r="Q119" s="49">
        <v>0</v>
      </c>
      <c r="R119" s="64">
        <f t="shared" si="27"/>
        <v>0</v>
      </c>
      <c r="S119" s="49">
        <v>0</v>
      </c>
      <c r="T119" s="64">
        <f t="shared" si="28"/>
        <v>0</v>
      </c>
      <c r="U119" s="49">
        <v>0</v>
      </c>
      <c r="V119" s="59">
        <f t="shared" si="29"/>
        <v>0</v>
      </c>
      <c r="W119" s="50">
        <f t="shared" si="30"/>
        <v>700000000</v>
      </c>
      <c r="X119" s="50">
        <f t="shared" si="31"/>
        <v>0</v>
      </c>
    </row>
    <row r="120" spans="1:24" ht="56.25">
      <c r="A120" s="42" t="s">
        <v>236</v>
      </c>
      <c r="B120" s="44" t="s">
        <v>261</v>
      </c>
      <c r="C120" s="44" t="s">
        <v>248</v>
      </c>
      <c r="D120" s="44" t="s">
        <v>109</v>
      </c>
      <c r="E120" s="44" t="s">
        <v>17</v>
      </c>
      <c r="F120" s="44" t="s">
        <v>38</v>
      </c>
      <c r="G120" s="44" t="s">
        <v>19</v>
      </c>
      <c r="H120" s="52" t="s">
        <v>202</v>
      </c>
      <c r="I120" s="46">
        <v>20219829545</v>
      </c>
      <c r="J120" s="46">
        <v>0</v>
      </c>
      <c r="K120" s="46">
        <v>0</v>
      </c>
      <c r="L120" s="46">
        <v>20219829545</v>
      </c>
      <c r="M120" s="46">
        <v>0</v>
      </c>
      <c r="N120" s="46">
        <v>0</v>
      </c>
      <c r="O120" s="46">
        <v>20219829545</v>
      </c>
      <c r="P120" s="66">
        <f t="shared" si="26"/>
        <v>1</v>
      </c>
      <c r="Q120" s="46">
        <v>20219829545</v>
      </c>
      <c r="R120" s="63">
        <f t="shared" si="27"/>
        <v>1</v>
      </c>
      <c r="S120" s="46">
        <v>18000000000</v>
      </c>
      <c r="T120" s="63">
        <f t="shared" si="28"/>
        <v>0.89021521966544348</v>
      </c>
      <c r="U120" s="46">
        <v>18000000000</v>
      </c>
      <c r="V120" s="58">
        <f t="shared" si="29"/>
        <v>0.89021521966544348</v>
      </c>
      <c r="W120" s="47">
        <f t="shared" si="30"/>
        <v>0</v>
      </c>
      <c r="X120" s="47">
        <f t="shared" si="31"/>
        <v>0</v>
      </c>
    </row>
    <row r="121" spans="1:24" ht="56.25">
      <c r="A121" s="42" t="s">
        <v>236</v>
      </c>
      <c r="B121" s="42" t="s">
        <v>261</v>
      </c>
      <c r="C121" s="42" t="s">
        <v>248</v>
      </c>
      <c r="D121" s="42" t="s">
        <v>110</v>
      </c>
      <c r="E121" s="42" t="s">
        <v>17</v>
      </c>
      <c r="F121" s="42" t="s">
        <v>18</v>
      </c>
      <c r="G121" s="42" t="s">
        <v>19</v>
      </c>
      <c r="H121" s="51" t="s">
        <v>203</v>
      </c>
      <c r="I121" s="49">
        <v>2500000000</v>
      </c>
      <c r="J121" s="49">
        <v>0</v>
      </c>
      <c r="K121" s="49">
        <v>0</v>
      </c>
      <c r="L121" s="49">
        <v>2500000000</v>
      </c>
      <c r="M121" s="49">
        <v>0</v>
      </c>
      <c r="N121" s="49">
        <v>2500000000</v>
      </c>
      <c r="O121" s="49">
        <v>0</v>
      </c>
      <c r="P121" s="67">
        <f t="shared" si="26"/>
        <v>0</v>
      </c>
      <c r="Q121" s="49">
        <v>0</v>
      </c>
      <c r="R121" s="64">
        <f t="shared" si="27"/>
        <v>0</v>
      </c>
      <c r="S121" s="49">
        <v>0</v>
      </c>
      <c r="T121" s="64">
        <f t="shared" si="28"/>
        <v>0</v>
      </c>
      <c r="U121" s="49">
        <v>0</v>
      </c>
      <c r="V121" s="59">
        <f t="shared" si="29"/>
        <v>0</v>
      </c>
      <c r="W121" s="50">
        <f t="shared" si="30"/>
        <v>2500000000</v>
      </c>
      <c r="X121" s="50">
        <f t="shared" si="31"/>
        <v>0</v>
      </c>
    </row>
    <row r="122" spans="1:24" ht="56.25">
      <c r="A122" s="42" t="s">
        <v>236</v>
      </c>
      <c r="B122" s="44" t="s">
        <v>261</v>
      </c>
      <c r="C122" s="44" t="s">
        <v>248</v>
      </c>
      <c r="D122" s="44" t="s">
        <v>110</v>
      </c>
      <c r="E122" s="44" t="s">
        <v>49</v>
      </c>
      <c r="F122" s="44" t="s">
        <v>50</v>
      </c>
      <c r="G122" s="44" t="s">
        <v>19</v>
      </c>
      <c r="H122" s="52" t="s">
        <v>203</v>
      </c>
      <c r="I122" s="46">
        <v>7712129967</v>
      </c>
      <c r="J122" s="46">
        <v>0</v>
      </c>
      <c r="K122" s="46">
        <v>0</v>
      </c>
      <c r="L122" s="46">
        <v>7712129967</v>
      </c>
      <c r="M122" s="46">
        <v>0</v>
      </c>
      <c r="N122" s="46">
        <v>7512129967</v>
      </c>
      <c r="O122" s="46">
        <v>200000000</v>
      </c>
      <c r="P122" s="66">
        <f t="shared" si="26"/>
        <v>2.5933172917961017E-2</v>
      </c>
      <c r="Q122" s="46">
        <v>150000000</v>
      </c>
      <c r="R122" s="63">
        <f t="shared" si="27"/>
        <v>1.9449879688470763E-2</v>
      </c>
      <c r="S122" s="46">
        <v>0</v>
      </c>
      <c r="T122" s="63">
        <f t="shared" si="28"/>
        <v>0</v>
      </c>
      <c r="U122" s="46">
        <v>0</v>
      </c>
      <c r="V122" s="58">
        <f t="shared" si="29"/>
        <v>0</v>
      </c>
      <c r="W122" s="47">
        <f t="shared" si="30"/>
        <v>7562129967</v>
      </c>
      <c r="X122" s="47">
        <f t="shared" si="31"/>
        <v>0</v>
      </c>
    </row>
    <row r="123" spans="1:24" ht="33.75">
      <c r="A123" s="42" t="s">
        <v>236</v>
      </c>
      <c r="B123" s="42" t="s">
        <v>261</v>
      </c>
      <c r="C123" s="42" t="s">
        <v>248</v>
      </c>
      <c r="D123" s="42" t="s">
        <v>111</v>
      </c>
      <c r="E123" s="42" t="s">
        <v>17</v>
      </c>
      <c r="F123" s="42" t="s">
        <v>18</v>
      </c>
      <c r="G123" s="42" t="s">
        <v>19</v>
      </c>
      <c r="H123" s="51" t="s">
        <v>204</v>
      </c>
      <c r="I123" s="49">
        <v>15000000000</v>
      </c>
      <c r="J123" s="49">
        <v>0</v>
      </c>
      <c r="K123" s="49">
        <v>0</v>
      </c>
      <c r="L123" s="49">
        <v>15000000000</v>
      </c>
      <c r="M123" s="49">
        <v>3000000000</v>
      </c>
      <c r="N123" s="49">
        <v>9000000000</v>
      </c>
      <c r="O123" s="49">
        <v>3000000000</v>
      </c>
      <c r="P123" s="67">
        <f t="shared" si="26"/>
        <v>0.2</v>
      </c>
      <c r="Q123" s="49">
        <v>1305571143</v>
      </c>
      <c r="R123" s="64">
        <f t="shared" si="27"/>
        <v>8.7038076199999995E-2</v>
      </c>
      <c r="S123" s="49">
        <v>568970642.77999997</v>
      </c>
      <c r="T123" s="64">
        <f t="shared" si="28"/>
        <v>3.7931376185333335E-2</v>
      </c>
      <c r="U123" s="49">
        <v>182949500</v>
      </c>
      <c r="V123" s="59">
        <f t="shared" si="29"/>
        <v>1.2196633333333333E-2</v>
      </c>
      <c r="W123" s="50">
        <f t="shared" si="30"/>
        <v>13694428857</v>
      </c>
      <c r="X123" s="50">
        <f t="shared" si="31"/>
        <v>386021142.77999997</v>
      </c>
    </row>
    <row r="124" spans="1:24" ht="33.75">
      <c r="A124" s="42" t="s">
        <v>236</v>
      </c>
      <c r="B124" s="44" t="s">
        <v>261</v>
      </c>
      <c r="C124" s="44" t="s">
        <v>248</v>
      </c>
      <c r="D124" s="44" t="s">
        <v>111</v>
      </c>
      <c r="E124" s="44" t="s">
        <v>17</v>
      </c>
      <c r="F124" s="44" t="s">
        <v>38</v>
      </c>
      <c r="G124" s="44" t="s">
        <v>19</v>
      </c>
      <c r="H124" s="52" t="s">
        <v>204</v>
      </c>
      <c r="I124" s="46">
        <v>56166193182</v>
      </c>
      <c r="J124" s="46">
        <v>0</v>
      </c>
      <c r="K124" s="46">
        <v>0</v>
      </c>
      <c r="L124" s="46">
        <v>56166193182</v>
      </c>
      <c r="M124" s="46">
        <v>0</v>
      </c>
      <c r="N124" s="46">
        <v>2000000000</v>
      </c>
      <c r="O124" s="46">
        <v>54166193182</v>
      </c>
      <c r="P124" s="66">
        <f t="shared" si="26"/>
        <v>0.96439139121429807</v>
      </c>
      <c r="Q124" s="46">
        <v>54166193182</v>
      </c>
      <c r="R124" s="63">
        <f t="shared" si="27"/>
        <v>0.96439139121429807</v>
      </c>
      <c r="S124" s="46">
        <v>0</v>
      </c>
      <c r="T124" s="63">
        <f t="shared" si="28"/>
        <v>0</v>
      </c>
      <c r="U124" s="46">
        <v>0</v>
      </c>
      <c r="V124" s="58">
        <f t="shared" si="29"/>
        <v>0</v>
      </c>
      <c r="W124" s="47">
        <f t="shared" si="30"/>
        <v>2000000000</v>
      </c>
      <c r="X124" s="47">
        <f t="shared" si="31"/>
        <v>0</v>
      </c>
    </row>
    <row r="125" spans="1:24" ht="45">
      <c r="A125" s="42" t="s">
        <v>236</v>
      </c>
      <c r="B125" s="42" t="s">
        <v>261</v>
      </c>
      <c r="C125" s="42" t="s">
        <v>248</v>
      </c>
      <c r="D125" s="42" t="s">
        <v>112</v>
      </c>
      <c r="E125" s="42" t="s">
        <v>17</v>
      </c>
      <c r="F125" s="42" t="s">
        <v>18</v>
      </c>
      <c r="G125" s="42" t="s">
        <v>19</v>
      </c>
      <c r="H125" s="51" t="s">
        <v>205</v>
      </c>
      <c r="I125" s="49">
        <v>700000000</v>
      </c>
      <c r="J125" s="49">
        <v>0</v>
      </c>
      <c r="K125" s="49">
        <v>0</v>
      </c>
      <c r="L125" s="49">
        <v>700000000</v>
      </c>
      <c r="M125" s="49">
        <v>0</v>
      </c>
      <c r="N125" s="49">
        <v>0</v>
      </c>
      <c r="O125" s="49">
        <v>700000000</v>
      </c>
      <c r="P125" s="67">
        <f t="shared" si="26"/>
        <v>1</v>
      </c>
      <c r="Q125" s="49">
        <v>0</v>
      </c>
      <c r="R125" s="64">
        <f t="shared" si="27"/>
        <v>0</v>
      </c>
      <c r="S125" s="49">
        <v>0</v>
      </c>
      <c r="T125" s="64">
        <f t="shared" si="28"/>
        <v>0</v>
      </c>
      <c r="U125" s="49">
        <v>0</v>
      </c>
      <c r="V125" s="59">
        <f t="shared" si="29"/>
        <v>0</v>
      </c>
      <c r="W125" s="50">
        <f t="shared" si="30"/>
        <v>700000000</v>
      </c>
      <c r="X125" s="50">
        <f t="shared" si="31"/>
        <v>0</v>
      </c>
    </row>
    <row r="126" spans="1:24" ht="56.25">
      <c r="A126" s="42" t="s">
        <v>236</v>
      </c>
      <c r="B126" s="44" t="s">
        <v>261</v>
      </c>
      <c r="C126" s="44" t="s">
        <v>248</v>
      </c>
      <c r="D126" s="44" t="s">
        <v>113</v>
      </c>
      <c r="E126" s="44" t="s">
        <v>17</v>
      </c>
      <c r="F126" s="44" t="s">
        <v>38</v>
      </c>
      <c r="G126" s="44" t="s">
        <v>19</v>
      </c>
      <c r="H126" s="52" t="s">
        <v>206</v>
      </c>
      <c r="I126" s="46">
        <v>22466477272</v>
      </c>
      <c r="J126" s="46">
        <v>0</v>
      </c>
      <c r="K126" s="46">
        <v>0</v>
      </c>
      <c r="L126" s="46">
        <v>22466477272</v>
      </c>
      <c r="M126" s="46">
        <v>0</v>
      </c>
      <c r="N126" s="46">
        <v>0</v>
      </c>
      <c r="O126" s="46">
        <v>22466477272</v>
      </c>
      <c r="P126" s="66">
        <f t="shared" si="26"/>
        <v>1</v>
      </c>
      <c r="Q126" s="46">
        <v>22466477272</v>
      </c>
      <c r="R126" s="63">
        <f t="shared" si="27"/>
        <v>1</v>
      </c>
      <c r="S126" s="46">
        <v>603078402</v>
      </c>
      <c r="T126" s="63">
        <f t="shared" si="28"/>
        <v>2.6843478605861251E-2</v>
      </c>
      <c r="U126" s="46">
        <v>0</v>
      </c>
      <c r="V126" s="58">
        <f t="shared" si="29"/>
        <v>0</v>
      </c>
      <c r="W126" s="47">
        <f t="shared" si="30"/>
        <v>0</v>
      </c>
      <c r="X126" s="47">
        <f t="shared" si="31"/>
        <v>603078402</v>
      </c>
    </row>
    <row r="127" spans="1:24" ht="45">
      <c r="A127" s="42" t="s">
        <v>236</v>
      </c>
      <c r="B127" s="42" t="s">
        <v>261</v>
      </c>
      <c r="C127" s="42" t="s">
        <v>248</v>
      </c>
      <c r="D127" s="42" t="s">
        <v>114</v>
      </c>
      <c r="E127" s="42" t="s">
        <v>17</v>
      </c>
      <c r="F127" s="42" t="s">
        <v>18</v>
      </c>
      <c r="G127" s="42" t="s">
        <v>19</v>
      </c>
      <c r="H127" s="51" t="s">
        <v>207</v>
      </c>
      <c r="I127" s="49">
        <v>700000000</v>
      </c>
      <c r="J127" s="49">
        <v>0</v>
      </c>
      <c r="K127" s="49">
        <v>0</v>
      </c>
      <c r="L127" s="49">
        <v>700000000</v>
      </c>
      <c r="M127" s="49">
        <v>0</v>
      </c>
      <c r="N127" s="49">
        <v>700000000</v>
      </c>
      <c r="O127" s="49">
        <v>0</v>
      </c>
      <c r="P127" s="67">
        <f t="shared" si="26"/>
        <v>0</v>
      </c>
      <c r="Q127" s="49">
        <v>0</v>
      </c>
      <c r="R127" s="64">
        <f t="shared" si="27"/>
        <v>0</v>
      </c>
      <c r="S127" s="49">
        <v>0</v>
      </c>
      <c r="T127" s="64">
        <f t="shared" si="28"/>
        <v>0</v>
      </c>
      <c r="U127" s="49">
        <v>0</v>
      </c>
      <c r="V127" s="59">
        <f t="shared" si="29"/>
        <v>0</v>
      </c>
      <c r="W127" s="50">
        <f t="shared" si="30"/>
        <v>700000000</v>
      </c>
      <c r="X127" s="50">
        <f t="shared" si="31"/>
        <v>0</v>
      </c>
    </row>
    <row r="128" spans="1:24" ht="45">
      <c r="A128" s="42" t="s">
        <v>236</v>
      </c>
      <c r="B128" s="44" t="s">
        <v>261</v>
      </c>
      <c r="C128" s="44" t="s">
        <v>248</v>
      </c>
      <c r="D128" s="44" t="s">
        <v>115</v>
      </c>
      <c r="E128" s="44" t="s">
        <v>17</v>
      </c>
      <c r="F128" s="44" t="s">
        <v>18</v>
      </c>
      <c r="G128" s="44" t="s">
        <v>19</v>
      </c>
      <c r="H128" s="52" t="s">
        <v>208</v>
      </c>
      <c r="I128" s="46">
        <v>12085753784</v>
      </c>
      <c r="J128" s="46">
        <v>0</v>
      </c>
      <c r="K128" s="46">
        <v>0</v>
      </c>
      <c r="L128" s="46">
        <v>12085753784</v>
      </c>
      <c r="M128" s="46">
        <v>3000000000</v>
      </c>
      <c r="N128" s="46">
        <v>5585753784</v>
      </c>
      <c r="O128" s="46">
        <v>3500000000</v>
      </c>
      <c r="P128" s="66">
        <f t="shared" si="26"/>
        <v>0.28959716229148691</v>
      </c>
      <c r="Q128" s="46">
        <v>0</v>
      </c>
      <c r="R128" s="63">
        <f t="shared" si="27"/>
        <v>0</v>
      </c>
      <c r="S128" s="46">
        <v>0</v>
      </c>
      <c r="T128" s="63">
        <f t="shared" si="28"/>
        <v>0</v>
      </c>
      <c r="U128" s="46">
        <v>0</v>
      </c>
      <c r="V128" s="58">
        <f t="shared" si="29"/>
        <v>0</v>
      </c>
      <c r="W128" s="47">
        <f t="shared" si="30"/>
        <v>12085753784</v>
      </c>
      <c r="X128" s="47">
        <f t="shared" si="31"/>
        <v>0</v>
      </c>
    </row>
    <row r="129" spans="1:24" ht="45">
      <c r="A129" s="42" t="s">
        <v>236</v>
      </c>
      <c r="B129" s="42" t="s">
        <v>261</v>
      </c>
      <c r="C129" s="42" t="s">
        <v>248</v>
      </c>
      <c r="D129" s="42" t="s">
        <v>115</v>
      </c>
      <c r="E129" s="42" t="s">
        <v>17</v>
      </c>
      <c r="F129" s="42" t="s">
        <v>48</v>
      </c>
      <c r="G129" s="42" t="s">
        <v>19</v>
      </c>
      <c r="H129" s="51" t="s">
        <v>208</v>
      </c>
      <c r="I129" s="49">
        <v>6614246216</v>
      </c>
      <c r="J129" s="49">
        <v>0</v>
      </c>
      <c r="K129" s="49">
        <v>0</v>
      </c>
      <c r="L129" s="49">
        <v>6614246216</v>
      </c>
      <c r="M129" s="49">
        <v>0</v>
      </c>
      <c r="N129" s="49">
        <v>6614246216</v>
      </c>
      <c r="O129" s="49">
        <v>0</v>
      </c>
      <c r="P129" s="67">
        <f t="shared" si="26"/>
        <v>0</v>
      </c>
      <c r="Q129" s="49">
        <v>0</v>
      </c>
      <c r="R129" s="64">
        <f t="shared" si="27"/>
        <v>0</v>
      </c>
      <c r="S129" s="49">
        <v>0</v>
      </c>
      <c r="T129" s="64">
        <f t="shared" si="28"/>
        <v>0</v>
      </c>
      <c r="U129" s="49">
        <v>0</v>
      </c>
      <c r="V129" s="59">
        <f t="shared" si="29"/>
        <v>0</v>
      </c>
      <c r="W129" s="50">
        <f t="shared" si="30"/>
        <v>6614246216</v>
      </c>
      <c r="X129" s="50">
        <f t="shared" si="31"/>
        <v>0</v>
      </c>
    </row>
    <row r="130" spans="1:24" ht="56.25">
      <c r="A130" s="42" t="s">
        <v>236</v>
      </c>
      <c r="B130" s="44" t="s">
        <v>261</v>
      </c>
      <c r="C130" s="44" t="s">
        <v>248</v>
      </c>
      <c r="D130" s="44" t="s">
        <v>116</v>
      </c>
      <c r="E130" s="44" t="s">
        <v>17</v>
      </c>
      <c r="F130" s="44" t="s">
        <v>18</v>
      </c>
      <c r="G130" s="44" t="s">
        <v>19</v>
      </c>
      <c r="H130" s="52" t="s">
        <v>284</v>
      </c>
      <c r="I130" s="46">
        <v>700000000</v>
      </c>
      <c r="J130" s="46">
        <v>0</v>
      </c>
      <c r="K130" s="46">
        <v>0</v>
      </c>
      <c r="L130" s="46">
        <v>700000000</v>
      </c>
      <c r="M130" s="46">
        <v>0</v>
      </c>
      <c r="N130" s="46">
        <v>577913245</v>
      </c>
      <c r="O130" s="46">
        <v>122086755</v>
      </c>
      <c r="P130" s="66">
        <f t="shared" si="26"/>
        <v>0.17440965</v>
      </c>
      <c r="Q130" s="46">
        <v>0</v>
      </c>
      <c r="R130" s="63">
        <f t="shared" si="27"/>
        <v>0</v>
      </c>
      <c r="S130" s="46">
        <v>0</v>
      </c>
      <c r="T130" s="63">
        <f t="shared" si="28"/>
        <v>0</v>
      </c>
      <c r="U130" s="46">
        <v>0</v>
      </c>
      <c r="V130" s="58">
        <f t="shared" si="29"/>
        <v>0</v>
      </c>
      <c r="W130" s="47">
        <f t="shared" si="30"/>
        <v>700000000</v>
      </c>
      <c r="X130" s="47">
        <f t="shared" si="31"/>
        <v>0</v>
      </c>
    </row>
    <row r="131" spans="1:24" ht="21">
      <c r="A131" s="23"/>
      <c r="B131" s="23" t="s">
        <v>276</v>
      </c>
      <c r="C131" s="23"/>
      <c r="D131" s="23"/>
      <c r="E131" s="23"/>
      <c r="F131" s="23"/>
      <c r="G131" s="23"/>
      <c r="H131" s="24"/>
      <c r="I131" s="25">
        <f>SUM(I26:I130)</f>
        <v>2568089132912</v>
      </c>
      <c r="J131" s="25">
        <f t="shared" ref="J131:O131" si="32">SUM(J26:J130)</f>
        <v>0</v>
      </c>
      <c r="K131" s="25">
        <f t="shared" si="32"/>
        <v>0</v>
      </c>
      <c r="L131" s="25">
        <f t="shared" si="32"/>
        <v>2568089132912</v>
      </c>
      <c r="M131" s="25">
        <f t="shared" si="32"/>
        <v>202200000000</v>
      </c>
      <c r="N131" s="25">
        <f t="shared" si="32"/>
        <v>529447544082</v>
      </c>
      <c r="O131" s="25">
        <f t="shared" si="32"/>
        <v>1836441588830</v>
      </c>
      <c r="P131" s="69">
        <f>O131/L131</f>
        <v>0.71510040881938841</v>
      </c>
      <c r="Q131" s="25">
        <f>SUM(Q26:Q130)</f>
        <v>1779094071173.8899</v>
      </c>
      <c r="R131" s="26">
        <f>Q131/L131</f>
        <v>0.69276959602899169</v>
      </c>
      <c r="S131" s="25">
        <f>SUM(S26:S130)</f>
        <v>128842920093.19998</v>
      </c>
      <c r="T131" s="26">
        <f>S131/L131</f>
        <v>5.017073529184822E-2</v>
      </c>
      <c r="U131" s="25">
        <f>SUM(U26:U130)</f>
        <v>101137207599.57001</v>
      </c>
      <c r="V131" s="27">
        <f>U131/L131</f>
        <v>3.9382280896492407E-2</v>
      </c>
      <c r="W131" s="28">
        <f>SUM(L131-Q131)</f>
        <v>788995061738.11011</v>
      </c>
      <c r="X131" s="28">
        <f>S131-U131</f>
        <v>27705712493.629974</v>
      </c>
    </row>
    <row r="132" spans="1:24" ht="45">
      <c r="A132" s="42" t="s">
        <v>236</v>
      </c>
      <c r="B132" s="44" t="s">
        <v>262</v>
      </c>
      <c r="C132" s="44" t="s">
        <v>249</v>
      </c>
      <c r="D132" s="44" t="s">
        <v>288</v>
      </c>
      <c r="E132" s="44" t="s">
        <v>17</v>
      </c>
      <c r="F132" s="44" t="s">
        <v>18</v>
      </c>
      <c r="G132" s="44" t="s">
        <v>19</v>
      </c>
      <c r="H132" s="52" t="s">
        <v>209</v>
      </c>
      <c r="I132" s="46">
        <v>0</v>
      </c>
      <c r="J132" s="46">
        <v>40000000000</v>
      </c>
      <c r="K132" s="46">
        <v>0</v>
      </c>
      <c r="L132" s="46">
        <v>40000000000</v>
      </c>
      <c r="M132" s="46">
        <v>0</v>
      </c>
      <c r="N132" s="46">
        <v>0</v>
      </c>
      <c r="O132" s="46">
        <v>40000000000</v>
      </c>
      <c r="P132" s="66">
        <f t="shared" ref="P132" si="33">O132/L132</f>
        <v>1</v>
      </c>
      <c r="Q132" s="46">
        <v>0</v>
      </c>
      <c r="R132" s="63">
        <f t="shared" ref="R132" si="34">Q132/L132</f>
        <v>0</v>
      </c>
      <c r="S132" s="46">
        <v>0</v>
      </c>
      <c r="T132" s="63">
        <f t="shared" ref="T132" si="35">S132/L132</f>
        <v>0</v>
      </c>
      <c r="U132" s="46">
        <v>0</v>
      </c>
      <c r="V132" s="58">
        <f t="shared" ref="V132" si="36">U132/L132</f>
        <v>0</v>
      </c>
      <c r="W132" s="47">
        <f t="shared" ref="W132" si="37">L132-Q132</f>
        <v>40000000000</v>
      </c>
      <c r="X132" s="47">
        <f t="shared" ref="X132" si="38">S132-U132</f>
        <v>0</v>
      </c>
    </row>
    <row r="133" spans="1:24" ht="45">
      <c r="A133" s="42" t="s">
        <v>236</v>
      </c>
      <c r="B133" s="42" t="s">
        <v>262</v>
      </c>
      <c r="C133" s="42" t="s">
        <v>249</v>
      </c>
      <c r="D133" s="42" t="s">
        <v>117</v>
      </c>
      <c r="E133" s="42" t="s">
        <v>17</v>
      </c>
      <c r="F133" s="42" t="s">
        <v>18</v>
      </c>
      <c r="G133" s="42" t="s">
        <v>19</v>
      </c>
      <c r="H133" s="51" t="s">
        <v>209</v>
      </c>
      <c r="I133" s="49">
        <v>110000000000</v>
      </c>
      <c r="J133" s="49">
        <v>0</v>
      </c>
      <c r="K133" s="49">
        <v>0</v>
      </c>
      <c r="L133" s="49">
        <v>110000000000</v>
      </c>
      <c r="M133" s="49">
        <v>0</v>
      </c>
      <c r="N133" s="49">
        <v>82178311484</v>
      </c>
      <c r="O133" s="49">
        <v>27821688516</v>
      </c>
      <c r="P133" s="67">
        <f t="shared" si="26"/>
        <v>0.25292444105454548</v>
      </c>
      <c r="Q133" s="49">
        <v>20183931829</v>
      </c>
      <c r="R133" s="64">
        <f t="shared" si="27"/>
        <v>0.18349028935454545</v>
      </c>
      <c r="S133" s="49">
        <v>1136589460</v>
      </c>
      <c r="T133" s="64">
        <f t="shared" si="28"/>
        <v>1.0332631454545455E-2</v>
      </c>
      <c r="U133" s="49">
        <v>1120383980</v>
      </c>
      <c r="V133" s="59">
        <f t="shared" si="29"/>
        <v>1.0185308909090909E-2</v>
      </c>
      <c r="W133" s="50">
        <f t="shared" si="30"/>
        <v>89816068171</v>
      </c>
      <c r="X133" s="50">
        <f t="shared" si="31"/>
        <v>16205480</v>
      </c>
    </row>
    <row r="134" spans="1:24" ht="45">
      <c r="A134" s="42" t="s">
        <v>236</v>
      </c>
      <c r="B134" s="44" t="s">
        <v>262</v>
      </c>
      <c r="C134" s="44" t="s">
        <v>249</v>
      </c>
      <c r="D134" s="44" t="s">
        <v>117</v>
      </c>
      <c r="E134" s="44" t="s">
        <v>17</v>
      </c>
      <c r="F134" s="44" t="s">
        <v>38</v>
      </c>
      <c r="G134" s="44" t="s">
        <v>19</v>
      </c>
      <c r="H134" s="52" t="s">
        <v>209</v>
      </c>
      <c r="I134" s="46">
        <v>314760169773</v>
      </c>
      <c r="J134" s="46">
        <v>0</v>
      </c>
      <c r="K134" s="46">
        <v>0</v>
      </c>
      <c r="L134" s="46">
        <v>314760169773</v>
      </c>
      <c r="M134" s="46">
        <v>0</v>
      </c>
      <c r="N134" s="46">
        <v>19653250000</v>
      </c>
      <c r="O134" s="46">
        <v>295106919773</v>
      </c>
      <c r="P134" s="66">
        <f t="shared" si="26"/>
        <v>0.93756119138525817</v>
      </c>
      <c r="Q134" s="46">
        <v>295106919773</v>
      </c>
      <c r="R134" s="63">
        <f t="shared" si="27"/>
        <v>0.93756119138525817</v>
      </c>
      <c r="S134" s="46">
        <v>74901854922</v>
      </c>
      <c r="T134" s="63">
        <f t="shared" si="28"/>
        <v>0.23796484471341472</v>
      </c>
      <c r="U134" s="46">
        <v>70831197575</v>
      </c>
      <c r="V134" s="58">
        <f t="shared" si="29"/>
        <v>0.22503227656180999</v>
      </c>
      <c r="W134" s="47">
        <f t="shared" si="30"/>
        <v>19653250000</v>
      </c>
      <c r="X134" s="47">
        <f t="shared" si="31"/>
        <v>4070657347</v>
      </c>
    </row>
    <row r="135" spans="1:24" ht="45">
      <c r="A135" s="42" t="s">
        <v>236</v>
      </c>
      <c r="B135" s="42" t="s">
        <v>262</v>
      </c>
      <c r="C135" s="42" t="s">
        <v>249</v>
      </c>
      <c r="D135" s="42" t="s">
        <v>289</v>
      </c>
      <c r="E135" s="42" t="s">
        <v>17</v>
      </c>
      <c r="F135" s="42" t="s">
        <v>18</v>
      </c>
      <c r="G135" s="42" t="s">
        <v>19</v>
      </c>
      <c r="H135" s="51" t="s">
        <v>290</v>
      </c>
      <c r="I135" s="49">
        <v>0</v>
      </c>
      <c r="J135" s="49">
        <v>63200000000</v>
      </c>
      <c r="K135" s="49">
        <v>0</v>
      </c>
      <c r="L135" s="49">
        <v>63200000000</v>
      </c>
      <c r="M135" s="49">
        <v>0</v>
      </c>
      <c r="N135" s="49">
        <v>0</v>
      </c>
      <c r="O135" s="49">
        <v>63200000000</v>
      </c>
      <c r="P135" s="67">
        <f t="shared" ref="P135:P136" si="39">O135/L135</f>
        <v>1</v>
      </c>
      <c r="Q135" s="49">
        <v>0</v>
      </c>
      <c r="R135" s="64">
        <f t="shared" ref="R135:R136" si="40">Q135/L135</f>
        <v>0</v>
      </c>
      <c r="S135" s="49">
        <v>0</v>
      </c>
      <c r="T135" s="64">
        <f t="shared" ref="T135:T136" si="41">S135/L135</f>
        <v>0</v>
      </c>
      <c r="U135" s="49">
        <v>0</v>
      </c>
      <c r="V135" s="59">
        <f t="shared" ref="V135:V136" si="42">U135/L135</f>
        <v>0</v>
      </c>
      <c r="W135" s="50">
        <f t="shared" ref="W135:W136" si="43">L135-Q135</f>
        <v>63200000000</v>
      </c>
      <c r="X135" s="50">
        <f>S135-U135</f>
        <v>0</v>
      </c>
    </row>
    <row r="136" spans="1:24" ht="348.75">
      <c r="A136" s="42" t="s">
        <v>236</v>
      </c>
      <c r="B136" s="44" t="s">
        <v>262</v>
      </c>
      <c r="C136" s="44" t="s">
        <v>249</v>
      </c>
      <c r="D136" s="44" t="s">
        <v>291</v>
      </c>
      <c r="E136" s="44" t="s">
        <v>17</v>
      </c>
      <c r="F136" s="44" t="s">
        <v>18</v>
      </c>
      <c r="G136" s="44" t="s">
        <v>19</v>
      </c>
      <c r="H136" s="52" t="s">
        <v>292</v>
      </c>
      <c r="I136" s="46">
        <v>0</v>
      </c>
      <c r="J136" s="46">
        <v>156000000000</v>
      </c>
      <c r="K136" s="46">
        <v>0</v>
      </c>
      <c r="L136" s="46">
        <v>156000000000</v>
      </c>
      <c r="M136" s="46">
        <v>0</v>
      </c>
      <c r="N136" s="46">
        <v>0</v>
      </c>
      <c r="O136" s="46">
        <v>156000000000</v>
      </c>
      <c r="P136" s="66">
        <f t="shared" si="39"/>
        <v>1</v>
      </c>
      <c r="Q136" s="46">
        <v>140000000</v>
      </c>
      <c r="R136" s="63">
        <f t="shared" si="40"/>
        <v>8.9743589743589744E-4</v>
      </c>
      <c r="S136" s="46">
        <v>0</v>
      </c>
      <c r="T136" s="63">
        <f t="shared" si="41"/>
        <v>0</v>
      </c>
      <c r="U136" s="46">
        <v>0</v>
      </c>
      <c r="V136" s="58">
        <f t="shared" si="42"/>
        <v>0</v>
      </c>
      <c r="W136" s="47">
        <f t="shared" si="43"/>
        <v>155860000000</v>
      </c>
      <c r="X136" s="47">
        <f t="shared" ref="X136" si="44">S136-U136</f>
        <v>0</v>
      </c>
    </row>
    <row r="137" spans="1:24" ht="21">
      <c r="A137" s="23"/>
      <c r="B137" s="23" t="s">
        <v>285</v>
      </c>
      <c r="C137" s="23"/>
      <c r="D137" s="23"/>
      <c r="E137" s="23"/>
      <c r="F137" s="23"/>
      <c r="G137" s="23"/>
      <c r="H137" s="24"/>
      <c r="I137" s="25">
        <f>SUM(I132:I136)</f>
        <v>424760169773</v>
      </c>
      <c r="J137" s="25">
        <f t="shared" ref="J137:N137" si="45">SUM(J132:J136)</f>
        <v>259200000000</v>
      </c>
      <c r="K137" s="25">
        <f t="shared" si="45"/>
        <v>0</v>
      </c>
      <c r="L137" s="25">
        <f t="shared" si="45"/>
        <v>683960169773</v>
      </c>
      <c r="M137" s="25">
        <f t="shared" si="45"/>
        <v>0</v>
      </c>
      <c r="N137" s="25">
        <f t="shared" si="45"/>
        <v>101831561484</v>
      </c>
      <c r="O137" s="25">
        <f>SUM(O132:O136)</f>
        <v>582128608289</v>
      </c>
      <c r="P137" s="69">
        <f>O137/L137</f>
        <v>0.85111477833892446</v>
      </c>
      <c r="Q137" s="25">
        <f>SUM(Q132:Q136)</f>
        <v>315430851602</v>
      </c>
      <c r="R137" s="26">
        <f>Q137/L137</f>
        <v>0.46118307109416701</v>
      </c>
      <c r="S137" s="25">
        <f>SUM(S132:S136)</f>
        <v>76038444382</v>
      </c>
      <c r="T137" s="26">
        <f>S137/L137</f>
        <v>0.11117379014517241</v>
      </c>
      <c r="U137" s="25">
        <f>SUM(U132:U136)</f>
        <v>71951581555</v>
      </c>
      <c r="V137" s="27">
        <f>U137/L137</f>
        <v>0.10519849654239377</v>
      </c>
      <c r="W137" s="28">
        <f>L137-Q137</f>
        <v>368529318171</v>
      </c>
      <c r="X137" s="28">
        <f>S137-U137</f>
        <v>4086862827</v>
      </c>
    </row>
    <row r="138" spans="1:24" ht="45">
      <c r="A138" s="42" t="s">
        <v>236</v>
      </c>
      <c r="B138" s="42" t="s">
        <v>263</v>
      </c>
      <c r="C138" s="42" t="s">
        <v>250</v>
      </c>
      <c r="D138" s="42" t="s">
        <v>118</v>
      </c>
      <c r="E138" s="42" t="s">
        <v>17</v>
      </c>
      <c r="F138" s="42" t="s">
        <v>38</v>
      </c>
      <c r="G138" s="42" t="s">
        <v>19</v>
      </c>
      <c r="H138" s="51" t="s">
        <v>210</v>
      </c>
      <c r="I138" s="49">
        <v>14349857954</v>
      </c>
      <c r="J138" s="49">
        <v>0</v>
      </c>
      <c r="K138" s="49">
        <v>0</v>
      </c>
      <c r="L138" s="49">
        <v>14349857954</v>
      </c>
      <c r="M138" s="49">
        <v>0</v>
      </c>
      <c r="N138" s="49">
        <v>0.4</v>
      </c>
      <c r="O138" s="49">
        <v>14349857953.6</v>
      </c>
      <c r="P138" s="67">
        <f t="shared" si="26"/>
        <v>0.99999999997212519</v>
      </c>
      <c r="Q138" s="49">
        <v>14349857953.6</v>
      </c>
      <c r="R138" s="64">
        <f t="shared" si="27"/>
        <v>0.99999999997212519</v>
      </c>
      <c r="S138" s="49">
        <v>1800000000</v>
      </c>
      <c r="T138" s="64">
        <f t="shared" si="28"/>
        <v>0.12543678172774197</v>
      </c>
      <c r="U138" s="49">
        <v>0</v>
      </c>
      <c r="V138" s="59">
        <f t="shared" si="29"/>
        <v>0</v>
      </c>
      <c r="W138" s="50">
        <f t="shared" si="30"/>
        <v>0.39999961853027344</v>
      </c>
      <c r="X138" s="50">
        <f t="shared" si="31"/>
        <v>1800000000</v>
      </c>
    </row>
    <row r="139" spans="1:24" ht="45">
      <c r="A139" s="42" t="s">
        <v>236</v>
      </c>
      <c r="B139" s="44" t="s">
        <v>263</v>
      </c>
      <c r="C139" s="44" t="s">
        <v>250</v>
      </c>
      <c r="D139" s="44" t="s">
        <v>118</v>
      </c>
      <c r="E139" s="44" t="s">
        <v>17</v>
      </c>
      <c r="F139" s="44" t="s">
        <v>48</v>
      </c>
      <c r="G139" s="44" t="s">
        <v>19</v>
      </c>
      <c r="H139" s="52" t="s">
        <v>210</v>
      </c>
      <c r="I139" s="46">
        <v>6000000000</v>
      </c>
      <c r="J139" s="46">
        <v>0</v>
      </c>
      <c r="K139" s="46">
        <v>0</v>
      </c>
      <c r="L139" s="46">
        <v>6000000000</v>
      </c>
      <c r="M139" s="46">
        <v>0</v>
      </c>
      <c r="N139" s="46">
        <v>1479758359</v>
      </c>
      <c r="O139" s="46">
        <v>4520241641</v>
      </c>
      <c r="P139" s="66">
        <f t="shared" si="26"/>
        <v>0.75337360683333332</v>
      </c>
      <c r="Q139" s="46">
        <v>3194308601</v>
      </c>
      <c r="R139" s="63">
        <f t="shared" si="27"/>
        <v>0.53238476683333336</v>
      </c>
      <c r="S139" s="46">
        <v>50686660</v>
      </c>
      <c r="T139" s="63">
        <f t="shared" si="28"/>
        <v>8.4477766666666669E-3</v>
      </c>
      <c r="U139" s="46">
        <v>50686660</v>
      </c>
      <c r="V139" s="58">
        <f t="shared" si="29"/>
        <v>8.4477766666666669E-3</v>
      </c>
      <c r="W139" s="47">
        <f t="shared" si="30"/>
        <v>2805691399</v>
      </c>
      <c r="X139" s="47">
        <f t="shared" si="31"/>
        <v>0</v>
      </c>
    </row>
    <row r="140" spans="1:24" ht="21">
      <c r="A140" s="11"/>
      <c r="B140" s="11" t="s">
        <v>279</v>
      </c>
      <c r="C140" s="11"/>
      <c r="D140" s="11"/>
      <c r="E140" s="11"/>
      <c r="F140" s="11"/>
      <c r="G140" s="11"/>
      <c r="H140" s="29"/>
      <c r="I140" s="13">
        <f>SUM(I138:I139)</f>
        <v>20349857954</v>
      </c>
      <c r="J140" s="13">
        <f t="shared" ref="J140:O140" si="46">SUM(J138:J139)</f>
        <v>0</v>
      </c>
      <c r="K140" s="13">
        <f t="shared" si="46"/>
        <v>0</v>
      </c>
      <c r="L140" s="13">
        <f t="shared" si="46"/>
        <v>20349857954</v>
      </c>
      <c r="M140" s="13">
        <f t="shared" si="46"/>
        <v>0</v>
      </c>
      <c r="N140" s="13">
        <f t="shared" si="46"/>
        <v>1479758359.4000001</v>
      </c>
      <c r="O140" s="13">
        <f t="shared" si="46"/>
        <v>18870099594.599998</v>
      </c>
      <c r="P140" s="69">
        <f>O140/L140</f>
        <v>0.92728409393594136</v>
      </c>
      <c r="Q140" s="13">
        <f>SUM(Q138:Q139)</f>
        <v>17544166554.599998</v>
      </c>
      <c r="R140" s="14">
        <f>Q140/L140</f>
        <v>0.86212722438937173</v>
      </c>
      <c r="S140" s="13">
        <f>SUM(S138:S139)</f>
        <v>1850686660</v>
      </c>
      <c r="T140" s="14">
        <f>S140/L140</f>
        <v>9.0943468214048445E-2</v>
      </c>
      <c r="U140" s="13">
        <f>SUM(U138:U139)</f>
        <v>50686660</v>
      </c>
      <c r="V140" s="15">
        <f>U140/L140</f>
        <v>2.4907623490333479E-3</v>
      </c>
      <c r="W140" s="16">
        <f>L140-Q140</f>
        <v>2805691399.4000015</v>
      </c>
      <c r="X140" s="16">
        <f>S140-U140</f>
        <v>1800000000</v>
      </c>
    </row>
    <row r="141" spans="1:24" ht="45">
      <c r="A141" s="42" t="s">
        <v>236</v>
      </c>
      <c r="B141" s="42" t="s">
        <v>264</v>
      </c>
      <c r="C141" s="42" t="s">
        <v>251</v>
      </c>
      <c r="D141" s="42" t="s">
        <v>119</v>
      </c>
      <c r="E141" s="42" t="s">
        <v>49</v>
      </c>
      <c r="F141" s="42" t="s">
        <v>50</v>
      </c>
      <c r="G141" s="42" t="s">
        <v>19</v>
      </c>
      <c r="H141" s="51" t="s">
        <v>211</v>
      </c>
      <c r="I141" s="49">
        <v>70000000000</v>
      </c>
      <c r="J141" s="49">
        <v>0</v>
      </c>
      <c r="K141" s="49">
        <v>0</v>
      </c>
      <c r="L141" s="49">
        <v>70000000000</v>
      </c>
      <c r="M141" s="49">
        <v>0</v>
      </c>
      <c r="N141" s="49">
        <v>68600000000</v>
      </c>
      <c r="O141" s="49">
        <v>1400000000</v>
      </c>
      <c r="P141" s="67">
        <f t="shared" si="26"/>
        <v>0.02</v>
      </c>
      <c r="Q141" s="49">
        <v>141028195</v>
      </c>
      <c r="R141" s="64">
        <f t="shared" si="27"/>
        <v>2.0146884999999999E-3</v>
      </c>
      <c r="S141" s="49">
        <v>1469200</v>
      </c>
      <c r="T141" s="64">
        <f t="shared" si="28"/>
        <v>2.0988571428571429E-5</v>
      </c>
      <c r="U141" s="49">
        <v>0</v>
      </c>
      <c r="V141" s="59">
        <f t="shared" si="29"/>
        <v>0</v>
      </c>
      <c r="W141" s="50">
        <f t="shared" si="30"/>
        <v>69858971805</v>
      </c>
      <c r="X141" s="50">
        <f t="shared" si="31"/>
        <v>1469200</v>
      </c>
    </row>
    <row r="142" spans="1:24" ht="56.25">
      <c r="A142" s="42" t="s">
        <v>236</v>
      </c>
      <c r="B142" s="44" t="s">
        <v>264</v>
      </c>
      <c r="C142" s="44" t="s">
        <v>251</v>
      </c>
      <c r="D142" s="44" t="s">
        <v>120</v>
      </c>
      <c r="E142" s="44" t="s">
        <v>49</v>
      </c>
      <c r="F142" s="44" t="s">
        <v>50</v>
      </c>
      <c r="G142" s="44" t="s">
        <v>19</v>
      </c>
      <c r="H142" s="52" t="s">
        <v>212</v>
      </c>
      <c r="I142" s="46">
        <v>2700000000</v>
      </c>
      <c r="J142" s="46">
        <v>0</v>
      </c>
      <c r="K142" s="46">
        <v>0</v>
      </c>
      <c r="L142" s="46">
        <v>2700000000</v>
      </c>
      <c r="M142" s="46">
        <v>0</v>
      </c>
      <c r="N142" s="46">
        <v>0</v>
      </c>
      <c r="O142" s="46">
        <v>2700000000</v>
      </c>
      <c r="P142" s="66">
        <f t="shared" si="26"/>
        <v>1</v>
      </c>
      <c r="Q142" s="46">
        <v>0</v>
      </c>
      <c r="R142" s="63">
        <f t="shared" si="27"/>
        <v>0</v>
      </c>
      <c r="S142" s="46">
        <v>0</v>
      </c>
      <c r="T142" s="63">
        <f t="shared" si="28"/>
        <v>0</v>
      </c>
      <c r="U142" s="46">
        <v>0</v>
      </c>
      <c r="V142" s="58">
        <f t="shared" si="29"/>
        <v>0</v>
      </c>
      <c r="W142" s="47">
        <f t="shared" si="30"/>
        <v>2700000000</v>
      </c>
      <c r="X142" s="47">
        <f t="shared" si="31"/>
        <v>0</v>
      </c>
    </row>
    <row r="143" spans="1:24" ht="45.75" customHeight="1">
      <c r="A143" s="23"/>
      <c r="B143" s="23" t="s">
        <v>280</v>
      </c>
      <c r="C143" s="23"/>
      <c r="D143" s="23"/>
      <c r="E143" s="23"/>
      <c r="F143" s="23"/>
      <c r="G143" s="23"/>
      <c r="H143" s="24"/>
      <c r="I143" s="25">
        <f>SUM(I141:I142)</f>
        <v>72700000000</v>
      </c>
      <c r="J143" s="25">
        <f t="shared" ref="J143:O143" si="47">SUM(J141:J142)</f>
        <v>0</v>
      </c>
      <c r="K143" s="25">
        <f t="shared" si="47"/>
        <v>0</v>
      </c>
      <c r="L143" s="25">
        <f t="shared" si="47"/>
        <v>72700000000</v>
      </c>
      <c r="M143" s="25">
        <f t="shared" si="47"/>
        <v>0</v>
      </c>
      <c r="N143" s="25">
        <f t="shared" si="47"/>
        <v>68600000000</v>
      </c>
      <c r="O143" s="25">
        <f t="shared" si="47"/>
        <v>4100000000</v>
      </c>
      <c r="P143" s="69">
        <f>O143/L143</f>
        <v>5.6396148555708389E-2</v>
      </c>
      <c r="Q143" s="25">
        <f>SUM(Q141:Q142)</f>
        <v>141028195</v>
      </c>
      <c r="R143" s="26">
        <f>Q143/L143</f>
        <v>1.9398651306740027E-3</v>
      </c>
      <c r="S143" s="25">
        <f>SUM(S141:S142)</f>
        <v>1469200</v>
      </c>
      <c r="T143" s="26">
        <f>S143/L143</f>
        <v>2.020907840440165E-5</v>
      </c>
      <c r="U143" s="25">
        <f>SUM(U141:U142)</f>
        <v>0</v>
      </c>
      <c r="V143" s="27">
        <f>U143/L143</f>
        <v>0</v>
      </c>
      <c r="W143" s="28">
        <f>L143-Q143</f>
        <v>72558971805</v>
      </c>
      <c r="X143" s="28">
        <f>S143-U143</f>
        <v>1469200</v>
      </c>
    </row>
    <row r="144" spans="1:24" ht="33.75">
      <c r="A144" s="42" t="s">
        <v>236</v>
      </c>
      <c r="B144" s="42" t="s">
        <v>265</v>
      </c>
      <c r="C144" s="42" t="s">
        <v>252</v>
      </c>
      <c r="D144" s="42" t="s">
        <v>121</v>
      </c>
      <c r="E144" s="42" t="s">
        <v>17</v>
      </c>
      <c r="F144" s="42" t="s">
        <v>18</v>
      </c>
      <c r="G144" s="42" t="s">
        <v>19</v>
      </c>
      <c r="H144" s="51" t="s">
        <v>213</v>
      </c>
      <c r="I144" s="49">
        <v>26000000000</v>
      </c>
      <c r="J144" s="49">
        <v>0</v>
      </c>
      <c r="K144" s="49">
        <v>0</v>
      </c>
      <c r="L144" s="49">
        <v>26000000000</v>
      </c>
      <c r="M144" s="49">
        <v>5000000000</v>
      </c>
      <c r="N144" s="49">
        <v>13941639310.370001</v>
      </c>
      <c r="O144" s="49">
        <v>7058360689.6300001</v>
      </c>
      <c r="P144" s="67">
        <f t="shared" si="26"/>
        <v>0.27147541113961537</v>
      </c>
      <c r="Q144" s="49">
        <v>1805161542</v>
      </c>
      <c r="R144" s="64">
        <f t="shared" si="27"/>
        <v>6.9429290076923084E-2</v>
      </c>
      <c r="S144" s="49">
        <v>146781926</v>
      </c>
      <c r="T144" s="64">
        <f t="shared" si="28"/>
        <v>5.645458692307692E-3</v>
      </c>
      <c r="U144" s="49">
        <v>146781926</v>
      </c>
      <c r="V144" s="59">
        <f t="shared" si="29"/>
        <v>5.645458692307692E-3</v>
      </c>
      <c r="W144" s="50">
        <f t="shared" si="30"/>
        <v>24194838458</v>
      </c>
      <c r="X144" s="50">
        <f t="shared" si="31"/>
        <v>0</v>
      </c>
    </row>
    <row r="145" spans="1:24" ht="45">
      <c r="A145" s="42" t="s">
        <v>236</v>
      </c>
      <c r="B145" s="44" t="s">
        <v>265</v>
      </c>
      <c r="C145" s="44" t="s">
        <v>252</v>
      </c>
      <c r="D145" s="44" t="s">
        <v>122</v>
      </c>
      <c r="E145" s="44" t="s">
        <v>17</v>
      </c>
      <c r="F145" s="44" t="s">
        <v>18</v>
      </c>
      <c r="G145" s="44" t="s">
        <v>19</v>
      </c>
      <c r="H145" s="52" t="s">
        <v>214</v>
      </c>
      <c r="I145" s="46">
        <v>52561316512</v>
      </c>
      <c r="J145" s="46">
        <v>0</v>
      </c>
      <c r="K145" s="46">
        <v>0</v>
      </c>
      <c r="L145" s="46">
        <v>52561316512</v>
      </c>
      <c r="M145" s="46">
        <v>15000000000</v>
      </c>
      <c r="N145" s="46">
        <v>17873818571.630001</v>
      </c>
      <c r="O145" s="46">
        <v>19687497940.369999</v>
      </c>
      <c r="P145" s="66">
        <f t="shared" si="26"/>
        <v>0.37456249665807456</v>
      </c>
      <c r="Q145" s="46">
        <v>2862737783.5</v>
      </c>
      <c r="R145" s="63">
        <f t="shared" si="27"/>
        <v>5.4464727550087584E-2</v>
      </c>
      <c r="S145" s="46">
        <v>14752132</v>
      </c>
      <c r="T145" s="63">
        <f t="shared" si="28"/>
        <v>2.8066519217858667E-4</v>
      </c>
      <c r="U145" s="46">
        <v>10944732</v>
      </c>
      <c r="V145" s="58">
        <f t="shared" si="29"/>
        <v>2.082278893737615E-4</v>
      </c>
      <c r="W145" s="47">
        <f t="shared" si="30"/>
        <v>49698578728.5</v>
      </c>
      <c r="X145" s="47">
        <f t="shared" si="31"/>
        <v>3807400</v>
      </c>
    </row>
    <row r="146" spans="1:24" ht="22.5">
      <c r="A146" s="42" t="s">
        <v>236</v>
      </c>
      <c r="B146" s="42" t="s">
        <v>265</v>
      </c>
      <c r="C146" s="42" t="s">
        <v>252</v>
      </c>
      <c r="D146" s="42" t="s">
        <v>123</v>
      </c>
      <c r="E146" s="42" t="s">
        <v>17</v>
      </c>
      <c r="F146" s="42" t="s">
        <v>18</v>
      </c>
      <c r="G146" s="42" t="s">
        <v>19</v>
      </c>
      <c r="H146" s="51" t="s">
        <v>215</v>
      </c>
      <c r="I146" s="49">
        <v>1000000000</v>
      </c>
      <c r="J146" s="49">
        <v>0</v>
      </c>
      <c r="K146" s="49">
        <v>0</v>
      </c>
      <c r="L146" s="49">
        <v>1000000000</v>
      </c>
      <c r="M146" s="49">
        <v>0</v>
      </c>
      <c r="N146" s="49">
        <v>0.94</v>
      </c>
      <c r="O146" s="49">
        <v>999999999.05999994</v>
      </c>
      <c r="P146" s="67">
        <f t="shared" si="26"/>
        <v>0.99999999905999992</v>
      </c>
      <c r="Q146" s="49">
        <v>0</v>
      </c>
      <c r="R146" s="64">
        <f t="shared" si="27"/>
        <v>0</v>
      </c>
      <c r="S146" s="49">
        <v>0</v>
      </c>
      <c r="T146" s="64">
        <f t="shared" si="28"/>
        <v>0</v>
      </c>
      <c r="U146" s="49">
        <v>0</v>
      </c>
      <c r="V146" s="59">
        <f t="shared" si="29"/>
        <v>0</v>
      </c>
      <c r="W146" s="50">
        <f t="shared" si="30"/>
        <v>1000000000</v>
      </c>
      <c r="X146" s="50">
        <f t="shared" si="31"/>
        <v>0</v>
      </c>
    </row>
    <row r="147" spans="1:24" ht="21">
      <c r="A147" s="11"/>
      <c r="B147" s="11" t="s">
        <v>281</v>
      </c>
      <c r="C147" s="11"/>
      <c r="D147" s="11"/>
      <c r="E147" s="11"/>
      <c r="F147" s="11"/>
      <c r="G147" s="11"/>
      <c r="H147" s="29"/>
      <c r="I147" s="13">
        <f>SUM(I144:I146)</f>
        <v>79561316512</v>
      </c>
      <c r="J147" s="13">
        <f t="shared" ref="J147:O147" si="48">SUM(J144:J146)</f>
        <v>0</v>
      </c>
      <c r="K147" s="13">
        <f t="shared" si="48"/>
        <v>0</v>
      </c>
      <c r="L147" s="13">
        <f t="shared" si="48"/>
        <v>79561316512</v>
      </c>
      <c r="M147" s="13">
        <f t="shared" si="48"/>
        <v>20000000000</v>
      </c>
      <c r="N147" s="13">
        <f t="shared" si="48"/>
        <v>31815457882.939999</v>
      </c>
      <c r="O147" s="13">
        <f t="shared" si="48"/>
        <v>27745858629.060001</v>
      </c>
      <c r="P147" s="69">
        <f>O147/L147</f>
        <v>0.34873553939841073</v>
      </c>
      <c r="Q147" s="13">
        <f>SUM(Q144:Q146)</f>
        <v>4667899325.5</v>
      </c>
      <c r="R147" s="14">
        <f>Q147/L147</f>
        <v>5.8670463614009634E-2</v>
      </c>
      <c r="S147" s="13">
        <f>SUM(S144:S146)</f>
        <v>161534058</v>
      </c>
      <c r="T147" s="14">
        <f>S147/L147</f>
        <v>2.0303090129942269E-3</v>
      </c>
      <c r="U147" s="13">
        <f>SUM(U144:U146)</f>
        <v>157726658</v>
      </c>
      <c r="V147" s="15">
        <f>U147/L147</f>
        <v>1.9824540984840358E-3</v>
      </c>
      <c r="W147" s="16">
        <f>L147-Q147</f>
        <v>74893417186.5</v>
      </c>
      <c r="X147" s="16">
        <f>S147-U147</f>
        <v>3807400</v>
      </c>
    </row>
    <row r="148" spans="1:24" ht="45">
      <c r="A148" s="42" t="s">
        <v>236</v>
      </c>
      <c r="B148" s="44" t="s">
        <v>266</v>
      </c>
      <c r="C148" s="44" t="s">
        <v>253</v>
      </c>
      <c r="D148" s="44" t="s">
        <v>124</v>
      </c>
      <c r="E148" s="44" t="s">
        <v>49</v>
      </c>
      <c r="F148" s="44" t="s">
        <v>50</v>
      </c>
      <c r="G148" s="44" t="s">
        <v>19</v>
      </c>
      <c r="H148" s="53" t="s">
        <v>286</v>
      </c>
      <c r="I148" s="46">
        <v>104800345598</v>
      </c>
      <c r="J148" s="46">
        <v>0</v>
      </c>
      <c r="K148" s="46">
        <v>0</v>
      </c>
      <c r="L148" s="46">
        <v>104800345598</v>
      </c>
      <c r="M148" s="46">
        <v>0</v>
      </c>
      <c r="N148" s="46">
        <v>589133234</v>
      </c>
      <c r="O148" s="46">
        <v>104211212364</v>
      </c>
      <c r="P148" s="66">
        <f t="shared" si="26"/>
        <v>0.99437851821348155</v>
      </c>
      <c r="Q148" s="46">
        <v>50090490999</v>
      </c>
      <c r="R148" s="63">
        <f t="shared" si="27"/>
        <v>0.47796112420411641</v>
      </c>
      <c r="S148" s="46">
        <v>15016566181.040001</v>
      </c>
      <c r="T148" s="63">
        <f t="shared" si="28"/>
        <v>0.14328737272147485</v>
      </c>
      <c r="U148" s="46">
        <v>7195499807.6700001</v>
      </c>
      <c r="V148" s="58">
        <f t="shared" si="29"/>
        <v>6.8659122893267616E-2</v>
      </c>
      <c r="W148" s="47">
        <f t="shared" si="30"/>
        <v>54709854599</v>
      </c>
      <c r="X148" s="47">
        <f>S148-U148</f>
        <v>7821066373.3700008</v>
      </c>
    </row>
    <row r="149" spans="1:24" ht="45">
      <c r="A149" s="42" t="s">
        <v>236</v>
      </c>
      <c r="B149" s="42" t="s">
        <v>266</v>
      </c>
      <c r="C149" s="42" t="s">
        <v>253</v>
      </c>
      <c r="D149" s="42" t="s">
        <v>125</v>
      </c>
      <c r="E149" s="42" t="s">
        <v>49</v>
      </c>
      <c r="F149" s="42" t="s">
        <v>50</v>
      </c>
      <c r="G149" s="42" t="s">
        <v>19</v>
      </c>
      <c r="H149" s="51" t="s">
        <v>216</v>
      </c>
      <c r="I149" s="49">
        <v>12000000000</v>
      </c>
      <c r="J149" s="49">
        <v>0</v>
      </c>
      <c r="K149" s="49">
        <v>0</v>
      </c>
      <c r="L149" s="49">
        <v>12000000000</v>
      </c>
      <c r="M149" s="49">
        <v>0</v>
      </c>
      <c r="N149" s="49">
        <v>12000000000</v>
      </c>
      <c r="O149" s="49">
        <v>0</v>
      </c>
      <c r="P149" s="67">
        <f t="shared" si="26"/>
        <v>0</v>
      </c>
      <c r="Q149" s="49">
        <v>0</v>
      </c>
      <c r="R149" s="64">
        <f t="shared" si="27"/>
        <v>0</v>
      </c>
      <c r="S149" s="49">
        <v>0</v>
      </c>
      <c r="T149" s="64">
        <f t="shared" si="28"/>
        <v>0</v>
      </c>
      <c r="U149" s="49">
        <v>0</v>
      </c>
      <c r="V149" s="59">
        <f t="shared" si="29"/>
        <v>0</v>
      </c>
      <c r="W149" s="50">
        <f t="shared" si="30"/>
        <v>12000000000</v>
      </c>
      <c r="X149" s="50">
        <f t="shared" si="31"/>
        <v>0</v>
      </c>
    </row>
    <row r="150" spans="1:24" ht="33.75">
      <c r="A150" s="42" t="s">
        <v>236</v>
      </c>
      <c r="B150" s="44" t="s">
        <v>266</v>
      </c>
      <c r="C150" s="44" t="s">
        <v>253</v>
      </c>
      <c r="D150" s="44" t="s">
        <v>126</v>
      </c>
      <c r="E150" s="44" t="s">
        <v>17</v>
      </c>
      <c r="F150" s="44" t="s">
        <v>18</v>
      </c>
      <c r="G150" s="44" t="s">
        <v>19</v>
      </c>
      <c r="H150" s="52" t="s">
        <v>217</v>
      </c>
      <c r="I150" s="46">
        <v>5000000000</v>
      </c>
      <c r="J150" s="46">
        <v>0</v>
      </c>
      <c r="K150" s="46">
        <v>0</v>
      </c>
      <c r="L150" s="46">
        <v>5000000000</v>
      </c>
      <c r="M150" s="46">
        <v>0</v>
      </c>
      <c r="N150" s="46">
        <v>354924159</v>
      </c>
      <c r="O150" s="46">
        <v>4645075841</v>
      </c>
      <c r="P150" s="66">
        <f t="shared" ref="P150:P178" si="49">O150/L150</f>
        <v>0.92901516819999996</v>
      </c>
      <c r="Q150" s="46">
        <v>256385563</v>
      </c>
      <c r="R150" s="63">
        <f t="shared" ref="R150:R178" si="50">Q150/L150</f>
        <v>5.1277112600000001E-2</v>
      </c>
      <c r="S150" s="46">
        <v>0</v>
      </c>
      <c r="T150" s="63">
        <f t="shared" ref="T150:T178" si="51">S150/L150</f>
        <v>0</v>
      </c>
      <c r="U150" s="46">
        <v>0</v>
      </c>
      <c r="V150" s="58">
        <f t="shared" ref="V150:V178" si="52">U150/L150</f>
        <v>0</v>
      </c>
      <c r="W150" s="47">
        <f t="shared" ref="W150:W177" si="53">L150-Q150</f>
        <v>4743614437</v>
      </c>
      <c r="X150" s="47">
        <f t="shared" ref="X150:X177" si="54">S150-U150</f>
        <v>0</v>
      </c>
    </row>
    <row r="151" spans="1:24" ht="33.75">
      <c r="A151" s="42" t="s">
        <v>236</v>
      </c>
      <c r="B151" s="42" t="s">
        <v>266</v>
      </c>
      <c r="C151" s="42" t="s">
        <v>253</v>
      </c>
      <c r="D151" s="42" t="s">
        <v>127</v>
      </c>
      <c r="E151" s="42" t="s">
        <v>17</v>
      </c>
      <c r="F151" s="42" t="s">
        <v>18</v>
      </c>
      <c r="G151" s="42" t="s">
        <v>19</v>
      </c>
      <c r="H151" s="51" t="s">
        <v>218</v>
      </c>
      <c r="I151" s="49">
        <v>500000000</v>
      </c>
      <c r="J151" s="49">
        <v>0</v>
      </c>
      <c r="K151" s="49">
        <v>0</v>
      </c>
      <c r="L151" s="49">
        <v>500000000</v>
      </c>
      <c r="M151" s="49">
        <v>0</v>
      </c>
      <c r="N151" s="49">
        <v>500000000</v>
      </c>
      <c r="O151" s="49">
        <v>0</v>
      </c>
      <c r="P151" s="67">
        <f t="shared" si="49"/>
        <v>0</v>
      </c>
      <c r="Q151" s="49">
        <v>0</v>
      </c>
      <c r="R151" s="64">
        <f t="shared" si="50"/>
        <v>0</v>
      </c>
      <c r="S151" s="49">
        <v>0</v>
      </c>
      <c r="T151" s="64">
        <f t="shared" si="51"/>
        <v>0</v>
      </c>
      <c r="U151" s="49">
        <v>0</v>
      </c>
      <c r="V151" s="59">
        <f t="shared" si="52"/>
        <v>0</v>
      </c>
      <c r="W151" s="50">
        <f t="shared" si="53"/>
        <v>500000000</v>
      </c>
      <c r="X151" s="50">
        <f t="shared" si="54"/>
        <v>0</v>
      </c>
    </row>
    <row r="152" spans="1:24" ht="33.75">
      <c r="A152" s="42" t="s">
        <v>236</v>
      </c>
      <c r="B152" s="44" t="s">
        <v>266</v>
      </c>
      <c r="C152" s="44" t="s">
        <v>253</v>
      </c>
      <c r="D152" s="44" t="s">
        <v>127</v>
      </c>
      <c r="E152" s="44" t="s">
        <v>49</v>
      </c>
      <c r="F152" s="44" t="s">
        <v>50</v>
      </c>
      <c r="G152" s="44" t="s">
        <v>19</v>
      </c>
      <c r="H152" s="52" t="s">
        <v>218</v>
      </c>
      <c r="I152" s="46">
        <v>500000000</v>
      </c>
      <c r="J152" s="46">
        <v>0</v>
      </c>
      <c r="K152" s="46">
        <v>0</v>
      </c>
      <c r="L152" s="46">
        <v>500000000</v>
      </c>
      <c r="M152" s="46">
        <v>0</v>
      </c>
      <c r="N152" s="46">
        <v>500000000</v>
      </c>
      <c r="O152" s="46">
        <v>0</v>
      </c>
      <c r="P152" s="66">
        <f t="shared" si="49"/>
        <v>0</v>
      </c>
      <c r="Q152" s="46">
        <v>0</v>
      </c>
      <c r="R152" s="63">
        <f t="shared" si="50"/>
        <v>0</v>
      </c>
      <c r="S152" s="46">
        <v>0</v>
      </c>
      <c r="T152" s="63">
        <f t="shared" si="51"/>
        <v>0</v>
      </c>
      <c r="U152" s="46">
        <v>0</v>
      </c>
      <c r="V152" s="58">
        <f t="shared" si="52"/>
        <v>0</v>
      </c>
      <c r="W152" s="47">
        <f t="shared" si="53"/>
        <v>500000000</v>
      </c>
      <c r="X152" s="47">
        <f t="shared" si="54"/>
        <v>0</v>
      </c>
    </row>
    <row r="153" spans="1:24" ht="33.75">
      <c r="A153" s="42" t="s">
        <v>236</v>
      </c>
      <c r="B153" s="42" t="s">
        <v>266</v>
      </c>
      <c r="C153" s="42" t="s">
        <v>253</v>
      </c>
      <c r="D153" s="42" t="s">
        <v>128</v>
      </c>
      <c r="E153" s="42" t="s">
        <v>17</v>
      </c>
      <c r="F153" s="42" t="s">
        <v>18</v>
      </c>
      <c r="G153" s="42" t="s">
        <v>19</v>
      </c>
      <c r="H153" s="51" t="s">
        <v>219</v>
      </c>
      <c r="I153" s="49">
        <v>1000000000</v>
      </c>
      <c r="J153" s="49">
        <v>0</v>
      </c>
      <c r="K153" s="49">
        <v>0</v>
      </c>
      <c r="L153" s="49">
        <v>1000000000</v>
      </c>
      <c r="M153" s="49">
        <v>0</v>
      </c>
      <c r="N153" s="49">
        <v>198000000</v>
      </c>
      <c r="O153" s="49">
        <v>802000000</v>
      </c>
      <c r="P153" s="67">
        <f t="shared" si="49"/>
        <v>0.80200000000000005</v>
      </c>
      <c r="Q153" s="49">
        <v>13921800</v>
      </c>
      <c r="R153" s="64">
        <f t="shared" si="50"/>
        <v>1.39218E-2</v>
      </c>
      <c r="S153" s="49">
        <v>13623600</v>
      </c>
      <c r="T153" s="64">
        <f t="shared" si="51"/>
        <v>1.36236E-2</v>
      </c>
      <c r="U153" s="49">
        <v>7926100</v>
      </c>
      <c r="V153" s="59">
        <f t="shared" si="52"/>
        <v>7.9261000000000002E-3</v>
      </c>
      <c r="W153" s="50">
        <f t="shared" si="53"/>
        <v>986078200</v>
      </c>
      <c r="X153" s="50">
        <f t="shared" ref="X153:X161" si="55">S153-U153</f>
        <v>5697500</v>
      </c>
    </row>
    <row r="154" spans="1:24" ht="33.75">
      <c r="A154" s="42" t="s">
        <v>236</v>
      </c>
      <c r="B154" s="44" t="s">
        <v>266</v>
      </c>
      <c r="C154" s="44" t="s">
        <v>253</v>
      </c>
      <c r="D154" s="44" t="s">
        <v>129</v>
      </c>
      <c r="E154" s="44" t="s">
        <v>49</v>
      </c>
      <c r="F154" s="44" t="s">
        <v>50</v>
      </c>
      <c r="G154" s="44" t="s">
        <v>19</v>
      </c>
      <c r="H154" s="52" t="s">
        <v>220</v>
      </c>
      <c r="I154" s="46">
        <v>80000000000</v>
      </c>
      <c r="J154" s="46">
        <v>0</v>
      </c>
      <c r="K154" s="46">
        <v>0</v>
      </c>
      <c r="L154" s="46">
        <v>80000000000</v>
      </c>
      <c r="M154" s="46">
        <v>0</v>
      </c>
      <c r="N154" s="46">
        <v>36495340316.279999</v>
      </c>
      <c r="O154" s="46">
        <v>43504659683.720001</v>
      </c>
      <c r="P154" s="66">
        <f t="shared" si="49"/>
        <v>0.54380824604650002</v>
      </c>
      <c r="Q154" s="46">
        <v>2619633393</v>
      </c>
      <c r="R154" s="63">
        <f t="shared" si="50"/>
        <v>3.2745417412499998E-2</v>
      </c>
      <c r="S154" s="46">
        <v>218893154</v>
      </c>
      <c r="T154" s="63">
        <f t="shared" si="51"/>
        <v>2.7361644250000002E-3</v>
      </c>
      <c r="U154" s="46">
        <v>218893154</v>
      </c>
      <c r="V154" s="58">
        <f t="shared" si="52"/>
        <v>2.7361644250000002E-3</v>
      </c>
      <c r="W154" s="47">
        <f t="shared" si="53"/>
        <v>77380366607</v>
      </c>
      <c r="X154" s="47">
        <f t="shared" si="55"/>
        <v>0</v>
      </c>
    </row>
    <row r="155" spans="1:24" ht="21">
      <c r="A155" s="23"/>
      <c r="B155" s="23" t="s">
        <v>282</v>
      </c>
      <c r="C155" s="23"/>
      <c r="D155" s="23"/>
      <c r="E155" s="23"/>
      <c r="F155" s="23"/>
      <c r="G155" s="23"/>
      <c r="H155" s="24"/>
      <c r="I155" s="25">
        <f>SUM(I148:I154)</f>
        <v>203800345598</v>
      </c>
      <c r="J155" s="25">
        <f t="shared" ref="J155:O155" si="56">SUM(J148:J154)</f>
        <v>0</v>
      </c>
      <c r="K155" s="25">
        <f t="shared" si="56"/>
        <v>0</v>
      </c>
      <c r="L155" s="25">
        <f t="shared" si="56"/>
        <v>203800345598</v>
      </c>
      <c r="M155" s="25">
        <f t="shared" si="56"/>
        <v>0</v>
      </c>
      <c r="N155" s="25">
        <f t="shared" si="56"/>
        <v>50637397709.279999</v>
      </c>
      <c r="O155" s="25">
        <f t="shared" si="56"/>
        <v>153162947888.72</v>
      </c>
      <c r="P155" s="69">
        <f>O155/L155</f>
        <v>0.7515342893031044</v>
      </c>
      <c r="Q155" s="25">
        <f>SUM(Q148:Q154)</f>
        <v>52980431755</v>
      </c>
      <c r="R155" s="26">
        <f>Q155/L155</f>
        <v>0.25996242351573284</v>
      </c>
      <c r="S155" s="25">
        <f>SUM(S148:S154)</f>
        <v>15249082935.040001</v>
      </c>
      <c r="T155" s="26">
        <f>S155/L155</f>
        <v>7.482363629117246E-2</v>
      </c>
      <c r="U155" s="25">
        <f>SUM(U148:U154)</f>
        <v>7422319061.6700001</v>
      </c>
      <c r="V155" s="27">
        <f>U155/L155</f>
        <v>3.6419560721995356E-2</v>
      </c>
      <c r="W155" s="28">
        <f t="shared" ref="W155:W160" si="57">L155-Q155</f>
        <v>150819913843</v>
      </c>
      <c r="X155" s="28">
        <f t="shared" si="55"/>
        <v>7826763873.3700008</v>
      </c>
    </row>
    <row r="156" spans="1:24" ht="33.75">
      <c r="A156" s="42" t="s">
        <v>236</v>
      </c>
      <c r="B156" s="42" t="s">
        <v>267</v>
      </c>
      <c r="C156" s="42" t="s">
        <v>254</v>
      </c>
      <c r="D156" s="42" t="s">
        <v>130</v>
      </c>
      <c r="E156" s="42" t="s">
        <v>17</v>
      </c>
      <c r="F156" s="42" t="s">
        <v>18</v>
      </c>
      <c r="G156" s="42" t="s">
        <v>19</v>
      </c>
      <c r="H156" s="51" t="s">
        <v>221</v>
      </c>
      <c r="I156" s="49">
        <v>700000000</v>
      </c>
      <c r="J156" s="49">
        <v>0</v>
      </c>
      <c r="K156" s="49">
        <v>0</v>
      </c>
      <c r="L156" s="49">
        <v>700000000</v>
      </c>
      <c r="M156" s="49">
        <v>0</v>
      </c>
      <c r="N156" s="49">
        <v>0</v>
      </c>
      <c r="O156" s="49">
        <v>700000000</v>
      </c>
      <c r="P156" s="67">
        <f t="shared" si="49"/>
        <v>1</v>
      </c>
      <c r="Q156" s="49">
        <v>194284500</v>
      </c>
      <c r="R156" s="64">
        <f t="shared" si="50"/>
        <v>0.27754928571428572</v>
      </c>
      <c r="S156" s="49">
        <v>1470000</v>
      </c>
      <c r="T156" s="64">
        <f t="shared" si="51"/>
        <v>2.0999999999999999E-3</v>
      </c>
      <c r="U156" s="49">
        <v>1470000</v>
      </c>
      <c r="V156" s="59">
        <f t="shared" si="52"/>
        <v>2.0999999999999999E-3</v>
      </c>
      <c r="W156" s="50">
        <f t="shared" si="57"/>
        <v>505715500</v>
      </c>
      <c r="X156" s="50">
        <f t="shared" si="55"/>
        <v>0</v>
      </c>
    </row>
    <row r="157" spans="1:24" ht="33.75">
      <c r="A157" s="42" t="s">
        <v>236</v>
      </c>
      <c r="B157" s="44" t="s">
        <v>267</v>
      </c>
      <c r="C157" s="44" t="s">
        <v>254</v>
      </c>
      <c r="D157" s="44" t="s">
        <v>130</v>
      </c>
      <c r="E157" s="44" t="s">
        <v>17</v>
      </c>
      <c r="F157" s="44" t="s">
        <v>48</v>
      </c>
      <c r="G157" s="44" t="s">
        <v>19</v>
      </c>
      <c r="H157" s="52" t="s">
        <v>221</v>
      </c>
      <c r="I157" s="46">
        <v>300000000</v>
      </c>
      <c r="J157" s="46">
        <v>0</v>
      </c>
      <c r="K157" s="46">
        <v>0</v>
      </c>
      <c r="L157" s="46">
        <v>300000000</v>
      </c>
      <c r="M157" s="46">
        <v>0</v>
      </c>
      <c r="N157" s="46">
        <v>0</v>
      </c>
      <c r="O157" s="46">
        <v>300000000</v>
      </c>
      <c r="P157" s="66">
        <f t="shared" si="49"/>
        <v>1</v>
      </c>
      <c r="Q157" s="46">
        <v>0</v>
      </c>
      <c r="R157" s="63">
        <f t="shared" si="50"/>
        <v>0</v>
      </c>
      <c r="S157" s="46">
        <v>0</v>
      </c>
      <c r="T157" s="63">
        <f t="shared" si="51"/>
        <v>0</v>
      </c>
      <c r="U157" s="46">
        <v>0</v>
      </c>
      <c r="V157" s="58">
        <f t="shared" si="52"/>
        <v>0</v>
      </c>
      <c r="W157" s="47">
        <f t="shared" si="57"/>
        <v>300000000</v>
      </c>
      <c r="X157" s="47">
        <f t="shared" si="55"/>
        <v>0</v>
      </c>
    </row>
    <row r="158" spans="1:24" ht="45">
      <c r="A158" s="42" t="s">
        <v>236</v>
      </c>
      <c r="B158" s="42" t="s">
        <v>267</v>
      </c>
      <c r="C158" s="42" t="s">
        <v>254</v>
      </c>
      <c r="D158" s="42" t="s">
        <v>131</v>
      </c>
      <c r="E158" s="42" t="s">
        <v>17</v>
      </c>
      <c r="F158" s="42" t="s">
        <v>18</v>
      </c>
      <c r="G158" s="42" t="s">
        <v>19</v>
      </c>
      <c r="H158" s="51" t="s">
        <v>222</v>
      </c>
      <c r="I158" s="49">
        <v>3000000000</v>
      </c>
      <c r="J158" s="49">
        <v>0</v>
      </c>
      <c r="K158" s="49">
        <v>0</v>
      </c>
      <c r="L158" s="49">
        <v>3000000000</v>
      </c>
      <c r="M158" s="49">
        <v>0</v>
      </c>
      <c r="N158" s="49">
        <v>0</v>
      </c>
      <c r="O158" s="49">
        <v>3000000000</v>
      </c>
      <c r="P158" s="67">
        <f t="shared" si="49"/>
        <v>1</v>
      </c>
      <c r="Q158" s="49">
        <v>1133021350</v>
      </c>
      <c r="R158" s="64">
        <f t="shared" si="50"/>
        <v>0.37767378333333335</v>
      </c>
      <c r="S158" s="49">
        <v>210086223</v>
      </c>
      <c r="T158" s="64">
        <f t="shared" si="51"/>
        <v>7.0028741000000005E-2</v>
      </c>
      <c r="U158" s="49">
        <v>210086223</v>
      </c>
      <c r="V158" s="59">
        <f t="shared" si="52"/>
        <v>7.0028741000000005E-2</v>
      </c>
      <c r="W158" s="50">
        <f t="shared" si="57"/>
        <v>1866978650</v>
      </c>
      <c r="X158" s="50">
        <f t="shared" si="55"/>
        <v>0</v>
      </c>
    </row>
    <row r="159" spans="1:24" ht="45">
      <c r="A159" s="42" t="s">
        <v>236</v>
      </c>
      <c r="B159" s="54" t="s">
        <v>267</v>
      </c>
      <c r="C159" s="44" t="s">
        <v>254</v>
      </c>
      <c r="D159" s="44" t="s">
        <v>131</v>
      </c>
      <c r="E159" s="44" t="s">
        <v>17</v>
      </c>
      <c r="F159" s="44" t="s">
        <v>48</v>
      </c>
      <c r="G159" s="44" t="s">
        <v>19</v>
      </c>
      <c r="H159" s="52" t="s">
        <v>222</v>
      </c>
      <c r="I159" s="46">
        <v>2000000000</v>
      </c>
      <c r="J159" s="46">
        <v>0</v>
      </c>
      <c r="K159" s="46">
        <v>0</v>
      </c>
      <c r="L159" s="46">
        <v>2000000000</v>
      </c>
      <c r="M159" s="46">
        <v>0</v>
      </c>
      <c r="N159" s="46">
        <v>0</v>
      </c>
      <c r="O159" s="46">
        <v>2000000000</v>
      </c>
      <c r="P159" s="66">
        <f t="shared" si="49"/>
        <v>1</v>
      </c>
      <c r="Q159" s="46">
        <v>0</v>
      </c>
      <c r="R159" s="63">
        <f t="shared" si="50"/>
        <v>0</v>
      </c>
      <c r="S159" s="46">
        <v>0</v>
      </c>
      <c r="T159" s="63">
        <f t="shared" si="51"/>
        <v>0</v>
      </c>
      <c r="U159" s="46">
        <v>0</v>
      </c>
      <c r="V159" s="58">
        <f t="shared" si="52"/>
        <v>0</v>
      </c>
      <c r="W159" s="47">
        <f t="shared" si="57"/>
        <v>2000000000</v>
      </c>
      <c r="X159" s="47">
        <f t="shared" si="55"/>
        <v>0</v>
      </c>
    </row>
    <row r="160" spans="1:24" ht="52.5">
      <c r="A160" s="23"/>
      <c r="B160" s="23" t="s">
        <v>283</v>
      </c>
      <c r="C160" s="23"/>
      <c r="D160" s="23"/>
      <c r="E160" s="23"/>
      <c r="F160" s="23"/>
      <c r="G160" s="23"/>
      <c r="H160" s="24"/>
      <c r="I160" s="25">
        <f>SUM(I156:I159)</f>
        <v>6000000000</v>
      </c>
      <c r="J160" s="25">
        <f t="shared" ref="J160:O160" si="58">SUM(J156:J159)</f>
        <v>0</v>
      </c>
      <c r="K160" s="25">
        <f t="shared" si="58"/>
        <v>0</v>
      </c>
      <c r="L160" s="25">
        <f t="shared" si="58"/>
        <v>6000000000</v>
      </c>
      <c r="M160" s="25">
        <f t="shared" si="58"/>
        <v>0</v>
      </c>
      <c r="N160" s="25">
        <f t="shared" si="58"/>
        <v>0</v>
      </c>
      <c r="O160" s="25">
        <f t="shared" si="58"/>
        <v>6000000000</v>
      </c>
      <c r="P160" s="69">
        <f>O160/L160</f>
        <v>1</v>
      </c>
      <c r="Q160" s="25">
        <f>SUM(Q156:Q159)</f>
        <v>1327305850</v>
      </c>
      <c r="R160" s="26">
        <f>Q160/L160</f>
        <v>0.22121764166666666</v>
      </c>
      <c r="S160" s="25">
        <f>SUM(S156:S159)</f>
        <v>211556223</v>
      </c>
      <c r="T160" s="26">
        <f>S160/L160</f>
        <v>3.5259370499999998E-2</v>
      </c>
      <c r="U160" s="25">
        <f>SUM(U156:U159)</f>
        <v>211556223</v>
      </c>
      <c r="V160" s="27">
        <f>U160/L160</f>
        <v>3.5259370499999998E-2</v>
      </c>
      <c r="W160" s="28">
        <f t="shared" si="57"/>
        <v>4672694150</v>
      </c>
      <c r="X160" s="28">
        <f t="shared" si="55"/>
        <v>0</v>
      </c>
    </row>
    <row r="161" spans="1:24" ht="45">
      <c r="A161" s="42" t="s">
        <v>236</v>
      </c>
      <c r="B161" s="42" t="s">
        <v>268</v>
      </c>
      <c r="C161" s="42" t="s">
        <v>255</v>
      </c>
      <c r="D161" s="42" t="s">
        <v>132</v>
      </c>
      <c r="E161" s="42" t="s">
        <v>17</v>
      </c>
      <c r="F161" s="42" t="s">
        <v>18</v>
      </c>
      <c r="G161" s="42" t="s">
        <v>19</v>
      </c>
      <c r="H161" s="51" t="s">
        <v>223</v>
      </c>
      <c r="I161" s="49">
        <v>3000000000</v>
      </c>
      <c r="J161" s="49">
        <v>0</v>
      </c>
      <c r="K161" s="49">
        <v>0</v>
      </c>
      <c r="L161" s="49">
        <v>3000000000</v>
      </c>
      <c r="M161" s="49">
        <v>0</v>
      </c>
      <c r="N161" s="49">
        <v>342923750</v>
      </c>
      <c r="O161" s="49">
        <v>2657076250</v>
      </c>
      <c r="P161" s="67">
        <f t="shared" si="49"/>
        <v>0.88569208333333338</v>
      </c>
      <c r="Q161" s="49">
        <v>984255125</v>
      </c>
      <c r="R161" s="64">
        <f t="shared" si="50"/>
        <v>0.32808504166666669</v>
      </c>
      <c r="S161" s="49">
        <v>99415631</v>
      </c>
      <c r="T161" s="64">
        <f t="shared" si="51"/>
        <v>3.3138543666666666E-2</v>
      </c>
      <c r="U161" s="49">
        <v>99415631</v>
      </c>
      <c r="V161" s="59">
        <f t="shared" si="52"/>
        <v>3.3138543666666666E-2</v>
      </c>
      <c r="W161" s="50">
        <f t="shared" si="53"/>
        <v>2015744875</v>
      </c>
      <c r="X161" s="50">
        <f t="shared" si="55"/>
        <v>0</v>
      </c>
    </row>
    <row r="162" spans="1:24" ht="45">
      <c r="A162" s="42" t="s">
        <v>236</v>
      </c>
      <c r="B162" s="44" t="s">
        <v>268</v>
      </c>
      <c r="C162" s="44" t="s">
        <v>255</v>
      </c>
      <c r="D162" s="44" t="s">
        <v>133</v>
      </c>
      <c r="E162" s="44" t="s">
        <v>17</v>
      </c>
      <c r="F162" s="44" t="s">
        <v>18</v>
      </c>
      <c r="G162" s="44" t="s">
        <v>19</v>
      </c>
      <c r="H162" s="52" t="s">
        <v>224</v>
      </c>
      <c r="I162" s="46">
        <v>1000000000</v>
      </c>
      <c r="J162" s="46">
        <v>0</v>
      </c>
      <c r="K162" s="46">
        <v>0</v>
      </c>
      <c r="L162" s="46">
        <v>1000000000</v>
      </c>
      <c r="M162" s="46">
        <v>0</v>
      </c>
      <c r="N162" s="46">
        <v>0</v>
      </c>
      <c r="O162" s="46">
        <v>1000000000</v>
      </c>
      <c r="P162" s="66">
        <f t="shared" si="49"/>
        <v>1</v>
      </c>
      <c r="Q162" s="46">
        <v>737991750</v>
      </c>
      <c r="R162" s="63">
        <f t="shared" si="50"/>
        <v>0.73799174999999995</v>
      </c>
      <c r="S162" s="46">
        <v>91565084</v>
      </c>
      <c r="T162" s="63">
        <f t="shared" si="51"/>
        <v>9.1565084000000005E-2</v>
      </c>
      <c r="U162" s="46">
        <v>91565084</v>
      </c>
      <c r="V162" s="58">
        <f t="shared" si="52"/>
        <v>9.1565084000000005E-2</v>
      </c>
      <c r="W162" s="47">
        <f t="shared" si="53"/>
        <v>262008250</v>
      </c>
      <c r="X162" s="47">
        <f t="shared" si="54"/>
        <v>0</v>
      </c>
    </row>
    <row r="163" spans="1:24" ht="45">
      <c r="A163" s="42" t="s">
        <v>236</v>
      </c>
      <c r="B163" s="42" t="s">
        <v>268</v>
      </c>
      <c r="C163" s="42" t="s">
        <v>255</v>
      </c>
      <c r="D163" s="42" t="s">
        <v>133</v>
      </c>
      <c r="E163" s="42" t="s">
        <v>17</v>
      </c>
      <c r="F163" s="42" t="s">
        <v>48</v>
      </c>
      <c r="G163" s="42" t="s">
        <v>19</v>
      </c>
      <c r="H163" s="51" t="s">
        <v>224</v>
      </c>
      <c r="I163" s="49">
        <v>509000000</v>
      </c>
      <c r="J163" s="49">
        <v>0</v>
      </c>
      <c r="K163" s="49">
        <v>0</v>
      </c>
      <c r="L163" s="49">
        <v>509000000</v>
      </c>
      <c r="M163" s="49">
        <v>0</v>
      </c>
      <c r="N163" s="49">
        <v>0</v>
      </c>
      <c r="O163" s="49">
        <v>509000000</v>
      </c>
      <c r="P163" s="67">
        <f t="shared" si="49"/>
        <v>1</v>
      </c>
      <c r="Q163" s="49">
        <v>94886592.5</v>
      </c>
      <c r="R163" s="64">
        <f t="shared" si="50"/>
        <v>0.18641766699410608</v>
      </c>
      <c r="S163" s="49">
        <v>16660000</v>
      </c>
      <c r="T163" s="64">
        <f t="shared" si="51"/>
        <v>3.273084479371316E-2</v>
      </c>
      <c r="U163" s="49">
        <v>16660000</v>
      </c>
      <c r="V163" s="59">
        <f t="shared" si="52"/>
        <v>3.273084479371316E-2</v>
      </c>
      <c r="W163" s="50">
        <f t="shared" si="53"/>
        <v>414113407.5</v>
      </c>
      <c r="X163" s="50">
        <f t="shared" si="54"/>
        <v>0</v>
      </c>
    </row>
    <row r="164" spans="1:24" ht="33.75">
      <c r="A164" s="42" t="s">
        <v>236</v>
      </c>
      <c r="B164" s="44" t="s">
        <v>268</v>
      </c>
      <c r="C164" s="44" t="s">
        <v>255</v>
      </c>
      <c r="D164" s="44" t="s">
        <v>134</v>
      </c>
      <c r="E164" s="44" t="s">
        <v>17</v>
      </c>
      <c r="F164" s="44" t="s">
        <v>18</v>
      </c>
      <c r="G164" s="44" t="s">
        <v>19</v>
      </c>
      <c r="H164" s="52" t="s">
        <v>225</v>
      </c>
      <c r="I164" s="46">
        <v>500000000</v>
      </c>
      <c r="J164" s="46">
        <v>0</v>
      </c>
      <c r="K164" s="46">
        <v>0</v>
      </c>
      <c r="L164" s="46">
        <v>500000000</v>
      </c>
      <c r="M164" s="46">
        <v>0</v>
      </c>
      <c r="N164" s="46">
        <v>0</v>
      </c>
      <c r="O164" s="46">
        <v>500000000</v>
      </c>
      <c r="P164" s="66">
        <f t="shared" si="49"/>
        <v>1</v>
      </c>
      <c r="Q164" s="46">
        <v>0</v>
      </c>
      <c r="R164" s="63">
        <f t="shared" si="50"/>
        <v>0</v>
      </c>
      <c r="S164" s="46">
        <v>0</v>
      </c>
      <c r="T164" s="63">
        <f t="shared" si="51"/>
        <v>0</v>
      </c>
      <c r="U164" s="46">
        <v>0</v>
      </c>
      <c r="V164" s="58">
        <f t="shared" si="52"/>
        <v>0</v>
      </c>
      <c r="W164" s="47">
        <f t="shared" si="53"/>
        <v>500000000</v>
      </c>
      <c r="X164" s="47">
        <f t="shared" si="54"/>
        <v>0</v>
      </c>
    </row>
    <row r="165" spans="1:24" ht="33.75">
      <c r="A165" s="42" t="s">
        <v>236</v>
      </c>
      <c r="B165" s="42" t="s">
        <v>268</v>
      </c>
      <c r="C165" s="42" t="s">
        <v>255</v>
      </c>
      <c r="D165" s="42" t="s">
        <v>135</v>
      </c>
      <c r="E165" s="42" t="s">
        <v>17</v>
      </c>
      <c r="F165" s="42" t="s">
        <v>18</v>
      </c>
      <c r="G165" s="42" t="s">
        <v>19</v>
      </c>
      <c r="H165" s="51" t="s">
        <v>226</v>
      </c>
      <c r="I165" s="49">
        <v>6000000000</v>
      </c>
      <c r="J165" s="49">
        <v>0</v>
      </c>
      <c r="K165" s="49">
        <v>0</v>
      </c>
      <c r="L165" s="49">
        <v>6000000000</v>
      </c>
      <c r="M165" s="49">
        <v>0</v>
      </c>
      <c r="N165" s="49">
        <v>5711438919</v>
      </c>
      <c r="O165" s="49">
        <v>288561081</v>
      </c>
      <c r="P165" s="67">
        <f t="shared" si="49"/>
        <v>4.8093513499999997E-2</v>
      </c>
      <c r="Q165" s="49">
        <v>0</v>
      </c>
      <c r="R165" s="64">
        <f t="shared" si="50"/>
        <v>0</v>
      </c>
      <c r="S165" s="49">
        <v>0</v>
      </c>
      <c r="T165" s="64">
        <f t="shared" si="51"/>
        <v>0</v>
      </c>
      <c r="U165" s="49">
        <v>0</v>
      </c>
      <c r="V165" s="59">
        <f t="shared" si="52"/>
        <v>0</v>
      </c>
      <c r="W165" s="50">
        <f t="shared" si="53"/>
        <v>6000000000</v>
      </c>
      <c r="X165" s="50">
        <f t="shared" si="54"/>
        <v>0</v>
      </c>
    </row>
    <row r="166" spans="1:24" ht="33.75">
      <c r="A166" s="42" t="s">
        <v>236</v>
      </c>
      <c r="B166" s="44" t="s">
        <v>268</v>
      </c>
      <c r="C166" s="44" t="s">
        <v>255</v>
      </c>
      <c r="D166" s="44" t="s">
        <v>135</v>
      </c>
      <c r="E166" s="44" t="s">
        <v>49</v>
      </c>
      <c r="F166" s="44" t="s">
        <v>50</v>
      </c>
      <c r="G166" s="44" t="s">
        <v>19</v>
      </c>
      <c r="H166" s="52" t="s">
        <v>226</v>
      </c>
      <c r="I166" s="46">
        <v>437811619</v>
      </c>
      <c r="J166" s="46">
        <v>0</v>
      </c>
      <c r="K166" s="46">
        <v>0</v>
      </c>
      <c r="L166" s="46">
        <v>437811619</v>
      </c>
      <c r="M166" s="46">
        <v>0</v>
      </c>
      <c r="N166" s="46">
        <v>387881008</v>
      </c>
      <c r="O166" s="46">
        <v>49930611</v>
      </c>
      <c r="P166" s="66">
        <f t="shared" si="49"/>
        <v>0.11404587917069418</v>
      </c>
      <c r="Q166" s="46">
        <v>0</v>
      </c>
      <c r="R166" s="63">
        <f t="shared" si="50"/>
        <v>0</v>
      </c>
      <c r="S166" s="46">
        <v>0</v>
      </c>
      <c r="T166" s="63">
        <f t="shared" si="51"/>
        <v>0</v>
      </c>
      <c r="U166" s="46">
        <v>0</v>
      </c>
      <c r="V166" s="58">
        <f t="shared" si="52"/>
        <v>0</v>
      </c>
      <c r="W166" s="47">
        <f t="shared" si="53"/>
        <v>437811619</v>
      </c>
      <c r="X166" s="47">
        <f t="shared" si="54"/>
        <v>0</v>
      </c>
    </row>
    <row r="167" spans="1:24" ht="56.25">
      <c r="A167" s="42" t="s">
        <v>236</v>
      </c>
      <c r="B167" s="42" t="s">
        <v>268</v>
      </c>
      <c r="C167" s="42" t="s">
        <v>255</v>
      </c>
      <c r="D167" s="42" t="s">
        <v>136</v>
      </c>
      <c r="E167" s="42" t="s">
        <v>17</v>
      </c>
      <c r="F167" s="42" t="s">
        <v>18</v>
      </c>
      <c r="G167" s="42" t="s">
        <v>19</v>
      </c>
      <c r="H167" s="51" t="s">
        <v>227</v>
      </c>
      <c r="I167" s="49">
        <v>9000000000</v>
      </c>
      <c r="J167" s="49">
        <v>0</v>
      </c>
      <c r="K167" s="49">
        <v>0</v>
      </c>
      <c r="L167" s="49">
        <v>9000000000</v>
      </c>
      <c r="M167" s="49">
        <v>0</v>
      </c>
      <c r="N167" s="49">
        <v>2000000000</v>
      </c>
      <c r="O167" s="49">
        <v>7000000000</v>
      </c>
      <c r="P167" s="67">
        <f t="shared" si="49"/>
        <v>0.77777777777777779</v>
      </c>
      <c r="Q167" s="49">
        <v>1908964093</v>
      </c>
      <c r="R167" s="64">
        <f t="shared" si="50"/>
        <v>0.21210712144444444</v>
      </c>
      <c r="S167" s="49">
        <v>269701853</v>
      </c>
      <c r="T167" s="64">
        <f t="shared" si="51"/>
        <v>2.9966872555555555E-2</v>
      </c>
      <c r="U167" s="49">
        <v>205096820</v>
      </c>
      <c r="V167" s="59">
        <f t="shared" si="52"/>
        <v>2.2788535555555555E-2</v>
      </c>
      <c r="W167" s="50">
        <f t="shared" si="53"/>
        <v>7091035907</v>
      </c>
      <c r="X167" s="50">
        <f t="shared" si="54"/>
        <v>64605033</v>
      </c>
    </row>
    <row r="168" spans="1:24" ht="56.25">
      <c r="A168" s="42" t="s">
        <v>236</v>
      </c>
      <c r="B168" s="44" t="s">
        <v>268</v>
      </c>
      <c r="C168" s="44" t="s">
        <v>255</v>
      </c>
      <c r="D168" s="44" t="s">
        <v>136</v>
      </c>
      <c r="E168" s="44" t="s">
        <v>17</v>
      </c>
      <c r="F168" s="44" t="s">
        <v>48</v>
      </c>
      <c r="G168" s="44" t="s">
        <v>19</v>
      </c>
      <c r="H168" s="52" t="s">
        <v>227</v>
      </c>
      <c r="I168" s="46">
        <v>8000000000</v>
      </c>
      <c r="J168" s="46">
        <v>0</v>
      </c>
      <c r="K168" s="46">
        <v>0</v>
      </c>
      <c r="L168" s="46">
        <v>8000000000</v>
      </c>
      <c r="M168" s="46">
        <v>0</v>
      </c>
      <c r="N168" s="46">
        <v>1815774516</v>
      </c>
      <c r="O168" s="46">
        <v>6184225484</v>
      </c>
      <c r="P168" s="66">
        <f t="shared" si="49"/>
        <v>0.77302818549999996</v>
      </c>
      <c r="Q168" s="46">
        <v>123782752</v>
      </c>
      <c r="R168" s="63">
        <f t="shared" si="50"/>
        <v>1.5472843999999999E-2</v>
      </c>
      <c r="S168" s="46">
        <v>0</v>
      </c>
      <c r="T168" s="63">
        <f t="shared" si="51"/>
        <v>0</v>
      </c>
      <c r="U168" s="46">
        <v>0</v>
      </c>
      <c r="V168" s="58">
        <f t="shared" si="52"/>
        <v>0</v>
      </c>
      <c r="W168" s="47">
        <f t="shared" si="53"/>
        <v>7876217248</v>
      </c>
      <c r="X168" s="47">
        <f t="shared" si="54"/>
        <v>0</v>
      </c>
    </row>
    <row r="169" spans="1:24" ht="33.75">
      <c r="A169" s="42" t="s">
        <v>236</v>
      </c>
      <c r="B169" s="42" t="s">
        <v>268</v>
      </c>
      <c r="C169" s="42" t="s">
        <v>255</v>
      </c>
      <c r="D169" s="42" t="s">
        <v>137</v>
      </c>
      <c r="E169" s="42" t="s">
        <v>17</v>
      </c>
      <c r="F169" s="42" t="s">
        <v>18</v>
      </c>
      <c r="G169" s="42" t="s">
        <v>19</v>
      </c>
      <c r="H169" s="51" t="s">
        <v>228</v>
      </c>
      <c r="I169" s="49">
        <v>5874313285</v>
      </c>
      <c r="J169" s="49">
        <v>0</v>
      </c>
      <c r="K169" s="49">
        <v>0</v>
      </c>
      <c r="L169" s="49">
        <v>5874313285</v>
      </c>
      <c r="M169" s="49">
        <v>0</v>
      </c>
      <c r="N169" s="49">
        <v>4367404755</v>
      </c>
      <c r="O169" s="49">
        <v>1506908530</v>
      </c>
      <c r="P169" s="67">
        <f t="shared" si="49"/>
        <v>0.25652505354930183</v>
      </c>
      <c r="Q169" s="49">
        <v>1385712500</v>
      </c>
      <c r="R169" s="64">
        <f t="shared" si="50"/>
        <v>0.23589353048949618</v>
      </c>
      <c r="S169" s="49">
        <v>142338506.19999999</v>
      </c>
      <c r="T169" s="64">
        <f t="shared" si="51"/>
        <v>2.4230663108053826E-2</v>
      </c>
      <c r="U169" s="49">
        <v>142338506.19999999</v>
      </c>
      <c r="V169" s="59">
        <f t="shared" si="52"/>
        <v>2.4230663108053826E-2</v>
      </c>
      <c r="W169" s="50">
        <f t="shared" si="53"/>
        <v>4488600785</v>
      </c>
      <c r="X169" s="50">
        <f t="shared" si="54"/>
        <v>0</v>
      </c>
    </row>
    <row r="170" spans="1:24" ht="33.75">
      <c r="A170" s="42" t="s">
        <v>236</v>
      </c>
      <c r="B170" s="44" t="s">
        <v>268</v>
      </c>
      <c r="C170" s="44" t="s">
        <v>255</v>
      </c>
      <c r="D170" s="44" t="s">
        <v>137</v>
      </c>
      <c r="E170" s="44" t="s">
        <v>17</v>
      </c>
      <c r="F170" s="44" t="s">
        <v>48</v>
      </c>
      <c r="G170" s="44" t="s">
        <v>19</v>
      </c>
      <c r="H170" s="52" t="s">
        <v>228</v>
      </c>
      <c r="I170" s="46">
        <v>5000000000</v>
      </c>
      <c r="J170" s="46">
        <v>0</v>
      </c>
      <c r="K170" s="46">
        <v>0</v>
      </c>
      <c r="L170" s="46">
        <v>5000000000</v>
      </c>
      <c r="M170" s="46">
        <v>0</v>
      </c>
      <c r="N170" s="46">
        <v>1000000000</v>
      </c>
      <c r="O170" s="46">
        <v>4000000000</v>
      </c>
      <c r="P170" s="66">
        <f t="shared" si="49"/>
        <v>0.8</v>
      </c>
      <c r="Q170" s="46">
        <v>0</v>
      </c>
      <c r="R170" s="63">
        <f t="shared" si="50"/>
        <v>0</v>
      </c>
      <c r="S170" s="46">
        <v>0</v>
      </c>
      <c r="T170" s="63">
        <f t="shared" si="51"/>
        <v>0</v>
      </c>
      <c r="U170" s="46">
        <v>0</v>
      </c>
      <c r="V170" s="58">
        <f t="shared" si="52"/>
        <v>0</v>
      </c>
      <c r="W170" s="47">
        <f t="shared" si="53"/>
        <v>5000000000</v>
      </c>
      <c r="X170" s="47">
        <f t="shared" si="54"/>
        <v>0</v>
      </c>
    </row>
    <row r="171" spans="1:24" ht="33.75">
      <c r="A171" s="42" t="s">
        <v>236</v>
      </c>
      <c r="B171" s="42" t="s">
        <v>268</v>
      </c>
      <c r="C171" s="42" t="s">
        <v>255</v>
      </c>
      <c r="D171" s="42" t="s">
        <v>137</v>
      </c>
      <c r="E171" s="42" t="s">
        <v>49</v>
      </c>
      <c r="F171" s="42" t="s">
        <v>50</v>
      </c>
      <c r="G171" s="42" t="s">
        <v>19</v>
      </c>
      <c r="H171" s="51" t="s">
        <v>228</v>
      </c>
      <c r="I171" s="49">
        <v>6125686715</v>
      </c>
      <c r="J171" s="49">
        <v>0</v>
      </c>
      <c r="K171" s="49">
        <v>0</v>
      </c>
      <c r="L171" s="49">
        <v>6125686715</v>
      </c>
      <c r="M171" s="49">
        <v>0</v>
      </c>
      <c r="N171" s="49">
        <v>3860172324</v>
      </c>
      <c r="O171" s="49">
        <v>2265514391</v>
      </c>
      <c r="P171" s="67">
        <f t="shared" si="49"/>
        <v>0.36983843549367673</v>
      </c>
      <c r="Q171" s="49">
        <v>2265514391</v>
      </c>
      <c r="R171" s="64">
        <f t="shared" si="50"/>
        <v>0.36983843549367673</v>
      </c>
      <c r="S171" s="49">
        <v>0</v>
      </c>
      <c r="T171" s="64">
        <f t="shared" si="51"/>
        <v>0</v>
      </c>
      <c r="U171" s="49">
        <v>0</v>
      </c>
      <c r="V171" s="59">
        <f t="shared" si="52"/>
        <v>0</v>
      </c>
      <c r="W171" s="50">
        <f t="shared" si="53"/>
        <v>3860172324</v>
      </c>
      <c r="X171" s="50">
        <f t="shared" si="54"/>
        <v>0</v>
      </c>
    </row>
    <row r="172" spans="1:24" ht="33.75">
      <c r="A172" s="42" t="s">
        <v>236</v>
      </c>
      <c r="B172" s="44" t="s">
        <v>268</v>
      </c>
      <c r="C172" s="44" t="s">
        <v>255</v>
      </c>
      <c r="D172" s="44" t="s">
        <v>138</v>
      </c>
      <c r="E172" s="44" t="s">
        <v>49</v>
      </c>
      <c r="F172" s="44" t="s">
        <v>50</v>
      </c>
      <c r="G172" s="44" t="s">
        <v>19</v>
      </c>
      <c r="H172" s="52" t="s">
        <v>229</v>
      </c>
      <c r="I172" s="46">
        <v>40250000000</v>
      </c>
      <c r="J172" s="46">
        <v>0</v>
      </c>
      <c r="K172" s="46">
        <v>0</v>
      </c>
      <c r="L172" s="46">
        <v>40250000000</v>
      </c>
      <c r="M172" s="46">
        <v>0</v>
      </c>
      <c r="N172" s="46">
        <v>19200000000</v>
      </c>
      <c r="O172" s="46">
        <v>21050000000</v>
      </c>
      <c r="P172" s="66">
        <f t="shared" si="49"/>
        <v>0.52298136645962734</v>
      </c>
      <c r="Q172" s="46">
        <v>2200237670</v>
      </c>
      <c r="R172" s="63">
        <f t="shared" si="50"/>
        <v>5.4664289937888196E-2</v>
      </c>
      <c r="S172" s="46">
        <v>175738552</v>
      </c>
      <c r="T172" s="63">
        <f t="shared" si="51"/>
        <v>4.3661752049689445E-3</v>
      </c>
      <c r="U172" s="46">
        <v>175738552</v>
      </c>
      <c r="V172" s="58">
        <f t="shared" si="52"/>
        <v>4.3661752049689445E-3</v>
      </c>
      <c r="W172" s="47">
        <f t="shared" si="53"/>
        <v>38049762330</v>
      </c>
      <c r="X172" s="47">
        <f t="shared" si="54"/>
        <v>0</v>
      </c>
    </row>
    <row r="173" spans="1:24" ht="33.75">
      <c r="A173" s="42" t="s">
        <v>236</v>
      </c>
      <c r="B173" s="42" t="s">
        <v>268</v>
      </c>
      <c r="C173" s="42" t="s">
        <v>255</v>
      </c>
      <c r="D173" s="42" t="s">
        <v>139</v>
      </c>
      <c r="E173" s="42" t="s">
        <v>17</v>
      </c>
      <c r="F173" s="42" t="s">
        <v>18</v>
      </c>
      <c r="G173" s="42" t="s">
        <v>19</v>
      </c>
      <c r="H173" s="51" t="s">
        <v>230</v>
      </c>
      <c r="I173" s="49">
        <v>500000000</v>
      </c>
      <c r="J173" s="49">
        <v>0</v>
      </c>
      <c r="K173" s="49">
        <v>0</v>
      </c>
      <c r="L173" s="49">
        <v>500000000</v>
      </c>
      <c r="M173" s="49">
        <v>0</v>
      </c>
      <c r="N173" s="49">
        <v>300000000</v>
      </c>
      <c r="O173" s="49">
        <v>200000000</v>
      </c>
      <c r="P173" s="67">
        <f t="shared" si="49"/>
        <v>0.4</v>
      </c>
      <c r="Q173" s="49">
        <v>85050000</v>
      </c>
      <c r="R173" s="64">
        <f t="shared" si="50"/>
        <v>0.1701</v>
      </c>
      <c r="S173" s="49">
        <v>0</v>
      </c>
      <c r="T173" s="64">
        <f t="shared" si="51"/>
        <v>0</v>
      </c>
      <c r="U173" s="49">
        <v>0</v>
      </c>
      <c r="V173" s="59">
        <f t="shared" si="52"/>
        <v>0</v>
      </c>
      <c r="W173" s="50">
        <f t="shared" si="53"/>
        <v>414950000</v>
      </c>
      <c r="X173" s="50">
        <f t="shared" si="54"/>
        <v>0</v>
      </c>
    </row>
    <row r="174" spans="1:24" ht="33.75">
      <c r="A174" s="42" t="s">
        <v>236</v>
      </c>
      <c r="B174" s="44" t="s">
        <v>268</v>
      </c>
      <c r="C174" s="44" t="s">
        <v>255</v>
      </c>
      <c r="D174" s="44" t="s">
        <v>139</v>
      </c>
      <c r="E174" s="44" t="s">
        <v>17</v>
      </c>
      <c r="F174" s="44" t="s">
        <v>48</v>
      </c>
      <c r="G174" s="44" t="s">
        <v>19</v>
      </c>
      <c r="H174" s="52" t="s">
        <v>230</v>
      </c>
      <c r="I174" s="46">
        <v>300000000</v>
      </c>
      <c r="J174" s="46">
        <v>0</v>
      </c>
      <c r="K174" s="46">
        <v>0</v>
      </c>
      <c r="L174" s="46">
        <v>300000000</v>
      </c>
      <c r="M174" s="46">
        <v>0</v>
      </c>
      <c r="N174" s="46">
        <v>300000000</v>
      </c>
      <c r="O174" s="46">
        <v>0</v>
      </c>
      <c r="P174" s="66">
        <f t="shared" si="49"/>
        <v>0</v>
      </c>
      <c r="Q174" s="46">
        <v>0</v>
      </c>
      <c r="R174" s="63">
        <f t="shared" si="50"/>
        <v>0</v>
      </c>
      <c r="S174" s="46">
        <v>0</v>
      </c>
      <c r="T174" s="63">
        <f t="shared" si="51"/>
        <v>0</v>
      </c>
      <c r="U174" s="46">
        <v>0</v>
      </c>
      <c r="V174" s="58">
        <f t="shared" si="52"/>
        <v>0</v>
      </c>
      <c r="W174" s="47">
        <f t="shared" si="53"/>
        <v>300000000</v>
      </c>
      <c r="X174" s="47">
        <f t="shared" si="54"/>
        <v>0</v>
      </c>
    </row>
    <row r="175" spans="1:24" ht="45">
      <c r="A175" s="42" t="s">
        <v>236</v>
      </c>
      <c r="B175" s="42" t="s">
        <v>268</v>
      </c>
      <c r="C175" s="42" t="s">
        <v>255</v>
      </c>
      <c r="D175" s="42" t="s">
        <v>140</v>
      </c>
      <c r="E175" s="42" t="s">
        <v>17</v>
      </c>
      <c r="F175" s="42" t="s">
        <v>18</v>
      </c>
      <c r="G175" s="42" t="s">
        <v>19</v>
      </c>
      <c r="H175" s="51" t="s">
        <v>231</v>
      </c>
      <c r="I175" s="49">
        <v>500000000</v>
      </c>
      <c r="J175" s="49">
        <v>0</v>
      </c>
      <c r="K175" s="49">
        <v>0</v>
      </c>
      <c r="L175" s="49">
        <v>500000000</v>
      </c>
      <c r="M175" s="49">
        <v>0</v>
      </c>
      <c r="N175" s="49">
        <v>500000000</v>
      </c>
      <c r="O175" s="49">
        <v>0</v>
      </c>
      <c r="P175" s="67">
        <f t="shared" si="49"/>
        <v>0</v>
      </c>
      <c r="Q175" s="49">
        <v>0</v>
      </c>
      <c r="R175" s="64">
        <f t="shared" si="50"/>
        <v>0</v>
      </c>
      <c r="S175" s="49">
        <v>0</v>
      </c>
      <c r="T175" s="64">
        <f t="shared" si="51"/>
        <v>0</v>
      </c>
      <c r="U175" s="49">
        <v>0</v>
      </c>
      <c r="V175" s="59">
        <f t="shared" si="52"/>
        <v>0</v>
      </c>
      <c r="W175" s="50">
        <f t="shared" si="53"/>
        <v>500000000</v>
      </c>
      <c r="X175" s="50">
        <f t="shared" si="54"/>
        <v>0</v>
      </c>
    </row>
    <row r="176" spans="1:24" ht="45">
      <c r="A176" s="42" t="s">
        <v>236</v>
      </c>
      <c r="B176" s="44" t="s">
        <v>268</v>
      </c>
      <c r="C176" s="44" t="s">
        <v>255</v>
      </c>
      <c r="D176" s="44" t="s">
        <v>140</v>
      </c>
      <c r="E176" s="44" t="s">
        <v>17</v>
      </c>
      <c r="F176" s="44" t="s">
        <v>48</v>
      </c>
      <c r="G176" s="44" t="s">
        <v>19</v>
      </c>
      <c r="H176" s="52" t="s">
        <v>231</v>
      </c>
      <c r="I176" s="46">
        <v>300000000</v>
      </c>
      <c r="J176" s="46">
        <v>0</v>
      </c>
      <c r="K176" s="46">
        <v>0</v>
      </c>
      <c r="L176" s="46">
        <v>300000000</v>
      </c>
      <c r="M176" s="46">
        <v>0</v>
      </c>
      <c r="N176" s="46">
        <v>300000000</v>
      </c>
      <c r="O176" s="46">
        <v>0</v>
      </c>
      <c r="P176" s="66">
        <f t="shared" si="49"/>
        <v>0</v>
      </c>
      <c r="Q176" s="46">
        <v>0</v>
      </c>
      <c r="R176" s="63">
        <f t="shared" si="50"/>
        <v>0</v>
      </c>
      <c r="S176" s="46">
        <v>0</v>
      </c>
      <c r="T176" s="63">
        <f t="shared" si="51"/>
        <v>0</v>
      </c>
      <c r="U176" s="46">
        <v>0</v>
      </c>
      <c r="V176" s="58">
        <f t="shared" si="52"/>
        <v>0</v>
      </c>
      <c r="W176" s="47">
        <f t="shared" si="53"/>
        <v>300000000</v>
      </c>
      <c r="X176" s="47">
        <f t="shared" si="54"/>
        <v>0</v>
      </c>
    </row>
    <row r="177" spans="1:24" ht="45">
      <c r="A177" s="42" t="s">
        <v>236</v>
      </c>
      <c r="B177" s="42" t="s">
        <v>268</v>
      </c>
      <c r="C177" s="42" t="s">
        <v>255</v>
      </c>
      <c r="D177" s="42" t="s">
        <v>141</v>
      </c>
      <c r="E177" s="42" t="s">
        <v>17</v>
      </c>
      <c r="F177" s="42" t="s">
        <v>18</v>
      </c>
      <c r="G177" s="42" t="s">
        <v>19</v>
      </c>
      <c r="H177" s="51" t="s">
        <v>232</v>
      </c>
      <c r="I177" s="49">
        <v>800000000</v>
      </c>
      <c r="J177" s="49">
        <v>0</v>
      </c>
      <c r="K177" s="49">
        <v>0</v>
      </c>
      <c r="L177" s="49">
        <v>800000000</v>
      </c>
      <c r="M177" s="49">
        <v>0</v>
      </c>
      <c r="N177" s="49">
        <v>0</v>
      </c>
      <c r="O177" s="49">
        <v>800000000</v>
      </c>
      <c r="P177" s="67">
        <f t="shared" si="49"/>
        <v>1</v>
      </c>
      <c r="Q177" s="49">
        <v>0</v>
      </c>
      <c r="R177" s="64">
        <f t="shared" si="50"/>
        <v>0</v>
      </c>
      <c r="S177" s="49">
        <v>0</v>
      </c>
      <c r="T177" s="64">
        <f t="shared" si="51"/>
        <v>0</v>
      </c>
      <c r="U177" s="49">
        <v>0</v>
      </c>
      <c r="V177" s="59">
        <f t="shared" si="52"/>
        <v>0</v>
      </c>
      <c r="W177" s="50">
        <f t="shared" si="53"/>
        <v>800000000</v>
      </c>
      <c r="X177" s="50">
        <f t="shared" si="54"/>
        <v>0</v>
      </c>
    </row>
    <row r="178" spans="1:24" ht="78.75">
      <c r="A178" s="42" t="s">
        <v>236</v>
      </c>
      <c r="B178" s="54" t="s">
        <v>268</v>
      </c>
      <c r="C178" s="44" t="s">
        <v>255</v>
      </c>
      <c r="D178" s="44" t="s">
        <v>142</v>
      </c>
      <c r="E178" s="44" t="s">
        <v>17</v>
      </c>
      <c r="F178" s="44" t="s">
        <v>18</v>
      </c>
      <c r="G178" s="55" t="s">
        <v>19</v>
      </c>
      <c r="H178" s="56" t="s">
        <v>233</v>
      </c>
      <c r="I178" s="57">
        <v>1000000000</v>
      </c>
      <c r="J178" s="57">
        <v>0</v>
      </c>
      <c r="K178" s="57">
        <v>0</v>
      </c>
      <c r="L178" s="57">
        <v>1000000000</v>
      </c>
      <c r="M178" s="57">
        <v>0</v>
      </c>
      <c r="N178" s="57">
        <v>1000000000</v>
      </c>
      <c r="O178" s="57">
        <v>0</v>
      </c>
      <c r="P178" s="66">
        <f t="shared" si="49"/>
        <v>0</v>
      </c>
      <c r="Q178" s="57">
        <v>0</v>
      </c>
      <c r="R178" s="63">
        <f t="shared" si="50"/>
        <v>0</v>
      </c>
      <c r="S178" s="57">
        <v>0</v>
      </c>
      <c r="T178" s="63">
        <f t="shared" si="51"/>
        <v>0</v>
      </c>
      <c r="U178" s="57">
        <v>0</v>
      </c>
      <c r="V178" s="58">
        <f t="shared" si="52"/>
        <v>0</v>
      </c>
      <c r="W178" s="47">
        <f>L178-Q178</f>
        <v>1000000000</v>
      </c>
      <c r="X178" s="47">
        <f>S178-U178</f>
        <v>0</v>
      </c>
    </row>
    <row r="179" spans="1:24" ht="31.5">
      <c r="A179" s="30"/>
      <c r="B179" s="23" t="s">
        <v>275</v>
      </c>
      <c r="C179" s="30"/>
      <c r="D179" s="30"/>
      <c r="E179" s="30"/>
      <c r="F179" s="30"/>
      <c r="G179" s="30"/>
      <c r="H179" s="30"/>
      <c r="I179" s="31">
        <f>SUM(I161:I178)</f>
        <v>89096811619</v>
      </c>
      <c r="J179" s="31">
        <f t="shared" ref="J179:O179" si="59">SUM(J161:J178)</f>
        <v>0</v>
      </c>
      <c r="K179" s="31">
        <f t="shared" si="59"/>
        <v>0</v>
      </c>
      <c r="L179" s="31">
        <f t="shared" si="59"/>
        <v>89096811619</v>
      </c>
      <c r="M179" s="31">
        <f t="shared" si="59"/>
        <v>0</v>
      </c>
      <c r="N179" s="31">
        <f t="shared" si="59"/>
        <v>41085595272</v>
      </c>
      <c r="O179" s="31">
        <f t="shared" si="59"/>
        <v>48011216347</v>
      </c>
      <c r="P179" s="69">
        <f>O179/L179</f>
        <v>0.53886570657890465</v>
      </c>
      <c r="Q179" s="31">
        <f>SUM(Q161:Q178)</f>
        <v>9786394873.5</v>
      </c>
      <c r="R179" s="26">
        <f>Q179/L179</f>
        <v>0.10984001218078425</v>
      </c>
      <c r="S179" s="31">
        <f>SUM(S161:S178)</f>
        <v>795419626.20000005</v>
      </c>
      <c r="T179" s="26">
        <f>S179/L179</f>
        <v>8.9275879994607562E-3</v>
      </c>
      <c r="U179" s="31">
        <f>SUM(U161:U178)</f>
        <v>730814593.20000005</v>
      </c>
      <c r="V179" s="27">
        <f>U179/L179</f>
        <v>8.202477506435853E-3</v>
      </c>
      <c r="W179" s="31">
        <f>L179-Q179</f>
        <v>79310416745.5</v>
      </c>
      <c r="X179" s="28">
        <f>S179-U179</f>
        <v>64605033</v>
      </c>
    </row>
    <row r="180" spans="1:24">
      <c r="A180" s="17" t="s">
        <v>277</v>
      </c>
      <c r="B180" s="32"/>
      <c r="C180" s="32"/>
      <c r="D180" s="33"/>
      <c r="E180" s="33"/>
      <c r="F180" s="33"/>
      <c r="G180" s="33"/>
      <c r="H180" s="33"/>
      <c r="I180" s="34">
        <f>I131+I137+I140+I143+I147+I155+I160+I179</f>
        <v>3464357634368</v>
      </c>
      <c r="J180" s="34">
        <f t="shared" ref="J180:O180" si="60">J131+J137+J140+J143+J147+J155+J160+J179</f>
        <v>259200000000</v>
      </c>
      <c r="K180" s="34">
        <f t="shared" si="60"/>
        <v>0</v>
      </c>
      <c r="L180" s="34">
        <f t="shared" si="60"/>
        <v>3723557634368</v>
      </c>
      <c r="M180" s="34">
        <f t="shared" si="60"/>
        <v>222200000000</v>
      </c>
      <c r="N180" s="34">
        <f t="shared" si="60"/>
        <v>824897314789.62</v>
      </c>
      <c r="O180" s="34">
        <f t="shared" si="60"/>
        <v>2676460319578.3804</v>
      </c>
      <c r="P180" s="70">
        <f>O180/L180</f>
        <v>0.71879116221405193</v>
      </c>
      <c r="Q180" s="34">
        <f>SUM(Q179+Q160+Q155+Q147+Q143+Q140+Q137+Q131)</f>
        <v>2180972149329.4897</v>
      </c>
      <c r="R180" s="20">
        <f>Q180/L180</f>
        <v>0.5857226780107746</v>
      </c>
      <c r="S180" s="34">
        <f>S179+S160+S155+S147+S143+S140+S137+S131</f>
        <v>223151113177.44</v>
      </c>
      <c r="T180" s="20">
        <f>S180/L180</f>
        <v>5.9929544561840915E-2</v>
      </c>
      <c r="U180" s="34">
        <f>SUM(U179+U160+U155+U147+U143+U140+U137+U131)</f>
        <v>181661892350.44</v>
      </c>
      <c r="V180" s="21">
        <f>U180/L180</f>
        <v>4.8787184243832313E-2</v>
      </c>
      <c r="W180" s="34">
        <f>L180-Q180</f>
        <v>1542585485038.5103</v>
      </c>
      <c r="X180" s="22">
        <f>S180-U180</f>
        <v>41489220827</v>
      </c>
    </row>
    <row r="181" spans="1:24">
      <c r="A181" s="35" t="s">
        <v>287</v>
      </c>
      <c r="B181" s="36"/>
      <c r="C181" s="36"/>
      <c r="D181" s="37"/>
      <c r="E181" s="37"/>
      <c r="F181" s="37"/>
      <c r="G181" s="37"/>
      <c r="H181" s="37"/>
      <c r="I181" s="38">
        <f>I180+I25+I22</f>
        <v>3685771685382</v>
      </c>
      <c r="J181" s="38">
        <f t="shared" ref="J181:O181" si="61">J180+J25+J22</f>
        <v>259200000000</v>
      </c>
      <c r="K181" s="38">
        <f t="shared" si="61"/>
        <v>0</v>
      </c>
      <c r="L181" s="38">
        <f t="shared" si="61"/>
        <v>3944971685382</v>
      </c>
      <c r="M181" s="38">
        <f t="shared" si="61"/>
        <v>232200000000</v>
      </c>
      <c r="N181" s="38">
        <f t="shared" si="61"/>
        <v>841894167649.29004</v>
      </c>
      <c r="O181" s="38">
        <f t="shared" si="61"/>
        <v>2870877517732.7104</v>
      </c>
      <c r="P181" s="71">
        <f>O181/L181</f>
        <v>0.72773082969661851</v>
      </c>
      <c r="Q181" s="38">
        <f>Q180+Q25+Q22</f>
        <v>2274158096065.0498</v>
      </c>
      <c r="R181" s="39">
        <f>Q181/L181</f>
        <v>0.576470068084871</v>
      </c>
      <c r="S181" s="38">
        <f>S180+S25+S22</f>
        <v>275443975225.53998</v>
      </c>
      <c r="T181" s="39">
        <f>S181/L181</f>
        <v>6.9821534143373234E-2</v>
      </c>
      <c r="U181" s="38">
        <f>U180+U25+U22</f>
        <v>229441829792.72</v>
      </c>
      <c r="V181" s="40">
        <f>U181/L181</f>
        <v>5.8160577081683838E-2</v>
      </c>
      <c r="W181" s="38">
        <f>L181-Q181</f>
        <v>1670813589316.9502</v>
      </c>
      <c r="X181" s="41">
        <f>S181-U181</f>
        <v>46002145432.819977</v>
      </c>
    </row>
    <row r="182" spans="1:24">
      <c r="I182" s="1"/>
    </row>
  </sheetData>
  <sheetProtection algorithmName="SHA-512" hashValue="Mx4D90QaubyWcaUiYSi8UycrCaUeHgiNDypiAQ4tIXR9ZOtqf0RI3ku6B6lv8V7feNa8VY8xiCKAqGOHgN/cWQ==" saltValue="yJVsbT5ewTUAeNLvacKSQA==" spinCount="100000" sheet="1" objects="1" scenarios="1"/>
  <autoFilter ref="A5:X182" xr:uid="{6BB97181-AD45-4598-A459-DF9F908AF90E}"/>
  <pageMargins left="0.7" right="0.7" top="0.75" bottom="0.75" header="0.3" footer="0.3"/>
  <ignoredErrors>
    <ignoredError sqref="P9 R9 T9 V9:W9 W131 P131 R131 T131 P137 R137:T137 P147:T147 P155:T155 P160:U160 R181 R179 T181 T179 P180:U180 P179:Q179 U179 P181:Q181 U181 S179 S181" formula="1"/>
    <ignoredError sqref="U131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ABRIL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Goldy del Pilar Criollo Leguizamo</dc:creator>
  <cp:lastModifiedBy>Administrador</cp:lastModifiedBy>
  <dcterms:created xsi:type="dcterms:W3CDTF">2025-02-03T12:56:55Z</dcterms:created>
  <dcterms:modified xsi:type="dcterms:W3CDTF">2025-05-02T21:21:04Z</dcterms:modified>
</cp:coreProperties>
</file>