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ias\Documents\2025\INFORME PAGINA WEB INVIAS\Feb-2025\"/>
    </mc:Choice>
  </mc:AlternateContent>
  <xr:revisionPtr revIDLastSave="0" documentId="13_ncr:1_{31B44854-6710-49A1-A369-828559F0E6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E" sheetId="3" r:id="rId1"/>
  </sheets>
  <definedNames>
    <definedName name="_xlnm._FilterDatabase" localSheetId="0" hidden="1">INFORME!$A$5:$X$179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3" l="1"/>
  <c r="R6" i="3"/>
  <c r="P7" i="3"/>
  <c r="R7" i="3"/>
  <c r="P8" i="3"/>
  <c r="R8" i="3"/>
  <c r="T6" i="3"/>
  <c r="T7" i="3"/>
  <c r="T8" i="3"/>
  <c r="U176" i="3"/>
  <c r="S176" i="3"/>
  <c r="Q176" i="3"/>
  <c r="J176" i="3"/>
  <c r="K176" i="3"/>
  <c r="L176" i="3"/>
  <c r="M176" i="3"/>
  <c r="N176" i="3"/>
  <c r="O176" i="3"/>
  <c r="I176" i="3"/>
  <c r="U157" i="3"/>
  <c r="S157" i="3"/>
  <c r="Q157" i="3"/>
  <c r="J157" i="3"/>
  <c r="K157" i="3"/>
  <c r="L157" i="3"/>
  <c r="M157" i="3"/>
  <c r="N157" i="3"/>
  <c r="O157" i="3"/>
  <c r="I157" i="3"/>
  <c r="U152" i="3"/>
  <c r="S152" i="3"/>
  <c r="Q152" i="3"/>
  <c r="J152" i="3"/>
  <c r="K152" i="3"/>
  <c r="L152" i="3"/>
  <c r="M152" i="3"/>
  <c r="N152" i="3"/>
  <c r="O152" i="3"/>
  <c r="I152" i="3"/>
  <c r="U144" i="3"/>
  <c r="S144" i="3"/>
  <c r="Q144" i="3"/>
  <c r="J144" i="3"/>
  <c r="K144" i="3"/>
  <c r="L144" i="3"/>
  <c r="M144" i="3"/>
  <c r="N144" i="3"/>
  <c r="O144" i="3"/>
  <c r="I144" i="3"/>
  <c r="U140" i="3"/>
  <c r="S140" i="3"/>
  <c r="Q140" i="3"/>
  <c r="J140" i="3"/>
  <c r="K140" i="3"/>
  <c r="L140" i="3"/>
  <c r="M140" i="3"/>
  <c r="N140" i="3"/>
  <c r="O140" i="3"/>
  <c r="I140" i="3"/>
  <c r="U137" i="3"/>
  <c r="S137" i="3"/>
  <c r="Q137" i="3"/>
  <c r="J137" i="3"/>
  <c r="K137" i="3"/>
  <c r="L137" i="3"/>
  <c r="M137" i="3"/>
  <c r="N137" i="3"/>
  <c r="O137" i="3"/>
  <c r="I137" i="3"/>
  <c r="U134" i="3"/>
  <c r="S134" i="3"/>
  <c r="Q134" i="3"/>
  <c r="J134" i="3"/>
  <c r="K134" i="3"/>
  <c r="L134" i="3"/>
  <c r="M134" i="3"/>
  <c r="N134" i="3"/>
  <c r="O134" i="3"/>
  <c r="I134" i="3"/>
  <c r="U131" i="3"/>
  <c r="S131" i="3"/>
  <c r="Q131" i="3"/>
  <c r="J131" i="3"/>
  <c r="K131" i="3"/>
  <c r="L131" i="3"/>
  <c r="M131" i="3"/>
  <c r="N131" i="3"/>
  <c r="O131" i="3"/>
  <c r="I131" i="3"/>
  <c r="S24" i="3"/>
  <c r="S25" i="3" s="1"/>
  <c r="X25" i="3" s="1"/>
  <c r="Q24" i="3"/>
  <c r="J24" i="3"/>
  <c r="J25" i="3" s="1"/>
  <c r="K24" i="3"/>
  <c r="K25" i="3" s="1"/>
  <c r="L24" i="3"/>
  <c r="V24" i="3" s="1"/>
  <c r="M24" i="3"/>
  <c r="M25" i="3" s="1"/>
  <c r="N24" i="3"/>
  <c r="N25" i="3" s="1"/>
  <c r="O24" i="3"/>
  <c r="O25" i="3" s="1"/>
  <c r="I24" i="3"/>
  <c r="I25" i="3" s="1"/>
  <c r="U21" i="3"/>
  <c r="S21" i="3"/>
  <c r="Q21" i="3"/>
  <c r="J21" i="3"/>
  <c r="K21" i="3"/>
  <c r="L21" i="3"/>
  <c r="M21" i="3"/>
  <c r="N21" i="3"/>
  <c r="O21" i="3"/>
  <c r="I21" i="3"/>
  <c r="U15" i="3"/>
  <c r="S15" i="3"/>
  <c r="Q15" i="3"/>
  <c r="J15" i="3"/>
  <c r="K15" i="3"/>
  <c r="L15" i="3"/>
  <c r="M15" i="3"/>
  <c r="N15" i="3"/>
  <c r="O15" i="3"/>
  <c r="I15" i="3"/>
  <c r="U11" i="3"/>
  <c r="S11" i="3"/>
  <c r="Q11" i="3"/>
  <c r="J11" i="3"/>
  <c r="K11" i="3"/>
  <c r="L11" i="3"/>
  <c r="M11" i="3"/>
  <c r="N11" i="3"/>
  <c r="O11" i="3"/>
  <c r="I11" i="3"/>
  <c r="U9" i="3"/>
  <c r="S9" i="3"/>
  <c r="Q9" i="3"/>
  <c r="J9" i="3"/>
  <c r="K9" i="3"/>
  <c r="L9" i="3"/>
  <c r="M9" i="3"/>
  <c r="N9" i="3"/>
  <c r="O9" i="3"/>
  <c r="I9" i="3"/>
  <c r="X175" i="3"/>
  <c r="W175" i="3"/>
  <c r="V175" i="3"/>
  <c r="T175" i="3"/>
  <c r="R175" i="3"/>
  <c r="P175" i="3"/>
  <c r="X174" i="3"/>
  <c r="W174" i="3"/>
  <c r="V174" i="3"/>
  <c r="T174" i="3"/>
  <c r="R174" i="3"/>
  <c r="P174" i="3"/>
  <c r="X173" i="3"/>
  <c r="W173" i="3"/>
  <c r="V173" i="3"/>
  <c r="T173" i="3"/>
  <c r="R173" i="3"/>
  <c r="P173" i="3"/>
  <c r="X172" i="3"/>
  <c r="W172" i="3"/>
  <c r="V172" i="3"/>
  <c r="T172" i="3"/>
  <c r="R172" i="3"/>
  <c r="P172" i="3"/>
  <c r="X171" i="3"/>
  <c r="W171" i="3"/>
  <c r="V171" i="3"/>
  <c r="T171" i="3"/>
  <c r="R171" i="3"/>
  <c r="P171" i="3"/>
  <c r="X170" i="3"/>
  <c r="W170" i="3"/>
  <c r="V170" i="3"/>
  <c r="T170" i="3"/>
  <c r="R170" i="3"/>
  <c r="P170" i="3"/>
  <c r="X169" i="3"/>
  <c r="W169" i="3"/>
  <c r="V169" i="3"/>
  <c r="T169" i="3"/>
  <c r="R169" i="3"/>
  <c r="P169" i="3"/>
  <c r="X168" i="3"/>
  <c r="W168" i="3"/>
  <c r="V168" i="3"/>
  <c r="T168" i="3"/>
  <c r="R168" i="3"/>
  <c r="P168" i="3"/>
  <c r="X167" i="3"/>
  <c r="W167" i="3"/>
  <c r="V167" i="3"/>
  <c r="T167" i="3"/>
  <c r="R167" i="3"/>
  <c r="P167" i="3"/>
  <c r="X166" i="3"/>
  <c r="W166" i="3"/>
  <c r="V166" i="3"/>
  <c r="T166" i="3"/>
  <c r="R166" i="3"/>
  <c r="P166" i="3"/>
  <c r="X165" i="3"/>
  <c r="W165" i="3"/>
  <c r="V165" i="3"/>
  <c r="T165" i="3"/>
  <c r="R165" i="3"/>
  <c r="P165" i="3"/>
  <c r="X164" i="3"/>
  <c r="W164" i="3"/>
  <c r="V164" i="3"/>
  <c r="T164" i="3"/>
  <c r="R164" i="3"/>
  <c r="P164" i="3"/>
  <c r="X163" i="3"/>
  <c r="W163" i="3"/>
  <c r="V163" i="3"/>
  <c r="T163" i="3"/>
  <c r="R163" i="3"/>
  <c r="P163" i="3"/>
  <c r="X162" i="3"/>
  <c r="W162" i="3"/>
  <c r="V162" i="3"/>
  <c r="T162" i="3"/>
  <c r="R162" i="3"/>
  <c r="P162" i="3"/>
  <c r="X161" i="3"/>
  <c r="W161" i="3"/>
  <c r="V161" i="3"/>
  <c r="T161" i="3"/>
  <c r="R161" i="3"/>
  <c r="P161" i="3"/>
  <c r="X160" i="3"/>
  <c r="W160" i="3"/>
  <c r="V160" i="3"/>
  <c r="T160" i="3"/>
  <c r="R160" i="3"/>
  <c r="P160" i="3"/>
  <c r="X159" i="3"/>
  <c r="W159" i="3"/>
  <c r="V159" i="3"/>
  <c r="T159" i="3"/>
  <c r="R159" i="3"/>
  <c r="P159" i="3"/>
  <c r="X158" i="3"/>
  <c r="W158" i="3"/>
  <c r="V158" i="3"/>
  <c r="T158" i="3"/>
  <c r="R158" i="3"/>
  <c r="P158" i="3"/>
  <c r="X156" i="3"/>
  <c r="W156" i="3"/>
  <c r="V156" i="3"/>
  <c r="T156" i="3"/>
  <c r="R156" i="3"/>
  <c r="P156" i="3"/>
  <c r="X155" i="3"/>
  <c r="W155" i="3"/>
  <c r="V155" i="3"/>
  <c r="T155" i="3"/>
  <c r="R155" i="3"/>
  <c r="P155" i="3"/>
  <c r="X154" i="3"/>
  <c r="W154" i="3"/>
  <c r="V154" i="3"/>
  <c r="T154" i="3"/>
  <c r="R154" i="3"/>
  <c r="P154" i="3"/>
  <c r="X153" i="3"/>
  <c r="W153" i="3"/>
  <c r="V153" i="3"/>
  <c r="T153" i="3"/>
  <c r="R153" i="3"/>
  <c r="P153" i="3"/>
  <c r="X151" i="3"/>
  <c r="W151" i="3"/>
  <c r="V151" i="3"/>
  <c r="T151" i="3"/>
  <c r="R151" i="3"/>
  <c r="P151" i="3"/>
  <c r="X150" i="3"/>
  <c r="W150" i="3"/>
  <c r="V150" i="3"/>
  <c r="T150" i="3"/>
  <c r="R150" i="3"/>
  <c r="P150" i="3"/>
  <c r="X149" i="3"/>
  <c r="W149" i="3"/>
  <c r="V149" i="3"/>
  <c r="T149" i="3"/>
  <c r="R149" i="3"/>
  <c r="P149" i="3"/>
  <c r="X148" i="3"/>
  <c r="W148" i="3"/>
  <c r="V148" i="3"/>
  <c r="T148" i="3"/>
  <c r="R148" i="3"/>
  <c r="P148" i="3"/>
  <c r="X147" i="3"/>
  <c r="W147" i="3"/>
  <c r="V147" i="3"/>
  <c r="T147" i="3"/>
  <c r="R147" i="3"/>
  <c r="P147" i="3"/>
  <c r="X146" i="3"/>
  <c r="W146" i="3"/>
  <c r="V146" i="3"/>
  <c r="T146" i="3"/>
  <c r="R146" i="3"/>
  <c r="P146" i="3"/>
  <c r="X145" i="3"/>
  <c r="W145" i="3"/>
  <c r="V145" i="3"/>
  <c r="T145" i="3"/>
  <c r="R145" i="3"/>
  <c r="P145" i="3"/>
  <c r="X143" i="3"/>
  <c r="W143" i="3"/>
  <c r="V143" i="3"/>
  <c r="T143" i="3"/>
  <c r="R143" i="3"/>
  <c r="P143" i="3"/>
  <c r="X142" i="3"/>
  <c r="W142" i="3"/>
  <c r="V142" i="3"/>
  <c r="T142" i="3"/>
  <c r="R142" i="3"/>
  <c r="P142" i="3"/>
  <c r="X141" i="3"/>
  <c r="W141" i="3"/>
  <c r="V141" i="3"/>
  <c r="T141" i="3"/>
  <c r="R141" i="3"/>
  <c r="P141" i="3"/>
  <c r="X139" i="3"/>
  <c r="W139" i="3"/>
  <c r="V139" i="3"/>
  <c r="T139" i="3"/>
  <c r="R139" i="3"/>
  <c r="P139" i="3"/>
  <c r="X138" i="3"/>
  <c r="W138" i="3"/>
  <c r="V138" i="3"/>
  <c r="T138" i="3"/>
  <c r="R138" i="3"/>
  <c r="P138" i="3"/>
  <c r="X136" i="3"/>
  <c r="W136" i="3"/>
  <c r="V136" i="3"/>
  <c r="T136" i="3"/>
  <c r="R136" i="3"/>
  <c r="P136" i="3"/>
  <c r="X135" i="3"/>
  <c r="W135" i="3"/>
  <c r="V135" i="3"/>
  <c r="T135" i="3"/>
  <c r="R135" i="3"/>
  <c r="P135" i="3"/>
  <c r="X133" i="3"/>
  <c r="W133" i="3"/>
  <c r="V133" i="3"/>
  <c r="T133" i="3"/>
  <c r="R133" i="3"/>
  <c r="P133" i="3"/>
  <c r="X132" i="3"/>
  <c r="W132" i="3"/>
  <c r="V132" i="3"/>
  <c r="T132" i="3"/>
  <c r="R132" i="3"/>
  <c r="P132" i="3"/>
  <c r="X130" i="3"/>
  <c r="W130" i="3"/>
  <c r="V130" i="3"/>
  <c r="T130" i="3"/>
  <c r="R130" i="3"/>
  <c r="P130" i="3"/>
  <c r="X129" i="3"/>
  <c r="W129" i="3"/>
  <c r="V129" i="3"/>
  <c r="T129" i="3"/>
  <c r="R129" i="3"/>
  <c r="P129" i="3"/>
  <c r="X128" i="3"/>
  <c r="W128" i="3"/>
  <c r="V128" i="3"/>
  <c r="T128" i="3"/>
  <c r="R128" i="3"/>
  <c r="P128" i="3"/>
  <c r="X127" i="3"/>
  <c r="W127" i="3"/>
  <c r="V127" i="3"/>
  <c r="T127" i="3"/>
  <c r="R127" i="3"/>
  <c r="P127" i="3"/>
  <c r="X126" i="3"/>
  <c r="W126" i="3"/>
  <c r="V126" i="3"/>
  <c r="T126" i="3"/>
  <c r="R126" i="3"/>
  <c r="P126" i="3"/>
  <c r="X125" i="3"/>
  <c r="W125" i="3"/>
  <c r="V125" i="3"/>
  <c r="T125" i="3"/>
  <c r="R125" i="3"/>
  <c r="P125" i="3"/>
  <c r="X124" i="3"/>
  <c r="W124" i="3"/>
  <c r="V124" i="3"/>
  <c r="T124" i="3"/>
  <c r="R124" i="3"/>
  <c r="P124" i="3"/>
  <c r="X123" i="3"/>
  <c r="W123" i="3"/>
  <c r="V123" i="3"/>
  <c r="T123" i="3"/>
  <c r="R123" i="3"/>
  <c r="P123" i="3"/>
  <c r="X122" i="3"/>
  <c r="W122" i="3"/>
  <c r="V122" i="3"/>
  <c r="T122" i="3"/>
  <c r="R122" i="3"/>
  <c r="P122" i="3"/>
  <c r="X121" i="3"/>
  <c r="W121" i="3"/>
  <c r="V121" i="3"/>
  <c r="T121" i="3"/>
  <c r="R121" i="3"/>
  <c r="P121" i="3"/>
  <c r="X120" i="3"/>
  <c r="W120" i="3"/>
  <c r="V120" i="3"/>
  <c r="T120" i="3"/>
  <c r="R120" i="3"/>
  <c r="P120" i="3"/>
  <c r="X119" i="3"/>
  <c r="W119" i="3"/>
  <c r="V119" i="3"/>
  <c r="T119" i="3"/>
  <c r="R119" i="3"/>
  <c r="P119" i="3"/>
  <c r="X118" i="3"/>
  <c r="W118" i="3"/>
  <c r="V118" i="3"/>
  <c r="T118" i="3"/>
  <c r="R118" i="3"/>
  <c r="P118" i="3"/>
  <c r="X117" i="3"/>
  <c r="W117" i="3"/>
  <c r="V117" i="3"/>
  <c r="T117" i="3"/>
  <c r="R117" i="3"/>
  <c r="P117" i="3"/>
  <c r="X116" i="3"/>
  <c r="W116" i="3"/>
  <c r="V116" i="3"/>
  <c r="T116" i="3"/>
  <c r="R116" i="3"/>
  <c r="P116" i="3"/>
  <c r="X115" i="3"/>
  <c r="W115" i="3"/>
  <c r="V115" i="3"/>
  <c r="T115" i="3"/>
  <c r="R115" i="3"/>
  <c r="P115" i="3"/>
  <c r="X114" i="3"/>
  <c r="W114" i="3"/>
  <c r="V114" i="3"/>
  <c r="T114" i="3"/>
  <c r="R114" i="3"/>
  <c r="P114" i="3"/>
  <c r="X113" i="3"/>
  <c r="W113" i="3"/>
  <c r="V113" i="3"/>
  <c r="T113" i="3"/>
  <c r="R113" i="3"/>
  <c r="P113" i="3"/>
  <c r="X112" i="3"/>
  <c r="W112" i="3"/>
  <c r="V112" i="3"/>
  <c r="T112" i="3"/>
  <c r="R112" i="3"/>
  <c r="P112" i="3"/>
  <c r="X111" i="3"/>
  <c r="W111" i="3"/>
  <c r="V111" i="3"/>
  <c r="T111" i="3"/>
  <c r="R111" i="3"/>
  <c r="P111" i="3"/>
  <c r="X110" i="3"/>
  <c r="W110" i="3"/>
  <c r="V110" i="3"/>
  <c r="T110" i="3"/>
  <c r="R110" i="3"/>
  <c r="P110" i="3"/>
  <c r="X109" i="3"/>
  <c r="W109" i="3"/>
  <c r="V109" i="3"/>
  <c r="T109" i="3"/>
  <c r="R109" i="3"/>
  <c r="P109" i="3"/>
  <c r="X108" i="3"/>
  <c r="W108" i="3"/>
  <c r="V108" i="3"/>
  <c r="T108" i="3"/>
  <c r="R108" i="3"/>
  <c r="P108" i="3"/>
  <c r="X107" i="3"/>
  <c r="W107" i="3"/>
  <c r="V107" i="3"/>
  <c r="T107" i="3"/>
  <c r="R107" i="3"/>
  <c r="P107" i="3"/>
  <c r="X106" i="3"/>
  <c r="W106" i="3"/>
  <c r="V106" i="3"/>
  <c r="T106" i="3"/>
  <c r="R106" i="3"/>
  <c r="P106" i="3"/>
  <c r="X105" i="3"/>
  <c r="W105" i="3"/>
  <c r="V105" i="3"/>
  <c r="T105" i="3"/>
  <c r="R105" i="3"/>
  <c r="P105" i="3"/>
  <c r="X104" i="3"/>
  <c r="W104" i="3"/>
  <c r="V104" i="3"/>
  <c r="T104" i="3"/>
  <c r="R104" i="3"/>
  <c r="P104" i="3"/>
  <c r="X103" i="3"/>
  <c r="W103" i="3"/>
  <c r="V103" i="3"/>
  <c r="T103" i="3"/>
  <c r="R103" i="3"/>
  <c r="P103" i="3"/>
  <c r="X102" i="3"/>
  <c r="W102" i="3"/>
  <c r="V102" i="3"/>
  <c r="T102" i="3"/>
  <c r="R102" i="3"/>
  <c r="P102" i="3"/>
  <c r="X101" i="3"/>
  <c r="W101" i="3"/>
  <c r="V101" i="3"/>
  <c r="T101" i="3"/>
  <c r="R101" i="3"/>
  <c r="P101" i="3"/>
  <c r="X100" i="3"/>
  <c r="W100" i="3"/>
  <c r="V100" i="3"/>
  <c r="T100" i="3"/>
  <c r="R100" i="3"/>
  <c r="P100" i="3"/>
  <c r="X99" i="3"/>
  <c r="W99" i="3"/>
  <c r="V99" i="3"/>
  <c r="T99" i="3"/>
  <c r="R99" i="3"/>
  <c r="P99" i="3"/>
  <c r="X98" i="3"/>
  <c r="W98" i="3"/>
  <c r="V98" i="3"/>
  <c r="T98" i="3"/>
  <c r="R98" i="3"/>
  <c r="P98" i="3"/>
  <c r="X97" i="3"/>
  <c r="W97" i="3"/>
  <c r="V97" i="3"/>
  <c r="T97" i="3"/>
  <c r="R97" i="3"/>
  <c r="P97" i="3"/>
  <c r="X96" i="3"/>
  <c r="W96" i="3"/>
  <c r="V96" i="3"/>
  <c r="T96" i="3"/>
  <c r="R96" i="3"/>
  <c r="P96" i="3"/>
  <c r="X95" i="3"/>
  <c r="W95" i="3"/>
  <c r="V95" i="3"/>
  <c r="T95" i="3"/>
  <c r="R95" i="3"/>
  <c r="P95" i="3"/>
  <c r="X94" i="3"/>
  <c r="W94" i="3"/>
  <c r="V94" i="3"/>
  <c r="T94" i="3"/>
  <c r="R94" i="3"/>
  <c r="P94" i="3"/>
  <c r="X93" i="3"/>
  <c r="W93" i="3"/>
  <c r="V93" i="3"/>
  <c r="T93" i="3"/>
  <c r="R93" i="3"/>
  <c r="P93" i="3"/>
  <c r="X92" i="3"/>
  <c r="W92" i="3"/>
  <c r="V92" i="3"/>
  <c r="T92" i="3"/>
  <c r="R92" i="3"/>
  <c r="P92" i="3"/>
  <c r="X91" i="3"/>
  <c r="W91" i="3"/>
  <c r="V91" i="3"/>
  <c r="T91" i="3"/>
  <c r="R91" i="3"/>
  <c r="P91" i="3"/>
  <c r="X90" i="3"/>
  <c r="W90" i="3"/>
  <c r="V90" i="3"/>
  <c r="T90" i="3"/>
  <c r="R90" i="3"/>
  <c r="P90" i="3"/>
  <c r="X89" i="3"/>
  <c r="W89" i="3"/>
  <c r="V89" i="3"/>
  <c r="T89" i="3"/>
  <c r="R89" i="3"/>
  <c r="P89" i="3"/>
  <c r="X88" i="3"/>
  <c r="W88" i="3"/>
  <c r="V88" i="3"/>
  <c r="T88" i="3"/>
  <c r="R88" i="3"/>
  <c r="P88" i="3"/>
  <c r="X87" i="3"/>
  <c r="W87" i="3"/>
  <c r="V87" i="3"/>
  <c r="T87" i="3"/>
  <c r="R87" i="3"/>
  <c r="P87" i="3"/>
  <c r="X86" i="3"/>
  <c r="W86" i="3"/>
  <c r="V86" i="3"/>
  <c r="T86" i="3"/>
  <c r="R86" i="3"/>
  <c r="P86" i="3"/>
  <c r="X85" i="3"/>
  <c r="W85" i="3"/>
  <c r="V85" i="3"/>
  <c r="T85" i="3"/>
  <c r="R85" i="3"/>
  <c r="P85" i="3"/>
  <c r="X84" i="3"/>
  <c r="W84" i="3"/>
  <c r="V84" i="3"/>
  <c r="T84" i="3"/>
  <c r="R84" i="3"/>
  <c r="P84" i="3"/>
  <c r="X83" i="3"/>
  <c r="W83" i="3"/>
  <c r="V83" i="3"/>
  <c r="T83" i="3"/>
  <c r="R83" i="3"/>
  <c r="P83" i="3"/>
  <c r="X82" i="3"/>
  <c r="W82" i="3"/>
  <c r="V82" i="3"/>
  <c r="T82" i="3"/>
  <c r="R82" i="3"/>
  <c r="P82" i="3"/>
  <c r="X81" i="3"/>
  <c r="W81" i="3"/>
  <c r="V81" i="3"/>
  <c r="T81" i="3"/>
  <c r="R81" i="3"/>
  <c r="P81" i="3"/>
  <c r="X80" i="3"/>
  <c r="W80" i="3"/>
  <c r="V80" i="3"/>
  <c r="T80" i="3"/>
  <c r="R80" i="3"/>
  <c r="P80" i="3"/>
  <c r="X79" i="3"/>
  <c r="W79" i="3"/>
  <c r="V79" i="3"/>
  <c r="T79" i="3"/>
  <c r="R79" i="3"/>
  <c r="P79" i="3"/>
  <c r="X78" i="3"/>
  <c r="W78" i="3"/>
  <c r="V78" i="3"/>
  <c r="T78" i="3"/>
  <c r="R78" i="3"/>
  <c r="P78" i="3"/>
  <c r="X77" i="3"/>
  <c r="W77" i="3"/>
  <c r="V77" i="3"/>
  <c r="T77" i="3"/>
  <c r="R77" i="3"/>
  <c r="P77" i="3"/>
  <c r="X76" i="3"/>
  <c r="W76" i="3"/>
  <c r="V76" i="3"/>
  <c r="T76" i="3"/>
  <c r="R76" i="3"/>
  <c r="P76" i="3"/>
  <c r="X75" i="3"/>
  <c r="W75" i="3"/>
  <c r="V75" i="3"/>
  <c r="T75" i="3"/>
  <c r="R75" i="3"/>
  <c r="P75" i="3"/>
  <c r="X74" i="3"/>
  <c r="W74" i="3"/>
  <c r="V74" i="3"/>
  <c r="T74" i="3"/>
  <c r="R74" i="3"/>
  <c r="P74" i="3"/>
  <c r="X73" i="3"/>
  <c r="W73" i="3"/>
  <c r="V73" i="3"/>
  <c r="T73" i="3"/>
  <c r="R73" i="3"/>
  <c r="P73" i="3"/>
  <c r="X72" i="3"/>
  <c r="W72" i="3"/>
  <c r="V72" i="3"/>
  <c r="T72" i="3"/>
  <c r="R72" i="3"/>
  <c r="P72" i="3"/>
  <c r="X71" i="3"/>
  <c r="W71" i="3"/>
  <c r="V71" i="3"/>
  <c r="T71" i="3"/>
  <c r="R71" i="3"/>
  <c r="P71" i="3"/>
  <c r="X70" i="3"/>
  <c r="W70" i="3"/>
  <c r="V70" i="3"/>
  <c r="T70" i="3"/>
  <c r="R70" i="3"/>
  <c r="P70" i="3"/>
  <c r="X69" i="3"/>
  <c r="W69" i="3"/>
  <c r="V69" i="3"/>
  <c r="T69" i="3"/>
  <c r="R69" i="3"/>
  <c r="P69" i="3"/>
  <c r="X68" i="3"/>
  <c r="W68" i="3"/>
  <c r="V68" i="3"/>
  <c r="T68" i="3"/>
  <c r="R68" i="3"/>
  <c r="P68" i="3"/>
  <c r="X67" i="3"/>
  <c r="W67" i="3"/>
  <c r="V67" i="3"/>
  <c r="T67" i="3"/>
  <c r="R67" i="3"/>
  <c r="P67" i="3"/>
  <c r="X66" i="3"/>
  <c r="W66" i="3"/>
  <c r="V66" i="3"/>
  <c r="T66" i="3"/>
  <c r="R66" i="3"/>
  <c r="P66" i="3"/>
  <c r="X65" i="3"/>
  <c r="W65" i="3"/>
  <c r="V65" i="3"/>
  <c r="T65" i="3"/>
  <c r="R65" i="3"/>
  <c r="P65" i="3"/>
  <c r="X64" i="3"/>
  <c r="W64" i="3"/>
  <c r="V64" i="3"/>
  <c r="T64" i="3"/>
  <c r="R64" i="3"/>
  <c r="P64" i="3"/>
  <c r="X63" i="3"/>
  <c r="W63" i="3"/>
  <c r="V63" i="3"/>
  <c r="T63" i="3"/>
  <c r="R63" i="3"/>
  <c r="P63" i="3"/>
  <c r="X62" i="3"/>
  <c r="W62" i="3"/>
  <c r="V62" i="3"/>
  <c r="T62" i="3"/>
  <c r="R62" i="3"/>
  <c r="P62" i="3"/>
  <c r="X61" i="3"/>
  <c r="W61" i="3"/>
  <c r="V61" i="3"/>
  <c r="T61" i="3"/>
  <c r="R61" i="3"/>
  <c r="P61" i="3"/>
  <c r="X60" i="3"/>
  <c r="W60" i="3"/>
  <c r="V60" i="3"/>
  <c r="T60" i="3"/>
  <c r="R60" i="3"/>
  <c r="P60" i="3"/>
  <c r="X59" i="3"/>
  <c r="W59" i="3"/>
  <c r="V59" i="3"/>
  <c r="T59" i="3"/>
  <c r="R59" i="3"/>
  <c r="P59" i="3"/>
  <c r="X58" i="3"/>
  <c r="W58" i="3"/>
  <c r="V58" i="3"/>
  <c r="T58" i="3"/>
  <c r="R58" i="3"/>
  <c r="P58" i="3"/>
  <c r="X57" i="3"/>
  <c r="W57" i="3"/>
  <c r="V57" i="3"/>
  <c r="T57" i="3"/>
  <c r="R57" i="3"/>
  <c r="P57" i="3"/>
  <c r="X56" i="3"/>
  <c r="W56" i="3"/>
  <c r="V56" i="3"/>
  <c r="T56" i="3"/>
  <c r="R56" i="3"/>
  <c r="P56" i="3"/>
  <c r="X55" i="3"/>
  <c r="W55" i="3"/>
  <c r="V55" i="3"/>
  <c r="T55" i="3"/>
  <c r="R55" i="3"/>
  <c r="P55" i="3"/>
  <c r="X54" i="3"/>
  <c r="W54" i="3"/>
  <c r="V54" i="3"/>
  <c r="T54" i="3"/>
  <c r="R54" i="3"/>
  <c r="P54" i="3"/>
  <c r="X53" i="3"/>
  <c r="W53" i="3"/>
  <c r="V53" i="3"/>
  <c r="T53" i="3"/>
  <c r="R53" i="3"/>
  <c r="P53" i="3"/>
  <c r="X52" i="3"/>
  <c r="W52" i="3"/>
  <c r="V52" i="3"/>
  <c r="T52" i="3"/>
  <c r="R52" i="3"/>
  <c r="P52" i="3"/>
  <c r="X51" i="3"/>
  <c r="W51" i="3"/>
  <c r="V51" i="3"/>
  <c r="T51" i="3"/>
  <c r="R51" i="3"/>
  <c r="P51" i="3"/>
  <c r="X50" i="3"/>
  <c r="W50" i="3"/>
  <c r="V50" i="3"/>
  <c r="T50" i="3"/>
  <c r="R50" i="3"/>
  <c r="P50" i="3"/>
  <c r="X49" i="3"/>
  <c r="W49" i="3"/>
  <c r="V49" i="3"/>
  <c r="T49" i="3"/>
  <c r="R49" i="3"/>
  <c r="P49" i="3"/>
  <c r="X48" i="3"/>
  <c r="W48" i="3"/>
  <c r="V48" i="3"/>
  <c r="T48" i="3"/>
  <c r="R48" i="3"/>
  <c r="P48" i="3"/>
  <c r="X47" i="3"/>
  <c r="W47" i="3"/>
  <c r="V47" i="3"/>
  <c r="T47" i="3"/>
  <c r="R47" i="3"/>
  <c r="P47" i="3"/>
  <c r="X46" i="3"/>
  <c r="W46" i="3"/>
  <c r="V46" i="3"/>
  <c r="T46" i="3"/>
  <c r="R46" i="3"/>
  <c r="P46" i="3"/>
  <c r="X45" i="3"/>
  <c r="W45" i="3"/>
  <c r="V45" i="3"/>
  <c r="T45" i="3"/>
  <c r="R45" i="3"/>
  <c r="P45" i="3"/>
  <c r="X44" i="3"/>
  <c r="W44" i="3"/>
  <c r="V44" i="3"/>
  <c r="T44" i="3"/>
  <c r="R44" i="3"/>
  <c r="P44" i="3"/>
  <c r="X43" i="3"/>
  <c r="W43" i="3"/>
  <c r="V43" i="3"/>
  <c r="T43" i="3"/>
  <c r="R43" i="3"/>
  <c r="P43" i="3"/>
  <c r="X42" i="3"/>
  <c r="W42" i="3"/>
  <c r="V42" i="3"/>
  <c r="T42" i="3"/>
  <c r="R42" i="3"/>
  <c r="P42" i="3"/>
  <c r="X41" i="3"/>
  <c r="W41" i="3"/>
  <c r="V41" i="3"/>
  <c r="T41" i="3"/>
  <c r="R41" i="3"/>
  <c r="P41" i="3"/>
  <c r="X40" i="3"/>
  <c r="W40" i="3"/>
  <c r="V40" i="3"/>
  <c r="T40" i="3"/>
  <c r="R40" i="3"/>
  <c r="P40" i="3"/>
  <c r="X39" i="3"/>
  <c r="W39" i="3"/>
  <c r="V39" i="3"/>
  <c r="T39" i="3"/>
  <c r="R39" i="3"/>
  <c r="P39" i="3"/>
  <c r="X38" i="3"/>
  <c r="W38" i="3"/>
  <c r="V38" i="3"/>
  <c r="T38" i="3"/>
  <c r="R38" i="3"/>
  <c r="P38" i="3"/>
  <c r="X37" i="3"/>
  <c r="W37" i="3"/>
  <c r="V37" i="3"/>
  <c r="T37" i="3"/>
  <c r="R37" i="3"/>
  <c r="P37" i="3"/>
  <c r="X36" i="3"/>
  <c r="W36" i="3"/>
  <c r="V36" i="3"/>
  <c r="T36" i="3"/>
  <c r="R36" i="3"/>
  <c r="P36" i="3"/>
  <c r="X35" i="3"/>
  <c r="W35" i="3"/>
  <c r="V35" i="3"/>
  <c r="T35" i="3"/>
  <c r="R35" i="3"/>
  <c r="P35" i="3"/>
  <c r="X34" i="3"/>
  <c r="W34" i="3"/>
  <c r="V34" i="3"/>
  <c r="T34" i="3"/>
  <c r="R34" i="3"/>
  <c r="P34" i="3"/>
  <c r="X33" i="3"/>
  <c r="W33" i="3"/>
  <c r="V33" i="3"/>
  <c r="T33" i="3"/>
  <c r="R33" i="3"/>
  <c r="P33" i="3"/>
  <c r="X32" i="3"/>
  <c r="W32" i="3"/>
  <c r="V32" i="3"/>
  <c r="T32" i="3"/>
  <c r="R32" i="3"/>
  <c r="P32" i="3"/>
  <c r="X31" i="3"/>
  <c r="W31" i="3"/>
  <c r="V31" i="3"/>
  <c r="T31" i="3"/>
  <c r="R31" i="3"/>
  <c r="P31" i="3"/>
  <c r="X30" i="3"/>
  <c r="W30" i="3"/>
  <c r="V30" i="3"/>
  <c r="T30" i="3"/>
  <c r="R30" i="3"/>
  <c r="P30" i="3"/>
  <c r="X29" i="3"/>
  <c r="W29" i="3"/>
  <c r="V29" i="3"/>
  <c r="T29" i="3"/>
  <c r="R29" i="3"/>
  <c r="P29" i="3"/>
  <c r="X28" i="3"/>
  <c r="W28" i="3"/>
  <c r="V28" i="3"/>
  <c r="T28" i="3"/>
  <c r="R28" i="3"/>
  <c r="P28" i="3"/>
  <c r="X27" i="3"/>
  <c r="W27" i="3"/>
  <c r="V27" i="3"/>
  <c r="T27" i="3"/>
  <c r="R27" i="3"/>
  <c r="P27" i="3"/>
  <c r="X26" i="3"/>
  <c r="W26" i="3"/>
  <c r="V26" i="3"/>
  <c r="T26" i="3"/>
  <c r="R26" i="3"/>
  <c r="P26" i="3"/>
  <c r="X23" i="3"/>
  <c r="W23" i="3"/>
  <c r="V23" i="3"/>
  <c r="T23" i="3"/>
  <c r="R23" i="3"/>
  <c r="P23" i="3"/>
  <c r="X20" i="3"/>
  <c r="W20" i="3"/>
  <c r="V20" i="3"/>
  <c r="T20" i="3"/>
  <c r="R20" i="3"/>
  <c r="P20" i="3"/>
  <c r="X19" i="3"/>
  <c r="W19" i="3"/>
  <c r="V19" i="3"/>
  <c r="T19" i="3"/>
  <c r="R19" i="3"/>
  <c r="P19" i="3"/>
  <c r="X18" i="3"/>
  <c r="W18" i="3"/>
  <c r="V18" i="3"/>
  <c r="T18" i="3"/>
  <c r="R18" i="3"/>
  <c r="P18" i="3"/>
  <c r="X17" i="3"/>
  <c r="W17" i="3"/>
  <c r="V17" i="3"/>
  <c r="T17" i="3"/>
  <c r="R17" i="3"/>
  <c r="P17" i="3"/>
  <c r="X16" i="3"/>
  <c r="W16" i="3"/>
  <c r="V16" i="3"/>
  <c r="T16" i="3"/>
  <c r="R16" i="3"/>
  <c r="P16" i="3"/>
  <c r="X14" i="3"/>
  <c r="W14" i="3"/>
  <c r="V14" i="3"/>
  <c r="T14" i="3"/>
  <c r="R14" i="3"/>
  <c r="P14" i="3"/>
  <c r="X13" i="3"/>
  <c r="W13" i="3"/>
  <c r="V13" i="3"/>
  <c r="T13" i="3"/>
  <c r="R13" i="3"/>
  <c r="P13" i="3"/>
  <c r="X12" i="3"/>
  <c r="W12" i="3"/>
  <c r="V12" i="3"/>
  <c r="T12" i="3"/>
  <c r="R12" i="3"/>
  <c r="P12" i="3"/>
  <c r="X10" i="3"/>
  <c r="W10" i="3"/>
  <c r="V10" i="3"/>
  <c r="T10" i="3"/>
  <c r="R10" i="3"/>
  <c r="P10" i="3"/>
  <c r="X8" i="3"/>
  <c r="W8" i="3"/>
  <c r="V8" i="3"/>
  <c r="X7" i="3"/>
  <c r="W7" i="3"/>
  <c r="V7" i="3"/>
  <c r="X6" i="3"/>
  <c r="W6" i="3"/>
  <c r="V6" i="3"/>
  <c r="T157" i="3" l="1"/>
  <c r="P157" i="3"/>
  <c r="V157" i="3"/>
  <c r="P144" i="3"/>
  <c r="P137" i="3"/>
  <c r="V137" i="3"/>
  <c r="T21" i="3"/>
  <c r="X152" i="3"/>
  <c r="X140" i="3"/>
  <c r="V140" i="3"/>
  <c r="R157" i="3"/>
  <c r="P134" i="3"/>
  <c r="X131" i="3"/>
  <c r="P131" i="3"/>
  <c r="V131" i="3"/>
  <c r="V144" i="3"/>
  <c r="M177" i="3"/>
  <c r="P152" i="3"/>
  <c r="R176" i="3"/>
  <c r="Q177" i="3"/>
  <c r="S22" i="3"/>
  <c r="W15" i="3"/>
  <c r="X24" i="3"/>
  <c r="R134" i="3"/>
  <c r="R144" i="3"/>
  <c r="T176" i="3"/>
  <c r="S177" i="3"/>
  <c r="T134" i="3"/>
  <c r="P140" i="3"/>
  <c r="T144" i="3"/>
  <c r="P176" i="3"/>
  <c r="V176" i="3"/>
  <c r="U177" i="3"/>
  <c r="V134" i="3"/>
  <c r="T137" i="3"/>
  <c r="L25" i="3"/>
  <c r="V25" i="3" s="1"/>
  <c r="P24" i="3"/>
  <c r="J177" i="3"/>
  <c r="X137" i="3"/>
  <c r="O22" i="3"/>
  <c r="V9" i="3"/>
  <c r="R24" i="3"/>
  <c r="R140" i="3"/>
  <c r="X176" i="3"/>
  <c r="V152" i="3"/>
  <c r="K177" i="3"/>
  <c r="X11" i="3"/>
  <c r="W21" i="3"/>
  <c r="I177" i="3"/>
  <c r="R131" i="3"/>
  <c r="T140" i="3"/>
  <c r="X144" i="3"/>
  <c r="L177" i="3"/>
  <c r="T24" i="3"/>
  <c r="O177" i="3"/>
  <c r="T131" i="3"/>
  <c r="X134" i="3"/>
  <c r="R152" i="3"/>
  <c r="N177" i="3"/>
  <c r="R137" i="3"/>
  <c r="T152" i="3"/>
  <c r="X157" i="3"/>
  <c r="W24" i="3"/>
  <c r="I22" i="3"/>
  <c r="V21" i="3"/>
  <c r="Q25" i="3"/>
  <c r="W131" i="3"/>
  <c r="W134" i="3"/>
  <c r="W137" i="3"/>
  <c r="W140" i="3"/>
  <c r="W144" i="3"/>
  <c r="W152" i="3"/>
  <c r="W157" i="3"/>
  <c r="W176" i="3"/>
  <c r="M22" i="3"/>
  <c r="T9" i="3"/>
  <c r="N22" i="3"/>
  <c r="K22" i="3"/>
  <c r="J22" i="3"/>
  <c r="R21" i="3"/>
  <c r="R9" i="3"/>
  <c r="T11" i="3"/>
  <c r="P21" i="3"/>
  <c r="X21" i="3"/>
  <c r="X9" i="3"/>
  <c r="Q22" i="3"/>
  <c r="W9" i="3"/>
  <c r="L22" i="3"/>
  <c r="R15" i="3"/>
  <c r="U22" i="3"/>
  <c r="T15" i="3"/>
  <c r="P9" i="3"/>
  <c r="P11" i="3"/>
  <c r="V11" i="3"/>
  <c r="P15" i="3"/>
  <c r="V15" i="3"/>
  <c r="W11" i="3"/>
  <c r="X15" i="3"/>
  <c r="R11" i="3"/>
  <c r="T25" i="3" l="1"/>
  <c r="P22" i="3"/>
  <c r="P25" i="3"/>
  <c r="M178" i="3"/>
  <c r="K178" i="3"/>
  <c r="J178" i="3"/>
  <c r="L178" i="3"/>
  <c r="W177" i="3"/>
  <c r="N178" i="3"/>
  <c r="R177" i="3"/>
  <c r="Q178" i="3"/>
  <c r="T22" i="3"/>
  <c r="R25" i="3"/>
  <c r="S178" i="3"/>
  <c r="T177" i="3"/>
  <c r="X177" i="3"/>
  <c r="I178" i="3"/>
  <c r="P177" i="3"/>
  <c r="O178" i="3"/>
  <c r="V177" i="3"/>
  <c r="U178" i="3"/>
  <c r="W25" i="3"/>
  <c r="R22" i="3"/>
  <c r="V22" i="3"/>
  <c r="W22" i="3"/>
  <c r="X22" i="3"/>
  <c r="P178" i="3" l="1"/>
  <c r="R178" i="3"/>
  <c r="V178" i="3"/>
  <c r="W178" i="3"/>
  <c r="T178" i="3"/>
  <c r="X178" i="3"/>
</calcChain>
</file>

<file path=xl/sharedStrings.xml><?xml version="1.0" encoding="utf-8"?>
<sst xmlns="http://schemas.openxmlformats.org/spreadsheetml/2006/main" count="1290" uniqueCount="289">
  <si>
    <t>RUBRO</t>
  </si>
  <si>
    <t>TIPO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</si>
  <si>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</si>
  <si>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</si>
  <si>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</si>
  <si>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</si>
  <si>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</si>
  <si>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</si>
  <si>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</si>
  <si>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</si>
  <si>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</si>
  <si>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</si>
  <si>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</si>
  <si>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</si>
  <si>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</si>
  <si>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</si>
  <si>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</si>
  <si>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</si>
  <si>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</si>
  <si>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</si>
  <si>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</si>
  <si>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</si>
  <si>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</si>
  <si>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</si>
  <si>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</si>
  <si>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</si>
  <si>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</si>
  <si>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</si>
  <si>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</si>
  <si>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</si>
  <si>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</si>
  <si>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</si>
  <si>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</si>
  <si>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</si>
  <si>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</si>
  <si>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</si>
  <si>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</si>
  <si>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</si>
  <si>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</si>
  <si>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</si>
  <si>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</si>
  <si>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</si>
  <si>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</si>
  <si>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</si>
  <si>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</si>
  <si>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</si>
  <si>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</si>
  <si>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C-2401-0600-41-51102D</t>
  </si>
  <si>
    <t>16</t>
  </si>
  <si>
    <t>Propios</t>
  </si>
  <si>
    <t>20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</si>
  <si>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</si>
  <si>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</si>
  <si>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</si>
  <si>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</si>
  <si>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</si>
  <si>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</si>
  <si>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</si>
  <si>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</si>
  <si>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</si>
  <si>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</si>
  <si>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</si>
  <si>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</si>
  <si>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</si>
  <si>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</si>
  <si>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</si>
  <si>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</si>
  <si>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</si>
  <si>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</si>
  <si>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</si>
  <si>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</si>
  <si>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</si>
  <si>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</si>
  <si>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</si>
  <si>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</si>
  <si>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</si>
  <si>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</si>
  <si>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</si>
  <si>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</si>
  <si>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C-2401-0600-100-51102D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</si>
  <si>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</si>
  <si>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</si>
  <si>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</si>
  <si>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</si>
  <si>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</si>
  <si>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</si>
  <si>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</si>
  <si>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</si>
  <si>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</si>
  <si>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</si>
  <si>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</si>
  <si>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</si>
  <si>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</si>
  <si>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</si>
  <si>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</si>
  <si>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</si>
  <si>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</si>
  <si>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</si>
  <si>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</si>
  <si>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</si>
  <si>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</si>
  <si>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</si>
  <si>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</si>
  <si>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</si>
  <si>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</si>
  <si>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C-2401-0600-132-51102D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</si>
  <si>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</si>
  <si>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</si>
  <si>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</si>
  <si>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</si>
  <si>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</si>
  <si>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</si>
  <si>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C-2401-0600-141-51102D</t>
  </si>
  <si>
    <t>C-2401-0600-142-51102D</t>
  </si>
  <si>
    <t>C-2401-0600-143-51102D</t>
  </si>
  <si>
    <t>C-2401-0600-144-51102D</t>
  </si>
  <si>
    <t>C-2401-0600-146-51102D</t>
  </si>
  <si>
    <t>C-2402-0600-13-51102A</t>
  </si>
  <si>
    <t>C-2404-0600-2-51102D</t>
  </si>
  <si>
    <t>C-2405-0600-5-52104E</t>
  </si>
  <si>
    <t>C-2405-0600-6-52104E</t>
  </si>
  <si>
    <t>C-2406-0600-6-51102A</t>
  </si>
  <si>
    <t>C-2406-0600-7-51102A</t>
  </si>
  <si>
    <t>C-2406-0600-8-51102A</t>
  </si>
  <si>
    <t>C-2409-0600-2-20301C</t>
  </si>
  <si>
    <t>C-2409-0600-3-20301C</t>
  </si>
  <si>
    <t>C-2409-0600-4-51102D</t>
  </si>
  <si>
    <t>C-2409-0600-5-20301C</t>
  </si>
  <si>
    <t>C-2409-0600-6-20301C</t>
  </si>
  <si>
    <t>C-2409-0600-9-20301C</t>
  </si>
  <si>
    <t>C-2410-0600-1-20301C</t>
  </si>
  <si>
    <t>C-2410-0600-2-40201C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</si>
  <si>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</si>
  <si>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</si>
  <si>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</si>
  <si>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</si>
  <si>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</si>
  <si>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</si>
  <si>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</si>
  <si>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</si>
  <si>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</si>
  <si>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</si>
  <si>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C-2499-0600-29-51102D</t>
  </si>
  <si>
    <t>MEJORAMIENTO Y MANTENIMIENTO CARRETERA SANTA FE DE BOGOTÁ - CHIQUINQUIRÁ- BUCARAMANGA- SAN ALBERTO DE LA TRONCAL CENTRAL. CUNDINAMARCA, BOYACÁ, SANTANDER, NORTE DE SANTANDER.</t>
  </si>
  <si>
    <t>CONSTRUCCIÓN, MEJORAMIENTO Y MANTENIMIENTO DE LA VÍA PUERTO SALGAR - PUERTO ARAUJO - LA LIZAMA - SAN ALBERTO - SAN ROQUE DE LA TRONCAL DEL MAGDALENA.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</si>
  <si>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</si>
  <si>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</si>
  <si>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</si>
  <si>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</si>
  <si>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</si>
  <si>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</si>
  <si>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</si>
  <si>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</si>
  <si>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 xml:space="preserve">Administración, Recaudo y Control de Peajes. Nacional </t>
  </si>
  <si>
    <t>CONSTRUCCIÓN , MEJORAMIENTO Y MANTENIMIENTO DE LA CARRETERA ALTAMIRA - FLORENCIA.  HUILA, CAQUETÁ</t>
  </si>
  <si>
    <t>CONSTRUCCIÓN , MEJORAMIENTO Y MANTENIMIENTO DE LA VARIANTE CALARCÁ - CIRCASIA.  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</si>
  <si>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</si>
  <si>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</si>
  <si>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CONSTRUCCIÓN, MEJORAMIENTO, MANTENIMIENTO Y REHABILITACIÓN DE LA VÍA SANTANA - LA GLORIA DEL ACCESO TRANSVERSAL CARMEN - BOSCONIA DEL DEPARTAMENTO DE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</si>
  <si>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</si>
  <si>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</si>
  <si>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</si>
  <si>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</si>
  <si>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PUTUMAYO-[PREVIO CONCEPTO DNP]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</si>
  <si>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</si>
  <si>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</si>
  <si>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</si>
  <si>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</si>
  <si>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</si>
  <si>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</si>
  <si>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</si>
  <si>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</si>
  <si>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</si>
  <si>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</si>
  <si>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</si>
  <si>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</si>
  <si>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</si>
  <si>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</si>
  <si>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</si>
  <si>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</si>
  <si>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</si>
  <si>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</si>
  <si>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</si>
  <si>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</si>
  <si>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</si>
  <si>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</si>
  <si>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</si>
  <si>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</si>
  <si>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</si>
  <si>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</si>
  <si>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</si>
  <si>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</si>
  <si>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</si>
  <si>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</si>
  <si>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</si>
  <si>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</si>
  <si>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</si>
  <si>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</si>
  <si>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</si>
  <si>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</si>
  <si>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</si>
  <si>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</si>
  <si>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</si>
  <si>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</si>
  <si>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</si>
  <si>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</si>
  <si>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</si>
  <si>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CONSTRUCCIÓN , MEJORAMIENTO Y MANTENIMIENTO DE LA CARRETERA LA UNIÓN - SONSON, CIRCUITO MEDELLÍN - VALLE DE RIONEGRO.  ANTIOQUIA</t>
  </si>
  <si>
    <t>MEJORAMIENTO , MANTENIMIENTO Y CONSTRUCCIÓN DE ESTRUCTURAS TIPO PUENTES EN LA RED VIAL PRIMARIA. NACIONAL</t>
  </si>
  <si>
    <t>CONSTRUCCIÓN , MEJORAMIENTO Y MANTENIMIENTO DE INFRAESTRUCTURA PARA CONECTAR TERRITORIOS, GOBIERNOS Y POBLACIONES.  NACIONAL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</si>
  <si>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</si>
  <si>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</si>
  <si>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</si>
  <si>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</si>
  <si>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</si>
  <si>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</si>
  <si>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CONSTRUCCIÓN DE OBRAS Y SEÑALIZACIÓN PARA LA SEGURIDAD VIAL EN LA INFRAESTRUCTURA DE TRANSPORTE.  NACIONAL</t>
  </si>
  <si>
    <t>CONSTRUCCION DE OBRAS DE EMERGENCIA EN LA INFRAESTRUCTURA DE TRANSPORTE NACIONAL</t>
  </si>
  <si>
    <t>IMPLEMENTACION DE UN SISTEMA DE INFORMACIÓN GEOGRÁFICO DEL INVIAS. NACIONAL</t>
  </si>
  <si>
    <t>IMPLEMENTACION DE LA GESTION DEL RIESGO EN LA INFRAESTRUCTURA DE TRANSPORTE NACIONAL</t>
  </si>
  <si>
    <t>DESARROLLO E IMPLEMENTACION DE UN SISTEMA INTELIGENTE DE TRANSPORTE PARA LA RED VIAL. NACIONAL</t>
  </si>
  <si>
    <t>INVESTIGACION DE NUEVAS TECNOLOGIAS PARA LA INFRAESTRUCTURA DEL PAIS. NACIONAL</t>
  </si>
  <si>
    <t>DESARROLLO E IMPLEMENTACION DE CRITERIOS DE SOSTENIBILIDAD EN LA INFRAESTRUCTURA DE TRANSPORTE NACIONAL</t>
  </si>
  <si>
    <t>MEJORAMIENTO DE LA CALIDAD EN LA ESTRUCTURACIÓN Y DISEÑOS DE PROYECTOS DE INFRAESTRUCTURA DE TRANSPORTE. NACIONAL</t>
  </si>
  <si>
    <t>IMPLEMENTACIÓN , MONITOREO Y SEGUIMIENTO DEL MODELO INTEGRADO DE PLANEACIÓN Y GESTIÓN - MIPG DE INVIAS.  NACIONAL.</t>
  </si>
  <si>
    <t>CAPACITACIÓN INTEGRAL PARA LOS FUNCIONARIOS DEL INSTITUTO NACIONAL DE VÍAS.   NACIONAL.</t>
  </si>
  <si>
    <t>MEJORAMIENTO , MANTENIMIENTO, ADECUACIÓN Y ADQUISICIÓN DE EDIFICIOS SEDES DEL INVIAS.  NACIONAL.</t>
  </si>
  <si>
    <t>RENOVACIÓN, ACTUALIZACIÓN Y MANTENIMIENTO DE LAS TECNOLOGÍAS DE LA INFORMACIÓN Y LAS COMUNICACIONES EN EL INVÍAS. NACIONAL</t>
  </si>
  <si>
    <t>ANALISIS, ESTUDIOS Y/O DISEÑOS EN INFRAESTRUCTURA DE TRANSPORTE. NACIONAL</t>
  </si>
  <si>
    <t>ADMINISTRACION, RECAUDO Y CONTROL DE LA CONTRIBUCIÓN POR VALORIZACIÓN. NACIONAL</t>
  </si>
  <si>
    <t>DESARROLLO Y ACTUALIZACIÓN DE ANÁLISIS DE PRECIOS UNITARIOS DEL INVIAS. NACIONAL.</t>
  </si>
  <si>
    <t>DESARROLLO E IMPLEMENTACION DE UN SISTEMA DE GESTIÓN DE LA INFRAESTRUCTURA DE TRANSPORTE. NACIONAL</t>
  </si>
  <si>
    <t>DIVULGACION Y COMUNICACIÓN DE LA GESTION, INVERSION, ALCANCE Y LOGROS DE LOS PROGRAMAS Y PROYECTOS DEL INVIAS. NACIONAL</t>
  </si>
  <si>
    <t>IMPLEMENTACIÓN DE LINEAMIENTOS DEL CATASTRO MULTIPROPOSITO EN EL INVENTARIO DE PREDIOS DE USO PUBLICO A CARGO DEL INVIAS PARA SU REGISTRO, ACTUALIZACIÓN, DEFENSA, ADMINISTRACIÓN Y PRODUCCIÓN DE INFORMACIÓN. NACIONAL</t>
  </si>
  <si>
    <t>A-FUNCIONAMIENTO</t>
  </si>
  <si>
    <t>B-DEUDA</t>
  </si>
  <si>
    <t>C-INVERSION</t>
  </si>
  <si>
    <t>% CDP</t>
  </si>
  <si>
    <t>% COMP</t>
  </si>
  <si>
    <t>% OBLI</t>
  </si>
  <si>
    <t>% PAGO</t>
  </si>
  <si>
    <t>SALDO POR COMPROMETER</t>
  </si>
  <si>
    <t>CUENTAS POR PAGAR</t>
  </si>
  <si>
    <t>PROGRAMA PTAL / CUENTA OBJETO</t>
  </si>
  <si>
    <t>A-01</t>
  </si>
  <si>
    <t>A-03</t>
  </si>
  <si>
    <t>A-08</t>
  </si>
  <si>
    <t>B-10</t>
  </si>
  <si>
    <t>C-2401</t>
  </si>
  <si>
    <t>C-2402</t>
  </si>
  <si>
    <t>C-2404</t>
  </si>
  <si>
    <t>C-2405</t>
  </si>
  <si>
    <t>C-2406</t>
  </si>
  <si>
    <t>C-2409</t>
  </si>
  <si>
    <t>C-2410</t>
  </si>
  <si>
    <t>C-2499</t>
  </si>
  <si>
    <t>NOMBRE PROGRAMA PTAL / CUENTA OBJETO</t>
  </si>
  <si>
    <t>GASTOS DE PERSONAL</t>
  </si>
  <si>
    <t>TRANSFERENCIAS CORRIENTES</t>
  </si>
  <si>
    <t>GASTOS POR TRIBUTOS, MULTAS, SANCIONES E INTERESES DE MORA</t>
  </si>
  <si>
    <t>SERVICIO A LA DEUDA</t>
  </si>
  <si>
    <t>INFRAESTRUCTURA RED VIAL PRIMARIA</t>
  </si>
  <si>
    <t xml:space="preserve"> INFRAESTRUCTURA RED VIAL REGIONAL</t>
  </si>
  <si>
    <t xml:space="preserve"> INFRAESTRUCTURA DE TRANSPORTE FÉRREO</t>
  </si>
  <si>
    <t xml:space="preserve"> INFRAESTRUCTURA DE TRANSPORTE MARÍTIMO</t>
  </si>
  <si>
    <t xml:space="preserve"> INFRAESTRUCTURA DE TRANSPORTE FLUVIAL</t>
  </si>
  <si>
    <t xml:space="preserve"> SEGURIDAD DE TRANSPORTE</t>
  </si>
  <si>
    <t xml:space="preserve"> REGULACIÓN Y SUPERVISIÓN DE INFRAESTRUCTURA Y SERVICIOS DE TRANSPORTE</t>
  </si>
  <si>
    <t xml:space="preserve"> FORTALECIMIENTO DE LA GESTIÓN Y DIRECCIÓN DEL SECTOR TRANSPORTE</t>
  </si>
  <si>
    <t>Total GASTOS DE PERSONAL</t>
  </si>
  <si>
    <t>Total GASTOS POR TRIBUTOS, MULTAS, SANCIONES E INTERESES DE MORA</t>
  </si>
  <si>
    <t>Total TRANSFERENCIAS CORRIENTES</t>
  </si>
  <si>
    <t>Total A-FUNCIONAMIENTO</t>
  </si>
  <si>
    <t>Total SERVICIO A LA DEUDA</t>
  </si>
  <si>
    <t>Total B-DEUDA</t>
  </si>
  <si>
    <t>Total  FORTALECIMIENTO DE LA GESTIÓN Y DIRECCIÓN DEL SECTOR TRANSPORTE</t>
  </si>
  <si>
    <t>Total INFRAESTRUCTURA RED VIAL PRIMARIA</t>
  </si>
  <si>
    <t>Total C-INVERSION</t>
  </si>
  <si>
    <t>Total ADQUISICIÓN DE BIENES Y SERVICIOS</t>
  </si>
  <si>
    <t>Total INFRAESTRUCTURA DE TRANSPORTE FÉRREO</t>
  </si>
  <si>
    <t>Total INFRAESTRUCTURA DE TRANSPORTE MARÍTIMO</t>
  </si>
  <si>
    <t>Total INFRAESTRUCTURA DE TRANSPORTE FLUVIAL</t>
  </si>
  <si>
    <t>Total de SEGURIDAD DE TRANSPORTE</t>
  </si>
  <si>
    <t>Total REGULACIÓN  REGULACIÓN Y SUPERVISIÓN DE INFRAESTRUCTURA Y SERVICIOS DE TRANSPORTE</t>
  </si>
  <si>
    <t>CONSTRUCCIÓN MEJORAMIENTO Y MANTENIMIENTO DE LA CONEXIÓN COSTA PACÍFICA Y LA TRONCAL DE OCCIDENTE ( POPAYAN-TABLÓN-MUNCHIQUE) CAUCA</t>
  </si>
  <si>
    <t>Total INFRAESTRUCTURA RED VIAL REGIONAL</t>
  </si>
  <si>
    <t xml:space="preserve">
FORTALECIMIENTO DE LA SEGURIDAD CIUDADANA EN LAS VÍAS NACIONALES.  NACIONAL.</t>
  </si>
  <si>
    <t>TOTAL GENERAL</t>
  </si>
  <si>
    <t>INSTITUTO NACIONAL DE VIAS - INVIAS;  EJECUCIÓN PRESUPUESTO DE GASTOS VIGENCIA 2025; CORTE A 28 DE FEBRERO DE 2025 - CIFRAS EN MILES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</si>
</sst>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[$-1240A]&quot;$&quot;\ #,##0.00;\-&quot;$&quot;\ #,##0.00"/>
  </numFmts>
  <fonts count="15">
    <font>
      <sz val="11"/>
      <color rgb="FF000000"/>
      <name val="Calibri"/>
      <family val="2"/>
      <scheme val="minor"/>
    </font>
    <font>
      <sz val="11"/>
      <name val="Calibri"/>
    </font>
    <font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</font>
    <font>
      <sz val="8"/>
      <color rgb="FF000000"/>
      <name val="Times New Roman"/>
      <family val="1"/>
    </font>
    <font>
      <b/>
      <sz val="11"/>
      <color theme="1"/>
      <name val="Calibri"/>
      <family val="2"/>
    </font>
    <font>
      <b/>
      <sz val="9"/>
      <color theme="0" tint="-4.9989318521683403E-2"/>
      <name val="Times New Roman"/>
      <family val="1"/>
    </font>
    <font>
      <b/>
      <sz val="11"/>
      <color theme="0" tint="-4.9989318521683403E-2"/>
      <name val="Calibri"/>
      <family val="2"/>
    </font>
    <font>
      <b/>
      <sz val="8"/>
      <color theme="1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0"/>
      <name val="Times New Roman"/>
      <family val="1"/>
    </font>
    <font>
      <b/>
      <sz val="11"/>
      <color theme="0"/>
      <name val="Calibri"/>
      <family val="2"/>
    </font>
    <font>
      <b/>
      <sz val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" fillId="0" borderId="3" applyNumberFormat="0" applyFill="0" applyAlignment="0" applyProtection="0"/>
  </cellStyleXfs>
  <cellXfs count="69">
    <xf numFmtId="0" fontId="1" fillId="0" borderId="0" xfId="0" applyFont="1"/>
    <xf numFmtId="44" fontId="1" fillId="0" borderId="0" xfId="0" applyNumberFormat="1" applyFont="1"/>
    <xf numFmtId="0" fontId="4" fillId="2" borderId="3" xfId="2" applyFill="1" applyAlignment="1" applyProtection="1">
      <alignment horizontal="centerContinuous" vertical="center"/>
      <protection hidden="1"/>
    </xf>
    <xf numFmtId="0" fontId="4" fillId="2" borderId="3" xfId="2" applyFill="1" applyAlignment="1" applyProtection="1">
      <alignment horizontal="centerContinuous" vertical="center"/>
      <protection locked="0"/>
    </xf>
    <xf numFmtId="0" fontId="8" fillId="3" borderId="1" xfId="0" applyFont="1" applyFill="1" applyBorder="1" applyAlignment="1">
      <alignment horizontal="center" vertical="center" wrapText="1" readingOrder="1"/>
    </xf>
    <xf numFmtId="0" fontId="9" fillId="3" borderId="0" xfId="0" applyFont="1" applyFill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left" vertical="center" wrapText="1" readingOrder="1"/>
    </xf>
    <xf numFmtId="164" fontId="10" fillId="4" borderId="1" xfId="0" applyNumberFormat="1" applyFont="1" applyFill="1" applyBorder="1" applyAlignment="1">
      <alignment horizontal="right" vertical="center" wrapText="1" readingOrder="1"/>
    </xf>
    <xf numFmtId="9" fontId="7" fillId="4" borderId="0" xfId="1" applyFont="1" applyFill="1" applyAlignment="1">
      <alignment horizontal="center" vertical="center"/>
    </xf>
    <xf numFmtId="10" fontId="10" fillId="4" borderId="1" xfId="1" applyNumberFormat="1" applyFont="1" applyFill="1" applyBorder="1" applyAlignment="1">
      <alignment horizontal="right" vertical="center" wrapText="1" readingOrder="1"/>
    </xf>
    <xf numFmtId="10" fontId="10" fillId="4" borderId="1" xfId="1" applyNumberFormat="1" applyFont="1" applyFill="1" applyBorder="1" applyAlignment="1">
      <alignment horizontal="center" vertical="center" wrapText="1" readingOrder="1"/>
    </xf>
    <xf numFmtId="164" fontId="10" fillId="4" borderId="1" xfId="0" applyNumberFormat="1" applyFont="1" applyFill="1" applyBorder="1" applyAlignment="1">
      <alignment horizontal="center" vertical="center" wrapText="1" readingOrder="1"/>
    </xf>
    <xf numFmtId="0" fontId="11" fillId="4" borderId="1" xfId="0" applyFont="1" applyFill="1" applyBorder="1" applyAlignment="1">
      <alignment horizontal="center" vertical="center" wrapText="1" readingOrder="1"/>
    </xf>
    <xf numFmtId="0" fontId="11" fillId="4" borderId="1" xfId="0" applyFont="1" applyFill="1" applyBorder="1" applyAlignment="1">
      <alignment horizontal="left" vertical="center" wrapText="1" readingOrder="1"/>
    </xf>
    <xf numFmtId="164" fontId="11" fillId="4" borderId="1" xfId="0" applyNumberFormat="1" applyFont="1" applyFill="1" applyBorder="1" applyAlignment="1">
      <alignment horizontal="right" vertical="center" wrapText="1" readingOrder="1"/>
    </xf>
    <xf numFmtId="9" fontId="5" fillId="4" borderId="0" xfId="1" applyFont="1" applyFill="1" applyAlignment="1">
      <alignment horizontal="center" vertical="center"/>
    </xf>
    <xf numFmtId="10" fontId="11" fillId="4" borderId="1" xfId="1" applyNumberFormat="1" applyFont="1" applyFill="1" applyBorder="1" applyAlignment="1">
      <alignment horizontal="right" vertical="center" wrapText="1" readingOrder="1"/>
    </xf>
    <xf numFmtId="10" fontId="11" fillId="4" borderId="1" xfId="1" applyNumberFormat="1" applyFont="1" applyFill="1" applyBorder="1" applyAlignment="1">
      <alignment horizontal="center" vertical="center" wrapText="1" readingOrder="1"/>
    </xf>
    <xf numFmtId="164" fontId="11" fillId="4" borderId="1" xfId="0" applyNumberFormat="1" applyFont="1" applyFill="1" applyBorder="1" applyAlignment="1">
      <alignment horizontal="center" vertical="center" wrapText="1" readingOrder="1"/>
    </xf>
    <xf numFmtId="0" fontId="12" fillId="3" borderId="1" xfId="0" applyFont="1" applyFill="1" applyBorder="1" applyAlignment="1">
      <alignment horizontal="center" vertical="center" wrapText="1" readingOrder="1"/>
    </xf>
    <xf numFmtId="0" fontId="12" fillId="3" borderId="1" xfId="0" applyFont="1" applyFill="1" applyBorder="1" applyAlignment="1">
      <alignment horizontal="left" vertical="center" wrapText="1" readingOrder="1"/>
    </xf>
    <xf numFmtId="164" fontId="12" fillId="3" borderId="1" xfId="0" applyNumberFormat="1" applyFont="1" applyFill="1" applyBorder="1" applyAlignment="1">
      <alignment horizontal="right" vertical="center" wrapText="1" readingOrder="1"/>
    </xf>
    <xf numFmtId="9" fontId="13" fillId="3" borderId="0" xfId="1" applyFont="1" applyFill="1" applyAlignment="1">
      <alignment horizontal="center" vertical="center"/>
    </xf>
    <xf numFmtId="10" fontId="12" fillId="3" borderId="1" xfId="1" applyNumberFormat="1" applyFont="1" applyFill="1" applyBorder="1" applyAlignment="1">
      <alignment horizontal="right" vertical="center" wrapText="1" readingOrder="1"/>
    </xf>
    <xf numFmtId="10" fontId="12" fillId="3" borderId="1" xfId="1" applyNumberFormat="1" applyFont="1" applyFill="1" applyBorder="1" applyAlignment="1">
      <alignment horizontal="center" vertical="center" wrapText="1" readingOrder="1"/>
    </xf>
    <xf numFmtId="164" fontId="12" fillId="3" borderId="1" xfId="0" applyNumberFormat="1" applyFont="1" applyFill="1" applyBorder="1" applyAlignment="1">
      <alignment horizontal="center" vertical="center" wrapText="1" readingOrder="1"/>
    </xf>
    <xf numFmtId="0" fontId="14" fillId="4" borderId="1" xfId="0" applyFont="1" applyFill="1" applyBorder="1" applyAlignment="1">
      <alignment horizontal="center" vertical="center" wrapText="1" readingOrder="1"/>
    </xf>
    <xf numFmtId="0" fontId="14" fillId="4" borderId="1" xfId="0" applyFont="1" applyFill="1" applyBorder="1" applyAlignment="1">
      <alignment horizontal="justify" vertical="center" wrapText="1" readingOrder="1"/>
    </xf>
    <xf numFmtId="164" fontId="14" fillId="4" borderId="1" xfId="0" applyNumberFormat="1" applyFont="1" applyFill="1" applyBorder="1" applyAlignment="1">
      <alignment horizontal="right" vertical="center" wrapText="1" readingOrder="1"/>
    </xf>
    <xf numFmtId="10" fontId="14" fillId="4" borderId="1" xfId="1" applyNumberFormat="1" applyFont="1" applyFill="1" applyBorder="1" applyAlignment="1">
      <alignment horizontal="right" vertical="center" wrapText="1" readingOrder="1"/>
    </xf>
    <xf numFmtId="10" fontId="14" fillId="4" borderId="1" xfId="1" applyNumberFormat="1" applyFont="1" applyFill="1" applyBorder="1" applyAlignment="1">
      <alignment horizontal="center" vertical="center" wrapText="1" readingOrder="1"/>
    </xf>
    <xf numFmtId="164" fontId="14" fillId="4" borderId="1" xfId="0" applyNumberFormat="1" applyFont="1" applyFill="1" applyBorder="1" applyAlignment="1">
      <alignment horizontal="center" vertical="center" wrapText="1" readingOrder="1"/>
    </xf>
    <xf numFmtId="0" fontId="11" fillId="4" borderId="1" xfId="0" applyFont="1" applyFill="1" applyBorder="1" applyAlignment="1">
      <alignment horizontal="justify" vertical="center" wrapText="1" readingOrder="1"/>
    </xf>
    <xf numFmtId="0" fontId="5" fillId="4" borderId="0" xfId="0" applyFont="1" applyFill="1"/>
    <xf numFmtId="164" fontId="14" fillId="4" borderId="2" xfId="0" applyNumberFormat="1" applyFont="1" applyFill="1" applyBorder="1" applyAlignment="1">
      <alignment horizontal="right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0" fontId="13" fillId="3" borderId="0" xfId="0" applyFont="1" applyFill="1"/>
    <xf numFmtId="164" fontId="12" fillId="3" borderId="2" xfId="0" applyNumberFormat="1" applyFont="1" applyFill="1" applyBorder="1" applyAlignment="1">
      <alignment horizontal="right" vertical="center" wrapText="1" readingOrder="1"/>
    </xf>
    <xf numFmtId="0" fontId="12" fillId="5" borderId="1" xfId="0" applyFont="1" applyFill="1" applyBorder="1" applyAlignment="1">
      <alignment horizontal="center" vertical="center" wrapText="1" readingOrder="1"/>
    </xf>
    <xf numFmtId="0" fontId="12" fillId="5" borderId="0" xfId="0" applyFont="1" applyFill="1" applyAlignment="1">
      <alignment horizontal="center" vertical="center" wrapText="1" readingOrder="1"/>
    </xf>
    <xf numFmtId="0" fontId="13" fillId="5" borderId="0" xfId="0" applyFont="1" applyFill="1"/>
    <xf numFmtId="164" fontId="12" fillId="5" borderId="2" xfId="0" applyNumberFormat="1" applyFont="1" applyFill="1" applyBorder="1" applyAlignment="1">
      <alignment horizontal="right" vertical="center" wrapText="1" readingOrder="1"/>
    </xf>
    <xf numFmtId="9" fontId="13" fillId="5" borderId="0" xfId="1" applyFont="1" applyFill="1" applyAlignment="1">
      <alignment horizontal="center" vertical="center"/>
    </xf>
    <xf numFmtId="10" fontId="12" fillId="5" borderId="1" xfId="1" applyNumberFormat="1" applyFont="1" applyFill="1" applyBorder="1" applyAlignment="1">
      <alignment horizontal="right" vertical="center" wrapText="1" readingOrder="1"/>
    </xf>
    <xf numFmtId="10" fontId="12" fillId="5" borderId="1" xfId="1" applyNumberFormat="1" applyFont="1" applyFill="1" applyBorder="1" applyAlignment="1">
      <alignment horizontal="center" vertical="center" wrapText="1" readingOrder="1"/>
    </xf>
    <xf numFmtId="164" fontId="12" fillId="5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6" fillId="6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left" vertical="center" wrapText="1" readingOrder="1"/>
    </xf>
    <xf numFmtId="164" fontId="2" fillId="7" borderId="1" xfId="0" applyNumberFormat="1" applyFont="1" applyFill="1" applyBorder="1" applyAlignment="1">
      <alignment horizontal="right" vertical="center" wrapText="1" readingOrder="1"/>
    </xf>
    <xf numFmtId="9" fontId="1" fillId="7" borderId="0" xfId="1" applyFont="1" applyFill="1" applyAlignment="1">
      <alignment horizontal="center" vertical="center"/>
    </xf>
    <xf numFmtId="10" fontId="2" fillId="7" borderId="1" xfId="1" applyNumberFormat="1" applyFont="1" applyFill="1" applyBorder="1" applyAlignment="1">
      <alignment horizontal="right" vertical="center" wrapText="1" readingOrder="1"/>
    </xf>
    <xf numFmtId="10" fontId="2" fillId="7" borderId="1" xfId="1" applyNumberFormat="1" applyFont="1" applyFill="1" applyBorder="1" applyAlignment="1">
      <alignment horizontal="center" vertical="center" wrapText="1" readingOrder="1"/>
    </xf>
    <xf numFmtId="164" fontId="2" fillId="7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left" vertical="center" wrapText="1" readingOrder="1"/>
    </xf>
    <xf numFmtId="164" fontId="2" fillId="6" borderId="1" xfId="0" applyNumberFormat="1" applyFont="1" applyFill="1" applyBorder="1" applyAlignment="1">
      <alignment horizontal="right" vertical="center" wrapText="1" readingOrder="1"/>
    </xf>
    <xf numFmtId="9" fontId="1" fillId="6" borderId="0" xfId="1" applyFont="1" applyFill="1" applyAlignment="1">
      <alignment horizontal="center" vertical="center"/>
    </xf>
    <xf numFmtId="10" fontId="2" fillId="6" borderId="1" xfId="1" applyNumberFormat="1" applyFont="1" applyFill="1" applyBorder="1" applyAlignment="1">
      <alignment horizontal="right" vertical="center" wrapText="1" readingOrder="1"/>
    </xf>
    <xf numFmtId="10" fontId="2" fillId="6" borderId="1" xfId="1" applyNumberFormat="1" applyFont="1" applyFill="1" applyBorder="1" applyAlignment="1">
      <alignment horizontal="center" vertical="center" wrapText="1" readingOrder="1"/>
    </xf>
    <xf numFmtId="164" fontId="2" fillId="6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justify" vertical="center" wrapText="1" readingOrder="1"/>
    </xf>
    <xf numFmtId="0" fontId="2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justify" vertical="center" wrapText="1" readingOrder="1"/>
    </xf>
    <xf numFmtId="164" fontId="2" fillId="7" borderId="2" xfId="0" applyNumberFormat="1" applyFont="1" applyFill="1" applyBorder="1" applyAlignment="1">
      <alignment horizontal="right" vertical="center" wrapText="1" readingOrder="1"/>
    </xf>
  </cellXfs>
  <cellStyles count="3">
    <cellStyle name="Encabezado 1" xfId="2" builtinId="16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53864</xdr:colOff>
      <xdr:row>0</xdr:row>
      <xdr:rowOff>64151</xdr:rowOff>
    </xdr:from>
    <xdr:to>
      <xdr:col>0</xdr:col>
      <xdr:colOff>1359011</xdr:colOff>
      <xdr:row>3</xdr:row>
      <xdr:rowOff>98980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5425B3-1CA6-406F-925E-36C9FF99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4" y="64151"/>
          <a:ext cx="1305147" cy="6301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97181-AD45-4598-A459-DF9F908AF90E}">
  <sheetPr>
    <tabColor rgb="FFFFFF00"/>
  </sheetPr>
  <dimension ref="A2:Y179"/>
  <sheetViews>
    <sheetView tabSelected="1" zoomScaleNormal="100" workbookViewId="0">
      <pane ySplit="5" topLeftCell="A167" activePane="bottomLeft" state="frozen"/>
      <selection activeCell="F1" sqref="F1"/>
      <selection pane="bottomLeft" activeCell="B171" sqref="B171"/>
    </sheetView>
  </sheetViews>
  <sheetFormatPr baseColWidth="10" defaultRowHeight="15"/>
  <cols>
    <col min="1" max="1" width="21.5703125" customWidth="1"/>
    <col min="2" max="2" width="24.85546875" customWidth="1"/>
    <col min="3" max="3" width="21.5703125" customWidth="1"/>
    <col min="4" max="4" width="12.42578125" customWidth="1"/>
    <col min="8" max="8" width="23.85546875" customWidth="1"/>
    <col min="9" max="9" width="23.42578125" bestFit="1" customWidth="1"/>
    <col min="10" max="10" width="15.28515625" customWidth="1"/>
    <col min="12" max="12" width="21.5703125" bestFit="1" customWidth="1"/>
    <col min="13" max="13" width="20.140625" bestFit="1" customWidth="1"/>
    <col min="14" max="14" width="25.28515625" bestFit="1" customWidth="1"/>
    <col min="15" max="15" width="20.85546875" customWidth="1"/>
    <col min="17" max="17" width="20" bestFit="1" customWidth="1"/>
    <col min="19" max="19" width="19.140625" bestFit="1" customWidth="1"/>
    <col min="21" max="21" width="18" bestFit="1" customWidth="1"/>
    <col min="22" max="22" width="18" customWidth="1"/>
    <col min="23" max="23" width="33.42578125" customWidth="1"/>
    <col min="24" max="24" width="26.7109375" customWidth="1"/>
  </cols>
  <sheetData>
    <row r="2" spans="1:25" ht="15.75" customHeight="1" thickBot="1">
      <c r="B2" s="2"/>
      <c r="C2" s="2" t="s">
        <v>288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5.75" thickTop="1"/>
    <row r="4" spans="1:25" ht="15.75" customHeight="1"/>
    <row r="5" spans="1:25" ht="24">
      <c r="A5" s="4" t="s">
        <v>1</v>
      </c>
      <c r="B5" s="4" t="s">
        <v>256</v>
      </c>
      <c r="C5" s="4" t="s">
        <v>243</v>
      </c>
      <c r="D5" s="4" t="s">
        <v>0</v>
      </c>
      <c r="E5" s="4" t="s">
        <v>2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12</v>
      </c>
      <c r="O5" s="4" t="s">
        <v>11</v>
      </c>
      <c r="P5" s="5" t="s">
        <v>237</v>
      </c>
      <c r="Q5" s="4" t="s">
        <v>13</v>
      </c>
      <c r="R5" s="4" t="s">
        <v>238</v>
      </c>
      <c r="S5" s="4" t="s">
        <v>14</v>
      </c>
      <c r="T5" s="4" t="s">
        <v>239</v>
      </c>
      <c r="U5" s="4" t="s">
        <v>15</v>
      </c>
      <c r="V5" s="4" t="s">
        <v>240</v>
      </c>
      <c r="W5" s="4" t="s">
        <v>241</v>
      </c>
      <c r="X5" s="4" t="s">
        <v>242</v>
      </c>
    </row>
    <row r="6" spans="1:25">
      <c r="A6" s="47" t="s">
        <v>234</v>
      </c>
      <c r="B6" s="49" t="s">
        <v>257</v>
      </c>
      <c r="C6" s="49" t="s">
        <v>244</v>
      </c>
      <c r="D6" s="49" t="s">
        <v>16</v>
      </c>
      <c r="E6" s="49" t="s">
        <v>17</v>
      </c>
      <c r="F6" s="49" t="s">
        <v>18</v>
      </c>
      <c r="G6" s="49" t="s">
        <v>19</v>
      </c>
      <c r="H6" s="50" t="s">
        <v>20</v>
      </c>
      <c r="I6" s="51">
        <v>75408814000</v>
      </c>
      <c r="J6" s="51">
        <v>0</v>
      </c>
      <c r="K6" s="51">
        <v>0</v>
      </c>
      <c r="L6" s="51">
        <v>75408814000</v>
      </c>
      <c r="M6" s="51">
        <v>0</v>
      </c>
      <c r="N6" s="51">
        <v>0</v>
      </c>
      <c r="O6" s="51">
        <v>75408814000</v>
      </c>
      <c r="P6" s="52">
        <f>+IFERROR(O6/L6,0)</f>
        <v>1</v>
      </c>
      <c r="Q6" s="51">
        <v>8788986175</v>
      </c>
      <c r="R6" s="53">
        <f>Q6/L6</f>
        <v>0.11655117895104411</v>
      </c>
      <c r="S6" s="51">
        <v>8787881994</v>
      </c>
      <c r="T6" s="53">
        <f>S6/L6</f>
        <v>0.11653653635236857</v>
      </c>
      <c r="U6" s="51">
        <v>8787881994</v>
      </c>
      <c r="V6" s="54">
        <f>U6/L6</f>
        <v>0.11653653635236857</v>
      </c>
      <c r="W6" s="55">
        <f>L6-Q6</f>
        <v>66619827825</v>
      </c>
      <c r="X6" s="55">
        <f>S6-U6</f>
        <v>0</v>
      </c>
    </row>
    <row r="7" spans="1:25" ht="22.5">
      <c r="A7" s="47" t="s">
        <v>234</v>
      </c>
      <c r="B7" s="47" t="s">
        <v>257</v>
      </c>
      <c r="C7" s="47" t="s">
        <v>244</v>
      </c>
      <c r="D7" s="47" t="s">
        <v>21</v>
      </c>
      <c r="E7" s="47" t="s">
        <v>17</v>
      </c>
      <c r="F7" s="47" t="s">
        <v>18</v>
      </c>
      <c r="G7" s="47" t="s">
        <v>19</v>
      </c>
      <c r="H7" s="56" t="s">
        <v>22</v>
      </c>
      <c r="I7" s="57">
        <v>25136272000</v>
      </c>
      <c r="J7" s="57">
        <v>0</v>
      </c>
      <c r="K7" s="57">
        <v>0</v>
      </c>
      <c r="L7" s="57">
        <v>25136272000</v>
      </c>
      <c r="M7" s="57">
        <v>0</v>
      </c>
      <c r="N7" s="57">
        <v>0</v>
      </c>
      <c r="O7" s="57">
        <v>25136272000</v>
      </c>
      <c r="P7" s="58">
        <f t="shared" ref="P7:P77" si="0">O7/L7</f>
        <v>1</v>
      </c>
      <c r="Q7" s="57">
        <v>4169884650</v>
      </c>
      <c r="R7" s="59">
        <f t="shared" ref="R7:R77" si="1">Q7/L7</f>
        <v>0.16589113333910455</v>
      </c>
      <c r="S7" s="57">
        <v>3969884650</v>
      </c>
      <c r="T7" s="59">
        <f t="shared" ref="T7:T77" si="2">S7/L7</f>
        <v>0.15793450397099459</v>
      </c>
      <c r="U7" s="57">
        <v>3969884650</v>
      </c>
      <c r="V7" s="60">
        <f t="shared" ref="V7:V77" si="3">U7/L7</f>
        <v>0.15793450397099459</v>
      </c>
      <c r="W7" s="61">
        <f t="shared" ref="W7:W77" si="4">L7-Q7</f>
        <v>20966387350</v>
      </c>
      <c r="X7" s="61">
        <f t="shared" ref="X7:X77" si="5">S7-U7</f>
        <v>0</v>
      </c>
    </row>
    <row r="8" spans="1:25" ht="33.75">
      <c r="A8" s="47" t="s">
        <v>234</v>
      </c>
      <c r="B8" s="49" t="s">
        <v>257</v>
      </c>
      <c r="C8" s="49" t="s">
        <v>244</v>
      </c>
      <c r="D8" s="49" t="s">
        <v>23</v>
      </c>
      <c r="E8" s="49" t="s">
        <v>17</v>
      </c>
      <c r="F8" s="49" t="s">
        <v>18</v>
      </c>
      <c r="G8" s="49" t="s">
        <v>19</v>
      </c>
      <c r="H8" s="50" t="s">
        <v>24</v>
      </c>
      <c r="I8" s="51">
        <v>8743051000</v>
      </c>
      <c r="J8" s="51">
        <v>0</v>
      </c>
      <c r="K8" s="51">
        <v>0</v>
      </c>
      <c r="L8" s="51">
        <v>8743051000</v>
      </c>
      <c r="M8" s="51">
        <v>0</v>
      </c>
      <c r="N8" s="51">
        <v>0</v>
      </c>
      <c r="O8" s="51">
        <v>8743051000</v>
      </c>
      <c r="P8" s="52">
        <f t="shared" si="0"/>
        <v>1</v>
      </c>
      <c r="Q8" s="51">
        <v>537286268</v>
      </c>
      <c r="R8" s="53">
        <f t="shared" si="1"/>
        <v>6.1452949090654969E-2</v>
      </c>
      <c r="S8" s="51">
        <v>537286268</v>
      </c>
      <c r="T8" s="53">
        <f t="shared" si="2"/>
        <v>6.1452949090654969E-2</v>
      </c>
      <c r="U8" s="51">
        <v>537286268</v>
      </c>
      <c r="V8" s="54">
        <f t="shared" si="3"/>
        <v>6.1452949090654969E-2</v>
      </c>
      <c r="W8" s="55">
        <f t="shared" si="4"/>
        <v>8205764732</v>
      </c>
      <c r="X8" s="55">
        <f t="shared" si="5"/>
        <v>0</v>
      </c>
    </row>
    <row r="9" spans="1:25">
      <c r="A9" s="6"/>
      <c r="B9" s="6" t="s">
        <v>269</v>
      </c>
      <c r="C9" s="6"/>
      <c r="D9" s="6"/>
      <c r="E9" s="6"/>
      <c r="F9" s="6"/>
      <c r="G9" s="6"/>
      <c r="H9" s="7"/>
      <c r="I9" s="8">
        <f>SUM(I6:I8)</f>
        <v>109288137000</v>
      </c>
      <c r="J9" s="8">
        <f t="shared" ref="J9:O9" si="6">SUM(J6:J8)</f>
        <v>0</v>
      </c>
      <c r="K9" s="8">
        <f t="shared" si="6"/>
        <v>0</v>
      </c>
      <c r="L9" s="8">
        <f t="shared" si="6"/>
        <v>109288137000</v>
      </c>
      <c r="M9" s="8">
        <f t="shared" si="6"/>
        <v>0</v>
      </c>
      <c r="N9" s="8">
        <f t="shared" si="6"/>
        <v>0</v>
      </c>
      <c r="O9" s="8">
        <f t="shared" si="6"/>
        <v>109288137000</v>
      </c>
      <c r="P9" s="9">
        <f>O9/L9</f>
        <v>1</v>
      </c>
      <c r="Q9" s="8">
        <f>SUM(Q6:Q8)</f>
        <v>13496157093</v>
      </c>
      <c r="R9" s="10">
        <f>Q9/L9</f>
        <v>0.12349151027251933</v>
      </c>
      <c r="S9" s="8">
        <f>SUM(S6:S8)</f>
        <v>13295052912</v>
      </c>
      <c r="T9" s="10">
        <f>S9/L9</f>
        <v>0.1216513820891649</v>
      </c>
      <c r="U9" s="8">
        <f>SUM(U6:U8)</f>
        <v>13295052912</v>
      </c>
      <c r="V9" s="11">
        <f>U9/L9</f>
        <v>0.1216513820891649</v>
      </c>
      <c r="W9" s="12">
        <f>SUM(W6:W8)</f>
        <v>95791979907</v>
      </c>
      <c r="X9" s="12">
        <f>S9-U9</f>
        <v>0</v>
      </c>
    </row>
    <row r="10" spans="1:25" ht="22.5">
      <c r="A10" s="47" t="s">
        <v>234</v>
      </c>
      <c r="B10" s="47" t="s">
        <v>26</v>
      </c>
      <c r="C10" s="47" t="s">
        <v>25</v>
      </c>
      <c r="D10" s="47" t="s">
        <v>25</v>
      </c>
      <c r="E10" s="47" t="s">
        <v>17</v>
      </c>
      <c r="F10" s="47" t="s">
        <v>18</v>
      </c>
      <c r="G10" s="47" t="s">
        <v>19</v>
      </c>
      <c r="H10" s="56" t="s">
        <v>26</v>
      </c>
      <c r="I10" s="57">
        <v>64495192000</v>
      </c>
      <c r="J10" s="57">
        <v>0</v>
      </c>
      <c r="K10" s="57">
        <v>0</v>
      </c>
      <c r="L10" s="57">
        <v>64495192000</v>
      </c>
      <c r="M10" s="57">
        <v>0</v>
      </c>
      <c r="N10" s="57">
        <v>6027271395.6700001</v>
      </c>
      <c r="O10" s="57">
        <v>58467920604.330002</v>
      </c>
      <c r="P10" s="58">
        <f t="shared" si="0"/>
        <v>0.90654696561458414</v>
      </c>
      <c r="Q10" s="57">
        <v>46889263916.220001</v>
      </c>
      <c r="R10" s="59">
        <f t="shared" si="1"/>
        <v>0.72701952598606112</v>
      </c>
      <c r="S10" s="57">
        <v>8493835839.5</v>
      </c>
      <c r="T10" s="59">
        <f t="shared" si="2"/>
        <v>0.13169719441256955</v>
      </c>
      <c r="U10" s="57">
        <v>8345709990.5600004</v>
      </c>
      <c r="V10" s="60">
        <f t="shared" si="3"/>
        <v>0.1294004984210296</v>
      </c>
      <c r="W10" s="61">
        <f t="shared" si="4"/>
        <v>17605928083.779999</v>
      </c>
      <c r="X10" s="61">
        <f t="shared" si="5"/>
        <v>148125848.93999958</v>
      </c>
    </row>
    <row r="11" spans="1:25" ht="21">
      <c r="A11" s="6"/>
      <c r="B11" s="6" t="s">
        <v>278</v>
      </c>
      <c r="C11" s="6"/>
      <c r="D11" s="6"/>
      <c r="E11" s="6"/>
      <c r="F11" s="6"/>
      <c r="G11" s="6"/>
      <c r="H11" s="7"/>
      <c r="I11" s="8">
        <f>I10</f>
        <v>64495192000</v>
      </c>
      <c r="J11" s="8">
        <f t="shared" ref="J11:O11" si="7">J10</f>
        <v>0</v>
      </c>
      <c r="K11" s="8">
        <f t="shared" si="7"/>
        <v>0</v>
      </c>
      <c r="L11" s="8">
        <f t="shared" si="7"/>
        <v>64495192000</v>
      </c>
      <c r="M11" s="8">
        <f t="shared" si="7"/>
        <v>0</v>
      </c>
      <c r="N11" s="8">
        <f t="shared" si="7"/>
        <v>6027271395.6700001</v>
      </c>
      <c r="O11" s="8">
        <f t="shared" si="7"/>
        <v>58467920604.330002</v>
      </c>
      <c r="P11" s="9">
        <f>O11/L11</f>
        <v>0.90654696561458414</v>
      </c>
      <c r="Q11" s="8">
        <f>Q10</f>
        <v>46889263916.220001</v>
      </c>
      <c r="R11" s="10">
        <f t="shared" si="1"/>
        <v>0.72701952598606112</v>
      </c>
      <c r="S11" s="8">
        <f>S10</f>
        <v>8493835839.5</v>
      </c>
      <c r="T11" s="10">
        <f t="shared" si="2"/>
        <v>0.13169719441256955</v>
      </c>
      <c r="U11" s="8">
        <f>U10</f>
        <v>8345709990.5600004</v>
      </c>
      <c r="V11" s="11">
        <f t="shared" si="3"/>
        <v>0.1294004984210296</v>
      </c>
      <c r="W11" s="12">
        <f>L11-Q11</f>
        <v>17605928083.779999</v>
      </c>
      <c r="X11" s="12">
        <f>S11-U11</f>
        <v>148125848.93999958</v>
      </c>
    </row>
    <row r="12" spans="1:25" ht="45">
      <c r="A12" s="47" t="s">
        <v>234</v>
      </c>
      <c r="B12" s="49" t="s">
        <v>258</v>
      </c>
      <c r="C12" s="49" t="s">
        <v>245</v>
      </c>
      <c r="D12" s="49" t="s">
        <v>27</v>
      </c>
      <c r="E12" s="49" t="s">
        <v>17</v>
      </c>
      <c r="F12" s="49" t="s">
        <v>18</v>
      </c>
      <c r="G12" s="49" t="s">
        <v>19</v>
      </c>
      <c r="H12" s="50" t="s">
        <v>28</v>
      </c>
      <c r="I12" s="51">
        <v>406835000</v>
      </c>
      <c r="J12" s="51">
        <v>0</v>
      </c>
      <c r="K12" s="51">
        <v>0</v>
      </c>
      <c r="L12" s="51">
        <v>406835000</v>
      </c>
      <c r="M12" s="51">
        <v>0</v>
      </c>
      <c r="N12" s="51">
        <v>0</v>
      </c>
      <c r="O12" s="51">
        <v>406835000</v>
      </c>
      <c r="P12" s="52">
        <f t="shared" si="0"/>
        <v>1</v>
      </c>
      <c r="Q12" s="51">
        <v>116042387</v>
      </c>
      <c r="R12" s="53">
        <f t="shared" si="1"/>
        <v>0.2852320645962122</v>
      </c>
      <c r="S12" s="51">
        <v>116042387</v>
      </c>
      <c r="T12" s="53">
        <f t="shared" si="2"/>
        <v>0.2852320645962122</v>
      </c>
      <c r="U12" s="51">
        <v>116042387</v>
      </c>
      <c r="V12" s="54">
        <f t="shared" si="3"/>
        <v>0.2852320645962122</v>
      </c>
      <c r="W12" s="55">
        <f t="shared" si="4"/>
        <v>290792613</v>
      </c>
      <c r="X12" s="55">
        <f t="shared" si="5"/>
        <v>0</v>
      </c>
    </row>
    <row r="13" spans="1:25" ht="33.75">
      <c r="A13" s="47" t="s">
        <v>234</v>
      </c>
      <c r="B13" s="47" t="s">
        <v>258</v>
      </c>
      <c r="C13" s="47" t="s">
        <v>245</v>
      </c>
      <c r="D13" s="47" t="s">
        <v>29</v>
      </c>
      <c r="E13" s="47" t="s">
        <v>17</v>
      </c>
      <c r="F13" s="47" t="s">
        <v>18</v>
      </c>
      <c r="G13" s="47" t="s">
        <v>19</v>
      </c>
      <c r="H13" s="56" t="s">
        <v>30</v>
      </c>
      <c r="I13" s="57">
        <v>401720000</v>
      </c>
      <c r="J13" s="57">
        <v>0</v>
      </c>
      <c r="K13" s="57">
        <v>0</v>
      </c>
      <c r="L13" s="57">
        <v>401720000</v>
      </c>
      <c r="M13" s="57">
        <v>0</v>
      </c>
      <c r="N13" s="57">
        <v>81720000</v>
      </c>
      <c r="O13" s="57">
        <v>320000000</v>
      </c>
      <c r="P13" s="58">
        <f t="shared" si="0"/>
        <v>0.79657472866673307</v>
      </c>
      <c r="Q13" s="57">
        <v>0</v>
      </c>
      <c r="R13" s="59">
        <f t="shared" si="1"/>
        <v>0</v>
      </c>
      <c r="S13" s="57">
        <v>0</v>
      </c>
      <c r="T13" s="59">
        <f t="shared" si="2"/>
        <v>0</v>
      </c>
      <c r="U13" s="57">
        <v>0</v>
      </c>
      <c r="V13" s="60">
        <f t="shared" si="3"/>
        <v>0</v>
      </c>
      <c r="W13" s="61">
        <f t="shared" si="4"/>
        <v>401720000</v>
      </c>
      <c r="X13" s="61">
        <f t="shared" si="5"/>
        <v>0</v>
      </c>
    </row>
    <row r="14" spans="1:25" ht="22.5">
      <c r="A14" s="47" t="s">
        <v>234</v>
      </c>
      <c r="B14" s="49" t="s">
        <v>258</v>
      </c>
      <c r="C14" s="49" t="s">
        <v>245</v>
      </c>
      <c r="D14" s="49" t="s">
        <v>31</v>
      </c>
      <c r="E14" s="49" t="s">
        <v>17</v>
      </c>
      <c r="F14" s="49" t="s">
        <v>18</v>
      </c>
      <c r="G14" s="49" t="s">
        <v>19</v>
      </c>
      <c r="H14" s="50" t="s">
        <v>32</v>
      </c>
      <c r="I14" s="51">
        <v>20769569000</v>
      </c>
      <c r="J14" s="51">
        <v>0</v>
      </c>
      <c r="K14" s="51">
        <v>0</v>
      </c>
      <c r="L14" s="51">
        <v>20769569000</v>
      </c>
      <c r="M14" s="51">
        <v>10000000000</v>
      </c>
      <c r="N14" s="51">
        <v>341926481</v>
      </c>
      <c r="O14" s="51">
        <v>10427642519</v>
      </c>
      <c r="P14" s="52">
        <f t="shared" si="0"/>
        <v>0.50206350064365801</v>
      </c>
      <c r="Q14" s="51">
        <v>318879667.60000002</v>
      </c>
      <c r="R14" s="53">
        <f t="shared" si="1"/>
        <v>1.5353215447080295E-2</v>
      </c>
      <c r="S14" s="51">
        <v>0</v>
      </c>
      <c r="T14" s="53">
        <f t="shared" si="2"/>
        <v>0</v>
      </c>
      <c r="U14" s="51">
        <v>0</v>
      </c>
      <c r="V14" s="54">
        <f t="shared" si="3"/>
        <v>0</v>
      </c>
      <c r="W14" s="55">
        <f t="shared" si="4"/>
        <v>20450689332.400002</v>
      </c>
      <c r="X14" s="55">
        <f t="shared" si="5"/>
        <v>0</v>
      </c>
    </row>
    <row r="15" spans="1:25" ht="21">
      <c r="A15" s="13"/>
      <c r="B15" s="13" t="s">
        <v>271</v>
      </c>
      <c r="C15" s="13"/>
      <c r="D15" s="13"/>
      <c r="E15" s="13"/>
      <c r="F15" s="13"/>
      <c r="G15" s="13"/>
      <c r="H15" s="14"/>
      <c r="I15" s="15">
        <f>SUM(I12:I14)</f>
        <v>21578124000</v>
      </c>
      <c r="J15" s="15">
        <f t="shared" ref="J15:O15" si="8">SUM(J12:J14)</f>
        <v>0</v>
      </c>
      <c r="K15" s="15">
        <f t="shared" si="8"/>
        <v>0</v>
      </c>
      <c r="L15" s="15">
        <f t="shared" si="8"/>
        <v>21578124000</v>
      </c>
      <c r="M15" s="15">
        <f t="shared" si="8"/>
        <v>10000000000</v>
      </c>
      <c r="N15" s="15">
        <f t="shared" si="8"/>
        <v>423646481</v>
      </c>
      <c r="O15" s="15">
        <f t="shared" si="8"/>
        <v>11154477519</v>
      </c>
      <c r="P15" s="16">
        <f>O15/L15</f>
        <v>0.51693453606068818</v>
      </c>
      <c r="Q15" s="15">
        <f>SUM(Q12:Q14)</f>
        <v>434922054.60000002</v>
      </c>
      <c r="R15" s="17">
        <f>Q15/L15</f>
        <v>2.0155693544072692E-2</v>
      </c>
      <c r="S15" s="15">
        <f>SUM(S12:S14)</f>
        <v>116042387</v>
      </c>
      <c r="T15" s="17">
        <f>S15/L15</f>
        <v>5.3777792267761552E-3</v>
      </c>
      <c r="U15" s="15">
        <f>SUM(U12:U14)</f>
        <v>116042387</v>
      </c>
      <c r="V15" s="18">
        <f>U15/L15</f>
        <v>5.3777792267761552E-3</v>
      </c>
      <c r="W15" s="19">
        <f>L15-Q15</f>
        <v>21143201945.400002</v>
      </c>
      <c r="X15" s="19">
        <f>S15-U15</f>
        <v>0</v>
      </c>
    </row>
    <row r="16" spans="1:25" ht="33.75">
      <c r="A16" s="47" t="s">
        <v>234</v>
      </c>
      <c r="B16" s="47" t="s">
        <v>259</v>
      </c>
      <c r="C16" s="47" t="s">
        <v>246</v>
      </c>
      <c r="D16" s="47" t="s">
        <v>33</v>
      </c>
      <c r="E16" s="47" t="s">
        <v>17</v>
      </c>
      <c r="F16" s="47" t="s">
        <v>18</v>
      </c>
      <c r="G16" s="47" t="s">
        <v>19</v>
      </c>
      <c r="H16" s="56" t="s">
        <v>34</v>
      </c>
      <c r="I16" s="57">
        <v>8222619000</v>
      </c>
      <c r="J16" s="57">
        <v>0</v>
      </c>
      <c r="K16" s="57">
        <v>0</v>
      </c>
      <c r="L16" s="57">
        <v>8222619000</v>
      </c>
      <c r="M16" s="57">
        <v>0</v>
      </c>
      <c r="N16" s="57">
        <v>0</v>
      </c>
      <c r="O16" s="57">
        <v>8222619000</v>
      </c>
      <c r="P16" s="58">
        <f t="shared" si="0"/>
        <v>1</v>
      </c>
      <c r="Q16" s="57">
        <v>7579615866.5900002</v>
      </c>
      <c r="R16" s="59">
        <f t="shared" si="1"/>
        <v>0.92180068985198027</v>
      </c>
      <c r="S16" s="57">
        <v>7568285995.0900002</v>
      </c>
      <c r="T16" s="59">
        <f t="shared" si="2"/>
        <v>0.9204227989999294</v>
      </c>
      <c r="U16" s="57">
        <v>7451060688.7200003</v>
      </c>
      <c r="V16" s="60">
        <f t="shared" si="3"/>
        <v>0.90616635511386334</v>
      </c>
      <c r="W16" s="61">
        <f t="shared" si="4"/>
        <v>643003133.40999985</v>
      </c>
      <c r="X16" s="61">
        <f t="shared" si="5"/>
        <v>117225306.36999989</v>
      </c>
    </row>
    <row r="17" spans="1:24" ht="33.75">
      <c r="A17" s="47" t="s">
        <v>234</v>
      </c>
      <c r="B17" s="49" t="s">
        <v>259</v>
      </c>
      <c r="C17" s="49" t="s">
        <v>246</v>
      </c>
      <c r="D17" s="49" t="s">
        <v>35</v>
      </c>
      <c r="E17" s="49" t="s">
        <v>17</v>
      </c>
      <c r="F17" s="49" t="s">
        <v>18</v>
      </c>
      <c r="G17" s="49" t="s">
        <v>19</v>
      </c>
      <c r="H17" s="50" t="s">
        <v>36</v>
      </c>
      <c r="I17" s="51">
        <v>1782000</v>
      </c>
      <c r="J17" s="51">
        <v>0</v>
      </c>
      <c r="K17" s="51">
        <v>0</v>
      </c>
      <c r="L17" s="51">
        <v>1782000</v>
      </c>
      <c r="M17" s="51">
        <v>0</v>
      </c>
      <c r="N17" s="51">
        <v>1782000</v>
      </c>
      <c r="O17" s="51">
        <v>0</v>
      </c>
      <c r="P17" s="52">
        <f t="shared" si="0"/>
        <v>0</v>
      </c>
      <c r="Q17" s="51">
        <v>0</v>
      </c>
      <c r="R17" s="53">
        <f t="shared" si="1"/>
        <v>0</v>
      </c>
      <c r="S17" s="51">
        <v>0</v>
      </c>
      <c r="T17" s="53">
        <f t="shared" si="2"/>
        <v>0</v>
      </c>
      <c r="U17" s="51">
        <v>0</v>
      </c>
      <c r="V17" s="54">
        <f t="shared" si="3"/>
        <v>0</v>
      </c>
      <c r="W17" s="55">
        <f t="shared" si="4"/>
        <v>1782000</v>
      </c>
      <c r="X17" s="55">
        <f t="shared" si="5"/>
        <v>0</v>
      </c>
    </row>
    <row r="18" spans="1:24" ht="33.75">
      <c r="A18" s="47" t="s">
        <v>234</v>
      </c>
      <c r="B18" s="47" t="s">
        <v>259</v>
      </c>
      <c r="C18" s="47" t="s">
        <v>246</v>
      </c>
      <c r="D18" s="47" t="s">
        <v>37</v>
      </c>
      <c r="E18" s="47" t="s">
        <v>17</v>
      </c>
      <c r="F18" s="47" t="s">
        <v>38</v>
      </c>
      <c r="G18" s="47" t="s">
        <v>39</v>
      </c>
      <c r="H18" s="56" t="s">
        <v>40</v>
      </c>
      <c r="I18" s="57">
        <v>13949762000</v>
      </c>
      <c r="J18" s="57">
        <v>0</v>
      </c>
      <c r="K18" s="57">
        <v>0</v>
      </c>
      <c r="L18" s="57">
        <v>13949762000</v>
      </c>
      <c r="M18" s="57">
        <v>0</v>
      </c>
      <c r="N18" s="57">
        <v>10187405796</v>
      </c>
      <c r="O18" s="57">
        <v>3762356204</v>
      </c>
      <c r="P18" s="58">
        <f t="shared" si="0"/>
        <v>0.26970755515398759</v>
      </c>
      <c r="Q18" s="57">
        <v>0</v>
      </c>
      <c r="R18" s="59">
        <f t="shared" si="1"/>
        <v>0</v>
      </c>
      <c r="S18" s="57">
        <v>0</v>
      </c>
      <c r="T18" s="59">
        <f t="shared" si="2"/>
        <v>0</v>
      </c>
      <c r="U18" s="57">
        <v>0</v>
      </c>
      <c r="V18" s="60">
        <f t="shared" si="3"/>
        <v>0</v>
      </c>
      <c r="W18" s="61">
        <f t="shared" si="4"/>
        <v>13949762000</v>
      </c>
      <c r="X18" s="61">
        <f t="shared" si="5"/>
        <v>0</v>
      </c>
    </row>
    <row r="19" spans="1:24" ht="33.75">
      <c r="A19" s="47" t="s">
        <v>234</v>
      </c>
      <c r="B19" s="49" t="s">
        <v>259</v>
      </c>
      <c r="C19" s="49" t="s">
        <v>246</v>
      </c>
      <c r="D19" s="49" t="s">
        <v>41</v>
      </c>
      <c r="E19" s="49" t="s">
        <v>17</v>
      </c>
      <c r="F19" s="49" t="s">
        <v>18</v>
      </c>
      <c r="G19" s="49" t="s">
        <v>19</v>
      </c>
      <c r="H19" s="50" t="s">
        <v>42</v>
      </c>
      <c r="I19" s="51">
        <v>3273401000</v>
      </c>
      <c r="J19" s="51">
        <v>0</v>
      </c>
      <c r="K19" s="51">
        <v>0</v>
      </c>
      <c r="L19" s="51">
        <v>3273401000</v>
      </c>
      <c r="M19" s="51">
        <v>0</v>
      </c>
      <c r="N19" s="51">
        <v>94599654</v>
      </c>
      <c r="O19" s="51">
        <v>3178801346</v>
      </c>
      <c r="P19" s="52">
        <f t="shared" si="0"/>
        <v>0.97110049944996046</v>
      </c>
      <c r="Q19" s="51">
        <v>0</v>
      </c>
      <c r="R19" s="53">
        <f t="shared" si="1"/>
        <v>0</v>
      </c>
      <c r="S19" s="51">
        <v>0</v>
      </c>
      <c r="T19" s="53">
        <f t="shared" si="2"/>
        <v>0</v>
      </c>
      <c r="U19" s="51">
        <v>0</v>
      </c>
      <c r="V19" s="54">
        <f t="shared" si="3"/>
        <v>0</v>
      </c>
      <c r="W19" s="55">
        <f t="shared" si="4"/>
        <v>3273401000</v>
      </c>
      <c r="X19" s="55">
        <f t="shared" si="5"/>
        <v>0</v>
      </c>
    </row>
    <row r="20" spans="1:24" ht="33.75">
      <c r="A20" s="48" t="s">
        <v>234</v>
      </c>
      <c r="B20" s="47" t="s">
        <v>259</v>
      </c>
      <c r="C20" s="47" t="s">
        <v>246</v>
      </c>
      <c r="D20" s="47" t="s">
        <v>43</v>
      </c>
      <c r="E20" s="47" t="s">
        <v>17</v>
      </c>
      <c r="F20" s="47" t="s">
        <v>18</v>
      </c>
      <c r="G20" s="47" t="s">
        <v>19</v>
      </c>
      <c r="H20" s="56" t="s">
        <v>44</v>
      </c>
      <c r="I20" s="57">
        <v>3158000</v>
      </c>
      <c r="J20" s="57">
        <v>0</v>
      </c>
      <c r="K20" s="57">
        <v>0</v>
      </c>
      <c r="L20" s="57">
        <v>3158000</v>
      </c>
      <c r="M20" s="57">
        <v>0</v>
      </c>
      <c r="N20" s="57">
        <v>3158000</v>
      </c>
      <c r="O20" s="57">
        <v>0</v>
      </c>
      <c r="P20" s="58">
        <f t="shared" si="0"/>
        <v>0</v>
      </c>
      <c r="Q20" s="57">
        <v>0</v>
      </c>
      <c r="R20" s="59">
        <f t="shared" si="1"/>
        <v>0</v>
      </c>
      <c r="S20" s="57">
        <v>0</v>
      </c>
      <c r="T20" s="59">
        <f t="shared" si="2"/>
        <v>0</v>
      </c>
      <c r="U20" s="57">
        <v>0</v>
      </c>
      <c r="V20" s="60">
        <f t="shared" si="3"/>
        <v>0</v>
      </c>
      <c r="W20" s="61">
        <f t="shared" si="4"/>
        <v>3158000</v>
      </c>
      <c r="X20" s="61">
        <f t="shared" si="5"/>
        <v>0</v>
      </c>
    </row>
    <row r="21" spans="1:24" ht="61.5" customHeight="1">
      <c r="A21" s="6"/>
      <c r="B21" s="6" t="s">
        <v>270</v>
      </c>
      <c r="C21" s="6"/>
      <c r="D21" s="6"/>
      <c r="E21" s="6"/>
      <c r="F21" s="6"/>
      <c r="G21" s="6"/>
      <c r="H21" s="7"/>
      <c r="I21" s="8">
        <f>SUM(I16:I20)</f>
        <v>25450722000</v>
      </c>
      <c r="J21" s="8">
        <f t="shared" ref="J21:O21" si="9">SUM(J16:J20)</f>
        <v>0</v>
      </c>
      <c r="K21" s="8">
        <f t="shared" si="9"/>
        <v>0</v>
      </c>
      <c r="L21" s="8">
        <f t="shared" si="9"/>
        <v>25450722000</v>
      </c>
      <c r="M21" s="8">
        <f t="shared" si="9"/>
        <v>0</v>
      </c>
      <c r="N21" s="8">
        <f t="shared" si="9"/>
        <v>10286945450</v>
      </c>
      <c r="O21" s="8">
        <f t="shared" si="9"/>
        <v>15163776550</v>
      </c>
      <c r="P21" s="9">
        <f>O21/L21</f>
        <v>0.59580928784652942</v>
      </c>
      <c r="Q21" s="8">
        <f>SUM(Q16:Q20)</f>
        <v>7579615866.5900002</v>
      </c>
      <c r="R21" s="10">
        <f>Q21/L21</f>
        <v>0.29781535732424408</v>
      </c>
      <c r="S21" s="8">
        <f>SUM(S16:S20)</f>
        <v>7568285995.0900002</v>
      </c>
      <c r="T21" s="10">
        <f>S21/L21</f>
        <v>0.29737018836204332</v>
      </c>
      <c r="U21" s="8">
        <f>SUM(U16:U20)</f>
        <v>7451060688.7200003</v>
      </c>
      <c r="V21" s="11">
        <f>U21/L21</f>
        <v>0.29276421661908059</v>
      </c>
      <c r="W21" s="12">
        <f>L21-Q21</f>
        <v>17871106133.41</v>
      </c>
      <c r="X21" s="12">
        <f>S21-U21</f>
        <v>117225306.36999989</v>
      </c>
    </row>
    <row r="22" spans="1:24" ht="21">
      <c r="A22" s="20" t="s">
        <v>272</v>
      </c>
      <c r="B22" s="20"/>
      <c r="C22" s="20"/>
      <c r="D22" s="20"/>
      <c r="E22" s="20"/>
      <c r="F22" s="20"/>
      <c r="G22" s="20"/>
      <c r="H22" s="21"/>
      <c r="I22" s="22">
        <f>I9+I11+I15+I21</f>
        <v>220812175000</v>
      </c>
      <c r="J22" s="22">
        <f t="shared" ref="J22:O22" si="10">J9+J11+J15+J21</f>
        <v>0</v>
      </c>
      <c r="K22" s="22">
        <f t="shared" si="10"/>
        <v>0</v>
      </c>
      <c r="L22" s="22">
        <f t="shared" si="10"/>
        <v>220812175000</v>
      </c>
      <c r="M22" s="22">
        <f t="shared" si="10"/>
        <v>10000000000</v>
      </c>
      <c r="N22" s="22">
        <f t="shared" si="10"/>
        <v>16737863326.67</v>
      </c>
      <c r="O22" s="22">
        <f t="shared" si="10"/>
        <v>194074311673.33002</v>
      </c>
      <c r="P22" s="23">
        <f>O22/L22</f>
        <v>0.878911281378982</v>
      </c>
      <c r="Q22" s="22">
        <f>SUM(Q9+Q11+Q15+Q21)</f>
        <v>68399958930.410004</v>
      </c>
      <c r="R22" s="24">
        <f>Q22/L22</f>
        <v>0.30976534210765327</v>
      </c>
      <c r="S22" s="22">
        <f>SUM(S9+S11+S15+S21)</f>
        <v>29473217133.59</v>
      </c>
      <c r="T22" s="24">
        <f>S22/L22</f>
        <v>0.13347641330732782</v>
      </c>
      <c r="U22" s="22">
        <f>SUM(U9+U11+U15+U21)</f>
        <v>29207865978.280003</v>
      </c>
      <c r="V22" s="25">
        <f>U22/L22</f>
        <v>0.13227470803310554</v>
      </c>
      <c r="W22" s="26">
        <f>L22-Q22</f>
        <v>152412216069.59</v>
      </c>
      <c r="X22" s="26">
        <f>S22-U22</f>
        <v>265351155.30999756</v>
      </c>
    </row>
    <row r="23" spans="1:24">
      <c r="A23" s="47" t="s">
        <v>235</v>
      </c>
      <c r="B23" s="49" t="s">
        <v>260</v>
      </c>
      <c r="C23" s="49" t="s">
        <v>247</v>
      </c>
      <c r="D23" s="49" t="s">
        <v>45</v>
      </c>
      <c r="E23" s="49" t="s">
        <v>17</v>
      </c>
      <c r="F23" s="49" t="s">
        <v>38</v>
      </c>
      <c r="G23" s="49" t="s">
        <v>39</v>
      </c>
      <c r="H23" s="50" t="s">
        <v>46</v>
      </c>
      <c r="I23" s="51">
        <v>601876014</v>
      </c>
      <c r="J23" s="51">
        <v>0</v>
      </c>
      <c r="K23" s="51">
        <v>0</v>
      </c>
      <c r="L23" s="51">
        <v>601876014</v>
      </c>
      <c r="M23" s="51">
        <v>0</v>
      </c>
      <c r="N23" s="51">
        <v>601876014</v>
      </c>
      <c r="O23" s="51">
        <v>0</v>
      </c>
      <c r="P23" s="52">
        <f t="shared" si="0"/>
        <v>0</v>
      </c>
      <c r="Q23" s="51">
        <v>0</v>
      </c>
      <c r="R23" s="53">
        <f t="shared" si="1"/>
        <v>0</v>
      </c>
      <c r="S23" s="51">
        <v>0</v>
      </c>
      <c r="T23" s="53">
        <f t="shared" si="2"/>
        <v>0</v>
      </c>
      <c r="U23" s="51">
        <v>0</v>
      </c>
      <c r="V23" s="54">
        <f t="shared" si="3"/>
        <v>0</v>
      </c>
      <c r="W23" s="55">
        <f t="shared" si="4"/>
        <v>601876014</v>
      </c>
      <c r="X23" s="55">
        <f t="shared" si="5"/>
        <v>0</v>
      </c>
    </row>
    <row r="24" spans="1:24">
      <c r="A24" s="47"/>
      <c r="B24" s="48" t="s">
        <v>273</v>
      </c>
      <c r="C24" s="47"/>
      <c r="D24" s="47"/>
      <c r="E24" s="47"/>
      <c r="F24" s="47"/>
      <c r="G24" s="47"/>
      <c r="H24" s="56"/>
      <c r="I24" s="57">
        <f>I23</f>
        <v>601876014</v>
      </c>
      <c r="J24" s="57">
        <f t="shared" ref="J24:O24" si="11">J23</f>
        <v>0</v>
      </c>
      <c r="K24" s="57">
        <f t="shared" si="11"/>
        <v>0</v>
      </c>
      <c r="L24" s="57">
        <f t="shared" si="11"/>
        <v>601876014</v>
      </c>
      <c r="M24" s="57">
        <f t="shared" si="11"/>
        <v>0</v>
      </c>
      <c r="N24" s="57">
        <f t="shared" si="11"/>
        <v>601876014</v>
      </c>
      <c r="O24" s="57">
        <f t="shared" si="11"/>
        <v>0</v>
      </c>
      <c r="P24" s="58">
        <f>O24/L24</f>
        <v>0</v>
      </c>
      <c r="Q24" s="57">
        <f>Q23</f>
        <v>0</v>
      </c>
      <c r="R24" s="59">
        <f>Q24/L24</f>
        <v>0</v>
      </c>
      <c r="S24" s="57">
        <f>S23</f>
        <v>0</v>
      </c>
      <c r="T24" s="59">
        <f t="shared" ref="T24" si="12">S24/L24</f>
        <v>0</v>
      </c>
      <c r="U24" s="57">
        <v>0</v>
      </c>
      <c r="V24" s="60">
        <f t="shared" ref="V24" si="13">U24/L24</f>
        <v>0</v>
      </c>
      <c r="W24" s="61">
        <f t="shared" ref="W24" si="14">L24-Q24</f>
        <v>601876014</v>
      </c>
      <c r="X24" s="61">
        <f t="shared" ref="X24" si="15">S24-U24</f>
        <v>0</v>
      </c>
    </row>
    <row r="25" spans="1:24">
      <c r="A25" s="20" t="s">
        <v>274</v>
      </c>
      <c r="B25" s="20"/>
      <c r="C25" s="20"/>
      <c r="D25" s="20"/>
      <c r="E25" s="20"/>
      <c r="F25" s="20"/>
      <c r="G25" s="20"/>
      <c r="H25" s="21"/>
      <c r="I25" s="22">
        <f>I24</f>
        <v>601876014</v>
      </c>
      <c r="J25" s="22">
        <f t="shared" ref="J25" si="16">J24</f>
        <v>0</v>
      </c>
      <c r="K25" s="22">
        <f t="shared" ref="K25" si="17">K24</f>
        <v>0</v>
      </c>
      <c r="L25" s="22">
        <f t="shared" ref="L25" si="18">L24</f>
        <v>601876014</v>
      </c>
      <c r="M25" s="22">
        <f t="shared" ref="M25" si="19">M24</f>
        <v>0</v>
      </c>
      <c r="N25" s="22">
        <f t="shared" ref="N25" si="20">N24</f>
        <v>601876014</v>
      </c>
      <c r="O25" s="22">
        <f t="shared" ref="O25" si="21">O24</f>
        <v>0</v>
      </c>
      <c r="P25" s="23">
        <f>O25/L25</f>
        <v>0</v>
      </c>
      <c r="Q25" s="22">
        <f>Q24</f>
        <v>0</v>
      </c>
      <c r="R25" s="24">
        <f>Q25/L25</f>
        <v>0</v>
      </c>
      <c r="S25" s="22">
        <f>S24</f>
        <v>0</v>
      </c>
      <c r="T25" s="24">
        <f t="shared" ref="T25" si="22">S25/L25</f>
        <v>0</v>
      </c>
      <c r="U25" s="22">
        <v>0</v>
      </c>
      <c r="V25" s="25">
        <f t="shared" ref="V25" si="23">U25/L25</f>
        <v>0</v>
      </c>
      <c r="W25" s="26">
        <f t="shared" ref="W25" si="24">L25-Q25</f>
        <v>601876014</v>
      </c>
      <c r="X25" s="26">
        <f t="shared" ref="X25" si="25">S25-U25</f>
        <v>0</v>
      </c>
    </row>
    <row r="26" spans="1:24" ht="101.25">
      <c r="A26" s="47" t="s">
        <v>236</v>
      </c>
      <c r="B26" s="49" t="s">
        <v>261</v>
      </c>
      <c r="C26" s="49" t="s">
        <v>248</v>
      </c>
      <c r="D26" s="49" t="s">
        <v>47</v>
      </c>
      <c r="E26" s="49" t="s">
        <v>17</v>
      </c>
      <c r="F26" s="49" t="s">
        <v>38</v>
      </c>
      <c r="G26" s="49" t="s">
        <v>19</v>
      </c>
      <c r="H26" s="63" t="s">
        <v>143</v>
      </c>
      <c r="I26" s="51">
        <v>23000000000</v>
      </c>
      <c r="J26" s="51">
        <v>0</v>
      </c>
      <c r="K26" s="51">
        <v>0</v>
      </c>
      <c r="L26" s="51">
        <v>23000000000</v>
      </c>
      <c r="M26" s="51">
        <v>0</v>
      </c>
      <c r="N26" s="51">
        <v>20000000000</v>
      </c>
      <c r="O26" s="51">
        <v>3000000000</v>
      </c>
      <c r="P26" s="52">
        <f t="shared" si="0"/>
        <v>0.13043478260869565</v>
      </c>
      <c r="Q26" s="51">
        <v>2303371095</v>
      </c>
      <c r="R26" s="53">
        <f t="shared" si="1"/>
        <v>0.10014656934782609</v>
      </c>
      <c r="S26" s="51">
        <v>26545500</v>
      </c>
      <c r="T26" s="53">
        <f t="shared" si="2"/>
        <v>1.1541521739130436E-3</v>
      </c>
      <c r="U26" s="51">
        <v>26545500</v>
      </c>
      <c r="V26" s="54">
        <f t="shared" si="3"/>
        <v>1.1541521739130436E-3</v>
      </c>
      <c r="W26" s="55">
        <f t="shared" si="4"/>
        <v>20696628905</v>
      </c>
      <c r="X26" s="55">
        <f t="shared" si="5"/>
        <v>0</v>
      </c>
    </row>
    <row r="27" spans="1:24" ht="101.25">
      <c r="A27" s="47" t="s">
        <v>236</v>
      </c>
      <c r="B27" s="47" t="s">
        <v>261</v>
      </c>
      <c r="C27" s="47" t="s">
        <v>248</v>
      </c>
      <c r="D27" s="47" t="s">
        <v>47</v>
      </c>
      <c r="E27" s="47" t="s">
        <v>17</v>
      </c>
      <c r="F27" s="47" t="s">
        <v>48</v>
      </c>
      <c r="G27" s="47" t="s">
        <v>19</v>
      </c>
      <c r="H27" s="62" t="s">
        <v>143</v>
      </c>
      <c r="I27" s="57">
        <v>10000000000</v>
      </c>
      <c r="J27" s="57">
        <v>0</v>
      </c>
      <c r="K27" s="57">
        <v>0</v>
      </c>
      <c r="L27" s="57">
        <v>10000000000</v>
      </c>
      <c r="M27" s="57">
        <v>0</v>
      </c>
      <c r="N27" s="57">
        <v>8085714286</v>
      </c>
      <c r="O27" s="57">
        <v>1914285714</v>
      </c>
      <c r="P27" s="58">
        <f t="shared" si="0"/>
        <v>0.1914285714</v>
      </c>
      <c r="Q27" s="57">
        <v>1914285714</v>
      </c>
      <c r="R27" s="59">
        <f t="shared" si="1"/>
        <v>0.1914285714</v>
      </c>
      <c r="S27" s="57">
        <v>195633528</v>
      </c>
      <c r="T27" s="59">
        <f t="shared" si="2"/>
        <v>1.9563352799999999E-2</v>
      </c>
      <c r="U27" s="57">
        <v>0</v>
      </c>
      <c r="V27" s="60">
        <f t="shared" si="3"/>
        <v>0</v>
      </c>
      <c r="W27" s="61">
        <f t="shared" si="4"/>
        <v>8085714286</v>
      </c>
      <c r="X27" s="61">
        <f t="shared" si="5"/>
        <v>195633528</v>
      </c>
    </row>
    <row r="28" spans="1:24" ht="101.25">
      <c r="A28" s="47" t="s">
        <v>236</v>
      </c>
      <c r="B28" s="49" t="s">
        <v>261</v>
      </c>
      <c r="C28" s="49" t="s">
        <v>248</v>
      </c>
      <c r="D28" s="49" t="s">
        <v>47</v>
      </c>
      <c r="E28" s="49" t="s">
        <v>49</v>
      </c>
      <c r="F28" s="49" t="s">
        <v>50</v>
      </c>
      <c r="G28" s="49" t="s">
        <v>19</v>
      </c>
      <c r="H28" s="63" t="s">
        <v>143</v>
      </c>
      <c r="I28" s="51">
        <v>80000000000</v>
      </c>
      <c r="J28" s="51">
        <v>0</v>
      </c>
      <c r="K28" s="51">
        <v>0</v>
      </c>
      <c r="L28" s="51">
        <v>80000000000</v>
      </c>
      <c r="M28" s="51">
        <v>0</v>
      </c>
      <c r="N28" s="51">
        <v>79500000000</v>
      </c>
      <c r="O28" s="51">
        <v>500000000</v>
      </c>
      <c r="P28" s="52">
        <f t="shared" si="0"/>
        <v>6.2500000000000003E-3</v>
      </c>
      <c r="Q28" s="51">
        <v>257660845</v>
      </c>
      <c r="R28" s="53">
        <f t="shared" si="1"/>
        <v>3.2207605625000002E-3</v>
      </c>
      <c r="S28" s="51">
        <v>3213000</v>
      </c>
      <c r="T28" s="53">
        <f t="shared" si="2"/>
        <v>4.01625E-5</v>
      </c>
      <c r="U28" s="51">
        <v>3213000</v>
      </c>
      <c r="V28" s="54">
        <f t="shared" si="3"/>
        <v>4.01625E-5</v>
      </c>
      <c r="W28" s="55">
        <f t="shared" si="4"/>
        <v>79742339155</v>
      </c>
      <c r="X28" s="55">
        <f t="shared" si="5"/>
        <v>0</v>
      </c>
    </row>
    <row r="29" spans="1:24" ht="123.75">
      <c r="A29" s="47" t="s">
        <v>236</v>
      </c>
      <c r="B29" s="47" t="s">
        <v>261</v>
      </c>
      <c r="C29" s="47" t="s">
        <v>248</v>
      </c>
      <c r="D29" s="47" t="s">
        <v>51</v>
      </c>
      <c r="E29" s="47" t="s">
        <v>17</v>
      </c>
      <c r="F29" s="47" t="s">
        <v>18</v>
      </c>
      <c r="G29" s="47" t="s">
        <v>19</v>
      </c>
      <c r="H29" s="62" t="s">
        <v>144</v>
      </c>
      <c r="I29" s="57">
        <v>1000000000</v>
      </c>
      <c r="J29" s="57">
        <v>0</v>
      </c>
      <c r="K29" s="57">
        <v>0</v>
      </c>
      <c r="L29" s="57">
        <v>1000000000</v>
      </c>
      <c r="M29" s="57">
        <v>0</v>
      </c>
      <c r="N29" s="57">
        <v>1000000000</v>
      </c>
      <c r="O29" s="57">
        <v>0</v>
      </c>
      <c r="P29" s="58">
        <f t="shared" si="0"/>
        <v>0</v>
      </c>
      <c r="Q29" s="57">
        <v>0</v>
      </c>
      <c r="R29" s="59">
        <f t="shared" si="1"/>
        <v>0</v>
      </c>
      <c r="S29" s="57">
        <v>0</v>
      </c>
      <c r="T29" s="59">
        <f t="shared" si="2"/>
        <v>0</v>
      </c>
      <c r="U29" s="57">
        <v>0</v>
      </c>
      <c r="V29" s="60">
        <f t="shared" si="3"/>
        <v>0</v>
      </c>
      <c r="W29" s="61">
        <f t="shared" si="4"/>
        <v>1000000000</v>
      </c>
      <c r="X29" s="61">
        <f t="shared" si="5"/>
        <v>0</v>
      </c>
    </row>
    <row r="30" spans="1:24" ht="78.75">
      <c r="A30" s="47" t="s">
        <v>236</v>
      </c>
      <c r="B30" s="49" t="s">
        <v>261</v>
      </c>
      <c r="C30" s="49" t="s">
        <v>248</v>
      </c>
      <c r="D30" s="49" t="s">
        <v>52</v>
      </c>
      <c r="E30" s="49" t="s">
        <v>17</v>
      </c>
      <c r="F30" s="49" t="s">
        <v>18</v>
      </c>
      <c r="G30" s="49" t="s">
        <v>19</v>
      </c>
      <c r="H30" s="63" t="s">
        <v>145</v>
      </c>
      <c r="I30" s="51">
        <v>3000000000</v>
      </c>
      <c r="J30" s="51">
        <v>0</v>
      </c>
      <c r="K30" s="51">
        <v>0</v>
      </c>
      <c r="L30" s="51">
        <v>3000000000</v>
      </c>
      <c r="M30" s="51">
        <v>1000000000</v>
      </c>
      <c r="N30" s="51">
        <v>0</v>
      </c>
      <c r="O30" s="51">
        <v>2000000000</v>
      </c>
      <c r="P30" s="52">
        <f t="shared" si="0"/>
        <v>0.66666666666666663</v>
      </c>
      <c r="Q30" s="51">
        <v>966845000</v>
      </c>
      <c r="R30" s="53">
        <f t="shared" si="1"/>
        <v>0.32228166666666669</v>
      </c>
      <c r="S30" s="51">
        <v>18427500</v>
      </c>
      <c r="T30" s="53">
        <f t="shared" si="2"/>
        <v>6.1425000000000004E-3</v>
      </c>
      <c r="U30" s="51">
        <v>18427500</v>
      </c>
      <c r="V30" s="54">
        <f t="shared" si="3"/>
        <v>6.1425000000000004E-3</v>
      </c>
      <c r="W30" s="55">
        <f t="shared" si="4"/>
        <v>2033155000</v>
      </c>
      <c r="X30" s="55">
        <f t="shared" si="5"/>
        <v>0</v>
      </c>
    </row>
    <row r="31" spans="1:24" ht="78.75">
      <c r="A31" s="47" t="s">
        <v>236</v>
      </c>
      <c r="B31" s="47" t="s">
        <v>261</v>
      </c>
      <c r="C31" s="47" t="s">
        <v>248</v>
      </c>
      <c r="D31" s="47" t="s">
        <v>52</v>
      </c>
      <c r="E31" s="47" t="s">
        <v>17</v>
      </c>
      <c r="F31" s="47" t="s">
        <v>48</v>
      </c>
      <c r="G31" s="47" t="s">
        <v>19</v>
      </c>
      <c r="H31" s="62" t="s">
        <v>145</v>
      </c>
      <c r="I31" s="57">
        <v>17000000000</v>
      </c>
      <c r="J31" s="57">
        <v>0</v>
      </c>
      <c r="K31" s="57">
        <v>0</v>
      </c>
      <c r="L31" s="57">
        <v>17000000000</v>
      </c>
      <c r="M31" s="57">
        <v>0</v>
      </c>
      <c r="N31" s="57">
        <v>5000000000</v>
      </c>
      <c r="O31" s="57">
        <v>12000000000</v>
      </c>
      <c r="P31" s="58">
        <f t="shared" si="0"/>
        <v>0.70588235294117652</v>
      </c>
      <c r="Q31" s="57">
        <v>0</v>
      </c>
      <c r="R31" s="59">
        <f t="shared" si="1"/>
        <v>0</v>
      </c>
      <c r="S31" s="57">
        <v>0</v>
      </c>
      <c r="T31" s="59">
        <f t="shared" si="2"/>
        <v>0</v>
      </c>
      <c r="U31" s="57">
        <v>0</v>
      </c>
      <c r="V31" s="60">
        <f t="shared" si="3"/>
        <v>0</v>
      </c>
      <c r="W31" s="61">
        <f t="shared" si="4"/>
        <v>17000000000</v>
      </c>
      <c r="X31" s="61">
        <f t="shared" si="5"/>
        <v>0</v>
      </c>
    </row>
    <row r="32" spans="1:24" ht="78.75">
      <c r="A32" s="47" t="s">
        <v>236</v>
      </c>
      <c r="B32" s="49" t="s">
        <v>261</v>
      </c>
      <c r="C32" s="49" t="s">
        <v>248</v>
      </c>
      <c r="D32" s="49" t="s">
        <v>52</v>
      </c>
      <c r="E32" s="49" t="s">
        <v>49</v>
      </c>
      <c r="F32" s="49" t="s">
        <v>50</v>
      </c>
      <c r="G32" s="49" t="s">
        <v>19</v>
      </c>
      <c r="H32" s="63" t="s">
        <v>145</v>
      </c>
      <c r="I32" s="51">
        <v>5000000000</v>
      </c>
      <c r="J32" s="51">
        <v>0</v>
      </c>
      <c r="K32" s="51">
        <v>0</v>
      </c>
      <c r="L32" s="51">
        <v>5000000000</v>
      </c>
      <c r="M32" s="51">
        <v>0</v>
      </c>
      <c r="N32" s="51">
        <v>5000000000</v>
      </c>
      <c r="O32" s="51">
        <v>0</v>
      </c>
      <c r="P32" s="52">
        <f t="shared" si="0"/>
        <v>0</v>
      </c>
      <c r="Q32" s="51">
        <v>0</v>
      </c>
      <c r="R32" s="53">
        <f t="shared" si="1"/>
        <v>0</v>
      </c>
      <c r="S32" s="51">
        <v>0</v>
      </c>
      <c r="T32" s="53">
        <f t="shared" si="2"/>
        <v>0</v>
      </c>
      <c r="U32" s="51">
        <v>0</v>
      </c>
      <c r="V32" s="54">
        <f t="shared" si="3"/>
        <v>0</v>
      </c>
      <c r="W32" s="55">
        <f t="shared" si="4"/>
        <v>5000000000</v>
      </c>
      <c r="X32" s="55">
        <f t="shared" si="5"/>
        <v>0</v>
      </c>
    </row>
    <row r="33" spans="1:24" ht="112.5">
      <c r="A33" s="47" t="s">
        <v>236</v>
      </c>
      <c r="B33" s="47" t="s">
        <v>261</v>
      </c>
      <c r="C33" s="47" t="s">
        <v>248</v>
      </c>
      <c r="D33" s="47" t="s">
        <v>53</v>
      </c>
      <c r="E33" s="47" t="s">
        <v>17</v>
      </c>
      <c r="F33" s="47" t="s">
        <v>18</v>
      </c>
      <c r="G33" s="47" t="s">
        <v>19</v>
      </c>
      <c r="H33" s="62" t="s">
        <v>146</v>
      </c>
      <c r="I33" s="57">
        <v>5000000000</v>
      </c>
      <c r="J33" s="57">
        <v>0</v>
      </c>
      <c r="K33" s="57">
        <v>0</v>
      </c>
      <c r="L33" s="57">
        <v>5000000000</v>
      </c>
      <c r="M33" s="57">
        <v>0</v>
      </c>
      <c r="N33" s="57">
        <v>1400000000</v>
      </c>
      <c r="O33" s="57">
        <v>3600000000</v>
      </c>
      <c r="P33" s="58">
        <f t="shared" si="0"/>
        <v>0.72</v>
      </c>
      <c r="Q33" s="57">
        <v>2279100889</v>
      </c>
      <c r="R33" s="59">
        <f t="shared" si="1"/>
        <v>0.4558201778</v>
      </c>
      <c r="S33" s="57">
        <v>113614418</v>
      </c>
      <c r="T33" s="59">
        <f t="shared" si="2"/>
        <v>2.27228836E-2</v>
      </c>
      <c r="U33" s="57">
        <v>110807818</v>
      </c>
      <c r="V33" s="60">
        <f t="shared" si="3"/>
        <v>2.21615636E-2</v>
      </c>
      <c r="W33" s="61">
        <f t="shared" si="4"/>
        <v>2720899111</v>
      </c>
      <c r="X33" s="61">
        <f t="shared" si="5"/>
        <v>2806600</v>
      </c>
    </row>
    <row r="34" spans="1:24" ht="112.5">
      <c r="A34" s="47" t="s">
        <v>236</v>
      </c>
      <c r="B34" s="49" t="s">
        <v>261</v>
      </c>
      <c r="C34" s="49" t="s">
        <v>248</v>
      </c>
      <c r="D34" s="49" t="s">
        <v>53</v>
      </c>
      <c r="E34" s="49" t="s">
        <v>17</v>
      </c>
      <c r="F34" s="49" t="s">
        <v>38</v>
      </c>
      <c r="G34" s="49" t="s">
        <v>19</v>
      </c>
      <c r="H34" s="63" t="s">
        <v>146</v>
      </c>
      <c r="I34" s="51">
        <v>12280212244</v>
      </c>
      <c r="J34" s="51">
        <v>0</v>
      </c>
      <c r="K34" s="51">
        <v>0</v>
      </c>
      <c r="L34" s="51">
        <v>12280212244</v>
      </c>
      <c r="M34" s="51">
        <v>0</v>
      </c>
      <c r="N34" s="51">
        <v>11871473349</v>
      </c>
      <c r="O34" s="51">
        <v>408738895</v>
      </c>
      <c r="P34" s="52">
        <f t="shared" si="0"/>
        <v>3.3284351025749261E-2</v>
      </c>
      <c r="Q34" s="51">
        <v>408738895</v>
      </c>
      <c r="R34" s="53">
        <f t="shared" si="1"/>
        <v>3.3284351025749261E-2</v>
      </c>
      <c r="S34" s="51">
        <v>408738895</v>
      </c>
      <c r="T34" s="53">
        <f t="shared" si="2"/>
        <v>3.3284351025749261E-2</v>
      </c>
      <c r="U34" s="51">
        <v>50016029</v>
      </c>
      <c r="V34" s="54">
        <f t="shared" si="3"/>
        <v>4.0728961361752832E-3</v>
      </c>
      <c r="W34" s="55">
        <f t="shared" si="4"/>
        <v>11871473349</v>
      </c>
      <c r="X34" s="55">
        <f t="shared" si="5"/>
        <v>358722866</v>
      </c>
    </row>
    <row r="35" spans="1:24" ht="112.5">
      <c r="A35" s="47" t="s">
        <v>236</v>
      </c>
      <c r="B35" s="47" t="s">
        <v>261</v>
      </c>
      <c r="C35" s="47" t="s">
        <v>248</v>
      </c>
      <c r="D35" s="47" t="s">
        <v>53</v>
      </c>
      <c r="E35" s="47" t="s">
        <v>17</v>
      </c>
      <c r="F35" s="47" t="s">
        <v>48</v>
      </c>
      <c r="G35" s="47" t="s">
        <v>19</v>
      </c>
      <c r="H35" s="62" t="s">
        <v>146</v>
      </c>
      <c r="I35" s="57">
        <v>29953026392</v>
      </c>
      <c r="J35" s="57">
        <v>0</v>
      </c>
      <c r="K35" s="57">
        <v>0</v>
      </c>
      <c r="L35" s="57">
        <v>29953026392</v>
      </c>
      <c r="M35" s="57">
        <v>0</v>
      </c>
      <c r="N35" s="57">
        <v>19607205280</v>
      </c>
      <c r="O35" s="57">
        <v>10345821112</v>
      </c>
      <c r="P35" s="58">
        <f t="shared" si="0"/>
        <v>0.34540152893409171</v>
      </c>
      <c r="Q35" s="57">
        <v>10345821112</v>
      </c>
      <c r="R35" s="59">
        <f t="shared" si="1"/>
        <v>0.34540152893409171</v>
      </c>
      <c r="S35" s="57">
        <v>1139504342.75</v>
      </c>
      <c r="T35" s="59">
        <f t="shared" si="2"/>
        <v>3.8043045395050441E-2</v>
      </c>
      <c r="U35" s="57">
        <v>41108207.549999997</v>
      </c>
      <c r="V35" s="60">
        <f t="shared" si="3"/>
        <v>1.3724225062272631E-3</v>
      </c>
      <c r="W35" s="61">
        <f t="shared" si="4"/>
        <v>19607205280</v>
      </c>
      <c r="X35" s="61">
        <f t="shared" si="5"/>
        <v>1098396135.2</v>
      </c>
    </row>
    <row r="36" spans="1:24" ht="112.5">
      <c r="A36" s="47" t="s">
        <v>236</v>
      </c>
      <c r="B36" s="49" t="s">
        <v>261</v>
      </c>
      <c r="C36" s="49" t="s">
        <v>248</v>
      </c>
      <c r="D36" s="49" t="s">
        <v>53</v>
      </c>
      <c r="E36" s="49" t="s">
        <v>49</v>
      </c>
      <c r="F36" s="49" t="s">
        <v>50</v>
      </c>
      <c r="G36" s="49" t="s">
        <v>19</v>
      </c>
      <c r="H36" s="63" t="s">
        <v>146</v>
      </c>
      <c r="I36" s="51">
        <v>100000000000</v>
      </c>
      <c r="J36" s="51">
        <v>0</v>
      </c>
      <c r="K36" s="51">
        <v>0</v>
      </c>
      <c r="L36" s="51">
        <v>100000000000</v>
      </c>
      <c r="M36" s="51">
        <v>0</v>
      </c>
      <c r="N36" s="51">
        <v>15200668242</v>
      </c>
      <c r="O36" s="51">
        <v>84799331758</v>
      </c>
      <c r="P36" s="52">
        <f t="shared" si="0"/>
        <v>0.84799331757999996</v>
      </c>
      <c r="Q36" s="51">
        <v>84799331758</v>
      </c>
      <c r="R36" s="53">
        <f t="shared" si="1"/>
        <v>0.84799331757999996</v>
      </c>
      <c r="S36" s="51">
        <v>9451352310.7199993</v>
      </c>
      <c r="T36" s="53">
        <f t="shared" si="2"/>
        <v>9.4513523107199987E-2</v>
      </c>
      <c r="U36" s="51">
        <v>2451352310.7199998</v>
      </c>
      <c r="V36" s="54">
        <f t="shared" si="3"/>
        <v>2.4513523107199998E-2</v>
      </c>
      <c r="W36" s="55">
        <f t="shared" si="4"/>
        <v>15200668242</v>
      </c>
      <c r="X36" s="55">
        <f t="shared" si="5"/>
        <v>7000000000</v>
      </c>
    </row>
    <row r="37" spans="1:24" ht="112.5">
      <c r="A37" s="47" t="s">
        <v>236</v>
      </c>
      <c r="B37" s="47" t="s">
        <v>261</v>
      </c>
      <c r="C37" s="47" t="s">
        <v>248</v>
      </c>
      <c r="D37" s="47" t="s">
        <v>54</v>
      </c>
      <c r="E37" s="47" t="s">
        <v>17</v>
      </c>
      <c r="F37" s="47" t="s">
        <v>18</v>
      </c>
      <c r="G37" s="47" t="s">
        <v>19</v>
      </c>
      <c r="H37" s="62" t="s">
        <v>147</v>
      </c>
      <c r="I37" s="57">
        <v>7000000000</v>
      </c>
      <c r="J37" s="57">
        <v>0</v>
      </c>
      <c r="K37" s="57">
        <v>0</v>
      </c>
      <c r="L37" s="57">
        <v>7000000000</v>
      </c>
      <c r="M37" s="57">
        <v>1000000000</v>
      </c>
      <c r="N37" s="57">
        <v>5500000000</v>
      </c>
      <c r="O37" s="57">
        <v>500000000</v>
      </c>
      <c r="P37" s="58">
        <f t="shared" si="0"/>
        <v>7.1428571428571425E-2</v>
      </c>
      <c r="Q37" s="57">
        <v>317278150</v>
      </c>
      <c r="R37" s="59">
        <f t="shared" si="1"/>
        <v>4.5325450000000003E-2</v>
      </c>
      <c r="S37" s="57">
        <v>0</v>
      </c>
      <c r="T37" s="59">
        <f t="shared" si="2"/>
        <v>0</v>
      </c>
      <c r="U37" s="57">
        <v>0</v>
      </c>
      <c r="V37" s="60">
        <f t="shared" si="3"/>
        <v>0</v>
      </c>
      <c r="W37" s="61">
        <f t="shared" si="4"/>
        <v>6682721850</v>
      </c>
      <c r="X37" s="61">
        <f t="shared" si="5"/>
        <v>0</v>
      </c>
    </row>
    <row r="38" spans="1:24" ht="90">
      <c r="A38" s="47" t="s">
        <v>236</v>
      </c>
      <c r="B38" s="49" t="s">
        <v>261</v>
      </c>
      <c r="C38" s="49" t="s">
        <v>248</v>
      </c>
      <c r="D38" s="49" t="s">
        <v>55</v>
      </c>
      <c r="E38" s="49" t="s">
        <v>17</v>
      </c>
      <c r="F38" s="49" t="s">
        <v>38</v>
      </c>
      <c r="G38" s="49" t="s">
        <v>19</v>
      </c>
      <c r="H38" s="63" t="s">
        <v>148</v>
      </c>
      <c r="I38" s="51">
        <v>39000000000</v>
      </c>
      <c r="J38" s="51">
        <v>0</v>
      </c>
      <c r="K38" s="51">
        <v>0</v>
      </c>
      <c r="L38" s="51">
        <v>39000000000</v>
      </c>
      <c r="M38" s="51">
        <v>0</v>
      </c>
      <c r="N38" s="51">
        <v>0</v>
      </c>
      <c r="O38" s="51">
        <v>39000000000</v>
      </c>
      <c r="P38" s="52">
        <f t="shared" si="0"/>
        <v>1</v>
      </c>
      <c r="Q38" s="51">
        <v>39000000000</v>
      </c>
      <c r="R38" s="53">
        <f t="shared" si="1"/>
        <v>1</v>
      </c>
      <c r="S38" s="51">
        <v>0</v>
      </c>
      <c r="T38" s="53">
        <f t="shared" si="2"/>
        <v>0</v>
      </c>
      <c r="U38" s="51">
        <v>0</v>
      </c>
      <c r="V38" s="54">
        <f t="shared" si="3"/>
        <v>0</v>
      </c>
      <c r="W38" s="55">
        <f t="shared" si="4"/>
        <v>0</v>
      </c>
      <c r="X38" s="55">
        <f t="shared" si="5"/>
        <v>0</v>
      </c>
    </row>
    <row r="39" spans="1:24" ht="90">
      <c r="A39" s="47" t="s">
        <v>236</v>
      </c>
      <c r="B39" s="47" t="s">
        <v>261</v>
      </c>
      <c r="C39" s="47" t="s">
        <v>248</v>
      </c>
      <c r="D39" s="47" t="s">
        <v>55</v>
      </c>
      <c r="E39" s="47" t="s">
        <v>17</v>
      </c>
      <c r="F39" s="47" t="s">
        <v>48</v>
      </c>
      <c r="G39" s="47" t="s">
        <v>19</v>
      </c>
      <c r="H39" s="62" t="s">
        <v>148</v>
      </c>
      <c r="I39" s="57">
        <v>31000000000</v>
      </c>
      <c r="J39" s="57">
        <v>0</v>
      </c>
      <c r="K39" s="57">
        <v>0</v>
      </c>
      <c r="L39" s="57">
        <v>31000000000</v>
      </c>
      <c r="M39" s="57">
        <v>0</v>
      </c>
      <c r="N39" s="57">
        <v>6491532700</v>
      </c>
      <c r="O39" s="57">
        <v>24508467300</v>
      </c>
      <c r="P39" s="58">
        <f t="shared" si="0"/>
        <v>0.79059571935483874</v>
      </c>
      <c r="Q39" s="57">
        <v>7517003033</v>
      </c>
      <c r="R39" s="59">
        <f t="shared" si="1"/>
        <v>0.24248396880645162</v>
      </c>
      <c r="S39" s="57">
        <v>15776910</v>
      </c>
      <c r="T39" s="59">
        <f t="shared" si="2"/>
        <v>5.0893258064516132E-4</v>
      </c>
      <c r="U39" s="57">
        <v>15776910</v>
      </c>
      <c r="V39" s="60">
        <f t="shared" si="3"/>
        <v>5.0893258064516132E-4</v>
      </c>
      <c r="W39" s="61">
        <f t="shared" si="4"/>
        <v>23482996967</v>
      </c>
      <c r="X39" s="61">
        <f t="shared" si="5"/>
        <v>0</v>
      </c>
    </row>
    <row r="40" spans="1:24" ht="90">
      <c r="A40" s="47" t="s">
        <v>236</v>
      </c>
      <c r="B40" s="49" t="s">
        <v>261</v>
      </c>
      <c r="C40" s="49" t="s">
        <v>248</v>
      </c>
      <c r="D40" s="49" t="s">
        <v>55</v>
      </c>
      <c r="E40" s="49" t="s">
        <v>49</v>
      </c>
      <c r="F40" s="49" t="s">
        <v>50</v>
      </c>
      <c r="G40" s="49" t="s">
        <v>19</v>
      </c>
      <c r="H40" s="63" t="s">
        <v>148</v>
      </c>
      <c r="I40" s="51">
        <v>7000000000</v>
      </c>
      <c r="J40" s="51">
        <v>0</v>
      </c>
      <c r="K40" s="51">
        <v>0</v>
      </c>
      <c r="L40" s="51">
        <v>7000000000</v>
      </c>
      <c r="M40" s="51">
        <v>0</v>
      </c>
      <c r="N40" s="51">
        <v>7000000000</v>
      </c>
      <c r="O40" s="51">
        <v>0</v>
      </c>
      <c r="P40" s="52">
        <f t="shared" si="0"/>
        <v>0</v>
      </c>
      <c r="Q40" s="51">
        <v>0</v>
      </c>
      <c r="R40" s="53">
        <f t="shared" si="1"/>
        <v>0</v>
      </c>
      <c r="S40" s="51">
        <v>0</v>
      </c>
      <c r="T40" s="53">
        <f t="shared" si="2"/>
        <v>0</v>
      </c>
      <c r="U40" s="51">
        <v>0</v>
      </c>
      <c r="V40" s="54">
        <f t="shared" si="3"/>
        <v>0</v>
      </c>
      <c r="W40" s="55">
        <f t="shared" si="4"/>
        <v>7000000000</v>
      </c>
      <c r="X40" s="55">
        <f t="shared" si="5"/>
        <v>0</v>
      </c>
    </row>
    <row r="41" spans="1:24" ht="101.25">
      <c r="A41" s="47" t="s">
        <v>236</v>
      </c>
      <c r="B41" s="47" t="s">
        <v>261</v>
      </c>
      <c r="C41" s="47" t="s">
        <v>248</v>
      </c>
      <c r="D41" s="47" t="s">
        <v>56</v>
      </c>
      <c r="E41" s="47" t="s">
        <v>17</v>
      </c>
      <c r="F41" s="47" t="s">
        <v>18</v>
      </c>
      <c r="G41" s="47" t="s">
        <v>19</v>
      </c>
      <c r="H41" s="62" t="s">
        <v>149</v>
      </c>
      <c r="I41" s="57">
        <v>25000000000</v>
      </c>
      <c r="J41" s="57">
        <v>0</v>
      </c>
      <c r="K41" s="57">
        <v>0</v>
      </c>
      <c r="L41" s="57">
        <v>25000000000</v>
      </c>
      <c r="M41" s="57">
        <v>0</v>
      </c>
      <c r="N41" s="57">
        <v>20158000000</v>
      </c>
      <c r="O41" s="57">
        <v>4842000000</v>
      </c>
      <c r="P41" s="58">
        <f t="shared" si="0"/>
        <v>0.19367999999999999</v>
      </c>
      <c r="Q41" s="57">
        <v>2557416539</v>
      </c>
      <c r="R41" s="59">
        <f t="shared" si="1"/>
        <v>0.10229666156</v>
      </c>
      <c r="S41" s="57">
        <v>60064561</v>
      </c>
      <c r="T41" s="59">
        <f t="shared" si="2"/>
        <v>2.4025824399999999E-3</v>
      </c>
      <c r="U41" s="57">
        <v>60064561</v>
      </c>
      <c r="V41" s="60">
        <f t="shared" si="3"/>
        <v>2.4025824399999999E-3</v>
      </c>
      <c r="W41" s="61">
        <f t="shared" si="4"/>
        <v>22442583461</v>
      </c>
      <c r="X41" s="61">
        <f t="shared" si="5"/>
        <v>0</v>
      </c>
    </row>
    <row r="42" spans="1:24" ht="101.25">
      <c r="A42" s="47" t="s">
        <v>236</v>
      </c>
      <c r="B42" s="49" t="s">
        <v>261</v>
      </c>
      <c r="C42" s="49" t="s">
        <v>248</v>
      </c>
      <c r="D42" s="49" t="s">
        <v>56</v>
      </c>
      <c r="E42" s="49" t="s">
        <v>17</v>
      </c>
      <c r="F42" s="49" t="s">
        <v>38</v>
      </c>
      <c r="G42" s="49" t="s">
        <v>19</v>
      </c>
      <c r="H42" s="63" t="s">
        <v>149</v>
      </c>
      <c r="I42" s="51">
        <v>16849857955</v>
      </c>
      <c r="J42" s="51">
        <v>0</v>
      </c>
      <c r="K42" s="51">
        <v>0</v>
      </c>
      <c r="L42" s="51">
        <v>16849857955</v>
      </c>
      <c r="M42" s="51">
        <v>0</v>
      </c>
      <c r="N42" s="51">
        <v>16849857955</v>
      </c>
      <c r="O42" s="51">
        <v>0</v>
      </c>
      <c r="P42" s="52">
        <f t="shared" si="0"/>
        <v>0</v>
      </c>
      <c r="Q42" s="51">
        <v>0</v>
      </c>
      <c r="R42" s="53">
        <f t="shared" si="1"/>
        <v>0</v>
      </c>
      <c r="S42" s="51">
        <v>0</v>
      </c>
      <c r="T42" s="53">
        <f t="shared" si="2"/>
        <v>0</v>
      </c>
      <c r="U42" s="51">
        <v>0</v>
      </c>
      <c r="V42" s="54">
        <f t="shared" si="3"/>
        <v>0</v>
      </c>
      <c r="W42" s="55">
        <f t="shared" si="4"/>
        <v>16849857955</v>
      </c>
      <c r="X42" s="55">
        <f t="shared" si="5"/>
        <v>0</v>
      </c>
    </row>
    <row r="43" spans="1:24" ht="101.25">
      <c r="A43" s="47" t="s">
        <v>236</v>
      </c>
      <c r="B43" s="47" t="s">
        <v>261</v>
      </c>
      <c r="C43" s="47" t="s">
        <v>248</v>
      </c>
      <c r="D43" s="47" t="s">
        <v>56</v>
      </c>
      <c r="E43" s="47" t="s">
        <v>49</v>
      </c>
      <c r="F43" s="47" t="s">
        <v>50</v>
      </c>
      <c r="G43" s="47" t="s">
        <v>19</v>
      </c>
      <c r="H43" s="62" t="s">
        <v>149</v>
      </c>
      <c r="I43" s="57">
        <v>140000000000</v>
      </c>
      <c r="J43" s="57">
        <v>0</v>
      </c>
      <c r="K43" s="57">
        <v>0</v>
      </c>
      <c r="L43" s="57">
        <v>140000000000</v>
      </c>
      <c r="M43" s="57">
        <v>0</v>
      </c>
      <c r="N43" s="57">
        <v>54401811160</v>
      </c>
      <c r="O43" s="57">
        <v>85598188840</v>
      </c>
      <c r="P43" s="58">
        <f t="shared" si="0"/>
        <v>0.61141563457142856</v>
      </c>
      <c r="Q43" s="57">
        <v>85598188840</v>
      </c>
      <c r="R43" s="59">
        <f t="shared" si="1"/>
        <v>0.61141563457142856</v>
      </c>
      <c r="S43" s="57">
        <v>7000000000</v>
      </c>
      <c r="T43" s="59">
        <f t="shared" si="2"/>
        <v>0.05</v>
      </c>
      <c r="U43" s="57">
        <v>7000000000</v>
      </c>
      <c r="V43" s="60">
        <f t="shared" si="3"/>
        <v>0.05</v>
      </c>
      <c r="W43" s="61">
        <f t="shared" si="4"/>
        <v>54401811160</v>
      </c>
      <c r="X43" s="61">
        <f t="shared" si="5"/>
        <v>0</v>
      </c>
    </row>
    <row r="44" spans="1:24" ht="90">
      <c r="A44" s="47" t="s">
        <v>236</v>
      </c>
      <c r="B44" s="49" t="s">
        <v>261</v>
      </c>
      <c r="C44" s="49" t="s">
        <v>248</v>
      </c>
      <c r="D44" s="49" t="s">
        <v>57</v>
      </c>
      <c r="E44" s="49" t="s">
        <v>17</v>
      </c>
      <c r="F44" s="49" t="s">
        <v>18</v>
      </c>
      <c r="G44" s="49" t="s">
        <v>19</v>
      </c>
      <c r="H44" s="63" t="s">
        <v>150</v>
      </c>
      <c r="I44" s="51">
        <v>1000000000</v>
      </c>
      <c r="J44" s="51">
        <v>0</v>
      </c>
      <c r="K44" s="51">
        <v>0</v>
      </c>
      <c r="L44" s="51">
        <v>1000000000</v>
      </c>
      <c r="M44" s="51">
        <v>0</v>
      </c>
      <c r="N44" s="51">
        <v>1000000000</v>
      </c>
      <c r="O44" s="51">
        <v>0</v>
      </c>
      <c r="P44" s="52">
        <f t="shared" si="0"/>
        <v>0</v>
      </c>
      <c r="Q44" s="51">
        <v>0</v>
      </c>
      <c r="R44" s="53">
        <f t="shared" si="1"/>
        <v>0</v>
      </c>
      <c r="S44" s="51">
        <v>0</v>
      </c>
      <c r="T44" s="53">
        <f t="shared" si="2"/>
        <v>0</v>
      </c>
      <c r="U44" s="51">
        <v>0</v>
      </c>
      <c r="V44" s="54">
        <f t="shared" si="3"/>
        <v>0</v>
      </c>
      <c r="W44" s="55">
        <f t="shared" si="4"/>
        <v>1000000000</v>
      </c>
      <c r="X44" s="55">
        <f t="shared" si="5"/>
        <v>0</v>
      </c>
    </row>
    <row r="45" spans="1:24" ht="45">
      <c r="A45" s="47" t="s">
        <v>236</v>
      </c>
      <c r="B45" s="47" t="s">
        <v>261</v>
      </c>
      <c r="C45" s="47" t="s">
        <v>248</v>
      </c>
      <c r="D45" s="47" t="s">
        <v>58</v>
      </c>
      <c r="E45" s="47" t="s">
        <v>17</v>
      </c>
      <c r="F45" s="47" t="s">
        <v>18</v>
      </c>
      <c r="G45" s="47" t="s">
        <v>19</v>
      </c>
      <c r="H45" s="62" t="s">
        <v>151</v>
      </c>
      <c r="I45" s="57">
        <v>4000000000</v>
      </c>
      <c r="J45" s="57">
        <v>0</v>
      </c>
      <c r="K45" s="57">
        <v>0</v>
      </c>
      <c r="L45" s="57">
        <v>4000000000</v>
      </c>
      <c r="M45" s="57">
        <v>0</v>
      </c>
      <c r="N45" s="57">
        <v>3500000000</v>
      </c>
      <c r="O45" s="57">
        <v>500000000</v>
      </c>
      <c r="P45" s="58">
        <f t="shared" si="0"/>
        <v>0.125</v>
      </c>
      <c r="Q45" s="57">
        <v>309716375</v>
      </c>
      <c r="R45" s="59">
        <f t="shared" si="1"/>
        <v>7.7429093749999997E-2</v>
      </c>
      <c r="S45" s="57">
        <v>4826500</v>
      </c>
      <c r="T45" s="59">
        <f t="shared" si="2"/>
        <v>1.206625E-3</v>
      </c>
      <c r="U45" s="57">
        <v>4826500</v>
      </c>
      <c r="V45" s="60">
        <f t="shared" si="3"/>
        <v>1.206625E-3</v>
      </c>
      <c r="W45" s="61">
        <f t="shared" si="4"/>
        <v>3690283625</v>
      </c>
      <c r="X45" s="61">
        <f t="shared" si="5"/>
        <v>0</v>
      </c>
    </row>
    <row r="46" spans="1:24" ht="45">
      <c r="A46" s="47" t="s">
        <v>236</v>
      </c>
      <c r="B46" s="49" t="s">
        <v>261</v>
      </c>
      <c r="C46" s="49" t="s">
        <v>248</v>
      </c>
      <c r="D46" s="49" t="s">
        <v>58</v>
      </c>
      <c r="E46" s="49" t="s">
        <v>17</v>
      </c>
      <c r="F46" s="49" t="s">
        <v>38</v>
      </c>
      <c r="G46" s="49" t="s">
        <v>19</v>
      </c>
      <c r="H46" s="63" t="s">
        <v>151</v>
      </c>
      <c r="I46" s="51">
        <v>30000000000</v>
      </c>
      <c r="J46" s="51">
        <v>0</v>
      </c>
      <c r="K46" s="51">
        <v>0</v>
      </c>
      <c r="L46" s="51">
        <v>30000000000</v>
      </c>
      <c r="M46" s="51">
        <v>0</v>
      </c>
      <c r="N46" s="51">
        <v>0</v>
      </c>
      <c r="O46" s="51">
        <v>30000000000</v>
      </c>
      <c r="P46" s="52">
        <f t="shared" si="0"/>
        <v>1</v>
      </c>
      <c r="Q46" s="51">
        <v>25000000000</v>
      </c>
      <c r="R46" s="53">
        <f t="shared" si="1"/>
        <v>0.83333333333333337</v>
      </c>
      <c r="S46" s="51">
        <v>0</v>
      </c>
      <c r="T46" s="53">
        <f t="shared" si="2"/>
        <v>0</v>
      </c>
      <c r="U46" s="51">
        <v>0</v>
      </c>
      <c r="V46" s="54">
        <f t="shared" si="3"/>
        <v>0</v>
      </c>
      <c r="W46" s="55">
        <f t="shared" si="4"/>
        <v>5000000000</v>
      </c>
      <c r="X46" s="55">
        <f t="shared" si="5"/>
        <v>0</v>
      </c>
    </row>
    <row r="47" spans="1:24" ht="78.75">
      <c r="A47" s="47" t="s">
        <v>236</v>
      </c>
      <c r="B47" s="47" t="s">
        <v>261</v>
      </c>
      <c r="C47" s="47" t="s">
        <v>248</v>
      </c>
      <c r="D47" s="47" t="s">
        <v>59</v>
      </c>
      <c r="E47" s="47" t="s">
        <v>17</v>
      </c>
      <c r="F47" s="47" t="s">
        <v>18</v>
      </c>
      <c r="G47" s="47" t="s">
        <v>19</v>
      </c>
      <c r="H47" s="62" t="s">
        <v>152</v>
      </c>
      <c r="I47" s="57">
        <v>2000000000</v>
      </c>
      <c r="J47" s="57">
        <v>0</v>
      </c>
      <c r="K47" s="57">
        <v>0</v>
      </c>
      <c r="L47" s="57">
        <v>2000000000</v>
      </c>
      <c r="M47" s="57">
        <v>0</v>
      </c>
      <c r="N47" s="57">
        <v>2000000000</v>
      </c>
      <c r="O47" s="57">
        <v>0</v>
      </c>
      <c r="P47" s="58">
        <f t="shared" si="0"/>
        <v>0</v>
      </c>
      <c r="Q47" s="57">
        <v>0</v>
      </c>
      <c r="R47" s="59">
        <f t="shared" si="1"/>
        <v>0</v>
      </c>
      <c r="S47" s="57">
        <v>0</v>
      </c>
      <c r="T47" s="59">
        <f t="shared" si="2"/>
        <v>0</v>
      </c>
      <c r="U47" s="57">
        <v>0</v>
      </c>
      <c r="V47" s="60">
        <f t="shared" si="3"/>
        <v>0</v>
      </c>
      <c r="W47" s="61">
        <f t="shared" si="4"/>
        <v>2000000000</v>
      </c>
      <c r="X47" s="61">
        <f t="shared" si="5"/>
        <v>0</v>
      </c>
    </row>
    <row r="48" spans="1:24" ht="22.5">
      <c r="A48" s="47" t="s">
        <v>236</v>
      </c>
      <c r="B48" s="49" t="s">
        <v>261</v>
      </c>
      <c r="C48" s="49" t="s">
        <v>248</v>
      </c>
      <c r="D48" s="49" t="s">
        <v>60</v>
      </c>
      <c r="E48" s="49" t="s">
        <v>49</v>
      </c>
      <c r="F48" s="49" t="s">
        <v>50</v>
      </c>
      <c r="G48" s="49" t="s">
        <v>19</v>
      </c>
      <c r="H48" s="63" t="s">
        <v>153</v>
      </c>
      <c r="I48" s="51">
        <v>2500000000</v>
      </c>
      <c r="J48" s="51">
        <v>0</v>
      </c>
      <c r="K48" s="51">
        <v>0</v>
      </c>
      <c r="L48" s="51">
        <v>2500000000</v>
      </c>
      <c r="M48" s="51">
        <v>0</v>
      </c>
      <c r="N48" s="51">
        <v>1200000000</v>
      </c>
      <c r="O48" s="51">
        <v>1300000000</v>
      </c>
      <c r="P48" s="52">
        <f t="shared" si="0"/>
        <v>0.52</v>
      </c>
      <c r="Q48" s="51">
        <v>849539625</v>
      </c>
      <c r="R48" s="53">
        <f t="shared" si="1"/>
        <v>0.33981584999999997</v>
      </c>
      <c r="S48" s="51">
        <v>2065000</v>
      </c>
      <c r="T48" s="53">
        <f t="shared" si="2"/>
        <v>8.2600000000000002E-4</v>
      </c>
      <c r="U48" s="51">
        <v>2065000</v>
      </c>
      <c r="V48" s="54">
        <f t="shared" si="3"/>
        <v>8.2600000000000002E-4</v>
      </c>
      <c r="W48" s="55">
        <f t="shared" si="4"/>
        <v>1650460375</v>
      </c>
      <c r="X48" s="55">
        <f t="shared" si="5"/>
        <v>0</v>
      </c>
    </row>
    <row r="49" spans="1:24" ht="67.5">
      <c r="A49" s="47" t="s">
        <v>236</v>
      </c>
      <c r="B49" s="47" t="s">
        <v>261</v>
      </c>
      <c r="C49" s="47" t="s">
        <v>248</v>
      </c>
      <c r="D49" s="47" t="s">
        <v>61</v>
      </c>
      <c r="E49" s="47" t="s">
        <v>17</v>
      </c>
      <c r="F49" s="47" t="s">
        <v>18</v>
      </c>
      <c r="G49" s="47" t="s">
        <v>19</v>
      </c>
      <c r="H49" s="62" t="s">
        <v>154</v>
      </c>
      <c r="I49" s="57">
        <v>10000000000</v>
      </c>
      <c r="J49" s="57">
        <v>0</v>
      </c>
      <c r="K49" s="57">
        <v>0</v>
      </c>
      <c r="L49" s="57">
        <v>10000000000</v>
      </c>
      <c r="M49" s="57">
        <v>2000000000</v>
      </c>
      <c r="N49" s="57">
        <v>0</v>
      </c>
      <c r="O49" s="57">
        <v>8000000000</v>
      </c>
      <c r="P49" s="58">
        <f t="shared" si="0"/>
        <v>0.8</v>
      </c>
      <c r="Q49" s="57">
        <v>295994398</v>
      </c>
      <c r="R49" s="59">
        <f t="shared" si="1"/>
        <v>2.9599439799999998E-2</v>
      </c>
      <c r="S49" s="57">
        <v>7113055</v>
      </c>
      <c r="T49" s="59">
        <f t="shared" si="2"/>
        <v>7.1130550000000003E-4</v>
      </c>
      <c r="U49" s="57">
        <v>7113055</v>
      </c>
      <c r="V49" s="60">
        <f t="shared" si="3"/>
        <v>7.1130550000000003E-4</v>
      </c>
      <c r="W49" s="61">
        <f t="shared" si="4"/>
        <v>9704005602</v>
      </c>
      <c r="X49" s="61">
        <f t="shared" si="5"/>
        <v>0</v>
      </c>
    </row>
    <row r="50" spans="1:24" ht="56.25">
      <c r="A50" s="47" t="s">
        <v>236</v>
      </c>
      <c r="B50" s="49" t="s">
        <v>261</v>
      </c>
      <c r="C50" s="49" t="s">
        <v>248</v>
      </c>
      <c r="D50" s="49" t="s">
        <v>62</v>
      </c>
      <c r="E50" s="49" t="s">
        <v>17</v>
      </c>
      <c r="F50" s="49" t="s">
        <v>18</v>
      </c>
      <c r="G50" s="49" t="s">
        <v>19</v>
      </c>
      <c r="H50" s="63" t="s">
        <v>155</v>
      </c>
      <c r="I50" s="51">
        <v>1000000000</v>
      </c>
      <c r="J50" s="51">
        <v>0</v>
      </c>
      <c r="K50" s="51">
        <v>0</v>
      </c>
      <c r="L50" s="51">
        <v>1000000000</v>
      </c>
      <c r="M50" s="51">
        <v>0</v>
      </c>
      <c r="N50" s="51">
        <v>1000000000</v>
      </c>
      <c r="O50" s="51">
        <v>0</v>
      </c>
      <c r="P50" s="52">
        <f t="shared" si="0"/>
        <v>0</v>
      </c>
      <c r="Q50" s="51">
        <v>0</v>
      </c>
      <c r="R50" s="53">
        <f t="shared" si="1"/>
        <v>0</v>
      </c>
      <c r="S50" s="51">
        <v>0</v>
      </c>
      <c r="T50" s="53">
        <f t="shared" si="2"/>
        <v>0</v>
      </c>
      <c r="U50" s="51">
        <v>0</v>
      </c>
      <c r="V50" s="54">
        <f t="shared" si="3"/>
        <v>0</v>
      </c>
      <c r="W50" s="55">
        <f t="shared" si="4"/>
        <v>1000000000</v>
      </c>
      <c r="X50" s="55">
        <f t="shared" si="5"/>
        <v>0</v>
      </c>
    </row>
    <row r="51" spans="1:24" ht="56.25">
      <c r="A51" s="47" t="s">
        <v>236</v>
      </c>
      <c r="B51" s="47" t="s">
        <v>261</v>
      </c>
      <c r="C51" s="47" t="s">
        <v>248</v>
      </c>
      <c r="D51" s="47" t="s">
        <v>62</v>
      </c>
      <c r="E51" s="47" t="s">
        <v>17</v>
      </c>
      <c r="F51" s="47" t="s">
        <v>48</v>
      </c>
      <c r="G51" s="47" t="s">
        <v>19</v>
      </c>
      <c r="H51" s="62" t="s">
        <v>155</v>
      </c>
      <c r="I51" s="57">
        <v>1000000000</v>
      </c>
      <c r="J51" s="57">
        <v>0</v>
      </c>
      <c r="K51" s="57">
        <v>0</v>
      </c>
      <c r="L51" s="57">
        <v>1000000000</v>
      </c>
      <c r="M51" s="57">
        <v>0</v>
      </c>
      <c r="N51" s="57">
        <v>1000000000</v>
      </c>
      <c r="O51" s="57">
        <v>0</v>
      </c>
      <c r="P51" s="58">
        <f t="shared" si="0"/>
        <v>0</v>
      </c>
      <c r="Q51" s="57">
        <v>0</v>
      </c>
      <c r="R51" s="59">
        <f t="shared" si="1"/>
        <v>0</v>
      </c>
      <c r="S51" s="57">
        <v>0</v>
      </c>
      <c r="T51" s="59">
        <f t="shared" si="2"/>
        <v>0</v>
      </c>
      <c r="U51" s="57">
        <v>0</v>
      </c>
      <c r="V51" s="60">
        <f t="shared" si="3"/>
        <v>0</v>
      </c>
      <c r="W51" s="61">
        <f t="shared" si="4"/>
        <v>1000000000</v>
      </c>
      <c r="X51" s="61">
        <f t="shared" si="5"/>
        <v>0</v>
      </c>
    </row>
    <row r="52" spans="1:24" ht="56.25">
      <c r="A52" s="47" t="s">
        <v>236</v>
      </c>
      <c r="B52" s="49" t="s">
        <v>261</v>
      </c>
      <c r="C52" s="49" t="s">
        <v>248</v>
      </c>
      <c r="D52" s="49" t="s">
        <v>63</v>
      </c>
      <c r="E52" s="49" t="s">
        <v>17</v>
      </c>
      <c r="F52" s="49" t="s">
        <v>18</v>
      </c>
      <c r="G52" s="49" t="s">
        <v>19</v>
      </c>
      <c r="H52" s="63" t="s">
        <v>156</v>
      </c>
      <c r="I52" s="51">
        <v>700000000</v>
      </c>
      <c r="J52" s="51">
        <v>0</v>
      </c>
      <c r="K52" s="51">
        <v>0</v>
      </c>
      <c r="L52" s="51">
        <v>700000000</v>
      </c>
      <c r="M52" s="51">
        <v>0</v>
      </c>
      <c r="N52" s="51">
        <v>700000000</v>
      </c>
      <c r="O52" s="51">
        <v>0</v>
      </c>
      <c r="P52" s="52">
        <f t="shared" si="0"/>
        <v>0</v>
      </c>
      <c r="Q52" s="51">
        <v>0</v>
      </c>
      <c r="R52" s="53">
        <f t="shared" si="1"/>
        <v>0</v>
      </c>
      <c r="S52" s="51">
        <v>0</v>
      </c>
      <c r="T52" s="53">
        <f t="shared" si="2"/>
        <v>0</v>
      </c>
      <c r="U52" s="51">
        <v>0</v>
      </c>
      <c r="V52" s="54">
        <f t="shared" si="3"/>
        <v>0</v>
      </c>
      <c r="W52" s="55">
        <f t="shared" si="4"/>
        <v>700000000</v>
      </c>
      <c r="X52" s="55">
        <f t="shared" si="5"/>
        <v>0</v>
      </c>
    </row>
    <row r="53" spans="1:24" ht="56.25">
      <c r="A53" s="47" t="s">
        <v>236</v>
      </c>
      <c r="B53" s="47" t="s">
        <v>261</v>
      </c>
      <c r="C53" s="47" t="s">
        <v>248</v>
      </c>
      <c r="D53" s="47" t="s">
        <v>64</v>
      </c>
      <c r="E53" s="47" t="s">
        <v>17</v>
      </c>
      <c r="F53" s="47" t="s">
        <v>18</v>
      </c>
      <c r="G53" s="47" t="s">
        <v>19</v>
      </c>
      <c r="H53" s="62" t="s">
        <v>157</v>
      </c>
      <c r="I53" s="57">
        <v>700000000</v>
      </c>
      <c r="J53" s="57">
        <v>0</v>
      </c>
      <c r="K53" s="57">
        <v>0</v>
      </c>
      <c r="L53" s="57">
        <v>700000000</v>
      </c>
      <c r="M53" s="57">
        <v>0</v>
      </c>
      <c r="N53" s="57">
        <v>700000000</v>
      </c>
      <c r="O53" s="57">
        <v>0</v>
      </c>
      <c r="P53" s="58">
        <f t="shared" si="0"/>
        <v>0</v>
      </c>
      <c r="Q53" s="57">
        <v>0</v>
      </c>
      <c r="R53" s="59">
        <f t="shared" si="1"/>
        <v>0</v>
      </c>
      <c r="S53" s="57">
        <v>0</v>
      </c>
      <c r="T53" s="59">
        <f t="shared" si="2"/>
        <v>0</v>
      </c>
      <c r="U53" s="57">
        <v>0</v>
      </c>
      <c r="V53" s="60">
        <f t="shared" si="3"/>
        <v>0</v>
      </c>
      <c r="W53" s="61">
        <f t="shared" si="4"/>
        <v>700000000</v>
      </c>
      <c r="X53" s="61">
        <f t="shared" si="5"/>
        <v>0</v>
      </c>
    </row>
    <row r="54" spans="1:24" ht="101.25">
      <c r="A54" s="47" t="s">
        <v>236</v>
      </c>
      <c r="B54" s="49" t="s">
        <v>261</v>
      </c>
      <c r="C54" s="49" t="s">
        <v>248</v>
      </c>
      <c r="D54" s="49" t="s">
        <v>65</v>
      </c>
      <c r="E54" s="49" t="s">
        <v>17</v>
      </c>
      <c r="F54" s="49" t="s">
        <v>18</v>
      </c>
      <c r="G54" s="49" t="s">
        <v>19</v>
      </c>
      <c r="H54" s="63" t="s">
        <v>158</v>
      </c>
      <c r="I54" s="51">
        <v>700000000</v>
      </c>
      <c r="J54" s="51">
        <v>0</v>
      </c>
      <c r="K54" s="51">
        <v>0</v>
      </c>
      <c r="L54" s="51">
        <v>700000000</v>
      </c>
      <c r="M54" s="51">
        <v>0</v>
      </c>
      <c r="N54" s="51">
        <v>700000000</v>
      </c>
      <c r="O54" s="51">
        <v>0</v>
      </c>
      <c r="P54" s="52">
        <f t="shared" si="0"/>
        <v>0</v>
      </c>
      <c r="Q54" s="51">
        <v>0</v>
      </c>
      <c r="R54" s="53">
        <f t="shared" si="1"/>
        <v>0</v>
      </c>
      <c r="S54" s="51">
        <v>0</v>
      </c>
      <c r="T54" s="53">
        <f t="shared" si="2"/>
        <v>0</v>
      </c>
      <c r="U54" s="51">
        <v>0</v>
      </c>
      <c r="V54" s="54">
        <f t="shared" si="3"/>
        <v>0</v>
      </c>
      <c r="W54" s="55">
        <f t="shared" si="4"/>
        <v>700000000</v>
      </c>
      <c r="X54" s="55">
        <f t="shared" si="5"/>
        <v>0</v>
      </c>
    </row>
    <row r="55" spans="1:24" ht="90">
      <c r="A55" s="47" t="s">
        <v>236</v>
      </c>
      <c r="B55" s="47" t="s">
        <v>261</v>
      </c>
      <c r="C55" s="47" t="s">
        <v>248</v>
      </c>
      <c r="D55" s="47" t="s">
        <v>66</v>
      </c>
      <c r="E55" s="47" t="s">
        <v>17</v>
      </c>
      <c r="F55" s="47" t="s">
        <v>18</v>
      </c>
      <c r="G55" s="47" t="s">
        <v>19</v>
      </c>
      <c r="H55" s="62" t="s">
        <v>159</v>
      </c>
      <c r="I55" s="57">
        <v>5000000000</v>
      </c>
      <c r="J55" s="57">
        <v>0</v>
      </c>
      <c r="K55" s="57">
        <v>0</v>
      </c>
      <c r="L55" s="57">
        <v>5000000000</v>
      </c>
      <c r="M55" s="57">
        <v>0</v>
      </c>
      <c r="N55" s="57">
        <v>4000000000</v>
      </c>
      <c r="O55" s="57">
        <v>1000000000</v>
      </c>
      <c r="P55" s="58">
        <f t="shared" si="0"/>
        <v>0.2</v>
      </c>
      <c r="Q55" s="57">
        <v>535129375</v>
      </c>
      <c r="R55" s="59">
        <f t="shared" si="1"/>
        <v>0.10702587500000001</v>
      </c>
      <c r="S55" s="57">
        <v>6174000</v>
      </c>
      <c r="T55" s="59">
        <f t="shared" si="2"/>
        <v>1.2348000000000001E-3</v>
      </c>
      <c r="U55" s="57">
        <v>6174000</v>
      </c>
      <c r="V55" s="60">
        <f t="shared" si="3"/>
        <v>1.2348000000000001E-3</v>
      </c>
      <c r="W55" s="61">
        <f t="shared" si="4"/>
        <v>4464870625</v>
      </c>
      <c r="X55" s="61">
        <f t="shared" si="5"/>
        <v>0</v>
      </c>
    </row>
    <row r="56" spans="1:24" ht="90">
      <c r="A56" s="47" t="s">
        <v>236</v>
      </c>
      <c r="B56" s="49" t="s">
        <v>261</v>
      </c>
      <c r="C56" s="49" t="s">
        <v>248</v>
      </c>
      <c r="D56" s="49" t="s">
        <v>66</v>
      </c>
      <c r="E56" s="49" t="s">
        <v>17</v>
      </c>
      <c r="F56" s="49" t="s">
        <v>38</v>
      </c>
      <c r="G56" s="49" t="s">
        <v>19</v>
      </c>
      <c r="H56" s="63" t="s">
        <v>159</v>
      </c>
      <c r="I56" s="51">
        <v>11233238636</v>
      </c>
      <c r="J56" s="51">
        <v>0</v>
      </c>
      <c r="K56" s="51">
        <v>0</v>
      </c>
      <c r="L56" s="51">
        <v>11233238636</v>
      </c>
      <c r="M56" s="51">
        <v>0</v>
      </c>
      <c r="N56" s="51">
        <v>11233238636</v>
      </c>
      <c r="O56" s="51">
        <v>0</v>
      </c>
      <c r="P56" s="52">
        <f t="shared" si="0"/>
        <v>0</v>
      </c>
      <c r="Q56" s="51">
        <v>0</v>
      </c>
      <c r="R56" s="53">
        <f t="shared" si="1"/>
        <v>0</v>
      </c>
      <c r="S56" s="51">
        <v>0</v>
      </c>
      <c r="T56" s="53">
        <f t="shared" si="2"/>
        <v>0</v>
      </c>
      <c r="U56" s="51">
        <v>0</v>
      </c>
      <c r="V56" s="54">
        <f t="shared" si="3"/>
        <v>0</v>
      </c>
      <c r="W56" s="55">
        <f t="shared" si="4"/>
        <v>11233238636</v>
      </c>
      <c r="X56" s="55">
        <f t="shared" si="5"/>
        <v>0</v>
      </c>
    </row>
    <row r="57" spans="1:24" ht="90">
      <c r="A57" s="47" t="s">
        <v>236</v>
      </c>
      <c r="B57" s="47" t="s">
        <v>261</v>
      </c>
      <c r="C57" s="47" t="s">
        <v>248</v>
      </c>
      <c r="D57" s="47" t="s">
        <v>66</v>
      </c>
      <c r="E57" s="47" t="s">
        <v>49</v>
      </c>
      <c r="F57" s="47" t="s">
        <v>50</v>
      </c>
      <c r="G57" s="47" t="s">
        <v>19</v>
      </c>
      <c r="H57" s="62" t="s">
        <v>159</v>
      </c>
      <c r="I57" s="57">
        <v>6000000000</v>
      </c>
      <c r="J57" s="57">
        <v>0</v>
      </c>
      <c r="K57" s="57">
        <v>0</v>
      </c>
      <c r="L57" s="57">
        <v>6000000000</v>
      </c>
      <c r="M57" s="57">
        <v>0</v>
      </c>
      <c r="N57" s="57">
        <v>6000000000</v>
      </c>
      <c r="O57" s="57">
        <v>0</v>
      </c>
      <c r="P57" s="58">
        <f t="shared" si="0"/>
        <v>0</v>
      </c>
      <c r="Q57" s="57">
        <v>0</v>
      </c>
      <c r="R57" s="59">
        <f t="shared" si="1"/>
        <v>0</v>
      </c>
      <c r="S57" s="57">
        <v>0</v>
      </c>
      <c r="T57" s="59">
        <f t="shared" si="2"/>
        <v>0</v>
      </c>
      <c r="U57" s="57">
        <v>0</v>
      </c>
      <c r="V57" s="60">
        <f t="shared" si="3"/>
        <v>0</v>
      </c>
      <c r="W57" s="61">
        <f t="shared" si="4"/>
        <v>6000000000</v>
      </c>
      <c r="X57" s="61">
        <f t="shared" si="5"/>
        <v>0</v>
      </c>
    </row>
    <row r="58" spans="1:24" ht="157.5">
      <c r="A58" s="47" t="s">
        <v>236</v>
      </c>
      <c r="B58" s="49" t="s">
        <v>261</v>
      </c>
      <c r="C58" s="49" t="s">
        <v>248</v>
      </c>
      <c r="D58" s="49" t="s">
        <v>67</v>
      </c>
      <c r="E58" s="49" t="s">
        <v>17</v>
      </c>
      <c r="F58" s="49" t="s">
        <v>18</v>
      </c>
      <c r="G58" s="49" t="s">
        <v>19</v>
      </c>
      <c r="H58" s="63" t="s">
        <v>160</v>
      </c>
      <c r="I58" s="51">
        <v>20000000000</v>
      </c>
      <c r="J58" s="51">
        <v>0</v>
      </c>
      <c r="K58" s="51">
        <v>0</v>
      </c>
      <c r="L58" s="51">
        <v>20000000000</v>
      </c>
      <c r="M58" s="51">
        <v>4000000000</v>
      </c>
      <c r="N58" s="51">
        <v>13200000000</v>
      </c>
      <c r="O58" s="51">
        <v>2800000000</v>
      </c>
      <c r="P58" s="52">
        <f t="shared" si="0"/>
        <v>0.14000000000000001</v>
      </c>
      <c r="Q58" s="51">
        <v>545722442</v>
      </c>
      <c r="R58" s="53">
        <f t="shared" si="1"/>
        <v>2.7286122100000001E-2</v>
      </c>
      <c r="S58" s="51">
        <v>0</v>
      </c>
      <c r="T58" s="53">
        <f t="shared" si="2"/>
        <v>0</v>
      </c>
      <c r="U58" s="51">
        <v>0</v>
      </c>
      <c r="V58" s="54">
        <f t="shared" si="3"/>
        <v>0</v>
      </c>
      <c r="W58" s="55">
        <f t="shared" si="4"/>
        <v>19454277558</v>
      </c>
      <c r="X58" s="55">
        <f t="shared" si="5"/>
        <v>0</v>
      </c>
    </row>
    <row r="59" spans="1:24" ht="90">
      <c r="A59" s="47" t="s">
        <v>236</v>
      </c>
      <c r="B59" s="47" t="s">
        <v>261</v>
      </c>
      <c r="C59" s="47" t="s">
        <v>248</v>
      </c>
      <c r="D59" s="47" t="s">
        <v>68</v>
      </c>
      <c r="E59" s="47" t="s">
        <v>17</v>
      </c>
      <c r="F59" s="47" t="s">
        <v>18</v>
      </c>
      <c r="G59" s="47" t="s">
        <v>19</v>
      </c>
      <c r="H59" s="62" t="s">
        <v>161</v>
      </c>
      <c r="I59" s="57">
        <v>1000000000</v>
      </c>
      <c r="J59" s="57">
        <v>0</v>
      </c>
      <c r="K59" s="57">
        <v>0</v>
      </c>
      <c r="L59" s="57">
        <v>1000000000</v>
      </c>
      <c r="M59" s="57">
        <v>0</v>
      </c>
      <c r="N59" s="57">
        <v>1000000000</v>
      </c>
      <c r="O59" s="57">
        <v>0</v>
      </c>
      <c r="P59" s="58">
        <f t="shared" si="0"/>
        <v>0</v>
      </c>
      <c r="Q59" s="57">
        <v>0</v>
      </c>
      <c r="R59" s="59">
        <f t="shared" si="1"/>
        <v>0</v>
      </c>
      <c r="S59" s="57">
        <v>0</v>
      </c>
      <c r="T59" s="59">
        <f t="shared" si="2"/>
        <v>0</v>
      </c>
      <c r="U59" s="57">
        <v>0</v>
      </c>
      <c r="V59" s="60">
        <f t="shared" si="3"/>
        <v>0</v>
      </c>
      <c r="W59" s="61">
        <f t="shared" si="4"/>
        <v>1000000000</v>
      </c>
      <c r="X59" s="61">
        <f t="shared" si="5"/>
        <v>0</v>
      </c>
    </row>
    <row r="60" spans="1:24" ht="78.75">
      <c r="A60" s="47" t="s">
        <v>236</v>
      </c>
      <c r="B60" s="49" t="s">
        <v>261</v>
      </c>
      <c r="C60" s="49" t="s">
        <v>248</v>
      </c>
      <c r="D60" s="49" t="s">
        <v>69</v>
      </c>
      <c r="E60" s="49" t="s">
        <v>17</v>
      </c>
      <c r="F60" s="49" t="s">
        <v>18</v>
      </c>
      <c r="G60" s="49" t="s">
        <v>19</v>
      </c>
      <c r="H60" s="63" t="s">
        <v>162</v>
      </c>
      <c r="I60" s="51">
        <v>500000000</v>
      </c>
      <c r="J60" s="51">
        <v>0</v>
      </c>
      <c r="K60" s="51">
        <v>0</v>
      </c>
      <c r="L60" s="51">
        <v>500000000</v>
      </c>
      <c r="M60" s="51">
        <v>0</v>
      </c>
      <c r="N60" s="51">
        <v>500000000</v>
      </c>
      <c r="O60" s="51">
        <v>0</v>
      </c>
      <c r="P60" s="52">
        <f t="shared" si="0"/>
        <v>0</v>
      </c>
      <c r="Q60" s="51">
        <v>0</v>
      </c>
      <c r="R60" s="53">
        <f t="shared" si="1"/>
        <v>0</v>
      </c>
      <c r="S60" s="51">
        <v>0</v>
      </c>
      <c r="T60" s="53">
        <f t="shared" si="2"/>
        <v>0</v>
      </c>
      <c r="U60" s="51">
        <v>0</v>
      </c>
      <c r="V60" s="54">
        <f t="shared" si="3"/>
        <v>0</v>
      </c>
      <c r="W60" s="55">
        <f t="shared" si="4"/>
        <v>500000000</v>
      </c>
      <c r="X60" s="55">
        <f t="shared" si="5"/>
        <v>0</v>
      </c>
    </row>
    <row r="61" spans="1:24" ht="78.75">
      <c r="A61" s="47" t="s">
        <v>236</v>
      </c>
      <c r="B61" s="47" t="s">
        <v>261</v>
      </c>
      <c r="C61" s="47" t="s">
        <v>248</v>
      </c>
      <c r="D61" s="47" t="s">
        <v>69</v>
      </c>
      <c r="E61" s="47" t="s">
        <v>49</v>
      </c>
      <c r="F61" s="47" t="s">
        <v>50</v>
      </c>
      <c r="G61" s="47" t="s">
        <v>19</v>
      </c>
      <c r="H61" s="62" t="s">
        <v>162</v>
      </c>
      <c r="I61" s="57">
        <v>1500000000</v>
      </c>
      <c r="J61" s="57">
        <v>0</v>
      </c>
      <c r="K61" s="57">
        <v>0</v>
      </c>
      <c r="L61" s="57">
        <v>1500000000</v>
      </c>
      <c r="M61" s="57">
        <v>0</v>
      </c>
      <c r="N61" s="57">
        <v>1500000000</v>
      </c>
      <c r="O61" s="57">
        <v>0</v>
      </c>
      <c r="P61" s="58">
        <f t="shared" si="0"/>
        <v>0</v>
      </c>
      <c r="Q61" s="57">
        <v>0</v>
      </c>
      <c r="R61" s="59">
        <f t="shared" si="1"/>
        <v>0</v>
      </c>
      <c r="S61" s="57">
        <v>0</v>
      </c>
      <c r="T61" s="59">
        <f t="shared" si="2"/>
        <v>0</v>
      </c>
      <c r="U61" s="57">
        <v>0</v>
      </c>
      <c r="V61" s="60">
        <f t="shared" si="3"/>
        <v>0</v>
      </c>
      <c r="W61" s="61">
        <f t="shared" si="4"/>
        <v>1500000000</v>
      </c>
      <c r="X61" s="61">
        <f t="shared" si="5"/>
        <v>0</v>
      </c>
    </row>
    <row r="62" spans="1:24" ht="78.75">
      <c r="A62" s="47" t="s">
        <v>236</v>
      </c>
      <c r="B62" s="49" t="s">
        <v>261</v>
      </c>
      <c r="C62" s="49" t="s">
        <v>248</v>
      </c>
      <c r="D62" s="49" t="s">
        <v>70</v>
      </c>
      <c r="E62" s="49" t="s">
        <v>17</v>
      </c>
      <c r="F62" s="49" t="s">
        <v>38</v>
      </c>
      <c r="G62" s="49" t="s">
        <v>19</v>
      </c>
      <c r="H62" s="63" t="s">
        <v>163</v>
      </c>
      <c r="I62" s="51">
        <v>13500000000</v>
      </c>
      <c r="J62" s="51">
        <v>0</v>
      </c>
      <c r="K62" s="51">
        <v>0</v>
      </c>
      <c r="L62" s="51">
        <v>13500000000</v>
      </c>
      <c r="M62" s="51">
        <v>0</v>
      </c>
      <c r="N62" s="51">
        <v>13500000000</v>
      </c>
      <c r="O62" s="51">
        <v>0</v>
      </c>
      <c r="P62" s="52">
        <f t="shared" si="0"/>
        <v>0</v>
      </c>
      <c r="Q62" s="51">
        <v>0</v>
      </c>
      <c r="R62" s="53">
        <f t="shared" si="1"/>
        <v>0</v>
      </c>
      <c r="S62" s="51">
        <v>0</v>
      </c>
      <c r="T62" s="53">
        <f t="shared" si="2"/>
        <v>0</v>
      </c>
      <c r="U62" s="51">
        <v>0</v>
      </c>
      <c r="V62" s="54">
        <f t="shared" si="3"/>
        <v>0</v>
      </c>
      <c r="W62" s="55">
        <f t="shared" si="4"/>
        <v>13500000000</v>
      </c>
      <c r="X62" s="55">
        <f t="shared" si="5"/>
        <v>0</v>
      </c>
    </row>
    <row r="63" spans="1:24" ht="78.75">
      <c r="A63" s="47" t="s">
        <v>236</v>
      </c>
      <c r="B63" s="47" t="s">
        <v>261</v>
      </c>
      <c r="C63" s="47" t="s">
        <v>248</v>
      </c>
      <c r="D63" s="47" t="s">
        <v>70</v>
      </c>
      <c r="E63" s="47" t="s">
        <v>17</v>
      </c>
      <c r="F63" s="47" t="s">
        <v>48</v>
      </c>
      <c r="G63" s="47" t="s">
        <v>19</v>
      </c>
      <c r="H63" s="62" t="s">
        <v>163</v>
      </c>
      <c r="I63" s="57">
        <v>16500000000</v>
      </c>
      <c r="J63" s="57">
        <v>0</v>
      </c>
      <c r="K63" s="57">
        <v>0</v>
      </c>
      <c r="L63" s="57">
        <v>16500000000</v>
      </c>
      <c r="M63" s="57">
        <v>0</v>
      </c>
      <c r="N63" s="57">
        <v>16500000000</v>
      </c>
      <c r="O63" s="57">
        <v>0</v>
      </c>
      <c r="P63" s="58">
        <f t="shared" si="0"/>
        <v>0</v>
      </c>
      <c r="Q63" s="57">
        <v>0</v>
      </c>
      <c r="R63" s="59">
        <f t="shared" si="1"/>
        <v>0</v>
      </c>
      <c r="S63" s="57">
        <v>0</v>
      </c>
      <c r="T63" s="59">
        <f t="shared" si="2"/>
        <v>0</v>
      </c>
      <c r="U63" s="57">
        <v>0</v>
      </c>
      <c r="V63" s="60">
        <f t="shared" si="3"/>
        <v>0</v>
      </c>
      <c r="W63" s="61">
        <f t="shared" si="4"/>
        <v>16500000000</v>
      </c>
      <c r="X63" s="61">
        <f t="shared" si="5"/>
        <v>0</v>
      </c>
    </row>
    <row r="64" spans="1:24" ht="146.25">
      <c r="A64" s="47" t="s">
        <v>236</v>
      </c>
      <c r="B64" s="49" t="s">
        <v>261</v>
      </c>
      <c r="C64" s="49" t="s">
        <v>248</v>
      </c>
      <c r="D64" s="49" t="s">
        <v>71</v>
      </c>
      <c r="E64" s="49" t="s">
        <v>17</v>
      </c>
      <c r="F64" s="49" t="s">
        <v>18</v>
      </c>
      <c r="G64" s="49" t="s">
        <v>19</v>
      </c>
      <c r="H64" s="63" t="s">
        <v>164</v>
      </c>
      <c r="I64" s="51">
        <v>5000000000</v>
      </c>
      <c r="J64" s="51">
        <v>0</v>
      </c>
      <c r="K64" s="51">
        <v>0</v>
      </c>
      <c r="L64" s="51">
        <v>5000000000</v>
      </c>
      <c r="M64" s="51">
        <v>0</v>
      </c>
      <c r="N64" s="51">
        <v>0</v>
      </c>
      <c r="O64" s="51">
        <v>5000000000</v>
      </c>
      <c r="P64" s="52">
        <f t="shared" si="0"/>
        <v>1</v>
      </c>
      <c r="Q64" s="51">
        <v>2527447147</v>
      </c>
      <c r="R64" s="53">
        <f t="shared" si="1"/>
        <v>0.50548942939999997</v>
      </c>
      <c r="S64" s="51">
        <v>42071768</v>
      </c>
      <c r="T64" s="53">
        <f t="shared" si="2"/>
        <v>8.4143536000000005E-3</v>
      </c>
      <c r="U64" s="51">
        <v>42071768</v>
      </c>
      <c r="V64" s="54">
        <f t="shared" si="3"/>
        <v>8.4143536000000005E-3</v>
      </c>
      <c r="W64" s="55">
        <f t="shared" si="4"/>
        <v>2472552853</v>
      </c>
      <c r="X64" s="55">
        <f t="shared" si="5"/>
        <v>0</v>
      </c>
    </row>
    <row r="65" spans="1:24" ht="146.25">
      <c r="A65" s="47" t="s">
        <v>236</v>
      </c>
      <c r="B65" s="47" t="s">
        <v>261</v>
      </c>
      <c r="C65" s="47" t="s">
        <v>248</v>
      </c>
      <c r="D65" s="47" t="s">
        <v>71</v>
      </c>
      <c r="E65" s="47" t="s">
        <v>17</v>
      </c>
      <c r="F65" s="47" t="s">
        <v>38</v>
      </c>
      <c r="G65" s="47" t="s">
        <v>19</v>
      </c>
      <c r="H65" s="62" t="s">
        <v>164</v>
      </c>
      <c r="I65" s="57">
        <v>32000000000</v>
      </c>
      <c r="J65" s="57">
        <v>0</v>
      </c>
      <c r="K65" s="57">
        <v>0</v>
      </c>
      <c r="L65" s="57">
        <v>32000000000</v>
      </c>
      <c r="M65" s="57">
        <v>0</v>
      </c>
      <c r="N65" s="57">
        <v>32000000000</v>
      </c>
      <c r="O65" s="57">
        <v>0</v>
      </c>
      <c r="P65" s="58">
        <f t="shared" si="0"/>
        <v>0</v>
      </c>
      <c r="Q65" s="57">
        <v>0</v>
      </c>
      <c r="R65" s="59">
        <f t="shared" si="1"/>
        <v>0</v>
      </c>
      <c r="S65" s="57">
        <v>0</v>
      </c>
      <c r="T65" s="59">
        <f t="shared" si="2"/>
        <v>0</v>
      </c>
      <c r="U65" s="57">
        <v>0</v>
      </c>
      <c r="V65" s="60">
        <f t="shared" si="3"/>
        <v>0</v>
      </c>
      <c r="W65" s="61">
        <f t="shared" si="4"/>
        <v>32000000000</v>
      </c>
      <c r="X65" s="61">
        <f t="shared" si="5"/>
        <v>0</v>
      </c>
    </row>
    <row r="66" spans="1:24" ht="146.25">
      <c r="A66" s="47" t="s">
        <v>236</v>
      </c>
      <c r="B66" s="49" t="s">
        <v>261</v>
      </c>
      <c r="C66" s="49" t="s">
        <v>248</v>
      </c>
      <c r="D66" s="49" t="s">
        <v>71</v>
      </c>
      <c r="E66" s="49" t="s">
        <v>17</v>
      </c>
      <c r="F66" s="49" t="s">
        <v>48</v>
      </c>
      <c r="G66" s="49" t="s">
        <v>19</v>
      </c>
      <c r="H66" s="63" t="s">
        <v>164</v>
      </c>
      <c r="I66" s="51">
        <v>48000000000</v>
      </c>
      <c r="J66" s="51">
        <v>0</v>
      </c>
      <c r="K66" s="51">
        <v>0</v>
      </c>
      <c r="L66" s="51">
        <v>48000000000</v>
      </c>
      <c r="M66" s="51">
        <v>0</v>
      </c>
      <c r="N66" s="51">
        <v>48000000000</v>
      </c>
      <c r="O66" s="51">
        <v>0</v>
      </c>
      <c r="P66" s="52">
        <f t="shared" si="0"/>
        <v>0</v>
      </c>
      <c r="Q66" s="51">
        <v>0</v>
      </c>
      <c r="R66" s="53">
        <f t="shared" si="1"/>
        <v>0</v>
      </c>
      <c r="S66" s="51">
        <v>0</v>
      </c>
      <c r="T66" s="53">
        <f t="shared" si="2"/>
        <v>0</v>
      </c>
      <c r="U66" s="51">
        <v>0</v>
      </c>
      <c r="V66" s="54">
        <f t="shared" si="3"/>
        <v>0</v>
      </c>
      <c r="W66" s="55">
        <f t="shared" si="4"/>
        <v>48000000000</v>
      </c>
      <c r="X66" s="55">
        <f t="shared" si="5"/>
        <v>0</v>
      </c>
    </row>
    <row r="67" spans="1:24" ht="146.25">
      <c r="A67" s="47" t="s">
        <v>236</v>
      </c>
      <c r="B67" s="47" t="s">
        <v>261</v>
      </c>
      <c r="C67" s="47" t="s">
        <v>248</v>
      </c>
      <c r="D67" s="47" t="s">
        <v>71</v>
      </c>
      <c r="E67" s="47" t="s">
        <v>49</v>
      </c>
      <c r="F67" s="47" t="s">
        <v>50</v>
      </c>
      <c r="G67" s="47" t="s">
        <v>19</v>
      </c>
      <c r="H67" s="62" t="s">
        <v>164</v>
      </c>
      <c r="I67" s="57">
        <v>40000000000</v>
      </c>
      <c r="J67" s="57">
        <v>0</v>
      </c>
      <c r="K67" s="57">
        <v>0</v>
      </c>
      <c r="L67" s="57">
        <v>40000000000</v>
      </c>
      <c r="M67" s="57">
        <v>0</v>
      </c>
      <c r="N67" s="57">
        <v>40000000000</v>
      </c>
      <c r="O67" s="57">
        <v>0</v>
      </c>
      <c r="P67" s="58">
        <f t="shared" si="0"/>
        <v>0</v>
      </c>
      <c r="Q67" s="57">
        <v>0</v>
      </c>
      <c r="R67" s="59">
        <f t="shared" si="1"/>
        <v>0</v>
      </c>
      <c r="S67" s="57">
        <v>0</v>
      </c>
      <c r="T67" s="59">
        <f t="shared" si="2"/>
        <v>0</v>
      </c>
      <c r="U67" s="57">
        <v>0</v>
      </c>
      <c r="V67" s="60">
        <f t="shared" si="3"/>
        <v>0</v>
      </c>
      <c r="W67" s="61">
        <f t="shared" si="4"/>
        <v>40000000000</v>
      </c>
      <c r="X67" s="61">
        <f t="shared" si="5"/>
        <v>0</v>
      </c>
    </row>
    <row r="68" spans="1:24" ht="78.75">
      <c r="A68" s="47" t="s">
        <v>236</v>
      </c>
      <c r="B68" s="49" t="s">
        <v>261</v>
      </c>
      <c r="C68" s="49" t="s">
        <v>248</v>
      </c>
      <c r="D68" s="49" t="s">
        <v>72</v>
      </c>
      <c r="E68" s="49" t="s">
        <v>17</v>
      </c>
      <c r="F68" s="49" t="s">
        <v>18</v>
      </c>
      <c r="G68" s="49" t="s">
        <v>19</v>
      </c>
      <c r="H68" s="63" t="s">
        <v>165</v>
      </c>
      <c r="I68" s="51">
        <v>8000000000</v>
      </c>
      <c r="J68" s="51">
        <v>0</v>
      </c>
      <c r="K68" s="51">
        <v>0</v>
      </c>
      <c r="L68" s="51">
        <v>8000000000</v>
      </c>
      <c r="M68" s="51">
        <v>1500000000</v>
      </c>
      <c r="N68" s="51">
        <v>6500000000</v>
      </c>
      <c r="O68" s="51">
        <v>0</v>
      </c>
      <c r="P68" s="52">
        <f t="shared" si="0"/>
        <v>0</v>
      </c>
      <c r="Q68" s="51">
        <v>0</v>
      </c>
      <c r="R68" s="53">
        <f t="shared" si="1"/>
        <v>0</v>
      </c>
      <c r="S68" s="51">
        <v>0</v>
      </c>
      <c r="T68" s="53">
        <f t="shared" si="2"/>
        <v>0</v>
      </c>
      <c r="U68" s="51">
        <v>0</v>
      </c>
      <c r="V68" s="54">
        <f t="shared" si="3"/>
        <v>0</v>
      </c>
      <c r="W68" s="55">
        <f t="shared" si="4"/>
        <v>8000000000</v>
      </c>
      <c r="X68" s="55">
        <f t="shared" si="5"/>
        <v>0</v>
      </c>
    </row>
    <row r="69" spans="1:24" ht="67.5">
      <c r="A69" s="47" t="s">
        <v>236</v>
      </c>
      <c r="B69" s="47" t="s">
        <v>261</v>
      </c>
      <c r="C69" s="47" t="s">
        <v>248</v>
      </c>
      <c r="D69" s="47" t="s">
        <v>73</v>
      </c>
      <c r="E69" s="47" t="s">
        <v>17</v>
      </c>
      <c r="F69" s="47" t="s">
        <v>18</v>
      </c>
      <c r="G69" s="47" t="s">
        <v>19</v>
      </c>
      <c r="H69" s="62" t="s">
        <v>166</v>
      </c>
      <c r="I69" s="57">
        <v>700000000</v>
      </c>
      <c r="J69" s="57">
        <v>0</v>
      </c>
      <c r="K69" s="57">
        <v>0</v>
      </c>
      <c r="L69" s="57">
        <v>700000000</v>
      </c>
      <c r="M69" s="57">
        <v>0</v>
      </c>
      <c r="N69" s="57">
        <v>700000000</v>
      </c>
      <c r="O69" s="57">
        <v>0</v>
      </c>
      <c r="P69" s="58">
        <f t="shared" si="0"/>
        <v>0</v>
      </c>
      <c r="Q69" s="57">
        <v>0</v>
      </c>
      <c r="R69" s="59">
        <f t="shared" si="1"/>
        <v>0</v>
      </c>
      <c r="S69" s="57">
        <v>0</v>
      </c>
      <c r="T69" s="59">
        <f t="shared" si="2"/>
        <v>0</v>
      </c>
      <c r="U69" s="57">
        <v>0</v>
      </c>
      <c r="V69" s="60">
        <f t="shared" si="3"/>
        <v>0</v>
      </c>
      <c r="W69" s="61">
        <f t="shared" si="4"/>
        <v>700000000</v>
      </c>
      <c r="X69" s="61">
        <f t="shared" si="5"/>
        <v>0</v>
      </c>
    </row>
    <row r="70" spans="1:24" ht="78.75">
      <c r="A70" s="47" t="s">
        <v>236</v>
      </c>
      <c r="B70" s="49" t="s">
        <v>261</v>
      </c>
      <c r="C70" s="49" t="s">
        <v>248</v>
      </c>
      <c r="D70" s="49" t="s">
        <v>74</v>
      </c>
      <c r="E70" s="49" t="s">
        <v>17</v>
      </c>
      <c r="F70" s="49" t="s">
        <v>18</v>
      </c>
      <c r="G70" s="49" t="s">
        <v>19</v>
      </c>
      <c r="H70" s="63" t="s">
        <v>167</v>
      </c>
      <c r="I70" s="51">
        <v>5000000000</v>
      </c>
      <c r="J70" s="51">
        <v>0</v>
      </c>
      <c r="K70" s="51">
        <v>0</v>
      </c>
      <c r="L70" s="51">
        <v>5000000000</v>
      </c>
      <c r="M70" s="51">
        <v>0</v>
      </c>
      <c r="N70" s="51">
        <v>5000000000</v>
      </c>
      <c r="O70" s="51">
        <v>0</v>
      </c>
      <c r="P70" s="52">
        <f t="shared" si="0"/>
        <v>0</v>
      </c>
      <c r="Q70" s="51">
        <v>0</v>
      </c>
      <c r="R70" s="53">
        <f t="shared" si="1"/>
        <v>0</v>
      </c>
      <c r="S70" s="51">
        <v>0</v>
      </c>
      <c r="T70" s="53">
        <f t="shared" si="2"/>
        <v>0</v>
      </c>
      <c r="U70" s="51">
        <v>0</v>
      </c>
      <c r="V70" s="54">
        <f t="shared" si="3"/>
        <v>0</v>
      </c>
      <c r="W70" s="55">
        <f t="shared" si="4"/>
        <v>5000000000</v>
      </c>
      <c r="X70" s="55">
        <f t="shared" si="5"/>
        <v>0</v>
      </c>
    </row>
    <row r="71" spans="1:24" ht="78.75">
      <c r="A71" s="47" t="s">
        <v>236</v>
      </c>
      <c r="B71" s="47" t="s">
        <v>261</v>
      </c>
      <c r="C71" s="47" t="s">
        <v>248</v>
      </c>
      <c r="D71" s="47" t="s">
        <v>74</v>
      </c>
      <c r="E71" s="47" t="s">
        <v>17</v>
      </c>
      <c r="F71" s="47" t="s">
        <v>38</v>
      </c>
      <c r="G71" s="47" t="s">
        <v>19</v>
      </c>
      <c r="H71" s="62" t="s">
        <v>167</v>
      </c>
      <c r="I71" s="57">
        <v>33699715909</v>
      </c>
      <c r="J71" s="57">
        <v>0</v>
      </c>
      <c r="K71" s="57">
        <v>0</v>
      </c>
      <c r="L71" s="57">
        <v>33699715909</v>
      </c>
      <c r="M71" s="57">
        <v>0</v>
      </c>
      <c r="N71" s="57">
        <v>33699715909</v>
      </c>
      <c r="O71" s="57">
        <v>0</v>
      </c>
      <c r="P71" s="58">
        <f t="shared" si="0"/>
        <v>0</v>
      </c>
      <c r="Q71" s="57">
        <v>0</v>
      </c>
      <c r="R71" s="59">
        <f t="shared" si="1"/>
        <v>0</v>
      </c>
      <c r="S71" s="57">
        <v>0</v>
      </c>
      <c r="T71" s="59">
        <f t="shared" si="2"/>
        <v>0</v>
      </c>
      <c r="U71" s="57">
        <v>0</v>
      </c>
      <c r="V71" s="60">
        <f t="shared" si="3"/>
        <v>0</v>
      </c>
      <c r="W71" s="61">
        <f t="shared" si="4"/>
        <v>33699715909</v>
      </c>
      <c r="X71" s="61">
        <f t="shared" si="5"/>
        <v>0</v>
      </c>
    </row>
    <row r="72" spans="1:24" ht="101.25">
      <c r="A72" s="47" t="s">
        <v>236</v>
      </c>
      <c r="B72" s="49" t="s">
        <v>261</v>
      </c>
      <c r="C72" s="49" t="s">
        <v>248</v>
      </c>
      <c r="D72" s="49" t="s">
        <v>75</v>
      </c>
      <c r="E72" s="49" t="s">
        <v>17</v>
      </c>
      <c r="F72" s="49" t="s">
        <v>18</v>
      </c>
      <c r="G72" s="49" t="s">
        <v>19</v>
      </c>
      <c r="H72" s="63" t="s">
        <v>168</v>
      </c>
      <c r="I72" s="51">
        <v>2000000000</v>
      </c>
      <c r="J72" s="51">
        <v>0</v>
      </c>
      <c r="K72" s="51">
        <v>0</v>
      </c>
      <c r="L72" s="51">
        <v>2000000000</v>
      </c>
      <c r="M72" s="51">
        <v>0</v>
      </c>
      <c r="N72" s="51">
        <v>2000000000</v>
      </c>
      <c r="O72" s="51">
        <v>0</v>
      </c>
      <c r="P72" s="52">
        <f t="shared" si="0"/>
        <v>0</v>
      </c>
      <c r="Q72" s="51">
        <v>0</v>
      </c>
      <c r="R72" s="53">
        <f t="shared" si="1"/>
        <v>0</v>
      </c>
      <c r="S72" s="51">
        <v>0</v>
      </c>
      <c r="T72" s="53">
        <f t="shared" si="2"/>
        <v>0</v>
      </c>
      <c r="U72" s="51">
        <v>0</v>
      </c>
      <c r="V72" s="54">
        <f t="shared" si="3"/>
        <v>0</v>
      </c>
      <c r="W72" s="55">
        <f t="shared" si="4"/>
        <v>2000000000</v>
      </c>
      <c r="X72" s="55">
        <f t="shared" si="5"/>
        <v>0</v>
      </c>
    </row>
    <row r="73" spans="1:24" ht="101.25">
      <c r="A73" s="47" t="s">
        <v>236</v>
      </c>
      <c r="B73" s="47" t="s">
        <v>261</v>
      </c>
      <c r="C73" s="47" t="s">
        <v>248</v>
      </c>
      <c r="D73" s="47" t="s">
        <v>75</v>
      </c>
      <c r="E73" s="47" t="s">
        <v>17</v>
      </c>
      <c r="F73" s="47" t="s">
        <v>48</v>
      </c>
      <c r="G73" s="47" t="s">
        <v>19</v>
      </c>
      <c r="H73" s="62" t="s">
        <v>168</v>
      </c>
      <c r="I73" s="57">
        <v>1000000000</v>
      </c>
      <c r="J73" s="57">
        <v>0</v>
      </c>
      <c r="K73" s="57">
        <v>0</v>
      </c>
      <c r="L73" s="57">
        <v>1000000000</v>
      </c>
      <c r="M73" s="57">
        <v>0</v>
      </c>
      <c r="N73" s="57">
        <v>0</v>
      </c>
      <c r="O73" s="57">
        <v>1000000000</v>
      </c>
      <c r="P73" s="58">
        <f t="shared" si="0"/>
        <v>1</v>
      </c>
      <c r="Q73" s="57">
        <v>493514975</v>
      </c>
      <c r="R73" s="59">
        <f t="shared" si="1"/>
        <v>0.49351497500000002</v>
      </c>
      <c r="S73" s="57">
        <v>980000</v>
      </c>
      <c r="T73" s="59">
        <f t="shared" si="2"/>
        <v>9.7999999999999997E-4</v>
      </c>
      <c r="U73" s="57">
        <v>980000</v>
      </c>
      <c r="V73" s="60">
        <f t="shared" si="3"/>
        <v>9.7999999999999997E-4</v>
      </c>
      <c r="W73" s="61">
        <f t="shared" si="4"/>
        <v>506485025</v>
      </c>
      <c r="X73" s="61">
        <f t="shared" si="5"/>
        <v>0</v>
      </c>
    </row>
    <row r="74" spans="1:24" ht="101.25">
      <c r="A74" s="47" t="s">
        <v>236</v>
      </c>
      <c r="B74" s="49" t="s">
        <v>261</v>
      </c>
      <c r="C74" s="49" t="s">
        <v>248</v>
      </c>
      <c r="D74" s="49" t="s">
        <v>75</v>
      </c>
      <c r="E74" s="49" t="s">
        <v>49</v>
      </c>
      <c r="F74" s="49" t="s">
        <v>50</v>
      </c>
      <c r="G74" s="49" t="s">
        <v>19</v>
      </c>
      <c r="H74" s="63" t="s">
        <v>168</v>
      </c>
      <c r="I74" s="51">
        <v>15000000000</v>
      </c>
      <c r="J74" s="51">
        <v>0</v>
      </c>
      <c r="K74" s="51">
        <v>0</v>
      </c>
      <c r="L74" s="51">
        <v>15000000000</v>
      </c>
      <c r="M74" s="51">
        <v>0</v>
      </c>
      <c r="N74" s="51">
        <v>15000000000</v>
      </c>
      <c r="O74" s="51">
        <v>0</v>
      </c>
      <c r="P74" s="52">
        <f t="shared" si="0"/>
        <v>0</v>
      </c>
      <c r="Q74" s="51">
        <v>0</v>
      </c>
      <c r="R74" s="53">
        <f t="shared" si="1"/>
        <v>0</v>
      </c>
      <c r="S74" s="51">
        <v>0</v>
      </c>
      <c r="T74" s="53">
        <f t="shared" si="2"/>
        <v>0</v>
      </c>
      <c r="U74" s="51">
        <v>0</v>
      </c>
      <c r="V74" s="54">
        <f t="shared" si="3"/>
        <v>0</v>
      </c>
      <c r="W74" s="55">
        <f t="shared" si="4"/>
        <v>15000000000</v>
      </c>
      <c r="X74" s="55">
        <f t="shared" si="5"/>
        <v>0</v>
      </c>
    </row>
    <row r="75" spans="1:24" ht="78.75">
      <c r="A75" s="47" t="s">
        <v>236</v>
      </c>
      <c r="B75" s="47" t="s">
        <v>261</v>
      </c>
      <c r="C75" s="47" t="s">
        <v>248</v>
      </c>
      <c r="D75" s="47" t="s">
        <v>76</v>
      </c>
      <c r="E75" s="47" t="s">
        <v>17</v>
      </c>
      <c r="F75" s="47" t="s">
        <v>38</v>
      </c>
      <c r="G75" s="47" t="s">
        <v>19</v>
      </c>
      <c r="H75" s="62" t="s">
        <v>169</v>
      </c>
      <c r="I75" s="57">
        <v>30000000000</v>
      </c>
      <c r="J75" s="57">
        <v>0</v>
      </c>
      <c r="K75" s="57">
        <v>0</v>
      </c>
      <c r="L75" s="57">
        <v>30000000000</v>
      </c>
      <c r="M75" s="57">
        <v>0</v>
      </c>
      <c r="N75" s="57">
        <v>28500000000</v>
      </c>
      <c r="O75" s="57">
        <v>1500000000</v>
      </c>
      <c r="P75" s="58">
        <f t="shared" si="0"/>
        <v>0.05</v>
      </c>
      <c r="Q75" s="57">
        <v>467530250</v>
      </c>
      <c r="R75" s="59">
        <f t="shared" si="1"/>
        <v>1.5584341666666666E-2</v>
      </c>
      <c r="S75" s="57">
        <v>8820000</v>
      </c>
      <c r="T75" s="59">
        <f t="shared" si="2"/>
        <v>2.9399999999999999E-4</v>
      </c>
      <c r="U75" s="57">
        <v>8820000</v>
      </c>
      <c r="V75" s="60">
        <f t="shared" si="3"/>
        <v>2.9399999999999999E-4</v>
      </c>
      <c r="W75" s="61">
        <f t="shared" si="4"/>
        <v>29532469750</v>
      </c>
      <c r="X75" s="61">
        <f t="shared" si="5"/>
        <v>0</v>
      </c>
    </row>
    <row r="76" spans="1:24" ht="90">
      <c r="A76" s="47" t="s">
        <v>236</v>
      </c>
      <c r="B76" s="49" t="s">
        <v>261</v>
      </c>
      <c r="C76" s="49" t="s">
        <v>248</v>
      </c>
      <c r="D76" s="49" t="s">
        <v>77</v>
      </c>
      <c r="E76" s="49" t="s">
        <v>17</v>
      </c>
      <c r="F76" s="49" t="s">
        <v>18</v>
      </c>
      <c r="G76" s="49" t="s">
        <v>19</v>
      </c>
      <c r="H76" s="63" t="s">
        <v>170</v>
      </c>
      <c r="I76" s="51">
        <v>700000000</v>
      </c>
      <c r="J76" s="51">
        <v>0</v>
      </c>
      <c r="K76" s="51">
        <v>0</v>
      </c>
      <c r="L76" s="51">
        <v>700000000</v>
      </c>
      <c r="M76" s="51">
        <v>0</v>
      </c>
      <c r="N76" s="51">
        <v>700000000</v>
      </c>
      <c r="O76" s="51">
        <v>0</v>
      </c>
      <c r="P76" s="52">
        <f t="shared" si="0"/>
        <v>0</v>
      </c>
      <c r="Q76" s="51">
        <v>0</v>
      </c>
      <c r="R76" s="53">
        <f t="shared" si="1"/>
        <v>0</v>
      </c>
      <c r="S76" s="51">
        <v>0</v>
      </c>
      <c r="T76" s="53">
        <f t="shared" si="2"/>
        <v>0</v>
      </c>
      <c r="U76" s="51">
        <v>0</v>
      </c>
      <c r="V76" s="54">
        <f t="shared" si="3"/>
        <v>0</v>
      </c>
      <c r="W76" s="55">
        <f t="shared" si="4"/>
        <v>700000000</v>
      </c>
      <c r="X76" s="55">
        <f t="shared" si="5"/>
        <v>0</v>
      </c>
    </row>
    <row r="77" spans="1:24" ht="78.75">
      <c r="A77" s="47" t="s">
        <v>236</v>
      </c>
      <c r="B77" s="47" t="s">
        <v>261</v>
      </c>
      <c r="C77" s="47" t="s">
        <v>248</v>
      </c>
      <c r="D77" s="47" t="s">
        <v>78</v>
      </c>
      <c r="E77" s="47" t="s">
        <v>17</v>
      </c>
      <c r="F77" s="47" t="s">
        <v>18</v>
      </c>
      <c r="G77" s="47" t="s">
        <v>19</v>
      </c>
      <c r="H77" s="62" t="s">
        <v>171</v>
      </c>
      <c r="I77" s="57">
        <v>300000000</v>
      </c>
      <c r="J77" s="57">
        <v>0</v>
      </c>
      <c r="K77" s="57">
        <v>0</v>
      </c>
      <c r="L77" s="57">
        <v>300000000</v>
      </c>
      <c r="M77" s="57">
        <v>0</v>
      </c>
      <c r="N77" s="57">
        <v>300000000</v>
      </c>
      <c r="O77" s="57">
        <v>0</v>
      </c>
      <c r="P77" s="58">
        <f t="shared" si="0"/>
        <v>0</v>
      </c>
      <c r="Q77" s="57">
        <v>0</v>
      </c>
      <c r="R77" s="59">
        <f t="shared" si="1"/>
        <v>0</v>
      </c>
      <c r="S77" s="57">
        <v>0</v>
      </c>
      <c r="T77" s="59">
        <f t="shared" si="2"/>
        <v>0</v>
      </c>
      <c r="U77" s="57">
        <v>0</v>
      </c>
      <c r="V77" s="60">
        <f t="shared" si="3"/>
        <v>0</v>
      </c>
      <c r="W77" s="61">
        <f t="shared" si="4"/>
        <v>300000000</v>
      </c>
      <c r="X77" s="61">
        <f t="shared" si="5"/>
        <v>0</v>
      </c>
    </row>
    <row r="78" spans="1:24" ht="123.75">
      <c r="A78" s="47" t="s">
        <v>236</v>
      </c>
      <c r="B78" s="49" t="s">
        <v>261</v>
      </c>
      <c r="C78" s="49" t="s">
        <v>248</v>
      </c>
      <c r="D78" s="49" t="s">
        <v>79</v>
      </c>
      <c r="E78" s="49" t="s">
        <v>17</v>
      </c>
      <c r="F78" s="49" t="s">
        <v>18</v>
      </c>
      <c r="G78" s="49" t="s">
        <v>19</v>
      </c>
      <c r="H78" s="63" t="s">
        <v>172</v>
      </c>
      <c r="I78" s="51">
        <v>700000000</v>
      </c>
      <c r="J78" s="51">
        <v>0</v>
      </c>
      <c r="K78" s="51">
        <v>0</v>
      </c>
      <c r="L78" s="51">
        <v>700000000</v>
      </c>
      <c r="M78" s="51">
        <v>0</v>
      </c>
      <c r="N78" s="51">
        <v>700000000</v>
      </c>
      <c r="O78" s="51">
        <v>0</v>
      </c>
      <c r="P78" s="52">
        <f t="shared" ref="P78:P146" si="26">O78/L78</f>
        <v>0</v>
      </c>
      <c r="Q78" s="51">
        <v>0</v>
      </c>
      <c r="R78" s="53">
        <f t="shared" ref="R78:R146" si="27">Q78/L78</f>
        <v>0</v>
      </c>
      <c r="S78" s="51">
        <v>0</v>
      </c>
      <c r="T78" s="53">
        <f t="shared" ref="T78:T146" si="28">S78/L78</f>
        <v>0</v>
      </c>
      <c r="U78" s="51">
        <v>0</v>
      </c>
      <c r="V78" s="54">
        <f t="shared" ref="V78:V146" si="29">U78/L78</f>
        <v>0</v>
      </c>
      <c r="W78" s="55">
        <f t="shared" ref="W78:W146" si="30">L78-Q78</f>
        <v>700000000</v>
      </c>
      <c r="X78" s="55">
        <f t="shared" ref="X78:X146" si="31">S78-U78</f>
        <v>0</v>
      </c>
    </row>
    <row r="79" spans="1:24" ht="90">
      <c r="A79" s="47" t="s">
        <v>236</v>
      </c>
      <c r="B79" s="47" t="s">
        <v>261</v>
      </c>
      <c r="C79" s="47" t="s">
        <v>248</v>
      </c>
      <c r="D79" s="47" t="s">
        <v>80</v>
      </c>
      <c r="E79" s="47" t="s">
        <v>17</v>
      </c>
      <c r="F79" s="47" t="s">
        <v>18</v>
      </c>
      <c r="G79" s="47" t="s">
        <v>19</v>
      </c>
      <c r="H79" s="62" t="s">
        <v>173</v>
      </c>
      <c r="I79" s="57">
        <v>5302477958</v>
      </c>
      <c r="J79" s="57">
        <v>0</v>
      </c>
      <c r="K79" s="57">
        <v>0</v>
      </c>
      <c r="L79" s="57">
        <v>5302477958</v>
      </c>
      <c r="M79" s="57">
        <v>1500000000</v>
      </c>
      <c r="N79" s="57">
        <v>3802477958</v>
      </c>
      <c r="O79" s="57">
        <v>0</v>
      </c>
      <c r="P79" s="58">
        <f t="shared" si="26"/>
        <v>0</v>
      </c>
      <c r="Q79" s="57">
        <v>0</v>
      </c>
      <c r="R79" s="59">
        <f t="shared" si="27"/>
        <v>0</v>
      </c>
      <c r="S79" s="57">
        <v>0</v>
      </c>
      <c r="T79" s="59">
        <f t="shared" si="28"/>
        <v>0</v>
      </c>
      <c r="U79" s="57">
        <v>0</v>
      </c>
      <c r="V79" s="60">
        <f t="shared" si="29"/>
        <v>0</v>
      </c>
      <c r="W79" s="61">
        <f t="shared" si="30"/>
        <v>5302477958</v>
      </c>
      <c r="X79" s="61">
        <f t="shared" si="31"/>
        <v>0</v>
      </c>
    </row>
    <row r="80" spans="1:24" ht="90">
      <c r="A80" s="47" t="s">
        <v>236</v>
      </c>
      <c r="B80" s="49" t="s">
        <v>261</v>
      </c>
      <c r="C80" s="49" t="s">
        <v>248</v>
      </c>
      <c r="D80" s="49" t="s">
        <v>80</v>
      </c>
      <c r="E80" s="49" t="s">
        <v>17</v>
      </c>
      <c r="F80" s="49" t="s">
        <v>38</v>
      </c>
      <c r="G80" s="49" t="s">
        <v>19</v>
      </c>
      <c r="H80" s="63" t="s">
        <v>173</v>
      </c>
      <c r="I80" s="51">
        <v>5616619318</v>
      </c>
      <c r="J80" s="51">
        <v>0</v>
      </c>
      <c r="K80" s="51">
        <v>0</v>
      </c>
      <c r="L80" s="51">
        <v>5616619318</v>
      </c>
      <c r="M80" s="51">
        <v>0</v>
      </c>
      <c r="N80" s="51">
        <v>0</v>
      </c>
      <c r="O80" s="51">
        <v>5616619318</v>
      </c>
      <c r="P80" s="52">
        <f t="shared" si="26"/>
        <v>1</v>
      </c>
      <c r="Q80" s="51">
        <v>5616619318</v>
      </c>
      <c r="R80" s="53">
        <f t="shared" si="27"/>
        <v>1</v>
      </c>
      <c r="S80" s="51">
        <v>0</v>
      </c>
      <c r="T80" s="53">
        <f t="shared" si="28"/>
        <v>0</v>
      </c>
      <c r="U80" s="51">
        <v>0</v>
      </c>
      <c r="V80" s="54">
        <f t="shared" si="29"/>
        <v>0</v>
      </c>
      <c r="W80" s="55">
        <f t="shared" si="30"/>
        <v>0</v>
      </c>
      <c r="X80" s="55">
        <f t="shared" si="31"/>
        <v>0</v>
      </c>
    </row>
    <row r="81" spans="1:24" ht="90">
      <c r="A81" s="47" t="s">
        <v>236</v>
      </c>
      <c r="B81" s="47" t="s">
        <v>261</v>
      </c>
      <c r="C81" s="47" t="s">
        <v>248</v>
      </c>
      <c r="D81" s="47" t="s">
        <v>80</v>
      </c>
      <c r="E81" s="47" t="s">
        <v>17</v>
      </c>
      <c r="F81" s="47" t="s">
        <v>48</v>
      </c>
      <c r="G81" s="47" t="s">
        <v>19</v>
      </c>
      <c r="H81" s="62" t="s">
        <v>173</v>
      </c>
      <c r="I81" s="57">
        <v>2697522042</v>
      </c>
      <c r="J81" s="57">
        <v>0</v>
      </c>
      <c r="K81" s="57">
        <v>0</v>
      </c>
      <c r="L81" s="57">
        <v>2697522042</v>
      </c>
      <c r="M81" s="57">
        <v>0</v>
      </c>
      <c r="N81" s="57">
        <v>2697522042</v>
      </c>
      <c r="O81" s="57">
        <v>0</v>
      </c>
      <c r="P81" s="58">
        <f t="shared" si="26"/>
        <v>0</v>
      </c>
      <c r="Q81" s="57">
        <v>0</v>
      </c>
      <c r="R81" s="59">
        <f t="shared" si="27"/>
        <v>0</v>
      </c>
      <c r="S81" s="57">
        <v>0</v>
      </c>
      <c r="T81" s="59">
        <f t="shared" si="28"/>
        <v>0</v>
      </c>
      <c r="U81" s="57">
        <v>0</v>
      </c>
      <c r="V81" s="60">
        <f t="shared" si="29"/>
        <v>0</v>
      </c>
      <c r="W81" s="61">
        <f t="shared" si="30"/>
        <v>2697522042</v>
      </c>
      <c r="X81" s="61">
        <f t="shared" si="31"/>
        <v>0</v>
      </c>
    </row>
    <row r="82" spans="1:24" ht="123.75">
      <c r="A82" s="47" t="s">
        <v>236</v>
      </c>
      <c r="B82" s="49" t="s">
        <v>261</v>
      </c>
      <c r="C82" s="49" t="s">
        <v>248</v>
      </c>
      <c r="D82" s="49" t="s">
        <v>81</v>
      </c>
      <c r="E82" s="49" t="s">
        <v>49</v>
      </c>
      <c r="F82" s="49" t="s">
        <v>50</v>
      </c>
      <c r="G82" s="49" t="s">
        <v>19</v>
      </c>
      <c r="H82" s="63" t="s">
        <v>174</v>
      </c>
      <c r="I82" s="51">
        <v>45000000000</v>
      </c>
      <c r="J82" s="51">
        <v>0</v>
      </c>
      <c r="K82" s="51">
        <v>0</v>
      </c>
      <c r="L82" s="51">
        <v>45000000000</v>
      </c>
      <c r="M82" s="51">
        <v>0</v>
      </c>
      <c r="N82" s="51">
        <v>35000000000</v>
      </c>
      <c r="O82" s="51">
        <v>10000000000</v>
      </c>
      <c r="P82" s="52">
        <f t="shared" si="26"/>
        <v>0.22222222222222221</v>
      </c>
      <c r="Q82" s="51">
        <v>1442215400</v>
      </c>
      <c r="R82" s="53">
        <f t="shared" si="27"/>
        <v>3.2049231111111111E-2</v>
      </c>
      <c r="S82" s="51">
        <v>51798882</v>
      </c>
      <c r="T82" s="53">
        <f t="shared" si="28"/>
        <v>1.1510862666666666E-3</v>
      </c>
      <c r="U82" s="51">
        <v>51069182</v>
      </c>
      <c r="V82" s="54">
        <f t="shared" si="29"/>
        <v>1.134870711111111E-3</v>
      </c>
      <c r="W82" s="55">
        <f t="shared" si="30"/>
        <v>43557784600</v>
      </c>
      <c r="X82" s="55">
        <f t="shared" si="31"/>
        <v>729700</v>
      </c>
    </row>
    <row r="83" spans="1:24" ht="67.5">
      <c r="A83" s="47" t="s">
        <v>236</v>
      </c>
      <c r="B83" s="47" t="s">
        <v>261</v>
      </c>
      <c r="C83" s="47" t="s">
        <v>248</v>
      </c>
      <c r="D83" s="47" t="s">
        <v>82</v>
      </c>
      <c r="E83" s="47" t="s">
        <v>49</v>
      </c>
      <c r="F83" s="47" t="s">
        <v>50</v>
      </c>
      <c r="G83" s="47" t="s">
        <v>19</v>
      </c>
      <c r="H83" s="62" t="s">
        <v>175</v>
      </c>
      <c r="I83" s="57">
        <v>291193252946</v>
      </c>
      <c r="J83" s="57">
        <v>0</v>
      </c>
      <c r="K83" s="57">
        <v>0</v>
      </c>
      <c r="L83" s="57">
        <v>291193252946</v>
      </c>
      <c r="M83" s="57">
        <v>0</v>
      </c>
      <c r="N83" s="57">
        <v>253173422422</v>
      </c>
      <c r="O83" s="57">
        <v>38019830524</v>
      </c>
      <c r="P83" s="58">
        <f t="shared" si="26"/>
        <v>0.13056563000465723</v>
      </c>
      <c r="Q83" s="57">
        <v>33423985865</v>
      </c>
      <c r="R83" s="59">
        <f t="shared" si="27"/>
        <v>0.11478283073817741</v>
      </c>
      <c r="S83" s="57">
        <v>20871440</v>
      </c>
      <c r="T83" s="59">
        <f t="shared" si="28"/>
        <v>7.1675561809361288E-5</v>
      </c>
      <c r="U83" s="57">
        <v>19006680</v>
      </c>
      <c r="V83" s="60">
        <f t="shared" si="29"/>
        <v>6.5271704641881498E-5</v>
      </c>
      <c r="W83" s="61">
        <f t="shared" si="30"/>
        <v>257769267081</v>
      </c>
      <c r="X83" s="61">
        <f t="shared" si="31"/>
        <v>1864760</v>
      </c>
    </row>
    <row r="84" spans="1:24" ht="67.5">
      <c r="A84" s="47" t="s">
        <v>236</v>
      </c>
      <c r="B84" s="49" t="s">
        <v>261</v>
      </c>
      <c r="C84" s="49" t="s">
        <v>248</v>
      </c>
      <c r="D84" s="49" t="s">
        <v>83</v>
      </c>
      <c r="E84" s="49" t="s">
        <v>17</v>
      </c>
      <c r="F84" s="49" t="s">
        <v>18</v>
      </c>
      <c r="G84" s="49" t="s">
        <v>19</v>
      </c>
      <c r="H84" s="63" t="s">
        <v>176</v>
      </c>
      <c r="I84" s="51">
        <v>5000000000</v>
      </c>
      <c r="J84" s="51">
        <v>0</v>
      </c>
      <c r="K84" s="51">
        <v>0</v>
      </c>
      <c r="L84" s="51">
        <v>5000000000</v>
      </c>
      <c r="M84" s="51">
        <v>0</v>
      </c>
      <c r="N84" s="51">
        <v>5000000000</v>
      </c>
      <c r="O84" s="51">
        <v>0</v>
      </c>
      <c r="P84" s="52">
        <f t="shared" si="26"/>
        <v>0</v>
      </c>
      <c r="Q84" s="51">
        <v>0</v>
      </c>
      <c r="R84" s="53">
        <f t="shared" si="27"/>
        <v>0</v>
      </c>
      <c r="S84" s="51">
        <v>0</v>
      </c>
      <c r="T84" s="53">
        <f t="shared" si="28"/>
        <v>0</v>
      </c>
      <c r="U84" s="51">
        <v>0</v>
      </c>
      <c r="V84" s="54">
        <f t="shared" si="29"/>
        <v>0</v>
      </c>
      <c r="W84" s="55">
        <f t="shared" si="30"/>
        <v>5000000000</v>
      </c>
      <c r="X84" s="55">
        <f t="shared" si="31"/>
        <v>0</v>
      </c>
    </row>
    <row r="85" spans="1:24" ht="67.5">
      <c r="A85" s="47" t="s">
        <v>236</v>
      </c>
      <c r="B85" s="47" t="s">
        <v>261</v>
      </c>
      <c r="C85" s="47" t="s">
        <v>248</v>
      </c>
      <c r="D85" s="47" t="s">
        <v>84</v>
      </c>
      <c r="E85" s="47" t="s">
        <v>17</v>
      </c>
      <c r="F85" s="47" t="s">
        <v>38</v>
      </c>
      <c r="G85" s="47" t="s">
        <v>19</v>
      </c>
      <c r="H85" s="62" t="s">
        <v>177</v>
      </c>
      <c r="I85" s="57">
        <v>415000000000</v>
      </c>
      <c r="J85" s="57">
        <v>0</v>
      </c>
      <c r="K85" s="57">
        <v>0</v>
      </c>
      <c r="L85" s="57">
        <v>415000000000</v>
      </c>
      <c r="M85" s="57">
        <v>181200000000</v>
      </c>
      <c r="N85" s="57">
        <v>228376000000</v>
      </c>
      <c r="O85" s="57">
        <v>5424000000</v>
      </c>
      <c r="P85" s="58">
        <f t="shared" si="26"/>
        <v>1.3069879518072289E-2</v>
      </c>
      <c r="Q85" s="57">
        <v>2941373619</v>
      </c>
      <c r="R85" s="59">
        <f t="shared" si="27"/>
        <v>7.0876472746987948E-3</v>
      </c>
      <c r="S85" s="57">
        <v>58470854</v>
      </c>
      <c r="T85" s="59">
        <f t="shared" si="28"/>
        <v>1.4089362409638555E-4</v>
      </c>
      <c r="U85" s="57">
        <v>56606094</v>
      </c>
      <c r="V85" s="60">
        <f t="shared" si="29"/>
        <v>1.364002265060241E-4</v>
      </c>
      <c r="W85" s="61">
        <f t="shared" si="30"/>
        <v>412058626381</v>
      </c>
      <c r="X85" s="61">
        <f t="shared" si="31"/>
        <v>1864760</v>
      </c>
    </row>
    <row r="86" spans="1:24" ht="67.5">
      <c r="A86" s="47" t="s">
        <v>236</v>
      </c>
      <c r="B86" s="49" t="s">
        <v>261</v>
      </c>
      <c r="C86" s="49" t="s">
        <v>248</v>
      </c>
      <c r="D86" s="49" t="s">
        <v>85</v>
      </c>
      <c r="E86" s="49" t="s">
        <v>17</v>
      </c>
      <c r="F86" s="49" t="s">
        <v>38</v>
      </c>
      <c r="G86" s="49" t="s">
        <v>19</v>
      </c>
      <c r="H86" s="63" t="s">
        <v>178</v>
      </c>
      <c r="I86" s="51">
        <v>15675000000</v>
      </c>
      <c r="J86" s="51">
        <v>0</v>
      </c>
      <c r="K86" s="51">
        <v>0</v>
      </c>
      <c r="L86" s="51">
        <v>15675000000</v>
      </c>
      <c r="M86" s="51">
        <v>0</v>
      </c>
      <c r="N86" s="51">
        <v>0</v>
      </c>
      <c r="O86" s="51">
        <v>15675000000</v>
      </c>
      <c r="P86" s="52">
        <f t="shared" si="26"/>
        <v>1</v>
      </c>
      <c r="Q86" s="51">
        <v>15675000000</v>
      </c>
      <c r="R86" s="53">
        <f t="shared" si="27"/>
        <v>1</v>
      </c>
      <c r="S86" s="51">
        <v>0</v>
      </c>
      <c r="T86" s="53">
        <f t="shared" si="28"/>
        <v>0</v>
      </c>
      <c r="U86" s="51">
        <v>0</v>
      </c>
      <c r="V86" s="54">
        <f t="shared" si="29"/>
        <v>0</v>
      </c>
      <c r="W86" s="55">
        <f t="shared" si="30"/>
        <v>0</v>
      </c>
      <c r="X86" s="55">
        <f t="shared" si="31"/>
        <v>0</v>
      </c>
    </row>
    <row r="87" spans="1:24" ht="67.5">
      <c r="A87" s="47" t="s">
        <v>236</v>
      </c>
      <c r="B87" s="47" t="s">
        <v>261</v>
      </c>
      <c r="C87" s="47" t="s">
        <v>248</v>
      </c>
      <c r="D87" s="47" t="s">
        <v>85</v>
      </c>
      <c r="E87" s="47" t="s">
        <v>17</v>
      </c>
      <c r="F87" s="47" t="s">
        <v>48</v>
      </c>
      <c r="G87" s="47" t="s">
        <v>19</v>
      </c>
      <c r="H87" s="62" t="s">
        <v>178</v>
      </c>
      <c r="I87" s="57">
        <v>21675000000</v>
      </c>
      <c r="J87" s="57">
        <v>0</v>
      </c>
      <c r="K87" s="57">
        <v>0</v>
      </c>
      <c r="L87" s="57">
        <v>21675000000</v>
      </c>
      <c r="M87" s="57">
        <v>0</v>
      </c>
      <c r="N87" s="57">
        <v>0</v>
      </c>
      <c r="O87" s="57">
        <v>21675000000</v>
      </c>
      <c r="P87" s="58">
        <f t="shared" si="26"/>
        <v>1</v>
      </c>
      <c r="Q87" s="57">
        <v>21675000000</v>
      </c>
      <c r="R87" s="59">
        <f t="shared" si="27"/>
        <v>1</v>
      </c>
      <c r="S87" s="57">
        <v>0</v>
      </c>
      <c r="T87" s="59">
        <f t="shared" si="28"/>
        <v>0</v>
      </c>
      <c r="U87" s="57">
        <v>0</v>
      </c>
      <c r="V87" s="60">
        <f t="shared" si="29"/>
        <v>0</v>
      </c>
      <c r="W87" s="61">
        <f t="shared" si="30"/>
        <v>0</v>
      </c>
      <c r="X87" s="61">
        <f t="shared" si="31"/>
        <v>0</v>
      </c>
    </row>
    <row r="88" spans="1:24" ht="135">
      <c r="A88" s="47" t="s">
        <v>236</v>
      </c>
      <c r="B88" s="49" t="s">
        <v>261</v>
      </c>
      <c r="C88" s="49" t="s">
        <v>248</v>
      </c>
      <c r="D88" s="49" t="s">
        <v>86</v>
      </c>
      <c r="E88" s="49" t="s">
        <v>17</v>
      </c>
      <c r="F88" s="49" t="s">
        <v>18</v>
      </c>
      <c r="G88" s="49" t="s">
        <v>19</v>
      </c>
      <c r="H88" s="63" t="s">
        <v>179</v>
      </c>
      <c r="I88" s="51">
        <v>4165439808</v>
      </c>
      <c r="J88" s="51">
        <v>0</v>
      </c>
      <c r="K88" s="51">
        <v>0</v>
      </c>
      <c r="L88" s="51">
        <v>4165439808</v>
      </c>
      <c r="M88" s="51">
        <v>0</v>
      </c>
      <c r="N88" s="51">
        <v>4165439808</v>
      </c>
      <c r="O88" s="51">
        <v>0</v>
      </c>
      <c r="P88" s="52">
        <f t="shared" si="26"/>
        <v>0</v>
      </c>
      <c r="Q88" s="51">
        <v>0</v>
      </c>
      <c r="R88" s="53">
        <f t="shared" si="27"/>
        <v>0</v>
      </c>
      <c r="S88" s="51">
        <v>0</v>
      </c>
      <c r="T88" s="53">
        <f t="shared" si="28"/>
        <v>0</v>
      </c>
      <c r="U88" s="51">
        <v>0</v>
      </c>
      <c r="V88" s="54">
        <f t="shared" si="29"/>
        <v>0</v>
      </c>
      <c r="W88" s="55">
        <f t="shared" si="30"/>
        <v>4165439808</v>
      </c>
      <c r="X88" s="55">
        <f t="shared" si="31"/>
        <v>0</v>
      </c>
    </row>
    <row r="89" spans="1:24" ht="135">
      <c r="A89" s="47" t="s">
        <v>236</v>
      </c>
      <c r="B89" s="47" t="s">
        <v>261</v>
      </c>
      <c r="C89" s="47" t="s">
        <v>248</v>
      </c>
      <c r="D89" s="47" t="s">
        <v>86</v>
      </c>
      <c r="E89" s="47" t="s">
        <v>17</v>
      </c>
      <c r="F89" s="47" t="s">
        <v>48</v>
      </c>
      <c r="G89" s="47" t="s">
        <v>19</v>
      </c>
      <c r="H89" s="62" t="s">
        <v>179</v>
      </c>
      <c r="I89" s="57">
        <v>10834560192</v>
      </c>
      <c r="J89" s="57">
        <v>0</v>
      </c>
      <c r="K89" s="57">
        <v>0</v>
      </c>
      <c r="L89" s="57">
        <v>10834560192</v>
      </c>
      <c r="M89" s="57">
        <v>0</v>
      </c>
      <c r="N89" s="57">
        <v>10834560192</v>
      </c>
      <c r="O89" s="57">
        <v>0</v>
      </c>
      <c r="P89" s="58">
        <f t="shared" si="26"/>
        <v>0</v>
      </c>
      <c r="Q89" s="57">
        <v>0</v>
      </c>
      <c r="R89" s="59">
        <f t="shared" si="27"/>
        <v>0</v>
      </c>
      <c r="S89" s="57">
        <v>0</v>
      </c>
      <c r="T89" s="59">
        <f t="shared" si="28"/>
        <v>0</v>
      </c>
      <c r="U89" s="57">
        <v>0</v>
      </c>
      <c r="V89" s="60">
        <f t="shared" si="29"/>
        <v>0</v>
      </c>
      <c r="W89" s="61">
        <f t="shared" si="30"/>
        <v>10834560192</v>
      </c>
      <c r="X89" s="61">
        <f t="shared" si="31"/>
        <v>0</v>
      </c>
    </row>
    <row r="90" spans="1:24" ht="90">
      <c r="A90" s="47" t="s">
        <v>236</v>
      </c>
      <c r="B90" s="49" t="s">
        <v>261</v>
      </c>
      <c r="C90" s="49" t="s">
        <v>248</v>
      </c>
      <c r="D90" s="49" t="s">
        <v>87</v>
      </c>
      <c r="E90" s="49" t="s">
        <v>17</v>
      </c>
      <c r="F90" s="49" t="s">
        <v>18</v>
      </c>
      <c r="G90" s="49" t="s">
        <v>19</v>
      </c>
      <c r="H90" s="63" t="s">
        <v>180</v>
      </c>
      <c r="I90" s="51">
        <v>2500000000</v>
      </c>
      <c r="J90" s="51">
        <v>0</v>
      </c>
      <c r="K90" s="51">
        <v>0</v>
      </c>
      <c r="L90" s="51">
        <v>2500000000</v>
      </c>
      <c r="M90" s="51">
        <v>0</v>
      </c>
      <c r="N90" s="51">
        <v>2500000000</v>
      </c>
      <c r="O90" s="51">
        <v>0</v>
      </c>
      <c r="P90" s="52">
        <f t="shared" si="26"/>
        <v>0</v>
      </c>
      <c r="Q90" s="51">
        <v>0</v>
      </c>
      <c r="R90" s="53">
        <f t="shared" si="27"/>
        <v>0</v>
      </c>
      <c r="S90" s="51">
        <v>0</v>
      </c>
      <c r="T90" s="53">
        <f t="shared" si="28"/>
        <v>0</v>
      </c>
      <c r="U90" s="51">
        <v>0</v>
      </c>
      <c r="V90" s="54">
        <f t="shared" si="29"/>
        <v>0</v>
      </c>
      <c r="W90" s="55">
        <f t="shared" si="30"/>
        <v>2500000000</v>
      </c>
      <c r="X90" s="55">
        <f t="shared" si="31"/>
        <v>0</v>
      </c>
    </row>
    <row r="91" spans="1:24" ht="146.25">
      <c r="A91" s="47" t="s">
        <v>236</v>
      </c>
      <c r="B91" s="47" t="s">
        <v>261</v>
      </c>
      <c r="C91" s="47" t="s">
        <v>248</v>
      </c>
      <c r="D91" s="47" t="s">
        <v>88</v>
      </c>
      <c r="E91" s="47" t="s">
        <v>17</v>
      </c>
      <c r="F91" s="47" t="s">
        <v>18</v>
      </c>
      <c r="G91" s="47" t="s">
        <v>19</v>
      </c>
      <c r="H91" s="62" t="s">
        <v>181</v>
      </c>
      <c r="I91" s="57">
        <v>14200000000</v>
      </c>
      <c r="J91" s="57">
        <v>0</v>
      </c>
      <c r="K91" s="57">
        <v>0</v>
      </c>
      <c r="L91" s="57">
        <v>14200000000</v>
      </c>
      <c r="M91" s="57">
        <v>2000000000</v>
      </c>
      <c r="N91" s="57">
        <v>3100000000</v>
      </c>
      <c r="O91" s="57">
        <v>9100000000</v>
      </c>
      <c r="P91" s="58">
        <f t="shared" si="26"/>
        <v>0.64084507042253525</v>
      </c>
      <c r="Q91" s="57">
        <v>1587315753</v>
      </c>
      <c r="R91" s="59">
        <f t="shared" si="27"/>
        <v>0.11178279950704226</v>
      </c>
      <c r="S91" s="57">
        <v>54419166</v>
      </c>
      <c r="T91" s="59">
        <f t="shared" si="28"/>
        <v>3.8323356338028167E-3</v>
      </c>
      <c r="U91" s="57">
        <v>54419166</v>
      </c>
      <c r="V91" s="60">
        <f t="shared" si="29"/>
        <v>3.8323356338028167E-3</v>
      </c>
      <c r="W91" s="61">
        <f t="shared" si="30"/>
        <v>12612684247</v>
      </c>
      <c r="X91" s="61">
        <f t="shared" si="31"/>
        <v>0</v>
      </c>
    </row>
    <row r="92" spans="1:24" ht="146.25">
      <c r="A92" s="47" t="s">
        <v>236</v>
      </c>
      <c r="B92" s="49" t="s">
        <v>261</v>
      </c>
      <c r="C92" s="49" t="s">
        <v>248</v>
      </c>
      <c r="D92" s="49" t="s">
        <v>88</v>
      </c>
      <c r="E92" s="49" t="s">
        <v>49</v>
      </c>
      <c r="F92" s="49" t="s">
        <v>50</v>
      </c>
      <c r="G92" s="49" t="s">
        <v>19</v>
      </c>
      <c r="H92" s="63" t="s">
        <v>181</v>
      </c>
      <c r="I92" s="51">
        <v>40000000000</v>
      </c>
      <c r="J92" s="51">
        <v>0</v>
      </c>
      <c r="K92" s="51">
        <v>0</v>
      </c>
      <c r="L92" s="51">
        <v>40000000000</v>
      </c>
      <c r="M92" s="51">
        <v>0</v>
      </c>
      <c r="N92" s="51">
        <v>34700000000</v>
      </c>
      <c r="O92" s="51">
        <v>5300000000</v>
      </c>
      <c r="P92" s="52">
        <f t="shared" si="26"/>
        <v>0.13250000000000001</v>
      </c>
      <c r="Q92" s="51">
        <v>0</v>
      </c>
      <c r="R92" s="53">
        <f t="shared" si="27"/>
        <v>0</v>
      </c>
      <c r="S92" s="51">
        <v>0</v>
      </c>
      <c r="T92" s="53">
        <f t="shared" si="28"/>
        <v>0</v>
      </c>
      <c r="U92" s="51">
        <v>0</v>
      </c>
      <c r="V92" s="54">
        <f t="shared" si="29"/>
        <v>0</v>
      </c>
      <c r="W92" s="55">
        <f t="shared" si="30"/>
        <v>40000000000</v>
      </c>
      <c r="X92" s="55">
        <f t="shared" si="31"/>
        <v>0</v>
      </c>
    </row>
    <row r="93" spans="1:24" ht="101.25">
      <c r="A93" s="47" t="s">
        <v>236</v>
      </c>
      <c r="B93" s="47" t="s">
        <v>261</v>
      </c>
      <c r="C93" s="47" t="s">
        <v>248</v>
      </c>
      <c r="D93" s="47" t="s">
        <v>89</v>
      </c>
      <c r="E93" s="47" t="s">
        <v>17</v>
      </c>
      <c r="F93" s="47" t="s">
        <v>38</v>
      </c>
      <c r="G93" s="47" t="s">
        <v>19</v>
      </c>
      <c r="H93" s="62" t="s">
        <v>182</v>
      </c>
      <c r="I93" s="57">
        <v>30000000000</v>
      </c>
      <c r="J93" s="57">
        <v>0</v>
      </c>
      <c r="K93" s="57">
        <v>0</v>
      </c>
      <c r="L93" s="57">
        <v>30000000000</v>
      </c>
      <c r="M93" s="57">
        <v>0</v>
      </c>
      <c r="N93" s="57">
        <v>20795</v>
      </c>
      <c r="O93" s="57">
        <v>29999979205</v>
      </c>
      <c r="P93" s="58">
        <f t="shared" si="26"/>
        <v>0.99999930683333338</v>
      </c>
      <c r="Q93" s="57">
        <v>29999979205</v>
      </c>
      <c r="R93" s="59">
        <f t="shared" si="27"/>
        <v>0.99999930683333338</v>
      </c>
      <c r="S93" s="57">
        <v>2605234767</v>
      </c>
      <c r="T93" s="59">
        <f t="shared" si="28"/>
        <v>8.6841158900000007E-2</v>
      </c>
      <c r="U93" s="57">
        <v>2605234767</v>
      </c>
      <c r="V93" s="60">
        <f t="shared" si="29"/>
        <v>8.6841158900000007E-2</v>
      </c>
      <c r="W93" s="61">
        <f t="shared" si="30"/>
        <v>20795</v>
      </c>
      <c r="X93" s="61">
        <f t="shared" si="31"/>
        <v>0</v>
      </c>
    </row>
    <row r="94" spans="1:24" ht="67.5">
      <c r="A94" s="47" t="s">
        <v>236</v>
      </c>
      <c r="B94" s="49" t="s">
        <v>261</v>
      </c>
      <c r="C94" s="49" t="s">
        <v>248</v>
      </c>
      <c r="D94" s="49" t="s">
        <v>90</v>
      </c>
      <c r="E94" s="49" t="s">
        <v>17</v>
      </c>
      <c r="F94" s="49" t="s">
        <v>18</v>
      </c>
      <c r="G94" s="49" t="s">
        <v>19</v>
      </c>
      <c r="H94" s="63" t="s">
        <v>183</v>
      </c>
      <c r="I94" s="51">
        <v>700000000</v>
      </c>
      <c r="J94" s="51">
        <v>0</v>
      </c>
      <c r="K94" s="51">
        <v>0</v>
      </c>
      <c r="L94" s="51">
        <v>700000000</v>
      </c>
      <c r="M94" s="51">
        <v>0</v>
      </c>
      <c r="N94" s="51">
        <v>700000000</v>
      </c>
      <c r="O94" s="51">
        <v>0</v>
      </c>
      <c r="P94" s="52">
        <f t="shared" si="26"/>
        <v>0</v>
      </c>
      <c r="Q94" s="51">
        <v>0</v>
      </c>
      <c r="R94" s="53">
        <f t="shared" si="27"/>
        <v>0</v>
      </c>
      <c r="S94" s="51">
        <v>0</v>
      </c>
      <c r="T94" s="53">
        <f t="shared" si="28"/>
        <v>0</v>
      </c>
      <c r="U94" s="51">
        <v>0</v>
      </c>
      <c r="V94" s="54">
        <f t="shared" si="29"/>
        <v>0</v>
      </c>
      <c r="W94" s="55">
        <f t="shared" si="30"/>
        <v>700000000</v>
      </c>
      <c r="X94" s="55">
        <f t="shared" si="31"/>
        <v>0</v>
      </c>
    </row>
    <row r="95" spans="1:24" ht="56.25">
      <c r="A95" s="47" t="s">
        <v>236</v>
      </c>
      <c r="B95" s="47" t="s">
        <v>261</v>
      </c>
      <c r="C95" s="47" t="s">
        <v>248</v>
      </c>
      <c r="D95" s="47" t="s">
        <v>91</v>
      </c>
      <c r="E95" s="47" t="s">
        <v>17</v>
      </c>
      <c r="F95" s="47" t="s">
        <v>38</v>
      </c>
      <c r="G95" s="47" t="s">
        <v>19</v>
      </c>
      <c r="H95" s="62" t="s">
        <v>184</v>
      </c>
      <c r="I95" s="57">
        <v>5616619318</v>
      </c>
      <c r="J95" s="57">
        <v>0</v>
      </c>
      <c r="K95" s="57">
        <v>0</v>
      </c>
      <c r="L95" s="57">
        <v>5616619318</v>
      </c>
      <c r="M95" s="57">
        <v>0</v>
      </c>
      <c r="N95" s="57">
        <v>5616619318</v>
      </c>
      <c r="O95" s="57">
        <v>0</v>
      </c>
      <c r="P95" s="58">
        <f t="shared" si="26"/>
        <v>0</v>
      </c>
      <c r="Q95" s="57">
        <v>0</v>
      </c>
      <c r="R95" s="59">
        <f t="shared" si="27"/>
        <v>0</v>
      </c>
      <c r="S95" s="57">
        <v>0</v>
      </c>
      <c r="T95" s="59">
        <f t="shared" si="28"/>
        <v>0</v>
      </c>
      <c r="U95" s="57">
        <v>0</v>
      </c>
      <c r="V95" s="60">
        <f t="shared" si="29"/>
        <v>0</v>
      </c>
      <c r="W95" s="61">
        <f t="shared" si="30"/>
        <v>5616619318</v>
      </c>
      <c r="X95" s="61">
        <f t="shared" si="31"/>
        <v>0</v>
      </c>
    </row>
    <row r="96" spans="1:24" ht="101.25">
      <c r="A96" s="47" t="s">
        <v>236</v>
      </c>
      <c r="B96" s="49" t="s">
        <v>261</v>
      </c>
      <c r="C96" s="49" t="s">
        <v>248</v>
      </c>
      <c r="D96" s="49" t="s">
        <v>92</v>
      </c>
      <c r="E96" s="49" t="s">
        <v>17</v>
      </c>
      <c r="F96" s="49" t="s">
        <v>18</v>
      </c>
      <c r="G96" s="49" t="s">
        <v>19</v>
      </c>
      <c r="H96" s="63" t="s">
        <v>185</v>
      </c>
      <c r="I96" s="51">
        <v>700000000</v>
      </c>
      <c r="J96" s="51">
        <v>0</v>
      </c>
      <c r="K96" s="51">
        <v>0</v>
      </c>
      <c r="L96" s="51">
        <v>700000000</v>
      </c>
      <c r="M96" s="51">
        <v>0</v>
      </c>
      <c r="N96" s="51">
        <v>700000000</v>
      </c>
      <c r="O96" s="51">
        <v>0</v>
      </c>
      <c r="P96" s="52">
        <f t="shared" si="26"/>
        <v>0</v>
      </c>
      <c r="Q96" s="51">
        <v>0</v>
      </c>
      <c r="R96" s="53">
        <f t="shared" si="27"/>
        <v>0</v>
      </c>
      <c r="S96" s="51">
        <v>0</v>
      </c>
      <c r="T96" s="53">
        <f t="shared" si="28"/>
        <v>0</v>
      </c>
      <c r="U96" s="51">
        <v>0</v>
      </c>
      <c r="V96" s="54">
        <f t="shared" si="29"/>
        <v>0</v>
      </c>
      <c r="W96" s="55">
        <f t="shared" si="30"/>
        <v>700000000</v>
      </c>
      <c r="X96" s="55">
        <f t="shared" si="31"/>
        <v>0</v>
      </c>
    </row>
    <row r="97" spans="1:24" ht="112.5">
      <c r="A97" s="47" t="s">
        <v>236</v>
      </c>
      <c r="B97" s="47" t="s">
        <v>261</v>
      </c>
      <c r="C97" s="47" t="s">
        <v>248</v>
      </c>
      <c r="D97" s="47" t="s">
        <v>93</v>
      </c>
      <c r="E97" s="47" t="s">
        <v>17</v>
      </c>
      <c r="F97" s="47" t="s">
        <v>18</v>
      </c>
      <c r="G97" s="47" t="s">
        <v>19</v>
      </c>
      <c r="H97" s="62" t="s">
        <v>186</v>
      </c>
      <c r="I97" s="57">
        <v>5000000000</v>
      </c>
      <c r="J97" s="57">
        <v>0</v>
      </c>
      <c r="K97" s="57">
        <v>0</v>
      </c>
      <c r="L97" s="57">
        <v>5000000000</v>
      </c>
      <c r="M97" s="57">
        <v>0</v>
      </c>
      <c r="N97" s="57">
        <v>5000000000</v>
      </c>
      <c r="O97" s="57">
        <v>0</v>
      </c>
      <c r="P97" s="58">
        <f t="shared" si="26"/>
        <v>0</v>
      </c>
      <c r="Q97" s="57">
        <v>0</v>
      </c>
      <c r="R97" s="59">
        <f t="shared" si="27"/>
        <v>0</v>
      </c>
      <c r="S97" s="57">
        <v>0</v>
      </c>
      <c r="T97" s="59">
        <f t="shared" si="28"/>
        <v>0</v>
      </c>
      <c r="U97" s="57">
        <v>0</v>
      </c>
      <c r="V97" s="60">
        <f t="shared" si="29"/>
        <v>0</v>
      </c>
      <c r="W97" s="61">
        <f t="shared" si="30"/>
        <v>5000000000</v>
      </c>
      <c r="X97" s="61">
        <f t="shared" si="31"/>
        <v>0</v>
      </c>
    </row>
    <row r="98" spans="1:24" ht="112.5">
      <c r="A98" s="47" t="s">
        <v>236</v>
      </c>
      <c r="B98" s="49" t="s">
        <v>261</v>
      </c>
      <c r="C98" s="49" t="s">
        <v>248</v>
      </c>
      <c r="D98" s="49" t="s">
        <v>93</v>
      </c>
      <c r="E98" s="49" t="s">
        <v>17</v>
      </c>
      <c r="F98" s="49" t="s">
        <v>38</v>
      </c>
      <c r="G98" s="49" t="s">
        <v>19</v>
      </c>
      <c r="H98" s="63" t="s">
        <v>186</v>
      </c>
      <c r="I98" s="51">
        <v>22466477273</v>
      </c>
      <c r="J98" s="51">
        <v>0</v>
      </c>
      <c r="K98" s="51">
        <v>0</v>
      </c>
      <c r="L98" s="51">
        <v>22466477273</v>
      </c>
      <c r="M98" s="51">
        <v>0</v>
      </c>
      <c r="N98" s="51">
        <v>22466477273</v>
      </c>
      <c r="O98" s="51">
        <v>0</v>
      </c>
      <c r="P98" s="52">
        <f t="shared" si="26"/>
        <v>0</v>
      </c>
      <c r="Q98" s="51">
        <v>0</v>
      </c>
      <c r="R98" s="53">
        <f t="shared" si="27"/>
        <v>0</v>
      </c>
      <c r="S98" s="51">
        <v>0</v>
      </c>
      <c r="T98" s="53">
        <f t="shared" si="28"/>
        <v>0</v>
      </c>
      <c r="U98" s="51">
        <v>0</v>
      </c>
      <c r="V98" s="54">
        <f t="shared" si="29"/>
        <v>0</v>
      </c>
      <c r="W98" s="55">
        <f t="shared" si="30"/>
        <v>22466477273</v>
      </c>
      <c r="X98" s="55">
        <f t="shared" si="31"/>
        <v>0</v>
      </c>
    </row>
    <row r="99" spans="1:24" ht="157.5">
      <c r="A99" s="47" t="s">
        <v>236</v>
      </c>
      <c r="B99" s="47" t="s">
        <v>261</v>
      </c>
      <c r="C99" s="47" t="s">
        <v>248</v>
      </c>
      <c r="D99" s="47" t="s">
        <v>94</v>
      </c>
      <c r="E99" s="47" t="s">
        <v>17</v>
      </c>
      <c r="F99" s="47" t="s">
        <v>18</v>
      </c>
      <c r="G99" s="47" t="s">
        <v>19</v>
      </c>
      <c r="H99" s="62" t="s">
        <v>187</v>
      </c>
      <c r="I99" s="57">
        <v>10000000000</v>
      </c>
      <c r="J99" s="57">
        <v>0</v>
      </c>
      <c r="K99" s="57">
        <v>0</v>
      </c>
      <c r="L99" s="57">
        <v>10000000000</v>
      </c>
      <c r="M99" s="57">
        <v>2000000000</v>
      </c>
      <c r="N99" s="57">
        <v>5000000000</v>
      </c>
      <c r="O99" s="57">
        <v>3000000000</v>
      </c>
      <c r="P99" s="58">
        <f t="shared" si="26"/>
        <v>0.3</v>
      </c>
      <c r="Q99" s="57">
        <v>1622040576</v>
      </c>
      <c r="R99" s="59">
        <f t="shared" si="27"/>
        <v>0.16220405760000001</v>
      </c>
      <c r="S99" s="57">
        <v>46276244</v>
      </c>
      <c r="T99" s="59">
        <f t="shared" si="28"/>
        <v>4.6276243999999996E-3</v>
      </c>
      <c r="U99" s="57">
        <v>46276244</v>
      </c>
      <c r="V99" s="60">
        <f t="shared" si="29"/>
        <v>4.6276243999999996E-3</v>
      </c>
      <c r="W99" s="61">
        <f t="shared" si="30"/>
        <v>8377959424</v>
      </c>
      <c r="X99" s="61">
        <f t="shared" si="31"/>
        <v>0</v>
      </c>
    </row>
    <row r="100" spans="1:24" ht="157.5">
      <c r="A100" s="47" t="s">
        <v>236</v>
      </c>
      <c r="B100" s="49" t="s">
        <v>261</v>
      </c>
      <c r="C100" s="49" t="s">
        <v>248</v>
      </c>
      <c r="D100" s="49" t="s">
        <v>94</v>
      </c>
      <c r="E100" s="49" t="s">
        <v>17</v>
      </c>
      <c r="F100" s="49" t="s">
        <v>38</v>
      </c>
      <c r="G100" s="49" t="s">
        <v>19</v>
      </c>
      <c r="H100" s="63" t="s">
        <v>187</v>
      </c>
      <c r="I100" s="51">
        <v>52466477273</v>
      </c>
      <c r="J100" s="51">
        <v>0</v>
      </c>
      <c r="K100" s="51">
        <v>0</v>
      </c>
      <c r="L100" s="51">
        <v>52466477273</v>
      </c>
      <c r="M100" s="51">
        <v>0</v>
      </c>
      <c r="N100" s="51">
        <v>52466477273</v>
      </c>
      <c r="O100" s="51">
        <v>0</v>
      </c>
      <c r="P100" s="52">
        <f t="shared" si="26"/>
        <v>0</v>
      </c>
      <c r="Q100" s="51">
        <v>0</v>
      </c>
      <c r="R100" s="53">
        <f t="shared" si="27"/>
        <v>0</v>
      </c>
      <c r="S100" s="51">
        <v>0</v>
      </c>
      <c r="T100" s="53">
        <f t="shared" si="28"/>
        <v>0</v>
      </c>
      <c r="U100" s="51">
        <v>0</v>
      </c>
      <c r="V100" s="54">
        <f t="shared" si="29"/>
        <v>0</v>
      </c>
      <c r="W100" s="55">
        <f t="shared" si="30"/>
        <v>52466477273</v>
      </c>
      <c r="X100" s="55">
        <f t="shared" si="31"/>
        <v>0</v>
      </c>
    </row>
    <row r="101" spans="1:24" ht="157.5">
      <c r="A101" s="47" t="s">
        <v>236</v>
      </c>
      <c r="B101" s="47" t="s">
        <v>261</v>
      </c>
      <c r="C101" s="47" t="s">
        <v>248</v>
      </c>
      <c r="D101" s="47" t="s">
        <v>94</v>
      </c>
      <c r="E101" s="47" t="s">
        <v>49</v>
      </c>
      <c r="F101" s="47" t="s">
        <v>50</v>
      </c>
      <c r="G101" s="47" t="s">
        <v>19</v>
      </c>
      <c r="H101" s="62" t="s">
        <v>187</v>
      </c>
      <c r="I101" s="57">
        <v>115000000000</v>
      </c>
      <c r="J101" s="57">
        <v>0</v>
      </c>
      <c r="K101" s="57">
        <v>0</v>
      </c>
      <c r="L101" s="57">
        <v>115000000000</v>
      </c>
      <c r="M101" s="57">
        <v>0</v>
      </c>
      <c r="N101" s="57">
        <v>6981919059</v>
      </c>
      <c r="O101" s="57">
        <v>108018080941</v>
      </c>
      <c r="P101" s="58">
        <f t="shared" si="26"/>
        <v>0.93928766035652178</v>
      </c>
      <c r="Q101" s="57">
        <v>108018080941</v>
      </c>
      <c r="R101" s="59">
        <f t="shared" si="27"/>
        <v>0.93928766035652178</v>
      </c>
      <c r="S101" s="57">
        <v>0</v>
      </c>
      <c r="T101" s="59">
        <f t="shared" si="28"/>
        <v>0</v>
      </c>
      <c r="U101" s="57">
        <v>0</v>
      </c>
      <c r="V101" s="60">
        <f t="shared" si="29"/>
        <v>0</v>
      </c>
      <c r="W101" s="61">
        <f t="shared" si="30"/>
        <v>6981919059</v>
      </c>
      <c r="X101" s="61">
        <f t="shared" si="31"/>
        <v>0</v>
      </c>
    </row>
    <row r="102" spans="1:24" ht="78.75">
      <c r="A102" s="47" t="s">
        <v>236</v>
      </c>
      <c r="B102" s="49" t="s">
        <v>261</v>
      </c>
      <c r="C102" s="49" t="s">
        <v>248</v>
      </c>
      <c r="D102" s="49" t="s">
        <v>95</v>
      </c>
      <c r="E102" s="49" t="s">
        <v>17</v>
      </c>
      <c r="F102" s="49" t="s">
        <v>38</v>
      </c>
      <c r="G102" s="49" t="s">
        <v>19</v>
      </c>
      <c r="H102" s="63" t="s">
        <v>188</v>
      </c>
      <c r="I102" s="51">
        <v>28083096591</v>
      </c>
      <c r="J102" s="51">
        <v>0</v>
      </c>
      <c r="K102" s="51">
        <v>0</v>
      </c>
      <c r="L102" s="51">
        <v>28083096591</v>
      </c>
      <c r="M102" s="51">
        <v>0</v>
      </c>
      <c r="N102" s="51">
        <v>28083096591</v>
      </c>
      <c r="O102" s="51">
        <v>0</v>
      </c>
      <c r="P102" s="52">
        <f t="shared" si="26"/>
        <v>0</v>
      </c>
      <c r="Q102" s="51">
        <v>0</v>
      </c>
      <c r="R102" s="53">
        <f t="shared" si="27"/>
        <v>0</v>
      </c>
      <c r="S102" s="51">
        <v>0</v>
      </c>
      <c r="T102" s="53">
        <f t="shared" si="28"/>
        <v>0</v>
      </c>
      <c r="U102" s="51">
        <v>0</v>
      </c>
      <c r="V102" s="54">
        <f t="shared" si="29"/>
        <v>0</v>
      </c>
      <c r="W102" s="55">
        <f t="shared" si="30"/>
        <v>28083096591</v>
      </c>
      <c r="X102" s="55">
        <f t="shared" si="31"/>
        <v>0</v>
      </c>
    </row>
    <row r="103" spans="1:24" ht="67.5">
      <c r="A103" s="47" t="s">
        <v>236</v>
      </c>
      <c r="B103" s="47" t="s">
        <v>261</v>
      </c>
      <c r="C103" s="47" t="s">
        <v>248</v>
      </c>
      <c r="D103" s="47" t="s">
        <v>96</v>
      </c>
      <c r="E103" s="47" t="s">
        <v>49</v>
      </c>
      <c r="F103" s="47" t="s">
        <v>50</v>
      </c>
      <c r="G103" s="47" t="s">
        <v>19</v>
      </c>
      <c r="H103" s="62" t="s">
        <v>189</v>
      </c>
      <c r="I103" s="57">
        <v>2000000000</v>
      </c>
      <c r="J103" s="57">
        <v>0</v>
      </c>
      <c r="K103" s="57">
        <v>0</v>
      </c>
      <c r="L103" s="57">
        <v>2000000000</v>
      </c>
      <c r="M103" s="57">
        <v>0</v>
      </c>
      <c r="N103" s="57">
        <v>2000000000</v>
      </c>
      <c r="O103" s="57">
        <v>0</v>
      </c>
      <c r="P103" s="58">
        <f t="shared" si="26"/>
        <v>0</v>
      </c>
      <c r="Q103" s="57">
        <v>0</v>
      </c>
      <c r="R103" s="59">
        <f t="shared" si="27"/>
        <v>0</v>
      </c>
      <c r="S103" s="57">
        <v>0</v>
      </c>
      <c r="T103" s="59">
        <f t="shared" si="28"/>
        <v>0</v>
      </c>
      <c r="U103" s="57">
        <v>0</v>
      </c>
      <c r="V103" s="60">
        <f t="shared" si="29"/>
        <v>0</v>
      </c>
      <c r="W103" s="61">
        <f t="shared" si="30"/>
        <v>2000000000</v>
      </c>
      <c r="X103" s="61">
        <f t="shared" si="31"/>
        <v>0</v>
      </c>
    </row>
    <row r="104" spans="1:24" ht="90">
      <c r="A104" s="47" t="s">
        <v>236</v>
      </c>
      <c r="B104" s="49" t="s">
        <v>261</v>
      </c>
      <c r="C104" s="49" t="s">
        <v>248</v>
      </c>
      <c r="D104" s="49" t="s">
        <v>97</v>
      </c>
      <c r="E104" s="49" t="s">
        <v>17</v>
      </c>
      <c r="F104" s="49" t="s">
        <v>38</v>
      </c>
      <c r="G104" s="49" t="s">
        <v>19</v>
      </c>
      <c r="H104" s="63" t="s">
        <v>190</v>
      </c>
      <c r="I104" s="51">
        <v>65780212244</v>
      </c>
      <c r="J104" s="51">
        <v>0</v>
      </c>
      <c r="K104" s="51">
        <v>0</v>
      </c>
      <c r="L104" s="51">
        <v>65780212244</v>
      </c>
      <c r="M104" s="51">
        <v>0</v>
      </c>
      <c r="N104" s="51">
        <v>13026980447</v>
      </c>
      <c r="O104" s="51">
        <v>52753231797</v>
      </c>
      <c r="P104" s="52">
        <f t="shared" si="26"/>
        <v>0.80196201862835692</v>
      </c>
      <c r="Q104" s="51">
        <v>52753231797</v>
      </c>
      <c r="R104" s="53">
        <f t="shared" si="27"/>
        <v>0.80196201862835692</v>
      </c>
      <c r="S104" s="51">
        <v>0</v>
      </c>
      <c r="T104" s="53">
        <f t="shared" si="28"/>
        <v>0</v>
      </c>
      <c r="U104" s="51">
        <v>0</v>
      </c>
      <c r="V104" s="54">
        <f t="shared" si="29"/>
        <v>0</v>
      </c>
      <c r="W104" s="55">
        <f t="shared" si="30"/>
        <v>13026980447</v>
      </c>
      <c r="X104" s="55">
        <f t="shared" si="31"/>
        <v>0</v>
      </c>
    </row>
    <row r="105" spans="1:24" ht="90">
      <c r="A105" s="47" t="s">
        <v>236</v>
      </c>
      <c r="B105" s="47" t="s">
        <v>261</v>
      </c>
      <c r="C105" s="47" t="s">
        <v>248</v>
      </c>
      <c r="D105" s="47" t="s">
        <v>97</v>
      </c>
      <c r="E105" s="47" t="s">
        <v>17</v>
      </c>
      <c r="F105" s="47" t="s">
        <v>48</v>
      </c>
      <c r="G105" s="47" t="s">
        <v>19</v>
      </c>
      <c r="H105" s="62" t="s">
        <v>190</v>
      </c>
      <c r="I105" s="57">
        <v>85453026392</v>
      </c>
      <c r="J105" s="57">
        <v>0</v>
      </c>
      <c r="K105" s="57">
        <v>0</v>
      </c>
      <c r="L105" s="57">
        <v>85453026392</v>
      </c>
      <c r="M105" s="57">
        <v>0</v>
      </c>
      <c r="N105" s="57">
        <v>3806258189</v>
      </c>
      <c r="O105" s="57">
        <v>81646768203</v>
      </c>
      <c r="P105" s="58">
        <f t="shared" si="26"/>
        <v>0.95545788897470418</v>
      </c>
      <c r="Q105" s="57">
        <v>81646768203</v>
      </c>
      <c r="R105" s="59">
        <f t="shared" si="27"/>
        <v>0.95545788897470418</v>
      </c>
      <c r="S105" s="57">
        <v>0</v>
      </c>
      <c r="T105" s="59">
        <f t="shared" si="28"/>
        <v>0</v>
      </c>
      <c r="U105" s="57">
        <v>0</v>
      </c>
      <c r="V105" s="60">
        <f t="shared" si="29"/>
        <v>0</v>
      </c>
      <c r="W105" s="61">
        <f t="shared" si="30"/>
        <v>3806258189</v>
      </c>
      <c r="X105" s="61">
        <f t="shared" si="31"/>
        <v>0</v>
      </c>
    </row>
    <row r="106" spans="1:24" ht="90">
      <c r="A106" s="47" t="s">
        <v>236</v>
      </c>
      <c r="B106" s="49" t="s">
        <v>261</v>
      </c>
      <c r="C106" s="49" t="s">
        <v>248</v>
      </c>
      <c r="D106" s="49" t="s">
        <v>97</v>
      </c>
      <c r="E106" s="49" t="s">
        <v>49</v>
      </c>
      <c r="F106" s="49" t="s">
        <v>50</v>
      </c>
      <c r="G106" s="49" t="s">
        <v>19</v>
      </c>
      <c r="H106" s="63" t="s">
        <v>190</v>
      </c>
      <c r="I106" s="51">
        <v>5000000000</v>
      </c>
      <c r="J106" s="51">
        <v>0</v>
      </c>
      <c r="K106" s="51">
        <v>0</v>
      </c>
      <c r="L106" s="51">
        <v>5000000000</v>
      </c>
      <c r="M106" s="51">
        <v>0</v>
      </c>
      <c r="N106" s="51">
        <v>3500000000</v>
      </c>
      <c r="O106" s="51">
        <v>1500000000</v>
      </c>
      <c r="P106" s="52">
        <f t="shared" si="26"/>
        <v>0.3</v>
      </c>
      <c r="Q106" s="51">
        <v>0</v>
      </c>
      <c r="R106" s="53">
        <f t="shared" si="27"/>
        <v>0</v>
      </c>
      <c r="S106" s="51">
        <v>0</v>
      </c>
      <c r="T106" s="53">
        <f t="shared" si="28"/>
        <v>0</v>
      </c>
      <c r="U106" s="51">
        <v>0</v>
      </c>
      <c r="V106" s="54">
        <f t="shared" si="29"/>
        <v>0</v>
      </c>
      <c r="W106" s="55">
        <f t="shared" si="30"/>
        <v>5000000000</v>
      </c>
      <c r="X106" s="55">
        <f t="shared" si="31"/>
        <v>0</v>
      </c>
    </row>
    <row r="107" spans="1:24" ht="56.25">
      <c r="A107" s="47" t="s">
        <v>236</v>
      </c>
      <c r="B107" s="47" t="s">
        <v>261</v>
      </c>
      <c r="C107" s="47" t="s">
        <v>248</v>
      </c>
      <c r="D107" s="47" t="s">
        <v>98</v>
      </c>
      <c r="E107" s="47" t="s">
        <v>49</v>
      </c>
      <c r="F107" s="47" t="s">
        <v>50</v>
      </c>
      <c r="G107" s="47" t="s">
        <v>19</v>
      </c>
      <c r="H107" s="62" t="s">
        <v>191</v>
      </c>
      <c r="I107" s="57">
        <v>24000000000</v>
      </c>
      <c r="J107" s="57">
        <v>0</v>
      </c>
      <c r="K107" s="57">
        <v>0</v>
      </c>
      <c r="L107" s="57">
        <v>24000000000</v>
      </c>
      <c r="M107" s="57">
        <v>0</v>
      </c>
      <c r="N107" s="57">
        <v>22000000000</v>
      </c>
      <c r="O107" s="57">
        <v>2000000000</v>
      </c>
      <c r="P107" s="58">
        <f t="shared" si="26"/>
        <v>8.3333333333333329E-2</v>
      </c>
      <c r="Q107" s="57">
        <v>1196968986</v>
      </c>
      <c r="R107" s="59">
        <f t="shared" si="27"/>
        <v>4.9873707750000003E-2</v>
      </c>
      <c r="S107" s="57">
        <v>26646340</v>
      </c>
      <c r="T107" s="59">
        <f t="shared" si="28"/>
        <v>1.1102641666666667E-3</v>
      </c>
      <c r="U107" s="57">
        <v>26646340</v>
      </c>
      <c r="V107" s="60">
        <f t="shared" si="29"/>
        <v>1.1102641666666667E-3</v>
      </c>
      <c r="W107" s="61">
        <f t="shared" si="30"/>
        <v>22803031014</v>
      </c>
      <c r="X107" s="61">
        <f t="shared" si="31"/>
        <v>0</v>
      </c>
    </row>
    <row r="108" spans="1:24" ht="101.25">
      <c r="A108" s="47" t="s">
        <v>236</v>
      </c>
      <c r="B108" s="49" t="s">
        <v>261</v>
      </c>
      <c r="C108" s="49" t="s">
        <v>248</v>
      </c>
      <c r="D108" s="49" t="s">
        <v>99</v>
      </c>
      <c r="E108" s="49" t="s">
        <v>17</v>
      </c>
      <c r="F108" s="49" t="s">
        <v>18</v>
      </c>
      <c r="G108" s="49" t="s">
        <v>19</v>
      </c>
      <c r="H108" s="63" t="s">
        <v>192</v>
      </c>
      <c r="I108" s="51">
        <v>500000000</v>
      </c>
      <c r="J108" s="51">
        <v>0</v>
      </c>
      <c r="K108" s="51">
        <v>0</v>
      </c>
      <c r="L108" s="51">
        <v>500000000</v>
      </c>
      <c r="M108" s="51">
        <v>0</v>
      </c>
      <c r="N108" s="51">
        <v>500000000</v>
      </c>
      <c r="O108" s="51">
        <v>0</v>
      </c>
      <c r="P108" s="52">
        <f t="shared" si="26"/>
        <v>0</v>
      </c>
      <c r="Q108" s="51">
        <v>0</v>
      </c>
      <c r="R108" s="53">
        <f t="shared" si="27"/>
        <v>0</v>
      </c>
      <c r="S108" s="51">
        <v>0</v>
      </c>
      <c r="T108" s="53">
        <f t="shared" si="28"/>
        <v>0</v>
      </c>
      <c r="U108" s="51">
        <v>0</v>
      </c>
      <c r="V108" s="54">
        <f t="shared" si="29"/>
        <v>0</v>
      </c>
      <c r="W108" s="55">
        <f t="shared" si="30"/>
        <v>500000000</v>
      </c>
      <c r="X108" s="55">
        <f t="shared" si="31"/>
        <v>0</v>
      </c>
    </row>
    <row r="109" spans="1:24" ht="90">
      <c r="A109" s="47" t="s">
        <v>236</v>
      </c>
      <c r="B109" s="47" t="s">
        <v>261</v>
      </c>
      <c r="C109" s="47" t="s">
        <v>248</v>
      </c>
      <c r="D109" s="47" t="s">
        <v>100</v>
      </c>
      <c r="E109" s="47" t="s">
        <v>17</v>
      </c>
      <c r="F109" s="47" t="s">
        <v>38</v>
      </c>
      <c r="G109" s="47" t="s">
        <v>19</v>
      </c>
      <c r="H109" s="62" t="s">
        <v>193</v>
      </c>
      <c r="I109" s="57">
        <v>10000000000</v>
      </c>
      <c r="J109" s="57">
        <v>0</v>
      </c>
      <c r="K109" s="57">
        <v>0</v>
      </c>
      <c r="L109" s="57">
        <v>10000000000</v>
      </c>
      <c r="M109" s="57">
        <v>0</v>
      </c>
      <c r="N109" s="57">
        <v>10000000000</v>
      </c>
      <c r="O109" s="57">
        <v>0</v>
      </c>
      <c r="P109" s="58">
        <f t="shared" si="26"/>
        <v>0</v>
      </c>
      <c r="Q109" s="57">
        <v>0</v>
      </c>
      <c r="R109" s="59">
        <f t="shared" si="27"/>
        <v>0</v>
      </c>
      <c r="S109" s="57">
        <v>0</v>
      </c>
      <c r="T109" s="59">
        <f t="shared" si="28"/>
        <v>0</v>
      </c>
      <c r="U109" s="57">
        <v>0</v>
      </c>
      <c r="V109" s="60">
        <f t="shared" si="29"/>
        <v>0</v>
      </c>
      <c r="W109" s="61">
        <f t="shared" si="30"/>
        <v>10000000000</v>
      </c>
      <c r="X109" s="61">
        <f t="shared" si="31"/>
        <v>0</v>
      </c>
    </row>
    <row r="110" spans="1:24" ht="78.75">
      <c r="A110" s="47" t="s">
        <v>236</v>
      </c>
      <c r="B110" s="49" t="s">
        <v>261</v>
      </c>
      <c r="C110" s="49" t="s">
        <v>248</v>
      </c>
      <c r="D110" s="49" t="s">
        <v>101</v>
      </c>
      <c r="E110" s="49" t="s">
        <v>17</v>
      </c>
      <c r="F110" s="49" t="s">
        <v>18</v>
      </c>
      <c r="G110" s="49" t="s">
        <v>19</v>
      </c>
      <c r="H110" s="63" t="s">
        <v>194</v>
      </c>
      <c r="I110" s="51">
        <v>700000000</v>
      </c>
      <c r="J110" s="51">
        <v>0</v>
      </c>
      <c r="K110" s="51">
        <v>0</v>
      </c>
      <c r="L110" s="51">
        <v>700000000</v>
      </c>
      <c r="M110" s="51">
        <v>0</v>
      </c>
      <c r="N110" s="51">
        <v>700000000</v>
      </c>
      <c r="O110" s="51">
        <v>0</v>
      </c>
      <c r="P110" s="52">
        <f t="shared" si="26"/>
        <v>0</v>
      </c>
      <c r="Q110" s="51">
        <v>0</v>
      </c>
      <c r="R110" s="53">
        <f t="shared" si="27"/>
        <v>0</v>
      </c>
      <c r="S110" s="51">
        <v>0</v>
      </c>
      <c r="T110" s="53">
        <f t="shared" si="28"/>
        <v>0</v>
      </c>
      <c r="U110" s="51">
        <v>0</v>
      </c>
      <c r="V110" s="54">
        <f t="shared" si="29"/>
        <v>0</v>
      </c>
      <c r="W110" s="55">
        <f t="shared" si="30"/>
        <v>700000000</v>
      </c>
      <c r="X110" s="55">
        <f t="shared" si="31"/>
        <v>0</v>
      </c>
    </row>
    <row r="111" spans="1:24" ht="112.5">
      <c r="A111" s="47" t="s">
        <v>236</v>
      </c>
      <c r="B111" s="47" t="s">
        <v>261</v>
      </c>
      <c r="C111" s="47" t="s">
        <v>248</v>
      </c>
      <c r="D111" s="47" t="s">
        <v>102</v>
      </c>
      <c r="E111" s="47" t="s">
        <v>49</v>
      </c>
      <c r="F111" s="47" t="s">
        <v>50</v>
      </c>
      <c r="G111" s="47" t="s">
        <v>19</v>
      </c>
      <c r="H111" s="62" t="s">
        <v>195</v>
      </c>
      <c r="I111" s="57">
        <v>3500000000</v>
      </c>
      <c r="J111" s="57">
        <v>0</v>
      </c>
      <c r="K111" s="57">
        <v>0</v>
      </c>
      <c r="L111" s="57">
        <v>3500000000</v>
      </c>
      <c r="M111" s="57">
        <v>0</v>
      </c>
      <c r="N111" s="57">
        <v>3500000000</v>
      </c>
      <c r="O111" s="57">
        <v>0</v>
      </c>
      <c r="P111" s="58">
        <f t="shared" si="26"/>
        <v>0</v>
      </c>
      <c r="Q111" s="57">
        <v>0</v>
      </c>
      <c r="R111" s="59">
        <f t="shared" si="27"/>
        <v>0</v>
      </c>
      <c r="S111" s="57">
        <v>0</v>
      </c>
      <c r="T111" s="59">
        <f t="shared" si="28"/>
        <v>0</v>
      </c>
      <c r="U111" s="57">
        <v>0</v>
      </c>
      <c r="V111" s="60">
        <f t="shared" si="29"/>
        <v>0</v>
      </c>
      <c r="W111" s="61">
        <f t="shared" si="30"/>
        <v>3500000000</v>
      </c>
      <c r="X111" s="61">
        <f t="shared" si="31"/>
        <v>0</v>
      </c>
    </row>
    <row r="112" spans="1:24" ht="56.25">
      <c r="A112" s="47" t="s">
        <v>236</v>
      </c>
      <c r="B112" s="49" t="s">
        <v>261</v>
      </c>
      <c r="C112" s="49" t="s">
        <v>248</v>
      </c>
      <c r="D112" s="49" t="s">
        <v>103</v>
      </c>
      <c r="E112" s="49" t="s">
        <v>17</v>
      </c>
      <c r="F112" s="49" t="s">
        <v>18</v>
      </c>
      <c r="G112" s="49" t="s">
        <v>19</v>
      </c>
      <c r="H112" s="63" t="s">
        <v>196</v>
      </c>
      <c r="I112" s="51">
        <v>700000000</v>
      </c>
      <c r="J112" s="51">
        <v>0</v>
      </c>
      <c r="K112" s="51">
        <v>0</v>
      </c>
      <c r="L112" s="51">
        <v>700000000</v>
      </c>
      <c r="M112" s="51">
        <v>0</v>
      </c>
      <c r="N112" s="51">
        <v>700000000</v>
      </c>
      <c r="O112" s="51">
        <v>0</v>
      </c>
      <c r="P112" s="52">
        <f t="shared" si="26"/>
        <v>0</v>
      </c>
      <c r="Q112" s="51">
        <v>0</v>
      </c>
      <c r="R112" s="53">
        <f t="shared" si="27"/>
        <v>0</v>
      </c>
      <c r="S112" s="51">
        <v>0</v>
      </c>
      <c r="T112" s="53">
        <f t="shared" si="28"/>
        <v>0</v>
      </c>
      <c r="U112" s="51">
        <v>0</v>
      </c>
      <c r="V112" s="54">
        <f t="shared" si="29"/>
        <v>0</v>
      </c>
      <c r="W112" s="55">
        <f t="shared" si="30"/>
        <v>700000000</v>
      </c>
      <c r="X112" s="55">
        <f t="shared" si="31"/>
        <v>0</v>
      </c>
    </row>
    <row r="113" spans="1:24" ht="90">
      <c r="A113" s="47" t="s">
        <v>236</v>
      </c>
      <c r="B113" s="47" t="s">
        <v>261</v>
      </c>
      <c r="C113" s="47" t="s">
        <v>248</v>
      </c>
      <c r="D113" s="47" t="s">
        <v>104</v>
      </c>
      <c r="E113" s="47" t="s">
        <v>17</v>
      </c>
      <c r="F113" s="47" t="s">
        <v>18</v>
      </c>
      <c r="G113" s="47" t="s">
        <v>19</v>
      </c>
      <c r="H113" s="62" t="s">
        <v>197</v>
      </c>
      <c r="I113" s="57">
        <v>3000000000</v>
      </c>
      <c r="J113" s="57">
        <v>0</v>
      </c>
      <c r="K113" s="57">
        <v>0</v>
      </c>
      <c r="L113" s="57">
        <v>3000000000</v>
      </c>
      <c r="M113" s="57">
        <v>0</v>
      </c>
      <c r="N113" s="57">
        <v>3000000000</v>
      </c>
      <c r="O113" s="57">
        <v>0</v>
      </c>
      <c r="P113" s="58">
        <f t="shared" si="26"/>
        <v>0</v>
      </c>
      <c r="Q113" s="57">
        <v>0</v>
      </c>
      <c r="R113" s="59">
        <f t="shared" si="27"/>
        <v>0</v>
      </c>
      <c r="S113" s="57">
        <v>0</v>
      </c>
      <c r="T113" s="59">
        <f t="shared" si="28"/>
        <v>0</v>
      </c>
      <c r="U113" s="57">
        <v>0</v>
      </c>
      <c r="V113" s="60">
        <f t="shared" si="29"/>
        <v>0</v>
      </c>
      <c r="W113" s="61">
        <f t="shared" si="30"/>
        <v>3000000000</v>
      </c>
      <c r="X113" s="61">
        <f t="shared" si="31"/>
        <v>0</v>
      </c>
    </row>
    <row r="114" spans="1:24" ht="90">
      <c r="A114" s="47" t="s">
        <v>236</v>
      </c>
      <c r="B114" s="49" t="s">
        <v>261</v>
      </c>
      <c r="C114" s="49" t="s">
        <v>248</v>
      </c>
      <c r="D114" s="49" t="s">
        <v>104</v>
      </c>
      <c r="E114" s="49" t="s">
        <v>49</v>
      </c>
      <c r="F114" s="49" t="s">
        <v>50</v>
      </c>
      <c r="G114" s="49" t="s">
        <v>19</v>
      </c>
      <c r="H114" s="63" t="s">
        <v>197</v>
      </c>
      <c r="I114" s="51">
        <v>4000000000</v>
      </c>
      <c r="J114" s="51">
        <v>0</v>
      </c>
      <c r="K114" s="51">
        <v>0</v>
      </c>
      <c r="L114" s="51">
        <v>4000000000</v>
      </c>
      <c r="M114" s="51">
        <v>0</v>
      </c>
      <c r="N114" s="51">
        <v>4000000000</v>
      </c>
      <c r="O114" s="51">
        <v>0</v>
      </c>
      <c r="P114" s="52">
        <f t="shared" si="26"/>
        <v>0</v>
      </c>
      <c r="Q114" s="51">
        <v>0</v>
      </c>
      <c r="R114" s="53">
        <f t="shared" si="27"/>
        <v>0</v>
      </c>
      <c r="S114" s="51">
        <v>0</v>
      </c>
      <c r="T114" s="53">
        <f t="shared" si="28"/>
        <v>0</v>
      </c>
      <c r="U114" s="51">
        <v>0</v>
      </c>
      <c r="V114" s="54">
        <f t="shared" si="29"/>
        <v>0</v>
      </c>
      <c r="W114" s="55">
        <f t="shared" si="30"/>
        <v>4000000000</v>
      </c>
      <c r="X114" s="55">
        <f t="shared" si="31"/>
        <v>0</v>
      </c>
    </row>
    <row r="115" spans="1:24" ht="135">
      <c r="A115" s="47" t="s">
        <v>236</v>
      </c>
      <c r="B115" s="47" t="s">
        <v>261</v>
      </c>
      <c r="C115" s="47" t="s">
        <v>248</v>
      </c>
      <c r="D115" s="47" t="s">
        <v>105</v>
      </c>
      <c r="E115" s="47" t="s">
        <v>17</v>
      </c>
      <c r="F115" s="47" t="s">
        <v>38</v>
      </c>
      <c r="G115" s="47" t="s">
        <v>19</v>
      </c>
      <c r="H115" s="62" t="s">
        <v>198</v>
      </c>
      <c r="I115" s="57">
        <v>84419051689</v>
      </c>
      <c r="J115" s="57">
        <v>0</v>
      </c>
      <c r="K115" s="57">
        <v>0</v>
      </c>
      <c r="L115" s="57">
        <v>84419051689</v>
      </c>
      <c r="M115" s="57">
        <v>0</v>
      </c>
      <c r="N115" s="57">
        <v>84411016627</v>
      </c>
      <c r="O115" s="57">
        <v>8035062</v>
      </c>
      <c r="P115" s="58">
        <f t="shared" si="26"/>
        <v>9.5180671178363721E-5</v>
      </c>
      <c r="Q115" s="57">
        <v>8035062</v>
      </c>
      <c r="R115" s="59">
        <f t="shared" si="27"/>
        <v>9.5180671178363721E-5</v>
      </c>
      <c r="S115" s="57">
        <v>0</v>
      </c>
      <c r="T115" s="59">
        <f t="shared" si="28"/>
        <v>0</v>
      </c>
      <c r="U115" s="57">
        <v>0</v>
      </c>
      <c r="V115" s="60">
        <f t="shared" si="29"/>
        <v>0</v>
      </c>
      <c r="W115" s="61">
        <f t="shared" si="30"/>
        <v>84411016627</v>
      </c>
      <c r="X115" s="61">
        <f t="shared" si="31"/>
        <v>0</v>
      </c>
    </row>
    <row r="116" spans="1:24" ht="135">
      <c r="A116" s="47" t="s">
        <v>236</v>
      </c>
      <c r="B116" s="49" t="s">
        <v>261</v>
      </c>
      <c r="C116" s="49" t="s">
        <v>248</v>
      </c>
      <c r="D116" s="49" t="s">
        <v>105</v>
      </c>
      <c r="E116" s="49" t="s">
        <v>17</v>
      </c>
      <c r="F116" s="49" t="s">
        <v>48</v>
      </c>
      <c r="G116" s="49" t="s">
        <v>19</v>
      </c>
      <c r="H116" s="63" t="s">
        <v>198</v>
      </c>
      <c r="I116" s="51">
        <v>70863618766</v>
      </c>
      <c r="J116" s="51">
        <v>0</v>
      </c>
      <c r="K116" s="51">
        <v>0</v>
      </c>
      <c r="L116" s="51">
        <v>70863618766</v>
      </c>
      <c r="M116" s="51">
        <v>0</v>
      </c>
      <c r="N116" s="51">
        <v>67898680855</v>
      </c>
      <c r="O116" s="51">
        <v>2964937911</v>
      </c>
      <c r="P116" s="52">
        <f t="shared" si="26"/>
        <v>4.1840057883447551E-2</v>
      </c>
      <c r="Q116" s="51">
        <v>2964937911</v>
      </c>
      <c r="R116" s="53">
        <f t="shared" si="27"/>
        <v>4.1840057883447551E-2</v>
      </c>
      <c r="S116" s="51">
        <v>0</v>
      </c>
      <c r="T116" s="53">
        <f t="shared" si="28"/>
        <v>0</v>
      </c>
      <c r="U116" s="51">
        <v>0</v>
      </c>
      <c r="V116" s="54">
        <f t="shared" si="29"/>
        <v>0</v>
      </c>
      <c r="W116" s="55">
        <f t="shared" si="30"/>
        <v>67898680855</v>
      </c>
      <c r="X116" s="55">
        <f t="shared" si="31"/>
        <v>0</v>
      </c>
    </row>
    <row r="117" spans="1:24" ht="78.75">
      <c r="A117" s="47" t="s">
        <v>236</v>
      </c>
      <c r="B117" s="47" t="s">
        <v>261</v>
      </c>
      <c r="C117" s="47" t="s">
        <v>248</v>
      </c>
      <c r="D117" s="47" t="s">
        <v>106</v>
      </c>
      <c r="E117" s="47" t="s">
        <v>17</v>
      </c>
      <c r="F117" s="47" t="s">
        <v>18</v>
      </c>
      <c r="G117" s="47" t="s">
        <v>19</v>
      </c>
      <c r="H117" s="62" t="s">
        <v>199</v>
      </c>
      <c r="I117" s="57">
        <v>700000000</v>
      </c>
      <c r="J117" s="57">
        <v>0</v>
      </c>
      <c r="K117" s="57">
        <v>0</v>
      </c>
      <c r="L117" s="57">
        <v>700000000</v>
      </c>
      <c r="M117" s="57">
        <v>0</v>
      </c>
      <c r="N117" s="57">
        <v>700000000</v>
      </c>
      <c r="O117" s="57">
        <v>0</v>
      </c>
      <c r="P117" s="58">
        <f t="shared" si="26"/>
        <v>0</v>
      </c>
      <c r="Q117" s="57">
        <v>0</v>
      </c>
      <c r="R117" s="59">
        <f t="shared" si="27"/>
        <v>0</v>
      </c>
      <c r="S117" s="57">
        <v>0</v>
      </c>
      <c r="T117" s="59">
        <f t="shared" si="28"/>
        <v>0</v>
      </c>
      <c r="U117" s="57">
        <v>0</v>
      </c>
      <c r="V117" s="60">
        <f t="shared" si="29"/>
        <v>0</v>
      </c>
      <c r="W117" s="61">
        <f t="shared" si="30"/>
        <v>700000000</v>
      </c>
      <c r="X117" s="61">
        <f t="shared" si="31"/>
        <v>0</v>
      </c>
    </row>
    <row r="118" spans="1:24" ht="90">
      <c r="A118" s="47" t="s">
        <v>236</v>
      </c>
      <c r="B118" s="49" t="s">
        <v>261</v>
      </c>
      <c r="C118" s="49" t="s">
        <v>248</v>
      </c>
      <c r="D118" s="49" t="s">
        <v>107</v>
      </c>
      <c r="E118" s="49" t="s">
        <v>17</v>
      </c>
      <c r="F118" s="49" t="s">
        <v>38</v>
      </c>
      <c r="G118" s="49" t="s">
        <v>19</v>
      </c>
      <c r="H118" s="63" t="s">
        <v>200</v>
      </c>
      <c r="I118" s="51">
        <v>10000000000</v>
      </c>
      <c r="J118" s="51">
        <v>0</v>
      </c>
      <c r="K118" s="51">
        <v>0</v>
      </c>
      <c r="L118" s="51">
        <v>10000000000</v>
      </c>
      <c r="M118" s="51">
        <v>0</v>
      </c>
      <c r="N118" s="51">
        <v>10000000000</v>
      </c>
      <c r="O118" s="51">
        <v>0</v>
      </c>
      <c r="P118" s="52">
        <f t="shared" si="26"/>
        <v>0</v>
      </c>
      <c r="Q118" s="51">
        <v>0</v>
      </c>
      <c r="R118" s="53">
        <f t="shared" si="27"/>
        <v>0</v>
      </c>
      <c r="S118" s="51">
        <v>0</v>
      </c>
      <c r="T118" s="53">
        <f t="shared" si="28"/>
        <v>0</v>
      </c>
      <c r="U118" s="51">
        <v>0</v>
      </c>
      <c r="V118" s="54">
        <f t="shared" si="29"/>
        <v>0</v>
      </c>
      <c r="W118" s="55">
        <f t="shared" si="30"/>
        <v>10000000000</v>
      </c>
      <c r="X118" s="55">
        <f t="shared" si="31"/>
        <v>0</v>
      </c>
    </row>
    <row r="119" spans="1:24" ht="67.5">
      <c r="A119" s="47" t="s">
        <v>236</v>
      </c>
      <c r="B119" s="47" t="s">
        <v>261</v>
      </c>
      <c r="C119" s="47" t="s">
        <v>248</v>
      </c>
      <c r="D119" s="47" t="s">
        <v>108</v>
      </c>
      <c r="E119" s="47" t="s">
        <v>17</v>
      </c>
      <c r="F119" s="47" t="s">
        <v>18</v>
      </c>
      <c r="G119" s="47" t="s">
        <v>19</v>
      </c>
      <c r="H119" s="62" t="s">
        <v>201</v>
      </c>
      <c r="I119" s="57">
        <v>700000000</v>
      </c>
      <c r="J119" s="57">
        <v>0</v>
      </c>
      <c r="K119" s="57">
        <v>0</v>
      </c>
      <c r="L119" s="57">
        <v>700000000</v>
      </c>
      <c r="M119" s="57">
        <v>0</v>
      </c>
      <c r="N119" s="57">
        <v>700000000</v>
      </c>
      <c r="O119" s="57">
        <v>0</v>
      </c>
      <c r="P119" s="58">
        <f t="shared" si="26"/>
        <v>0</v>
      </c>
      <c r="Q119" s="57">
        <v>0</v>
      </c>
      <c r="R119" s="59">
        <f t="shared" si="27"/>
        <v>0</v>
      </c>
      <c r="S119" s="57">
        <v>0</v>
      </c>
      <c r="T119" s="59">
        <f t="shared" si="28"/>
        <v>0</v>
      </c>
      <c r="U119" s="57">
        <v>0</v>
      </c>
      <c r="V119" s="60">
        <f t="shared" si="29"/>
        <v>0</v>
      </c>
      <c r="W119" s="61">
        <f t="shared" si="30"/>
        <v>700000000</v>
      </c>
      <c r="X119" s="61">
        <f t="shared" si="31"/>
        <v>0</v>
      </c>
    </row>
    <row r="120" spans="1:24" ht="90">
      <c r="A120" s="47" t="s">
        <v>236</v>
      </c>
      <c r="B120" s="49" t="s">
        <v>261</v>
      </c>
      <c r="C120" s="49" t="s">
        <v>248</v>
      </c>
      <c r="D120" s="49" t="s">
        <v>109</v>
      </c>
      <c r="E120" s="49" t="s">
        <v>17</v>
      </c>
      <c r="F120" s="49" t="s">
        <v>38</v>
      </c>
      <c r="G120" s="49" t="s">
        <v>19</v>
      </c>
      <c r="H120" s="63" t="s">
        <v>202</v>
      </c>
      <c r="I120" s="51">
        <v>20219829545</v>
      </c>
      <c r="J120" s="51">
        <v>0</v>
      </c>
      <c r="K120" s="51">
        <v>0</v>
      </c>
      <c r="L120" s="51">
        <v>20219829545</v>
      </c>
      <c r="M120" s="51">
        <v>0</v>
      </c>
      <c r="N120" s="51">
        <v>20219829545</v>
      </c>
      <c r="O120" s="51">
        <v>0</v>
      </c>
      <c r="P120" s="52">
        <f t="shared" si="26"/>
        <v>0</v>
      </c>
      <c r="Q120" s="51">
        <v>0</v>
      </c>
      <c r="R120" s="53">
        <f t="shared" si="27"/>
        <v>0</v>
      </c>
      <c r="S120" s="51">
        <v>0</v>
      </c>
      <c r="T120" s="53">
        <f t="shared" si="28"/>
        <v>0</v>
      </c>
      <c r="U120" s="51">
        <v>0</v>
      </c>
      <c r="V120" s="54">
        <f t="shared" si="29"/>
        <v>0</v>
      </c>
      <c r="W120" s="55">
        <f t="shared" si="30"/>
        <v>20219829545</v>
      </c>
      <c r="X120" s="55">
        <f t="shared" si="31"/>
        <v>0</v>
      </c>
    </row>
    <row r="121" spans="1:24" ht="78.75">
      <c r="A121" s="47" t="s">
        <v>236</v>
      </c>
      <c r="B121" s="47" t="s">
        <v>261</v>
      </c>
      <c r="C121" s="47" t="s">
        <v>248</v>
      </c>
      <c r="D121" s="47" t="s">
        <v>110</v>
      </c>
      <c r="E121" s="47" t="s">
        <v>17</v>
      </c>
      <c r="F121" s="47" t="s">
        <v>18</v>
      </c>
      <c r="G121" s="47" t="s">
        <v>19</v>
      </c>
      <c r="H121" s="62" t="s">
        <v>203</v>
      </c>
      <c r="I121" s="57">
        <v>2500000000</v>
      </c>
      <c r="J121" s="57">
        <v>0</v>
      </c>
      <c r="K121" s="57">
        <v>0</v>
      </c>
      <c r="L121" s="57">
        <v>2500000000</v>
      </c>
      <c r="M121" s="57">
        <v>0</v>
      </c>
      <c r="N121" s="57">
        <v>2500000000</v>
      </c>
      <c r="O121" s="57">
        <v>0</v>
      </c>
      <c r="P121" s="58">
        <f t="shared" si="26"/>
        <v>0</v>
      </c>
      <c r="Q121" s="57">
        <v>0</v>
      </c>
      <c r="R121" s="59">
        <f t="shared" si="27"/>
        <v>0</v>
      </c>
      <c r="S121" s="57">
        <v>0</v>
      </c>
      <c r="T121" s="59">
        <f t="shared" si="28"/>
        <v>0</v>
      </c>
      <c r="U121" s="57">
        <v>0</v>
      </c>
      <c r="V121" s="60">
        <f t="shared" si="29"/>
        <v>0</v>
      </c>
      <c r="W121" s="61">
        <f t="shared" si="30"/>
        <v>2500000000</v>
      </c>
      <c r="X121" s="61">
        <f t="shared" si="31"/>
        <v>0</v>
      </c>
    </row>
    <row r="122" spans="1:24" ht="78.75">
      <c r="A122" s="47" t="s">
        <v>236</v>
      </c>
      <c r="B122" s="49" t="s">
        <v>261</v>
      </c>
      <c r="C122" s="49" t="s">
        <v>248</v>
      </c>
      <c r="D122" s="49" t="s">
        <v>110</v>
      </c>
      <c r="E122" s="49" t="s">
        <v>49</v>
      </c>
      <c r="F122" s="49" t="s">
        <v>50</v>
      </c>
      <c r="G122" s="49" t="s">
        <v>19</v>
      </c>
      <c r="H122" s="63" t="s">
        <v>203</v>
      </c>
      <c r="I122" s="51">
        <v>7712129967</v>
      </c>
      <c r="J122" s="51">
        <v>0</v>
      </c>
      <c r="K122" s="51">
        <v>0</v>
      </c>
      <c r="L122" s="51">
        <v>7712129967</v>
      </c>
      <c r="M122" s="51">
        <v>0</v>
      </c>
      <c r="N122" s="51">
        <v>7562129967</v>
      </c>
      <c r="O122" s="51">
        <v>150000000</v>
      </c>
      <c r="P122" s="52">
        <f t="shared" si="26"/>
        <v>1.9449879688470763E-2</v>
      </c>
      <c r="Q122" s="51">
        <v>0</v>
      </c>
      <c r="R122" s="53">
        <f t="shared" si="27"/>
        <v>0</v>
      </c>
      <c r="S122" s="51">
        <v>0</v>
      </c>
      <c r="T122" s="53">
        <f t="shared" si="28"/>
        <v>0</v>
      </c>
      <c r="U122" s="51">
        <v>0</v>
      </c>
      <c r="V122" s="54">
        <f t="shared" si="29"/>
        <v>0</v>
      </c>
      <c r="W122" s="55">
        <f t="shared" si="30"/>
        <v>7712129967</v>
      </c>
      <c r="X122" s="55">
        <f t="shared" si="31"/>
        <v>0</v>
      </c>
    </row>
    <row r="123" spans="1:24" ht="56.25">
      <c r="A123" s="47" t="s">
        <v>236</v>
      </c>
      <c r="B123" s="47" t="s">
        <v>261</v>
      </c>
      <c r="C123" s="47" t="s">
        <v>248</v>
      </c>
      <c r="D123" s="47" t="s">
        <v>111</v>
      </c>
      <c r="E123" s="47" t="s">
        <v>17</v>
      </c>
      <c r="F123" s="47" t="s">
        <v>18</v>
      </c>
      <c r="G123" s="47" t="s">
        <v>19</v>
      </c>
      <c r="H123" s="62" t="s">
        <v>204</v>
      </c>
      <c r="I123" s="57">
        <v>15000000000</v>
      </c>
      <c r="J123" s="57">
        <v>0</v>
      </c>
      <c r="K123" s="57">
        <v>0</v>
      </c>
      <c r="L123" s="57">
        <v>15000000000</v>
      </c>
      <c r="M123" s="57">
        <v>3000000000</v>
      </c>
      <c r="N123" s="57">
        <v>10620000000</v>
      </c>
      <c r="O123" s="57">
        <v>1380000000</v>
      </c>
      <c r="P123" s="58">
        <f t="shared" si="26"/>
        <v>9.1999999999999998E-2</v>
      </c>
      <c r="Q123" s="57">
        <v>1190361143</v>
      </c>
      <c r="R123" s="59">
        <f t="shared" si="27"/>
        <v>7.935740953333334E-2</v>
      </c>
      <c r="S123" s="57">
        <v>13869666</v>
      </c>
      <c r="T123" s="59">
        <f t="shared" si="28"/>
        <v>9.2464439999999999E-4</v>
      </c>
      <c r="U123" s="57">
        <v>13869666</v>
      </c>
      <c r="V123" s="60">
        <f t="shared" si="29"/>
        <v>9.2464439999999999E-4</v>
      </c>
      <c r="W123" s="61">
        <f t="shared" si="30"/>
        <v>13809638857</v>
      </c>
      <c r="X123" s="61">
        <f t="shared" si="31"/>
        <v>0</v>
      </c>
    </row>
    <row r="124" spans="1:24" ht="56.25">
      <c r="A124" s="47" t="s">
        <v>236</v>
      </c>
      <c r="B124" s="49" t="s">
        <v>261</v>
      </c>
      <c r="C124" s="49" t="s">
        <v>248</v>
      </c>
      <c r="D124" s="49" t="s">
        <v>111</v>
      </c>
      <c r="E124" s="49" t="s">
        <v>17</v>
      </c>
      <c r="F124" s="49" t="s">
        <v>38</v>
      </c>
      <c r="G124" s="49" t="s">
        <v>19</v>
      </c>
      <c r="H124" s="63" t="s">
        <v>204</v>
      </c>
      <c r="I124" s="51">
        <v>56166193182</v>
      </c>
      <c r="J124" s="51">
        <v>0</v>
      </c>
      <c r="K124" s="51">
        <v>0</v>
      </c>
      <c r="L124" s="51">
        <v>56166193182</v>
      </c>
      <c r="M124" s="51">
        <v>0</v>
      </c>
      <c r="N124" s="51">
        <v>56166193182</v>
      </c>
      <c r="O124" s="51">
        <v>0</v>
      </c>
      <c r="P124" s="52">
        <f t="shared" si="26"/>
        <v>0</v>
      </c>
      <c r="Q124" s="51">
        <v>0</v>
      </c>
      <c r="R124" s="53">
        <f t="shared" si="27"/>
        <v>0</v>
      </c>
      <c r="S124" s="51">
        <v>0</v>
      </c>
      <c r="T124" s="53">
        <f t="shared" si="28"/>
        <v>0</v>
      </c>
      <c r="U124" s="51">
        <v>0</v>
      </c>
      <c r="V124" s="54">
        <f t="shared" si="29"/>
        <v>0</v>
      </c>
      <c r="W124" s="55">
        <f t="shared" si="30"/>
        <v>56166193182</v>
      </c>
      <c r="X124" s="55">
        <f t="shared" si="31"/>
        <v>0</v>
      </c>
    </row>
    <row r="125" spans="1:24" ht="78.75">
      <c r="A125" s="47" t="s">
        <v>236</v>
      </c>
      <c r="B125" s="47" t="s">
        <v>261</v>
      </c>
      <c r="C125" s="47" t="s">
        <v>248</v>
      </c>
      <c r="D125" s="47" t="s">
        <v>112</v>
      </c>
      <c r="E125" s="47" t="s">
        <v>17</v>
      </c>
      <c r="F125" s="47" t="s">
        <v>18</v>
      </c>
      <c r="G125" s="47" t="s">
        <v>19</v>
      </c>
      <c r="H125" s="62" t="s">
        <v>205</v>
      </c>
      <c r="I125" s="57">
        <v>700000000</v>
      </c>
      <c r="J125" s="57">
        <v>0</v>
      </c>
      <c r="K125" s="57">
        <v>0</v>
      </c>
      <c r="L125" s="57">
        <v>700000000</v>
      </c>
      <c r="M125" s="57">
        <v>0</v>
      </c>
      <c r="N125" s="57">
        <v>700000000</v>
      </c>
      <c r="O125" s="57">
        <v>0</v>
      </c>
      <c r="P125" s="58">
        <f t="shared" si="26"/>
        <v>0</v>
      </c>
      <c r="Q125" s="57">
        <v>0</v>
      </c>
      <c r="R125" s="59">
        <f t="shared" si="27"/>
        <v>0</v>
      </c>
      <c r="S125" s="57">
        <v>0</v>
      </c>
      <c r="T125" s="59">
        <f t="shared" si="28"/>
        <v>0</v>
      </c>
      <c r="U125" s="57">
        <v>0</v>
      </c>
      <c r="V125" s="60">
        <f t="shared" si="29"/>
        <v>0</v>
      </c>
      <c r="W125" s="61">
        <f t="shared" si="30"/>
        <v>700000000</v>
      </c>
      <c r="X125" s="61">
        <f t="shared" si="31"/>
        <v>0</v>
      </c>
    </row>
    <row r="126" spans="1:24" ht="78.75">
      <c r="A126" s="47" t="s">
        <v>236</v>
      </c>
      <c r="B126" s="49" t="s">
        <v>261</v>
      </c>
      <c r="C126" s="49" t="s">
        <v>248</v>
      </c>
      <c r="D126" s="49" t="s">
        <v>113</v>
      </c>
      <c r="E126" s="49" t="s">
        <v>17</v>
      </c>
      <c r="F126" s="49" t="s">
        <v>38</v>
      </c>
      <c r="G126" s="49" t="s">
        <v>19</v>
      </c>
      <c r="H126" s="63" t="s">
        <v>206</v>
      </c>
      <c r="I126" s="51">
        <v>22466477272</v>
      </c>
      <c r="J126" s="51">
        <v>0</v>
      </c>
      <c r="K126" s="51">
        <v>0</v>
      </c>
      <c r="L126" s="51">
        <v>22466477272</v>
      </c>
      <c r="M126" s="51">
        <v>0</v>
      </c>
      <c r="N126" s="51">
        <v>22466477272</v>
      </c>
      <c r="O126" s="51">
        <v>0</v>
      </c>
      <c r="P126" s="52">
        <f t="shared" si="26"/>
        <v>0</v>
      </c>
      <c r="Q126" s="51">
        <v>0</v>
      </c>
      <c r="R126" s="53">
        <f t="shared" si="27"/>
        <v>0</v>
      </c>
      <c r="S126" s="51">
        <v>0</v>
      </c>
      <c r="T126" s="53">
        <f t="shared" si="28"/>
        <v>0</v>
      </c>
      <c r="U126" s="51">
        <v>0</v>
      </c>
      <c r="V126" s="54">
        <f t="shared" si="29"/>
        <v>0</v>
      </c>
      <c r="W126" s="55">
        <f t="shared" si="30"/>
        <v>22466477272</v>
      </c>
      <c r="X126" s="55">
        <f t="shared" si="31"/>
        <v>0</v>
      </c>
    </row>
    <row r="127" spans="1:24" ht="78.75">
      <c r="A127" s="47" t="s">
        <v>236</v>
      </c>
      <c r="B127" s="47" t="s">
        <v>261</v>
      </c>
      <c r="C127" s="47" t="s">
        <v>248</v>
      </c>
      <c r="D127" s="47" t="s">
        <v>114</v>
      </c>
      <c r="E127" s="47" t="s">
        <v>17</v>
      </c>
      <c r="F127" s="47" t="s">
        <v>18</v>
      </c>
      <c r="G127" s="47" t="s">
        <v>19</v>
      </c>
      <c r="H127" s="62" t="s">
        <v>207</v>
      </c>
      <c r="I127" s="57">
        <v>700000000</v>
      </c>
      <c r="J127" s="57">
        <v>0</v>
      </c>
      <c r="K127" s="57">
        <v>0</v>
      </c>
      <c r="L127" s="57">
        <v>700000000</v>
      </c>
      <c r="M127" s="57">
        <v>0</v>
      </c>
      <c r="N127" s="57">
        <v>700000000</v>
      </c>
      <c r="O127" s="57">
        <v>0</v>
      </c>
      <c r="P127" s="58">
        <f t="shared" si="26"/>
        <v>0</v>
      </c>
      <c r="Q127" s="57">
        <v>0</v>
      </c>
      <c r="R127" s="59">
        <f t="shared" si="27"/>
        <v>0</v>
      </c>
      <c r="S127" s="57">
        <v>0</v>
      </c>
      <c r="T127" s="59">
        <f t="shared" si="28"/>
        <v>0</v>
      </c>
      <c r="U127" s="57">
        <v>0</v>
      </c>
      <c r="V127" s="60">
        <f t="shared" si="29"/>
        <v>0</v>
      </c>
      <c r="W127" s="61">
        <f t="shared" si="30"/>
        <v>700000000</v>
      </c>
      <c r="X127" s="61">
        <f t="shared" si="31"/>
        <v>0</v>
      </c>
    </row>
    <row r="128" spans="1:24" ht="67.5">
      <c r="A128" s="47" t="s">
        <v>236</v>
      </c>
      <c r="B128" s="49" t="s">
        <v>261</v>
      </c>
      <c r="C128" s="49" t="s">
        <v>248</v>
      </c>
      <c r="D128" s="49" t="s">
        <v>115</v>
      </c>
      <c r="E128" s="49" t="s">
        <v>17</v>
      </c>
      <c r="F128" s="49" t="s">
        <v>18</v>
      </c>
      <c r="G128" s="49" t="s">
        <v>19</v>
      </c>
      <c r="H128" s="63" t="s">
        <v>208</v>
      </c>
      <c r="I128" s="51">
        <v>12085753784</v>
      </c>
      <c r="J128" s="51">
        <v>0</v>
      </c>
      <c r="K128" s="51">
        <v>0</v>
      </c>
      <c r="L128" s="51">
        <v>12085753784</v>
      </c>
      <c r="M128" s="51">
        <v>3000000000</v>
      </c>
      <c r="N128" s="51">
        <v>9085753784</v>
      </c>
      <c r="O128" s="51">
        <v>0</v>
      </c>
      <c r="P128" s="52">
        <f t="shared" si="26"/>
        <v>0</v>
      </c>
      <c r="Q128" s="51">
        <v>0</v>
      </c>
      <c r="R128" s="53">
        <f t="shared" si="27"/>
        <v>0</v>
      </c>
      <c r="S128" s="51">
        <v>0</v>
      </c>
      <c r="T128" s="53">
        <f t="shared" si="28"/>
        <v>0</v>
      </c>
      <c r="U128" s="51">
        <v>0</v>
      </c>
      <c r="V128" s="54">
        <f t="shared" si="29"/>
        <v>0</v>
      </c>
      <c r="W128" s="55">
        <f t="shared" si="30"/>
        <v>12085753784</v>
      </c>
      <c r="X128" s="55">
        <f t="shared" si="31"/>
        <v>0</v>
      </c>
    </row>
    <row r="129" spans="1:24" ht="67.5">
      <c r="A129" s="47" t="s">
        <v>236</v>
      </c>
      <c r="B129" s="47" t="s">
        <v>261</v>
      </c>
      <c r="C129" s="47" t="s">
        <v>248</v>
      </c>
      <c r="D129" s="47" t="s">
        <v>115</v>
      </c>
      <c r="E129" s="47" t="s">
        <v>17</v>
      </c>
      <c r="F129" s="47" t="s">
        <v>48</v>
      </c>
      <c r="G129" s="47" t="s">
        <v>19</v>
      </c>
      <c r="H129" s="62" t="s">
        <v>208</v>
      </c>
      <c r="I129" s="57">
        <v>6614246216</v>
      </c>
      <c r="J129" s="57">
        <v>0</v>
      </c>
      <c r="K129" s="57">
        <v>0</v>
      </c>
      <c r="L129" s="57">
        <v>6614246216</v>
      </c>
      <c r="M129" s="57">
        <v>0</v>
      </c>
      <c r="N129" s="57">
        <v>6614246216</v>
      </c>
      <c r="O129" s="57">
        <v>0</v>
      </c>
      <c r="P129" s="58">
        <f t="shared" si="26"/>
        <v>0</v>
      </c>
      <c r="Q129" s="57">
        <v>0</v>
      </c>
      <c r="R129" s="59">
        <f t="shared" si="27"/>
        <v>0</v>
      </c>
      <c r="S129" s="57">
        <v>0</v>
      </c>
      <c r="T129" s="59">
        <f t="shared" si="28"/>
        <v>0</v>
      </c>
      <c r="U129" s="57">
        <v>0</v>
      </c>
      <c r="V129" s="60">
        <f t="shared" si="29"/>
        <v>0</v>
      </c>
      <c r="W129" s="61">
        <f t="shared" si="30"/>
        <v>6614246216</v>
      </c>
      <c r="X129" s="61">
        <f t="shared" si="31"/>
        <v>0</v>
      </c>
    </row>
    <row r="130" spans="1:24" ht="90">
      <c r="A130" s="47" t="s">
        <v>236</v>
      </c>
      <c r="B130" s="49" t="s">
        <v>261</v>
      </c>
      <c r="C130" s="49" t="s">
        <v>248</v>
      </c>
      <c r="D130" s="49" t="s">
        <v>116</v>
      </c>
      <c r="E130" s="49" t="s">
        <v>17</v>
      </c>
      <c r="F130" s="49" t="s">
        <v>18</v>
      </c>
      <c r="G130" s="49" t="s">
        <v>19</v>
      </c>
      <c r="H130" s="63" t="s">
        <v>284</v>
      </c>
      <c r="I130" s="51">
        <v>700000000</v>
      </c>
      <c r="J130" s="51">
        <v>0</v>
      </c>
      <c r="K130" s="51">
        <v>0</v>
      </c>
      <c r="L130" s="51">
        <v>700000000</v>
      </c>
      <c r="M130" s="51">
        <v>0</v>
      </c>
      <c r="N130" s="51">
        <v>700000000</v>
      </c>
      <c r="O130" s="51">
        <v>0</v>
      </c>
      <c r="P130" s="52">
        <f t="shared" si="26"/>
        <v>0</v>
      </c>
      <c r="Q130" s="51">
        <v>0</v>
      </c>
      <c r="R130" s="53">
        <f t="shared" si="27"/>
        <v>0</v>
      </c>
      <c r="S130" s="51">
        <v>0</v>
      </c>
      <c r="T130" s="53">
        <f t="shared" si="28"/>
        <v>0</v>
      </c>
      <c r="U130" s="51">
        <v>0</v>
      </c>
      <c r="V130" s="54">
        <f t="shared" si="29"/>
        <v>0</v>
      </c>
      <c r="W130" s="55">
        <f t="shared" si="30"/>
        <v>700000000</v>
      </c>
      <c r="X130" s="55">
        <f t="shared" si="31"/>
        <v>0</v>
      </c>
    </row>
    <row r="131" spans="1:24" ht="21">
      <c r="A131" s="27"/>
      <c r="B131" s="27" t="s">
        <v>276</v>
      </c>
      <c r="C131" s="27"/>
      <c r="D131" s="27"/>
      <c r="E131" s="27"/>
      <c r="F131" s="27"/>
      <c r="G131" s="27"/>
      <c r="H131" s="28"/>
      <c r="I131" s="29">
        <f>SUM(I26:I130)</f>
        <v>2568089132912</v>
      </c>
      <c r="J131" s="29">
        <f t="shared" ref="J131:O131" si="32">SUM(J26:J130)</f>
        <v>0</v>
      </c>
      <c r="K131" s="29">
        <f t="shared" si="32"/>
        <v>0</v>
      </c>
      <c r="L131" s="29">
        <f t="shared" si="32"/>
        <v>2568089132912</v>
      </c>
      <c r="M131" s="29">
        <f t="shared" si="32"/>
        <v>202200000000</v>
      </c>
      <c r="N131" s="29">
        <f t="shared" si="32"/>
        <v>1647540816332</v>
      </c>
      <c r="O131" s="29">
        <f t="shared" si="32"/>
        <v>718348316580</v>
      </c>
      <c r="P131" s="16">
        <f>O131/L131</f>
        <v>0.27972094401780073</v>
      </c>
      <c r="Q131" s="29">
        <f>SUM(Q26:Q130)</f>
        <v>631051550236</v>
      </c>
      <c r="R131" s="30">
        <f>Q131/L131</f>
        <v>0.24572805598863304</v>
      </c>
      <c r="S131" s="29">
        <f>SUM(S26:S130)</f>
        <v>21382508647.470001</v>
      </c>
      <c r="T131" s="30">
        <f>S131/L131</f>
        <v>8.3262330631117976E-3</v>
      </c>
      <c r="U131" s="29">
        <f>SUM(U26:U130)</f>
        <v>12722490298.27</v>
      </c>
      <c r="V131" s="31">
        <f>U131/L131</f>
        <v>4.9540688191938853E-3</v>
      </c>
      <c r="W131" s="32">
        <f>SUM(L131-Q131)</f>
        <v>1937037582676</v>
      </c>
      <c r="X131" s="32">
        <f>S131-U131</f>
        <v>8660018349.2000008</v>
      </c>
    </row>
    <row r="132" spans="1:24" ht="78.75">
      <c r="A132" s="47" t="s">
        <v>236</v>
      </c>
      <c r="B132" s="47" t="s">
        <v>262</v>
      </c>
      <c r="C132" s="47" t="s">
        <v>249</v>
      </c>
      <c r="D132" s="47" t="s">
        <v>117</v>
      </c>
      <c r="E132" s="47" t="s">
        <v>17</v>
      </c>
      <c r="F132" s="47" t="s">
        <v>18</v>
      </c>
      <c r="G132" s="47" t="s">
        <v>19</v>
      </c>
      <c r="H132" s="62" t="s">
        <v>209</v>
      </c>
      <c r="I132" s="57">
        <v>110000000000</v>
      </c>
      <c r="J132" s="57">
        <v>0</v>
      </c>
      <c r="K132" s="57">
        <v>0</v>
      </c>
      <c r="L132" s="57">
        <v>110000000000</v>
      </c>
      <c r="M132" s="57">
        <v>0</v>
      </c>
      <c r="N132" s="57">
        <v>89322916596</v>
      </c>
      <c r="O132" s="57">
        <v>20677083404</v>
      </c>
      <c r="P132" s="58">
        <f t="shared" si="26"/>
        <v>0.18797348549090909</v>
      </c>
      <c r="Q132" s="57">
        <v>7243110781</v>
      </c>
      <c r="R132" s="59">
        <f t="shared" si="27"/>
        <v>6.5846461645454546E-2</v>
      </c>
      <c r="S132" s="57">
        <v>38492890</v>
      </c>
      <c r="T132" s="59">
        <f t="shared" si="28"/>
        <v>3.4993536363636365E-4</v>
      </c>
      <c r="U132" s="57">
        <v>35155110</v>
      </c>
      <c r="V132" s="60">
        <f t="shared" si="29"/>
        <v>3.1959190909090909E-4</v>
      </c>
      <c r="W132" s="61">
        <f t="shared" si="30"/>
        <v>102756889219</v>
      </c>
      <c r="X132" s="61">
        <f t="shared" si="31"/>
        <v>3337780</v>
      </c>
    </row>
    <row r="133" spans="1:24" ht="78.75">
      <c r="A133" s="47" t="s">
        <v>236</v>
      </c>
      <c r="B133" s="49" t="s">
        <v>262</v>
      </c>
      <c r="C133" s="49" t="s">
        <v>249</v>
      </c>
      <c r="D133" s="49" t="s">
        <v>117</v>
      </c>
      <c r="E133" s="49" t="s">
        <v>17</v>
      </c>
      <c r="F133" s="49" t="s">
        <v>38</v>
      </c>
      <c r="G133" s="49" t="s">
        <v>19</v>
      </c>
      <c r="H133" s="63" t="s">
        <v>209</v>
      </c>
      <c r="I133" s="51">
        <v>314760169773</v>
      </c>
      <c r="J133" s="51">
        <v>0</v>
      </c>
      <c r="K133" s="51">
        <v>0</v>
      </c>
      <c r="L133" s="51">
        <v>314760169773</v>
      </c>
      <c r="M133" s="51">
        <v>0</v>
      </c>
      <c r="N133" s="51">
        <v>264210169773</v>
      </c>
      <c r="O133" s="51">
        <v>50550000000</v>
      </c>
      <c r="P133" s="52">
        <f t="shared" si="26"/>
        <v>0.16059846465471109</v>
      </c>
      <c r="Q133" s="51">
        <v>50550000000</v>
      </c>
      <c r="R133" s="53">
        <f t="shared" si="27"/>
        <v>0.16059846465471109</v>
      </c>
      <c r="S133" s="51">
        <v>20220000000</v>
      </c>
      <c r="T133" s="53">
        <f t="shared" si="28"/>
        <v>6.4239385861884435E-2</v>
      </c>
      <c r="U133" s="51">
        <v>0</v>
      </c>
      <c r="V133" s="54">
        <f t="shared" si="29"/>
        <v>0</v>
      </c>
      <c r="W133" s="55">
        <f t="shared" si="30"/>
        <v>264210169773</v>
      </c>
      <c r="X133" s="55">
        <f t="shared" si="31"/>
        <v>20220000000</v>
      </c>
    </row>
    <row r="134" spans="1:24" ht="21">
      <c r="A134" s="27"/>
      <c r="B134" s="27" t="s">
        <v>285</v>
      </c>
      <c r="C134" s="27"/>
      <c r="D134" s="27"/>
      <c r="E134" s="27"/>
      <c r="F134" s="27"/>
      <c r="G134" s="27"/>
      <c r="H134" s="28"/>
      <c r="I134" s="29">
        <f>SUM(I132:I133)</f>
        <v>424760169773</v>
      </c>
      <c r="J134" s="29">
        <f t="shared" ref="J134:O134" si="33">SUM(J132:J133)</f>
        <v>0</v>
      </c>
      <c r="K134" s="29">
        <f t="shared" si="33"/>
        <v>0</v>
      </c>
      <c r="L134" s="29">
        <f t="shared" si="33"/>
        <v>424760169773</v>
      </c>
      <c r="M134" s="29">
        <f t="shared" si="33"/>
        <v>0</v>
      </c>
      <c r="N134" s="29">
        <f t="shared" si="33"/>
        <v>353533086369</v>
      </c>
      <c r="O134" s="29">
        <f t="shared" si="33"/>
        <v>71227083404</v>
      </c>
      <c r="P134" s="16">
        <f>O134/L134</f>
        <v>0.16768776470276184</v>
      </c>
      <c r="Q134" s="29">
        <f>SUM(Q132:Q133)</f>
        <v>57793110781</v>
      </c>
      <c r="R134" s="30">
        <f>Q134/L134</f>
        <v>0.13606056992557883</v>
      </c>
      <c r="S134" s="29">
        <f>SUM(S132:S133)</f>
        <v>20258492890</v>
      </c>
      <c r="T134" s="30">
        <f>S134/L134</f>
        <v>4.76939560995715E-2</v>
      </c>
      <c r="U134" s="29">
        <f>SUM(U132:U133)</f>
        <v>35155110</v>
      </c>
      <c r="V134" s="31">
        <f>U134/L134</f>
        <v>8.2764610483105253E-5</v>
      </c>
      <c r="W134" s="32">
        <f>L134-Q134</f>
        <v>366967058992</v>
      </c>
      <c r="X134" s="32">
        <f>S134-U134</f>
        <v>20223337780</v>
      </c>
    </row>
    <row r="135" spans="1:24" ht="67.5">
      <c r="A135" s="47" t="s">
        <v>236</v>
      </c>
      <c r="B135" s="47" t="s">
        <v>263</v>
      </c>
      <c r="C135" s="47" t="s">
        <v>250</v>
      </c>
      <c r="D135" s="47" t="s">
        <v>118</v>
      </c>
      <c r="E135" s="47" t="s">
        <v>17</v>
      </c>
      <c r="F135" s="47" t="s">
        <v>38</v>
      </c>
      <c r="G135" s="47" t="s">
        <v>19</v>
      </c>
      <c r="H135" s="62" t="s">
        <v>210</v>
      </c>
      <c r="I135" s="57">
        <v>14349857954</v>
      </c>
      <c r="J135" s="57">
        <v>0</v>
      </c>
      <c r="K135" s="57">
        <v>0</v>
      </c>
      <c r="L135" s="57">
        <v>14349857954</v>
      </c>
      <c r="M135" s="57">
        <v>0</v>
      </c>
      <c r="N135" s="57">
        <v>14349857954</v>
      </c>
      <c r="O135" s="57">
        <v>0</v>
      </c>
      <c r="P135" s="58">
        <f t="shared" si="26"/>
        <v>0</v>
      </c>
      <c r="Q135" s="57">
        <v>0</v>
      </c>
      <c r="R135" s="59">
        <f t="shared" si="27"/>
        <v>0</v>
      </c>
      <c r="S135" s="57">
        <v>0</v>
      </c>
      <c r="T135" s="59">
        <f t="shared" si="28"/>
        <v>0</v>
      </c>
      <c r="U135" s="57">
        <v>0</v>
      </c>
      <c r="V135" s="60">
        <f t="shared" si="29"/>
        <v>0</v>
      </c>
      <c r="W135" s="61">
        <f t="shared" si="30"/>
        <v>14349857954</v>
      </c>
      <c r="X135" s="61">
        <f t="shared" si="31"/>
        <v>0</v>
      </c>
    </row>
    <row r="136" spans="1:24" ht="67.5">
      <c r="A136" s="47" t="s">
        <v>236</v>
      </c>
      <c r="B136" s="49" t="s">
        <v>263</v>
      </c>
      <c r="C136" s="49" t="s">
        <v>250</v>
      </c>
      <c r="D136" s="49" t="s">
        <v>118</v>
      </c>
      <c r="E136" s="49" t="s">
        <v>17</v>
      </c>
      <c r="F136" s="49" t="s">
        <v>48</v>
      </c>
      <c r="G136" s="49" t="s">
        <v>19</v>
      </c>
      <c r="H136" s="63" t="s">
        <v>210</v>
      </c>
      <c r="I136" s="51">
        <v>6000000000</v>
      </c>
      <c r="J136" s="51">
        <v>0</v>
      </c>
      <c r="K136" s="51">
        <v>0</v>
      </c>
      <c r="L136" s="51">
        <v>6000000000</v>
      </c>
      <c r="M136" s="51">
        <v>0</v>
      </c>
      <c r="N136" s="51">
        <v>5500000000</v>
      </c>
      <c r="O136" s="51">
        <v>500000000</v>
      </c>
      <c r="P136" s="52">
        <f t="shared" si="26"/>
        <v>8.3333333333333329E-2</v>
      </c>
      <c r="Q136" s="51">
        <v>382829269</v>
      </c>
      <c r="R136" s="53">
        <f t="shared" si="27"/>
        <v>6.3804878166666662E-2</v>
      </c>
      <c r="S136" s="51">
        <v>812000</v>
      </c>
      <c r="T136" s="53">
        <f t="shared" si="28"/>
        <v>1.3533333333333333E-4</v>
      </c>
      <c r="U136" s="51">
        <v>812000</v>
      </c>
      <c r="V136" s="54">
        <f t="shared" si="29"/>
        <v>1.3533333333333333E-4</v>
      </c>
      <c r="W136" s="55">
        <f t="shared" si="30"/>
        <v>5617170731</v>
      </c>
      <c r="X136" s="55">
        <f t="shared" si="31"/>
        <v>0</v>
      </c>
    </row>
    <row r="137" spans="1:24" ht="21">
      <c r="A137" s="13"/>
      <c r="B137" s="13" t="s">
        <v>279</v>
      </c>
      <c r="C137" s="13"/>
      <c r="D137" s="13"/>
      <c r="E137" s="13"/>
      <c r="F137" s="13"/>
      <c r="G137" s="13"/>
      <c r="H137" s="33"/>
      <c r="I137" s="15">
        <f>SUM(I135:I136)</f>
        <v>20349857954</v>
      </c>
      <c r="J137" s="15">
        <f t="shared" ref="J137:O137" si="34">SUM(J135:J136)</f>
        <v>0</v>
      </c>
      <c r="K137" s="15">
        <f t="shared" si="34"/>
        <v>0</v>
      </c>
      <c r="L137" s="15">
        <f t="shared" si="34"/>
        <v>20349857954</v>
      </c>
      <c r="M137" s="15">
        <f t="shared" si="34"/>
        <v>0</v>
      </c>
      <c r="N137" s="15">
        <f t="shared" si="34"/>
        <v>19849857954</v>
      </c>
      <c r="O137" s="15">
        <f t="shared" si="34"/>
        <v>500000000</v>
      </c>
      <c r="P137" s="16">
        <f>O137/L137</f>
        <v>2.4570196073615307E-2</v>
      </c>
      <c r="Q137" s="15">
        <f>SUM(Q135:Q136)</f>
        <v>382829269</v>
      </c>
      <c r="R137" s="17">
        <f>Q137/L137</f>
        <v>1.8812380404097634E-2</v>
      </c>
      <c r="S137" s="15">
        <f>SUM(S135:S136)</f>
        <v>812000</v>
      </c>
      <c r="T137" s="17">
        <f>S137/L137</f>
        <v>3.9901998423551256E-5</v>
      </c>
      <c r="U137" s="15">
        <f>SUM(U135:U136)</f>
        <v>812000</v>
      </c>
      <c r="V137" s="18">
        <f>U137/L137</f>
        <v>3.9901998423551256E-5</v>
      </c>
      <c r="W137" s="19">
        <f>L137-Q137</f>
        <v>19967028685</v>
      </c>
      <c r="X137" s="19">
        <f>S137-U137</f>
        <v>0</v>
      </c>
    </row>
    <row r="138" spans="1:24" ht="67.5">
      <c r="A138" s="47" t="s">
        <v>236</v>
      </c>
      <c r="B138" s="47" t="s">
        <v>264</v>
      </c>
      <c r="C138" s="47" t="s">
        <v>251</v>
      </c>
      <c r="D138" s="47" t="s">
        <v>119</v>
      </c>
      <c r="E138" s="47" t="s">
        <v>49</v>
      </c>
      <c r="F138" s="47" t="s">
        <v>50</v>
      </c>
      <c r="G138" s="47" t="s">
        <v>19</v>
      </c>
      <c r="H138" s="62" t="s">
        <v>211</v>
      </c>
      <c r="I138" s="57">
        <v>70000000000</v>
      </c>
      <c r="J138" s="57">
        <v>0</v>
      </c>
      <c r="K138" s="57">
        <v>0</v>
      </c>
      <c r="L138" s="57">
        <v>70000000000</v>
      </c>
      <c r="M138" s="57">
        <v>70000000000</v>
      </c>
      <c r="N138" s="57">
        <v>0</v>
      </c>
      <c r="O138" s="57">
        <v>0</v>
      </c>
      <c r="P138" s="58">
        <f t="shared" si="26"/>
        <v>0</v>
      </c>
      <c r="Q138" s="57">
        <v>0</v>
      </c>
      <c r="R138" s="59">
        <f t="shared" si="27"/>
        <v>0</v>
      </c>
      <c r="S138" s="57">
        <v>0</v>
      </c>
      <c r="T138" s="59">
        <f t="shared" si="28"/>
        <v>0</v>
      </c>
      <c r="U138" s="57">
        <v>0</v>
      </c>
      <c r="V138" s="60">
        <f t="shared" si="29"/>
        <v>0</v>
      </c>
      <c r="W138" s="61">
        <f t="shared" si="30"/>
        <v>70000000000</v>
      </c>
      <c r="X138" s="61">
        <f t="shared" si="31"/>
        <v>0</v>
      </c>
    </row>
    <row r="139" spans="1:24" ht="78.75">
      <c r="A139" s="47" t="s">
        <v>236</v>
      </c>
      <c r="B139" s="49" t="s">
        <v>264</v>
      </c>
      <c r="C139" s="49" t="s">
        <v>251</v>
      </c>
      <c r="D139" s="49" t="s">
        <v>120</v>
      </c>
      <c r="E139" s="49" t="s">
        <v>49</v>
      </c>
      <c r="F139" s="49" t="s">
        <v>50</v>
      </c>
      <c r="G139" s="49" t="s">
        <v>19</v>
      </c>
      <c r="H139" s="63" t="s">
        <v>212</v>
      </c>
      <c r="I139" s="51">
        <v>2700000000</v>
      </c>
      <c r="J139" s="51">
        <v>0</v>
      </c>
      <c r="K139" s="51">
        <v>0</v>
      </c>
      <c r="L139" s="51">
        <v>2700000000</v>
      </c>
      <c r="M139" s="51">
        <v>0</v>
      </c>
      <c r="N139" s="51">
        <v>2700000000</v>
      </c>
      <c r="O139" s="51">
        <v>0</v>
      </c>
      <c r="P139" s="52">
        <f t="shared" si="26"/>
        <v>0</v>
      </c>
      <c r="Q139" s="51">
        <v>0</v>
      </c>
      <c r="R139" s="53">
        <f t="shared" si="27"/>
        <v>0</v>
      </c>
      <c r="S139" s="51">
        <v>0</v>
      </c>
      <c r="T139" s="53">
        <f t="shared" si="28"/>
        <v>0</v>
      </c>
      <c r="U139" s="51">
        <v>0</v>
      </c>
      <c r="V139" s="54">
        <f t="shared" si="29"/>
        <v>0</v>
      </c>
      <c r="W139" s="55">
        <f t="shared" si="30"/>
        <v>2700000000</v>
      </c>
      <c r="X139" s="55">
        <f t="shared" si="31"/>
        <v>0</v>
      </c>
    </row>
    <row r="140" spans="1:24" ht="45.75" customHeight="1">
      <c r="A140" s="27"/>
      <c r="B140" s="27" t="s">
        <v>280</v>
      </c>
      <c r="C140" s="27"/>
      <c r="D140" s="27"/>
      <c r="E140" s="27"/>
      <c r="F140" s="27"/>
      <c r="G140" s="27"/>
      <c r="H140" s="28"/>
      <c r="I140" s="29">
        <f>SUM(I138:I139)</f>
        <v>72700000000</v>
      </c>
      <c r="J140" s="29">
        <f t="shared" ref="J140:O140" si="35">SUM(J138:J139)</f>
        <v>0</v>
      </c>
      <c r="K140" s="29">
        <f t="shared" si="35"/>
        <v>0</v>
      </c>
      <c r="L140" s="29">
        <f t="shared" si="35"/>
        <v>72700000000</v>
      </c>
      <c r="M140" s="29">
        <f t="shared" si="35"/>
        <v>70000000000</v>
      </c>
      <c r="N140" s="29">
        <f t="shared" si="35"/>
        <v>2700000000</v>
      </c>
      <c r="O140" s="29">
        <f t="shared" si="35"/>
        <v>0</v>
      </c>
      <c r="P140" s="16">
        <f>O140/L140</f>
        <v>0</v>
      </c>
      <c r="Q140" s="29">
        <f>SUM(Q138:Q139)</f>
        <v>0</v>
      </c>
      <c r="R140" s="30">
        <f>Q140/L140</f>
        <v>0</v>
      </c>
      <c r="S140" s="29">
        <f>SUM(S138:S139)</f>
        <v>0</v>
      </c>
      <c r="T140" s="30">
        <f>S140/L140</f>
        <v>0</v>
      </c>
      <c r="U140" s="29">
        <f>SUM(U138:U139)</f>
        <v>0</v>
      </c>
      <c r="V140" s="31">
        <f>U140/L140</f>
        <v>0</v>
      </c>
      <c r="W140" s="32">
        <f>L140-Q140</f>
        <v>72700000000</v>
      </c>
      <c r="X140" s="32">
        <f>S140-U140</f>
        <v>0</v>
      </c>
    </row>
    <row r="141" spans="1:24" ht="45">
      <c r="A141" s="47" t="s">
        <v>236</v>
      </c>
      <c r="B141" s="47" t="s">
        <v>265</v>
      </c>
      <c r="C141" s="47" t="s">
        <v>252</v>
      </c>
      <c r="D141" s="47" t="s">
        <v>121</v>
      </c>
      <c r="E141" s="47" t="s">
        <v>17</v>
      </c>
      <c r="F141" s="47" t="s">
        <v>18</v>
      </c>
      <c r="G141" s="47" t="s">
        <v>19</v>
      </c>
      <c r="H141" s="62" t="s">
        <v>213</v>
      </c>
      <c r="I141" s="57">
        <v>26000000000</v>
      </c>
      <c r="J141" s="57">
        <v>0</v>
      </c>
      <c r="K141" s="57">
        <v>0</v>
      </c>
      <c r="L141" s="57">
        <v>26000000000</v>
      </c>
      <c r="M141" s="57">
        <v>5000000000</v>
      </c>
      <c r="N141" s="57">
        <v>19000000000</v>
      </c>
      <c r="O141" s="57">
        <v>2000000000</v>
      </c>
      <c r="P141" s="58">
        <f t="shared" si="26"/>
        <v>7.6923076923076927E-2</v>
      </c>
      <c r="Q141" s="57">
        <v>1029205545</v>
      </c>
      <c r="R141" s="59">
        <f t="shared" si="27"/>
        <v>3.9584828653846153E-2</v>
      </c>
      <c r="S141" s="57">
        <v>18584706</v>
      </c>
      <c r="T141" s="59">
        <f t="shared" si="28"/>
        <v>7.1479638461538464E-4</v>
      </c>
      <c r="U141" s="57">
        <v>18584706</v>
      </c>
      <c r="V141" s="60">
        <f t="shared" si="29"/>
        <v>7.1479638461538464E-4</v>
      </c>
      <c r="W141" s="61">
        <f t="shared" si="30"/>
        <v>24970794455</v>
      </c>
      <c r="X141" s="61">
        <f t="shared" si="31"/>
        <v>0</v>
      </c>
    </row>
    <row r="142" spans="1:24" ht="78.75">
      <c r="A142" s="47" t="s">
        <v>236</v>
      </c>
      <c r="B142" s="49" t="s">
        <v>265</v>
      </c>
      <c r="C142" s="49" t="s">
        <v>252</v>
      </c>
      <c r="D142" s="49" t="s">
        <v>122</v>
      </c>
      <c r="E142" s="49" t="s">
        <v>17</v>
      </c>
      <c r="F142" s="49" t="s">
        <v>18</v>
      </c>
      <c r="G142" s="49" t="s">
        <v>19</v>
      </c>
      <c r="H142" s="63" t="s">
        <v>214</v>
      </c>
      <c r="I142" s="51">
        <v>52561316512</v>
      </c>
      <c r="J142" s="51">
        <v>0</v>
      </c>
      <c r="K142" s="51">
        <v>0</v>
      </c>
      <c r="L142" s="51">
        <v>52561316512</v>
      </c>
      <c r="M142" s="51">
        <v>15000000000</v>
      </c>
      <c r="N142" s="51">
        <v>35191070921</v>
      </c>
      <c r="O142" s="51">
        <v>2370245591</v>
      </c>
      <c r="P142" s="52">
        <f t="shared" si="26"/>
        <v>4.5094867257726726E-2</v>
      </c>
      <c r="Q142" s="51">
        <v>100801099</v>
      </c>
      <c r="R142" s="53">
        <f t="shared" si="27"/>
        <v>1.9177810924310968E-3</v>
      </c>
      <c r="S142" s="51">
        <v>0</v>
      </c>
      <c r="T142" s="53">
        <f t="shared" si="28"/>
        <v>0</v>
      </c>
      <c r="U142" s="51">
        <v>0</v>
      </c>
      <c r="V142" s="54">
        <f t="shared" si="29"/>
        <v>0</v>
      </c>
      <c r="W142" s="55">
        <f t="shared" si="30"/>
        <v>52460515413</v>
      </c>
      <c r="X142" s="55">
        <f t="shared" si="31"/>
        <v>0</v>
      </c>
    </row>
    <row r="143" spans="1:24" ht="45">
      <c r="A143" s="47" t="s">
        <v>236</v>
      </c>
      <c r="B143" s="47" t="s">
        <v>265</v>
      </c>
      <c r="C143" s="47" t="s">
        <v>252</v>
      </c>
      <c r="D143" s="47" t="s">
        <v>123</v>
      </c>
      <c r="E143" s="47" t="s">
        <v>17</v>
      </c>
      <c r="F143" s="47" t="s">
        <v>18</v>
      </c>
      <c r="G143" s="47" t="s">
        <v>19</v>
      </c>
      <c r="H143" s="62" t="s">
        <v>215</v>
      </c>
      <c r="I143" s="57">
        <v>1000000000</v>
      </c>
      <c r="J143" s="57">
        <v>0</v>
      </c>
      <c r="K143" s="57">
        <v>0</v>
      </c>
      <c r="L143" s="57">
        <v>1000000000</v>
      </c>
      <c r="M143" s="57">
        <v>0</v>
      </c>
      <c r="N143" s="57">
        <v>1000000000</v>
      </c>
      <c r="O143" s="57">
        <v>0</v>
      </c>
      <c r="P143" s="58">
        <f t="shared" si="26"/>
        <v>0</v>
      </c>
      <c r="Q143" s="57">
        <v>0</v>
      </c>
      <c r="R143" s="59">
        <f t="shared" si="27"/>
        <v>0</v>
      </c>
      <c r="S143" s="57">
        <v>0</v>
      </c>
      <c r="T143" s="59">
        <f t="shared" si="28"/>
        <v>0</v>
      </c>
      <c r="U143" s="57">
        <v>0</v>
      </c>
      <c r="V143" s="60">
        <f t="shared" si="29"/>
        <v>0</v>
      </c>
      <c r="W143" s="61">
        <f t="shared" si="30"/>
        <v>1000000000</v>
      </c>
      <c r="X143" s="61">
        <f t="shared" si="31"/>
        <v>0</v>
      </c>
    </row>
    <row r="144" spans="1:24" ht="21">
      <c r="A144" s="13"/>
      <c r="B144" s="13" t="s">
        <v>281</v>
      </c>
      <c r="C144" s="13"/>
      <c r="D144" s="13"/>
      <c r="E144" s="13"/>
      <c r="F144" s="13"/>
      <c r="G144" s="13"/>
      <c r="H144" s="33"/>
      <c r="I144" s="15">
        <f>SUM(I141:I143)</f>
        <v>79561316512</v>
      </c>
      <c r="J144" s="15">
        <f t="shared" ref="J144:O144" si="36">SUM(J141:J143)</f>
        <v>0</v>
      </c>
      <c r="K144" s="15">
        <f t="shared" si="36"/>
        <v>0</v>
      </c>
      <c r="L144" s="15">
        <f t="shared" si="36"/>
        <v>79561316512</v>
      </c>
      <c r="M144" s="15">
        <f t="shared" si="36"/>
        <v>20000000000</v>
      </c>
      <c r="N144" s="15">
        <f t="shared" si="36"/>
        <v>55191070921</v>
      </c>
      <c r="O144" s="15">
        <f t="shared" si="36"/>
        <v>4370245591</v>
      </c>
      <c r="P144" s="16">
        <f>O144/L144</f>
        <v>5.4929276972696256E-2</v>
      </c>
      <c r="Q144" s="15">
        <f>SUM(Q141:Q143)</f>
        <v>1130006644</v>
      </c>
      <c r="R144" s="17">
        <f>Q144/L144</f>
        <v>1.4202965631288473E-2</v>
      </c>
      <c r="S144" s="15">
        <f>SUM(S141:S143)</f>
        <v>18584706</v>
      </c>
      <c r="T144" s="17">
        <f>S144/L144</f>
        <v>2.3358972443847034E-4</v>
      </c>
      <c r="U144" s="15">
        <f>SUM(U141:U143)</f>
        <v>18584706</v>
      </c>
      <c r="V144" s="18">
        <f>U144/L144</f>
        <v>2.3358972443847034E-4</v>
      </c>
      <c r="W144" s="19">
        <f>L144-Q144</f>
        <v>78431309868</v>
      </c>
      <c r="X144" s="19">
        <f>S144-U144</f>
        <v>0</v>
      </c>
    </row>
    <row r="145" spans="1:24" ht="56.25">
      <c r="A145" s="47" t="s">
        <v>236</v>
      </c>
      <c r="B145" s="49" t="s">
        <v>266</v>
      </c>
      <c r="C145" s="49" t="s">
        <v>253</v>
      </c>
      <c r="D145" s="49" t="s">
        <v>124</v>
      </c>
      <c r="E145" s="49" t="s">
        <v>49</v>
      </c>
      <c r="F145" s="49" t="s">
        <v>50</v>
      </c>
      <c r="G145" s="49" t="s">
        <v>19</v>
      </c>
      <c r="H145" s="64" t="s">
        <v>286</v>
      </c>
      <c r="I145" s="51">
        <v>104800345598</v>
      </c>
      <c r="J145" s="51">
        <v>0</v>
      </c>
      <c r="K145" s="51">
        <v>0</v>
      </c>
      <c r="L145" s="51">
        <v>104800345598</v>
      </c>
      <c r="M145" s="51">
        <v>0</v>
      </c>
      <c r="N145" s="51">
        <v>51399012072</v>
      </c>
      <c r="O145" s="51">
        <v>53401333526</v>
      </c>
      <c r="P145" s="52">
        <f t="shared" si="26"/>
        <v>0.50955302886920162</v>
      </c>
      <c r="Q145" s="51">
        <v>42491395360</v>
      </c>
      <c r="R145" s="53">
        <f t="shared" si="27"/>
        <v>0.40545090874977896</v>
      </c>
      <c r="S145" s="51">
        <v>918925459.08000004</v>
      </c>
      <c r="T145" s="53">
        <f t="shared" si="28"/>
        <v>8.7683437858580571E-3</v>
      </c>
      <c r="U145" s="51">
        <v>321168896.77999997</v>
      </c>
      <c r="V145" s="54">
        <f t="shared" si="29"/>
        <v>3.0645786037000354E-3</v>
      </c>
      <c r="W145" s="55">
        <f t="shared" si="30"/>
        <v>62308950238</v>
      </c>
      <c r="X145" s="55">
        <f t="shared" si="31"/>
        <v>597756562.30000007</v>
      </c>
    </row>
    <row r="146" spans="1:24" ht="56.25">
      <c r="A146" s="47" t="s">
        <v>236</v>
      </c>
      <c r="B146" s="47" t="s">
        <v>266</v>
      </c>
      <c r="C146" s="47" t="s">
        <v>253</v>
      </c>
      <c r="D146" s="47" t="s">
        <v>125</v>
      </c>
      <c r="E146" s="47" t="s">
        <v>49</v>
      </c>
      <c r="F146" s="47" t="s">
        <v>50</v>
      </c>
      <c r="G146" s="47" t="s">
        <v>19</v>
      </c>
      <c r="H146" s="62" t="s">
        <v>216</v>
      </c>
      <c r="I146" s="57">
        <v>12000000000</v>
      </c>
      <c r="J146" s="57">
        <v>0</v>
      </c>
      <c r="K146" s="57">
        <v>0</v>
      </c>
      <c r="L146" s="57">
        <v>12000000000</v>
      </c>
      <c r="M146" s="57">
        <v>0</v>
      </c>
      <c r="N146" s="57">
        <v>12000000000</v>
      </c>
      <c r="O146" s="57">
        <v>0</v>
      </c>
      <c r="P146" s="58">
        <f t="shared" si="26"/>
        <v>0</v>
      </c>
      <c r="Q146" s="57">
        <v>0</v>
      </c>
      <c r="R146" s="59">
        <f t="shared" si="27"/>
        <v>0</v>
      </c>
      <c r="S146" s="57">
        <v>0</v>
      </c>
      <c r="T146" s="59">
        <f t="shared" si="28"/>
        <v>0</v>
      </c>
      <c r="U146" s="57">
        <v>0</v>
      </c>
      <c r="V146" s="60">
        <f t="shared" si="29"/>
        <v>0</v>
      </c>
      <c r="W146" s="61">
        <f t="shared" si="30"/>
        <v>12000000000</v>
      </c>
      <c r="X146" s="61">
        <f t="shared" si="31"/>
        <v>0</v>
      </c>
    </row>
    <row r="147" spans="1:24" ht="45">
      <c r="A147" s="47" t="s">
        <v>236</v>
      </c>
      <c r="B147" s="49" t="s">
        <v>266</v>
      </c>
      <c r="C147" s="49" t="s">
        <v>253</v>
      </c>
      <c r="D147" s="49" t="s">
        <v>126</v>
      </c>
      <c r="E147" s="49" t="s">
        <v>17</v>
      </c>
      <c r="F147" s="49" t="s">
        <v>18</v>
      </c>
      <c r="G147" s="49" t="s">
        <v>19</v>
      </c>
      <c r="H147" s="63" t="s">
        <v>217</v>
      </c>
      <c r="I147" s="51">
        <v>5000000000</v>
      </c>
      <c r="J147" s="51">
        <v>0</v>
      </c>
      <c r="K147" s="51">
        <v>0</v>
      </c>
      <c r="L147" s="51">
        <v>5000000000</v>
      </c>
      <c r="M147" s="51">
        <v>0</v>
      </c>
      <c r="N147" s="51">
        <v>5000000000</v>
      </c>
      <c r="O147" s="51">
        <v>0</v>
      </c>
      <c r="P147" s="52">
        <f t="shared" ref="P147:P175" si="37">O147/L147</f>
        <v>0</v>
      </c>
      <c r="Q147" s="51">
        <v>0</v>
      </c>
      <c r="R147" s="53">
        <f t="shared" ref="R147:R175" si="38">Q147/L147</f>
        <v>0</v>
      </c>
      <c r="S147" s="51">
        <v>0</v>
      </c>
      <c r="T147" s="53">
        <f t="shared" ref="T147:T175" si="39">S147/L147</f>
        <v>0</v>
      </c>
      <c r="U147" s="51">
        <v>0</v>
      </c>
      <c r="V147" s="54">
        <f t="shared" ref="V147:V175" si="40">U147/L147</f>
        <v>0</v>
      </c>
      <c r="W147" s="55">
        <f t="shared" ref="W147:W175" si="41">L147-Q147</f>
        <v>5000000000</v>
      </c>
      <c r="X147" s="55">
        <f t="shared" ref="X147:X175" si="42">S147-U147</f>
        <v>0</v>
      </c>
    </row>
    <row r="148" spans="1:24" ht="45">
      <c r="A148" s="47" t="s">
        <v>236</v>
      </c>
      <c r="B148" s="47" t="s">
        <v>266</v>
      </c>
      <c r="C148" s="47" t="s">
        <v>253</v>
      </c>
      <c r="D148" s="47" t="s">
        <v>127</v>
      </c>
      <c r="E148" s="47" t="s">
        <v>17</v>
      </c>
      <c r="F148" s="47" t="s">
        <v>18</v>
      </c>
      <c r="G148" s="47" t="s">
        <v>19</v>
      </c>
      <c r="H148" s="62" t="s">
        <v>218</v>
      </c>
      <c r="I148" s="57">
        <v>500000000</v>
      </c>
      <c r="J148" s="57">
        <v>0</v>
      </c>
      <c r="K148" s="57">
        <v>0</v>
      </c>
      <c r="L148" s="57">
        <v>500000000</v>
      </c>
      <c r="M148" s="57">
        <v>0</v>
      </c>
      <c r="N148" s="57">
        <v>500000000</v>
      </c>
      <c r="O148" s="57">
        <v>0</v>
      </c>
      <c r="P148" s="58">
        <f t="shared" si="37"/>
        <v>0</v>
      </c>
      <c r="Q148" s="57">
        <v>0</v>
      </c>
      <c r="R148" s="59">
        <f t="shared" si="38"/>
        <v>0</v>
      </c>
      <c r="S148" s="57">
        <v>0</v>
      </c>
      <c r="T148" s="59">
        <f t="shared" si="39"/>
        <v>0</v>
      </c>
      <c r="U148" s="57">
        <v>0</v>
      </c>
      <c r="V148" s="60">
        <f t="shared" si="40"/>
        <v>0</v>
      </c>
      <c r="W148" s="61">
        <f t="shared" si="41"/>
        <v>500000000</v>
      </c>
      <c r="X148" s="61">
        <f t="shared" si="42"/>
        <v>0</v>
      </c>
    </row>
    <row r="149" spans="1:24" ht="45">
      <c r="A149" s="47" t="s">
        <v>236</v>
      </c>
      <c r="B149" s="49" t="s">
        <v>266</v>
      </c>
      <c r="C149" s="49" t="s">
        <v>253</v>
      </c>
      <c r="D149" s="49" t="s">
        <v>127</v>
      </c>
      <c r="E149" s="49" t="s">
        <v>49</v>
      </c>
      <c r="F149" s="49" t="s">
        <v>50</v>
      </c>
      <c r="G149" s="49" t="s">
        <v>19</v>
      </c>
      <c r="H149" s="63" t="s">
        <v>218</v>
      </c>
      <c r="I149" s="51">
        <v>500000000</v>
      </c>
      <c r="J149" s="51">
        <v>0</v>
      </c>
      <c r="K149" s="51">
        <v>0</v>
      </c>
      <c r="L149" s="51">
        <v>500000000</v>
      </c>
      <c r="M149" s="51">
        <v>0</v>
      </c>
      <c r="N149" s="51">
        <v>500000000</v>
      </c>
      <c r="O149" s="51">
        <v>0</v>
      </c>
      <c r="P149" s="52">
        <f t="shared" si="37"/>
        <v>0</v>
      </c>
      <c r="Q149" s="51">
        <v>0</v>
      </c>
      <c r="R149" s="53">
        <f t="shared" si="38"/>
        <v>0</v>
      </c>
      <c r="S149" s="51">
        <v>0</v>
      </c>
      <c r="T149" s="53">
        <f t="shared" si="39"/>
        <v>0</v>
      </c>
      <c r="U149" s="51">
        <v>0</v>
      </c>
      <c r="V149" s="54">
        <f t="shared" si="40"/>
        <v>0</v>
      </c>
      <c r="W149" s="55">
        <f t="shared" si="41"/>
        <v>500000000</v>
      </c>
      <c r="X149" s="55">
        <f t="shared" si="42"/>
        <v>0</v>
      </c>
    </row>
    <row r="150" spans="1:24" ht="45">
      <c r="A150" s="47" t="s">
        <v>236</v>
      </c>
      <c r="B150" s="47" t="s">
        <v>266</v>
      </c>
      <c r="C150" s="47" t="s">
        <v>253</v>
      </c>
      <c r="D150" s="47" t="s">
        <v>128</v>
      </c>
      <c r="E150" s="47" t="s">
        <v>17</v>
      </c>
      <c r="F150" s="47" t="s">
        <v>18</v>
      </c>
      <c r="G150" s="47" t="s">
        <v>19</v>
      </c>
      <c r="H150" s="62" t="s">
        <v>219</v>
      </c>
      <c r="I150" s="57">
        <v>1000000000</v>
      </c>
      <c r="J150" s="57">
        <v>0</v>
      </c>
      <c r="K150" s="57">
        <v>0</v>
      </c>
      <c r="L150" s="57">
        <v>1000000000</v>
      </c>
      <c r="M150" s="57">
        <v>0</v>
      </c>
      <c r="N150" s="57">
        <v>800000000</v>
      </c>
      <c r="O150" s="57">
        <v>200000000</v>
      </c>
      <c r="P150" s="58">
        <f t="shared" si="37"/>
        <v>0.2</v>
      </c>
      <c r="Q150" s="57">
        <v>5372200</v>
      </c>
      <c r="R150" s="59">
        <f t="shared" si="38"/>
        <v>5.3721999999999997E-3</v>
      </c>
      <c r="S150" s="57">
        <v>192000</v>
      </c>
      <c r="T150" s="59">
        <f t="shared" si="39"/>
        <v>1.92E-4</v>
      </c>
      <c r="U150" s="57">
        <v>0</v>
      </c>
      <c r="V150" s="60">
        <f t="shared" si="40"/>
        <v>0</v>
      </c>
      <c r="W150" s="61">
        <f t="shared" si="41"/>
        <v>994627800</v>
      </c>
      <c r="X150" s="61">
        <f t="shared" si="42"/>
        <v>192000</v>
      </c>
    </row>
    <row r="151" spans="1:24" ht="56.25">
      <c r="A151" s="47" t="s">
        <v>236</v>
      </c>
      <c r="B151" s="49" t="s">
        <v>266</v>
      </c>
      <c r="C151" s="49" t="s">
        <v>253</v>
      </c>
      <c r="D151" s="49" t="s">
        <v>129</v>
      </c>
      <c r="E151" s="49" t="s">
        <v>49</v>
      </c>
      <c r="F151" s="49" t="s">
        <v>50</v>
      </c>
      <c r="G151" s="49" t="s">
        <v>19</v>
      </c>
      <c r="H151" s="63" t="s">
        <v>220</v>
      </c>
      <c r="I151" s="51">
        <v>80000000000</v>
      </c>
      <c r="J151" s="51">
        <v>0</v>
      </c>
      <c r="K151" s="51">
        <v>0</v>
      </c>
      <c r="L151" s="51">
        <v>80000000000</v>
      </c>
      <c r="M151" s="51">
        <v>0</v>
      </c>
      <c r="N151" s="51">
        <v>77000000000</v>
      </c>
      <c r="O151" s="51">
        <v>3000000000</v>
      </c>
      <c r="P151" s="52">
        <f t="shared" si="37"/>
        <v>3.7499999999999999E-2</v>
      </c>
      <c r="Q151" s="51">
        <v>2219449125</v>
      </c>
      <c r="R151" s="53">
        <f t="shared" si="38"/>
        <v>2.7743114062500001E-2</v>
      </c>
      <c r="S151" s="51">
        <v>41397504</v>
      </c>
      <c r="T151" s="53">
        <f t="shared" si="39"/>
        <v>5.1746880000000004E-4</v>
      </c>
      <c r="U151" s="51">
        <v>41397504</v>
      </c>
      <c r="V151" s="54">
        <f t="shared" si="40"/>
        <v>5.1746880000000004E-4</v>
      </c>
      <c r="W151" s="55">
        <f t="shared" si="41"/>
        <v>77780550875</v>
      </c>
      <c r="X151" s="55">
        <f t="shared" si="42"/>
        <v>0</v>
      </c>
    </row>
    <row r="152" spans="1:24" ht="21">
      <c r="A152" s="27"/>
      <c r="B152" s="27" t="s">
        <v>282</v>
      </c>
      <c r="C152" s="27"/>
      <c r="D152" s="27"/>
      <c r="E152" s="27"/>
      <c r="F152" s="27"/>
      <c r="G152" s="27"/>
      <c r="H152" s="28"/>
      <c r="I152" s="29">
        <f>SUM(I145:I151)</f>
        <v>203800345598</v>
      </c>
      <c r="J152" s="29">
        <f t="shared" ref="J152:O152" si="43">SUM(J145:J151)</f>
        <v>0</v>
      </c>
      <c r="K152" s="29">
        <f t="shared" si="43"/>
        <v>0</v>
      </c>
      <c r="L152" s="29">
        <f t="shared" si="43"/>
        <v>203800345598</v>
      </c>
      <c r="M152" s="29">
        <f t="shared" si="43"/>
        <v>0</v>
      </c>
      <c r="N152" s="29">
        <f t="shared" si="43"/>
        <v>147199012072</v>
      </c>
      <c r="O152" s="29">
        <f t="shared" si="43"/>
        <v>56601333526</v>
      </c>
      <c r="P152" s="16">
        <f>O152/L152</f>
        <v>0.27772933043816911</v>
      </c>
      <c r="Q152" s="29">
        <f>SUM(Q145:Q151)</f>
        <v>44716216685</v>
      </c>
      <c r="R152" s="30">
        <f>Q152/L152</f>
        <v>0.2194118785902531</v>
      </c>
      <c r="S152" s="29">
        <f>SUM(S145:S151)</f>
        <v>960514963.08000004</v>
      </c>
      <c r="T152" s="30">
        <f>S152/L152</f>
        <v>4.7130193045630741E-3</v>
      </c>
      <c r="U152" s="29">
        <f>SUM(U145:U151)</f>
        <v>362566400.77999997</v>
      </c>
      <c r="V152" s="31">
        <f>U152/L152</f>
        <v>1.7790274089876617E-3</v>
      </c>
      <c r="W152" s="32">
        <f>L152-Q152</f>
        <v>159084128913</v>
      </c>
      <c r="X152" s="32">
        <f>S152-U152</f>
        <v>597948562.30000007</v>
      </c>
    </row>
    <row r="153" spans="1:24" ht="45">
      <c r="A153" s="47" t="s">
        <v>236</v>
      </c>
      <c r="B153" s="47" t="s">
        <v>267</v>
      </c>
      <c r="C153" s="47" t="s">
        <v>254</v>
      </c>
      <c r="D153" s="47" t="s">
        <v>130</v>
      </c>
      <c r="E153" s="47" t="s">
        <v>17</v>
      </c>
      <c r="F153" s="47" t="s">
        <v>18</v>
      </c>
      <c r="G153" s="47" t="s">
        <v>19</v>
      </c>
      <c r="H153" s="62" t="s">
        <v>221</v>
      </c>
      <c r="I153" s="57">
        <v>700000000</v>
      </c>
      <c r="J153" s="57">
        <v>0</v>
      </c>
      <c r="K153" s="57">
        <v>0</v>
      </c>
      <c r="L153" s="57">
        <v>700000000</v>
      </c>
      <c r="M153" s="57">
        <v>0</v>
      </c>
      <c r="N153" s="57">
        <v>500000000</v>
      </c>
      <c r="O153" s="57">
        <v>200000000</v>
      </c>
      <c r="P153" s="58">
        <f t="shared" si="37"/>
        <v>0.2857142857142857</v>
      </c>
      <c r="Q153" s="57">
        <v>0</v>
      </c>
      <c r="R153" s="59">
        <f t="shared" si="38"/>
        <v>0</v>
      </c>
      <c r="S153" s="57">
        <v>0</v>
      </c>
      <c r="T153" s="59">
        <f t="shared" si="39"/>
        <v>0</v>
      </c>
      <c r="U153" s="57">
        <v>0</v>
      </c>
      <c r="V153" s="60">
        <f t="shared" si="40"/>
        <v>0</v>
      </c>
      <c r="W153" s="61">
        <f t="shared" si="41"/>
        <v>700000000</v>
      </c>
      <c r="X153" s="61">
        <f t="shared" si="42"/>
        <v>0</v>
      </c>
    </row>
    <row r="154" spans="1:24" ht="45">
      <c r="A154" s="47" t="s">
        <v>236</v>
      </c>
      <c r="B154" s="49" t="s">
        <v>267</v>
      </c>
      <c r="C154" s="49" t="s">
        <v>254</v>
      </c>
      <c r="D154" s="49" t="s">
        <v>130</v>
      </c>
      <c r="E154" s="49" t="s">
        <v>17</v>
      </c>
      <c r="F154" s="49" t="s">
        <v>48</v>
      </c>
      <c r="G154" s="49" t="s">
        <v>19</v>
      </c>
      <c r="H154" s="63" t="s">
        <v>221</v>
      </c>
      <c r="I154" s="51">
        <v>300000000</v>
      </c>
      <c r="J154" s="51">
        <v>0</v>
      </c>
      <c r="K154" s="51">
        <v>0</v>
      </c>
      <c r="L154" s="51">
        <v>300000000</v>
      </c>
      <c r="M154" s="51">
        <v>0</v>
      </c>
      <c r="N154" s="51">
        <v>300000000</v>
      </c>
      <c r="O154" s="51">
        <v>0</v>
      </c>
      <c r="P154" s="52">
        <f t="shared" si="37"/>
        <v>0</v>
      </c>
      <c r="Q154" s="51">
        <v>0</v>
      </c>
      <c r="R154" s="53">
        <f t="shared" si="38"/>
        <v>0</v>
      </c>
      <c r="S154" s="51">
        <v>0</v>
      </c>
      <c r="T154" s="53">
        <f t="shared" si="39"/>
        <v>0</v>
      </c>
      <c r="U154" s="51">
        <v>0</v>
      </c>
      <c r="V154" s="54">
        <f t="shared" si="40"/>
        <v>0</v>
      </c>
      <c r="W154" s="55">
        <f t="shared" si="41"/>
        <v>300000000</v>
      </c>
      <c r="X154" s="55">
        <f t="shared" si="42"/>
        <v>0</v>
      </c>
    </row>
    <row r="155" spans="1:24" ht="67.5">
      <c r="A155" s="47" t="s">
        <v>236</v>
      </c>
      <c r="B155" s="47" t="s">
        <v>267</v>
      </c>
      <c r="C155" s="47" t="s">
        <v>254</v>
      </c>
      <c r="D155" s="47" t="s">
        <v>131</v>
      </c>
      <c r="E155" s="47" t="s">
        <v>17</v>
      </c>
      <c r="F155" s="47" t="s">
        <v>18</v>
      </c>
      <c r="G155" s="47" t="s">
        <v>19</v>
      </c>
      <c r="H155" s="62" t="s">
        <v>222</v>
      </c>
      <c r="I155" s="57">
        <v>3000000000</v>
      </c>
      <c r="J155" s="57">
        <v>0</v>
      </c>
      <c r="K155" s="57">
        <v>0</v>
      </c>
      <c r="L155" s="57">
        <v>3000000000</v>
      </c>
      <c r="M155" s="57">
        <v>0</v>
      </c>
      <c r="N155" s="57">
        <v>1800000000</v>
      </c>
      <c r="O155" s="57">
        <v>1200000000</v>
      </c>
      <c r="P155" s="58">
        <f t="shared" si="37"/>
        <v>0.4</v>
      </c>
      <c r="Q155" s="57">
        <v>670484500</v>
      </c>
      <c r="R155" s="59">
        <f t="shared" si="38"/>
        <v>0.22349483333333334</v>
      </c>
      <c r="S155" s="57">
        <v>15323066</v>
      </c>
      <c r="T155" s="59">
        <f t="shared" si="39"/>
        <v>5.1076886666666663E-3</v>
      </c>
      <c r="U155" s="57">
        <v>15323066</v>
      </c>
      <c r="V155" s="60">
        <f t="shared" si="40"/>
        <v>5.1076886666666663E-3</v>
      </c>
      <c r="W155" s="61">
        <f t="shared" si="41"/>
        <v>2329515500</v>
      </c>
      <c r="X155" s="61">
        <f t="shared" si="42"/>
        <v>0</v>
      </c>
    </row>
    <row r="156" spans="1:24" ht="67.5">
      <c r="A156" s="47" t="s">
        <v>236</v>
      </c>
      <c r="B156" s="65" t="s">
        <v>267</v>
      </c>
      <c r="C156" s="49" t="s">
        <v>254</v>
      </c>
      <c r="D156" s="49" t="s">
        <v>131</v>
      </c>
      <c r="E156" s="49" t="s">
        <v>17</v>
      </c>
      <c r="F156" s="49" t="s">
        <v>48</v>
      </c>
      <c r="G156" s="49" t="s">
        <v>19</v>
      </c>
      <c r="H156" s="63" t="s">
        <v>222</v>
      </c>
      <c r="I156" s="51">
        <v>2000000000</v>
      </c>
      <c r="J156" s="51">
        <v>0</v>
      </c>
      <c r="K156" s="51">
        <v>0</v>
      </c>
      <c r="L156" s="51">
        <v>2000000000</v>
      </c>
      <c r="M156" s="51">
        <v>0</v>
      </c>
      <c r="N156" s="51">
        <v>2000000000</v>
      </c>
      <c r="O156" s="51">
        <v>0</v>
      </c>
      <c r="P156" s="52">
        <f t="shared" si="37"/>
        <v>0</v>
      </c>
      <c r="Q156" s="51">
        <v>0</v>
      </c>
      <c r="R156" s="53">
        <f t="shared" si="38"/>
        <v>0</v>
      </c>
      <c r="S156" s="51">
        <v>0</v>
      </c>
      <c r="T156" s="53">
        <f t="shared" si="39"/>
        <v>0</v>
      </c>
      <c r="U156" s="51">
        <v>0</v>
      </c>
      <c r="V156" s="54">
        <f t="shared" si="40"/>
        <v>0</v>
      </c>
      <c r="W156" s="55">
        <f t="shared" si="41"/>
        <v>2000000000</v>
      </c>
      <c r="X156" s="55">
        <f t="shared" si="42"/>
        <v>0</v>
      </c>
    </row>
    <row r="157" spans="1:24" ht="52.5">
      <c r="A157" s="27"/>
      <c r="B157" s="27" t="s">
        <v>283</v>
      </c>
      <c r="C157" s="27"/>
      <c r="D157" s="27"/>
      <c r="E157" s="27"/>
      <c r="F157" s="27"/>
      <c r="G157" s="27"/>
      <c r="H157" s="28"/>
      <c r="I157" s="29">
        <f>SUM(I153:I156)</f>
        <v>6000000000</v>
      </c>
      <c r="J157" s="29">
        <f t="shared" ref="J157:O157" si="44">SUM(J153:J156)</f>
        <v>0</v>
      </c>
      <c r="K157" s="29">
        <f t="shared" si="44"/>
        <v>0</v>
      </c>
      <c r="L157" s="29">
        <f t="shared" si="44"/>
        <v>6000000000</v>
      </c>
      <c r="M157" s="29">
        <f t="shared" si="44"/>
        <v>0</v>
      </c>
      <c r="N157" s="29">
        <f t="shared" si="44"/>
        <v>4600000000</v>
      </c>
      <c r="O157" s="29">
        <f t="shared" si="44"/>
        <v>1400000000</v>
      </c>
      <c r="P157" s="16">
        <f>O157/L157</f>
        <v>0.23333333333333334</v>
      </c>
      <c r="Q157" s="29">
        <f>SUM(Q153:Q156)</f>
        <v>670484500</v>
      </c>
      <c r="R157" s="30">
        <f>Q157/L157</f>
        <v>0.11174741666666667</v>
      </c>
      <c r="S157" s="29">
        <f>SUM(S153:S156)</f>
        <v>15323066</v>
      </c>
      <c r="T157" s="30">
        <f>S157/L157</f>
        <v>2.5538443333333332E-3</v>
      </c>
      <c r="U157" s="29">
        <f>SUM(U153:U156)</f>
        <v>15323066</v>
      </c>
      <c r="V157" s="31">
        <f>U157/L157</f>
        <v>2.5538443333333332E-3</v>
      </c>
      <c r="W157" s="32">
        <f>L157-Q157</f>
        <v>5329515500</v>
      </c>
      <c r="X157" s="32">
        <f>S157-U157</f>
        <v>0</v>
      </c>
    </row>
    <row r="158" spans="1:24" ht="67.5">
      <c r="A158" s="47" t="s">
        <v>236</v>
      </c>
      <c r="B158" s="47" t="s">
        <v>268</v>
      </c>
      <c r="C158" s="47" t="s">
        <v>255</v>
      </c>
      <c r="D158" s="47" t="s">
        <v>132</v>
      </c>
      <c r="E158" s="47" t="s">
        <v>17</v>
      </c>
      <c r="F158" s="47" t="s">
        <v>18</v>
      </c>
      <c r="G158" s="47" t="s">
        <v>19</v>
      </c>
      <c r="H158" s="62" t="s">
        <v>223</v>
      </c>
      <c r="I158" s="57">
        <v>3000000000</v>
      </c>
      <c r="J158" s="57">
        <v>0</v>
      </c>
      <c r="K158" s="57">
        <v>0</v>
      </c>
      <c r="L158" s="57">
        <v>3000000000</v>
      </c>
      <c r="M158" s="57">
        <v>0</v>
      </c>
      <c r="N158" s="57">
        <v>2000000000</v>
      </c>
      <c r="O158" s="57">
        <v>1000000000</v>
      </c>
      <c r="P158" s="58">
        <f t="shared" si="37"/>
        <v>0.33333333333333331</v>
      </c>
      <c r="Q158" s="57">
        <v>576406625</v>
      </c>
      <c r="R158" s="59">
        <f t="shared" si="38"/>
        <v>0.19213554166666666</v>
      </c>
      <c r="S158" s="57">
        <v>5665625</v>
      </c>
      <c r="T158" s="59">
        <f t="shared" si="39"/>
        <v>1.8885416666666666E-3</v>
      </c>
      <c r="U158" s="57">
        <v>5665625</v>
      </c>
      <c r="V158" s="60">
        <f t="shared" si="40"/>
        <v>1.8885416666666666E-3</v>
      </c>
      <c r="W158" s="61">
        <f t="shared" si="41"/>
        <v>2423593375</v>
      </c>
      <c r="X158" s="61">
        <f t="shared" si="42"/>
        <v>0</v>
      </c>
    </row>
    <row r="159" spans="1:24" ht="56.25">
      <c r="A159" s="47" t="s">
        <v>236</v>
      </c>
      <c r="B159" s="49" t="s">
        <v>268</v>
      </c>
      <c r="C159" s="49" t="s">
        <v>255</v>
      </c>
      <c r="D159" s="49" t="s">
        <v>133</v>
      </c>
      <c r="E159" s="49" t="s">
        <v>17</v>
      </c>
      <c r="F159" s="49" t="s">
        <v>18</v>
      </c>
      <c r="G159" s="49" t="s">
        <v>19</v>
      </c>
      <c r="H159" s="63" t="s">
        <v>224</v>
      </c>
      <c r="I159" s="51">
        <v>1000000000</v>
      </c>
      <c r="J159" s="51">
        <v>0</v>
      </c>
      <c r="K159" s="51">
        <v>0</v>
      </c>
      <c r="L159" s="51">
        <v>1000000000</v>
      </c>
      <c r="M159" s="51">
        <v>0</v>
      </c>
      <c r="N159" s="51">
        <v>0</v>
      </c>
      <c r="O159" s="51">
        <v>1000000000</v>
      </c>
      <c r="P159" s="52">
        <f t="shared" si="37"/>
        <v>1</v>
      </c>
      <c r="Q159" s="51">
        <v>644241750</v>
      </c>
      <c r="R159" s="53">
        <f t="shared" si="38"/>
        <v>0.64424174999999995</v>
      </c>
      <c r="S159" s="51">
        <v>13715166</v>
      </c>
      <c r="T159" s="53">
        <f t="shared" si="39"/>
        <v>1.3715166000000001E-2</v>
      </c>
      <c r="U159" s="51">
        <v>13715166</v>
      </c>
      <c r="V159" s="54">
        <f t="shared" si="40"/>
        <v>1.3715166000000001E-2</v>
      </c>
      <c r="W159" s="55">
        <f t="shared" si="41"/>
        <v>355758250</v>
      </c>
      <c r="X159" s="55">
        <f t="shared" si="42"/>
        <v>0</v>
      </c>
    </row>
    <row r="160" spans="1:24" ht="56.25">
      <c r="A160" s="47" t="s">
        <v>236</v>
      </c>
      <c r="B160" s="47" t="s">
        <v>268</v>
      </c>
      <c r="C160" s="47" t="s">
        <v>255</v>
      </c>
      <c r="D160" s="47" t="s">
        <v>133</v>
      </c>
      <c r="E160" s="47" t="s">
        <v>17</v>
      </c>
      <c r="F160" s="47" t="s">
        <v>48</v>
      </c>
      <c r="G160" s="47" t="s">
        <v>19</v>
      </c>
      <c r="H160" s="62" t="s">
        <v>224</v>
      </c>
      <c r="I160" s="57">
        <v>509000000</v>
      </c>
      <c r="J160" s="57">
        <v>0</v>
      </c>
      <c r="K160" s="57">
        <v>0</v>
      </c>
      <c r="L160" s="57">
        <v>509000000</v>
      </c>
      <c r="M160" s="57">
        <v>0</v>
      </c>
      <c r="N160" s="57">
        <v>0</v>
      </c>
      <c r="O160" s="57">
        <v>509000000</v>
      </c>
      <c r="P160" s="58">
        <f t="shared" si="37"/>
        <v>1</v>
      </c>
      <c r="Q160" s="57">
        <v>94597500</v>
      </c>
      <c r="R160" s="59">
        <f t="shared" si="38"/>
        <v>0.18584970530451866</v>
      </c>
      <c r="S160" s="57">
        <v>1960000</v>
      </c>
      <c r="T160" s="59">
        <f t="shared" si="39"/>
        <v>3.8506876227897839E-3</v>
      </c>
      <c r="U160" s="57">
        <v>1960000</v>
      </c>
      <c r="V160" s="60">
        <f t="shared" si="40"/>
        <v>3.8506876227897839E-3</v>
      </c>
      <c r="W160" s="61">
        <f t="shared" si="41"/>
        <v>414402500</v>
      </c>
      <c r="X160" s="61">
        <f t="shared" si="42"/>
        <v>0</v>
      </c>
    </row>
    <row r="161" spans="1:24" ht="45">
      <c r="A161" s="47" t="s">
        <v>236</v>
      </c>
      <c r="B161" s="49" t="s">
        <v>268</v>
      </c>
      <c r="C161" s="49" t="s">
        <v>255</v>
      </c>
      <c r="D161" s="49" t="s">
        <v>134</v>
      </c>
      <c r="E161" s="49" t="s">
        <v>17</v>
      </c>
      <c r="F161" s="49" t="s">
        <v>18</v>
      </c>
      <c r="G161" s="49" t="s">
        <v>19</v>
      </c>
      <c r="H161" s="63" t="s">
        <v>225</v>
      </c>
      <c r="I161" s="51">
        <v>500000000</v>
      </c>
      <c r="J161" s="51">
        <v>0</v>
      </c>
      <c r="K161" s="51">
        <v>0</v>
      </c>
      <c r="L161" s="51">
        <v>500000000</v>
      </c>
      <c r="M161" s="51">
        <v>0</v>
      </c>
      <c r="N161" s="51">
        <v>500000000</v>
      </c>
      <c r="O161" s="51">
        <v>0</v>
      </c>
      <c r="P161" s="52">
        <f t="shared" si="37"/>
        <v>0</v>
      </c>
      <c r="Q161" s="51">
        <v>0</v>
      </c>
      <c r="R161" s="53">
        <f t="shared" si="38"/>
        <v>0</v>
      </c>
      <c r="S161" s="51">
        <v>0</v>
      </c>
      <c r="T161" s="53">
        <f t="shared" si="39"/>
        <v>0</v>
      </c>
      <c r="U161" s="51">
        <v>0</v>
      </c>
      <c r="V161" s="54">
        <f t="shared" si="40"/>
        <v>0</v>
      </c>
      <c r="W161" s="55">
        <f t="shared" si="41"/>
        <v>500000000</v>
      </c>
      <c r="X161" s="55">
        <f t="shared" si="42"/>
        <v>0</v>
      </c>
    </row>
    <row r="162" spans="1:24" ht="67.5">
      <c r="A162" s="47" t="s">
        <v>236</v>
      </c>
      <c r="B162" s="47" t="s">
        <v>268</v>
      </c>
      <c r="C162" s="47" t="s">
        <v>255</v>
      </c>
      <c r="D162" s="47" t="s">
        <v>135</v>
      </c>
      <c r="E162" s="47" t="s">
        <v>17</v>
      </c>
      <c r="F162" s="47" t="s">
        <v>18</v>
      </c>
      <c r="G162" s="47" t="s">
        <v>19</v>
      </c>
      <c r="H162" s="62" t="s">
        <v>226</v>
      </c>
      <c r="I162" s="57">
        <v>6000000000</v>
      </c>
      <c r="J162" s="57">
        <v>0</v>
      </c>
      <c r="K162" s="57">
        <v>0</v>
      </c>
      <c r="L162" s="57">
        <v>6000000000</v>
      </c>
      <c r="M162" s="57">
        <v>0</v>
      </c>
      <c r="N162" s="57">
        <v>6000000000</v>
      </c>
      <c r="O162" s="57">
        <v>0</v>
      </c>
      <c r="P162" s="58">
        <f t="shared" si="37"/>
        <v>0</v>
      </c>
      <c r="Q162" s="57">
        <v>0</v>
      </c>
      <c r="R162" s="59">
        <f t="shared" si="38"/>
        <v>0</v>
      </c>
      <c r="S162" s="57">
        <v>0</v>
      </c>
      <c r="T162" s="59">
        <f t="shared" si="39"/>
        <v>0</v>
      </c>
      <c r="U162" s="57">
        <v>0</v>
      </c>
      <c r="V162" s="60">
        <f t="shared" si="40"/>
        <v>0</v>
      </c>
      <c r="W162" s="61">
        <f t="shared" si="41"/>
        <v>6000000000</v>
      </c>
      <c r="X162" s="61">
        <f t="shared" si="42"/>
        <v>0</v>
      </c>
    </row>
    <row r="163" spans="1:24" ht="67.5">
      <c r="A163" s="47" t="s">
        <v>236</v>
      </c>
      <c r="B163" s="49" t="s">
        <v>268</v>
      </c>
      <c r="C163" s="49" t="s">
        <v>255</v>
      </c>
      <c r="D163" s="49" t="s">
        <v>135</v>
      </c>
      <c r="E163" s="49" t="s">
        <v>49</v>
      </c>
      <c r="F163" s="49" t="s">
        <v>50</v>
      </c>
      <c r="G163" s="49" t="s">
        <v>19</v>
      </c>
      <c r="H163" s="63" t="s">
        <v>226</v>
      </c>
      <c r="I163" s="51">
        <v>437811619</v>
      </c>
      <c r="J163" s="51">
        <v>0</v>
      </c>
      <c r="K163" s="51">
        <v>0</v>
      </c>
      <c r="L163" s="51">
        <v>437811619</v>
      </c>
      <c r="M163" s="51">
        <v>0</v>
      </c>
      <c r="N163" s="51">
        <v>437811619</v>
      </c>
      <c r="O163" s="51">
        <v>0</v>
      </c>
      <c r="P163" s="52">
        <f t="shared" si="37"/>
        <v>0</v>
      </c>
      <c r="Q163" s="51">
        <v>0</v>
      </c>
      <c r="R163" s="53">
        <f t="shared" si="38"/>
        <v>0</v>
      </c>
      <c r="S163" s="51">
        <v>0</v>
      </c>
      <c r="T163" s="53">
        <f t="shared" si="39"/>
        <v>0</v>
      </c>
      <c r="U163" s="51">
        <v>0</v>
      </c>
      <c r="V163" s="54">
        <f t="shared" si="40"/>
        <v>0</v>
      </c>
      <c r="W163" s="55">
        <f t="shared" si="41"/>
        <v>437811619</v>
      </c>
      <c r="X163" s="55">
        <f t="shared" si="42"/>
        <v>0</v>
      </c>
    </row>
    <row r="164" spans="1:24" ht="78.75">
      <c r="A164" s="47" t="s">
        <v>236</v>
      </c>
      <c r="B164" s="47" t="s">
        <v>268</v>
      </c>
      <c r="C164" s="47" t="s">
        <v>255</v>
      </c>
      <c r="D164" s="47" t="s">
        <v>136</v>
      </c>
      <c r="E164" s="47" t="s">
        <v>17</v>
      </c>
      <c r="F164" s="47" t="s">
        <v>18</v>
      </c>
      <c r="G164" s="47" t="s">
        <v>19</v>
      </c>
      <c r="H164" s="62" t="s">
        <v>227</v>
      </c>
      <c r="I164" s="57">
        <v>9000000000</v>
      </c>
      <c r="J164" s="57">
        <v>0</v>
      </c>
      <c r="K164" s="57">
        <v>0</v>
      </c>
      <c r="L164" s="57">
        <v>9000000000</v>
      </c>
      <c r="M164" s="57">
        <v>0</v>
      </c>
      <c r="N164" s="57">
        <v>4910871543</v>
      </c>
      <c r="O164" s="57">
        <v>4089128457</v>
      </c>
      <c r="P164" s="58">
        <f t="shared" si="37"/>
        <v>0.45434760633333332</v>
      </c>
      <c r="Q164" s="57">
        <v>871824050</v>
      </c>
      <c r="R164" s="59">
        <f t="shared" si="38"/>
        <v>9.6869338888888892E-2</v>
      </c>
      <c r="S164" s="57">
        <v>0</v>
      </c>
      <c r="T164" s="59">
        <f t="shared" si="39"/>
        <v>0</v>
      </c>
      <c r="U164" s="57">
        <v>0</v>
      </c>
      <c r="V164" s="60">
        <f t="shared" si="40"/>
        <v>0</v>
      </c>
      <c r="W164" s="61">
        <f t="shared" si="41"/>
        <v>8128175950</v>
      </c>
      <c r="X164" s="61">
        <f t="shared" si="42"/>
        <v>0</v>
      </c>
    </row>
    <row r="165" spans="1:24" ht="78.75">
      <c r="A165" s="47" t="s">
        <v>236</v>
      </c>
      <c r="B165" s="49" t="s">
        <v>268</v>
      </c>
      <c r="C165" s="49" t="s">
        <v>255</v>
      </c>
      <c r="D165" s="49" t="s">
        <v>136</v>
      </c>
      <c r="E165" s="49" t="s">
        <v>17</v>
      </c>
      <c r="F165" s="49" t="s">
        <v>48</v>
      </c>
      <c r="G165" s="49" t="s">
        <v>19</v>
      </c>
      <c r="H165" s="63" t="s">
        <v>227</v>
      </c>
      <c r="I165" s="51">
        <v>8000000000</v>
      </c>
      <c r="J165" s="51">
        <v>0</v>
      </c>
      <c r="K165" s="51">
        <v>0</v>
      </c>
      <c r="L165" s="51">
        <v>8000000000</v>
      </c>
      <c r="M165" s="51">
        <v>0</v>
      </c>
      <c r="N165" s="51">
        <v>5847756457</v>
      </c>
      <c r="O165" s="51">
        <v>2152243543</v>
      </c>
      <c r="P165" s="52">
        <f t="shared" si="37"/>
        <v>0.269030442875</v>
      </c>
      <c r="Q165" s="51">
        <v>0</v>
      </c>
      <c r="R165" s="53">
        <f t="shared" si="38"/>
        <v>0</v>
      </c>
      <c r="S165" s="51">
        <v>0</v>
      </c>
      <c r="T165" s="53">
        <f t="shared" si="39"/>
        <v>0</v>
      </c>
      <c r="U165" s="51">
        <v>0</v>
      </c>
      <c r="V165" s="54">
        <f t="shared" si="40"/>
        <v>0</v>
      </c>
      <c r="W165" s="55">
        <f t="shared" si="41"/>
        <v>8000000000</v>
      </c>
      <c r="X165" s="55">
        <f t="shared" si="42"/>
        <v>0</v>
      </c>
    </row>
    <row r="166" spans="1:24" ht="45">
      <c r="A166" s="47" t="s">
        <v>236</v>
      </c>
      <c r="B166" s="47" t="s">
        <v>268</v>
      </c>
      <c r="C166" s="47" t="s">
        <v>255</v>
      </c>
      <c r="D166" s="47" t="s">
        <v>137</v>
      </c>
      <c r="E166" s="47" t="s">
        <v>17</v>
      </c>
      <c r="F166" s="47" t="s">
        <v>18</v>
      </c>
      <c r="G166" s="47" t="s">
        <v>19</v>
      </c>
      <c r="H166" s="62" t="s">
        <v>228</v>
      </c>
      <c r="I166" s="57">
        <v>5874313285</v>
      </c>
      <c r="J166" s="57">
        <v>0</v>
      </c>
      <c r="K166" s="57">
        <v>0</v>
      </c>
      <c r="L166" s="57">
        <v>5874313285</v>
      </c>
      <c r="M166" s="57">
        <v>0</v>
      </c>
      <c r="N166" s="57">
        <v>4438313285</v>
      </c>
      <c r="O166" s="57">
        <v>1436000000</v>
      </c>
      <c r="P166" s="58">
        <f t="shared" si="37"/>
        <v>0.2444541055831686</v>
      </c>
      <c r="Q166" s="57">
        <v>500729870</v>
      </c>
      <c r="R166" s="59">
        <f t="shared" si="38"/>
        <v>8.5240579742079589E-2</v>
      </c>
      <c r="S166" s="57">
        <v>11726333</v>
      </c>
      <c r="T166" s="59">
        <f t="shared" si="39"/>
        <v>1.9962049061876003E-3</v>
      </c>
      <c r="U166" s="57">
        <v>11726333</v>
      </c>
      <c r="V166" s="60">
        <f t="shared" si="40"/>
        <v>1.9962049061876003E-3</v>
      </c>
      <c r="W166" s="61">
        <f t="shared" si="41"/>
        <v>5373583415</v>
      </c>
      <c r="X166" s="61">
        <f t="shared" si="42"/>
        <v>0</v>
      </c>
    </row>
    <row r="167" spans="1:24" ht="45">
      <c r="A167" s="47" t="s">
        <v>236</v>
      </c>
      <c r="B167" s="49" t="s">
        <v>268</v>
      </c>
      <c r="C167" s="49" t="s">
        <v>255</v>
      </c>
      <c r="D167" s="49" t="s">
        <v>137</v>
      </c>
      <c r="E167" s="49" t="s">
        <v>17</v>
      </c>
      <c r="F167" s="49" t="s">
        <v>48</v>
      </c>
      <c r="G167" s="49" t="s">
        <v>19</v>
      </c>
      <c r="H167" s="63" t="s">
        <v>228</v>
      </c>
      <c r="I167" s="51">
        <v>5000000000</v>
      </c>
      <c r="J167" s="51">
        <v>0</v>
      </c>
      <c r="K167" s="51">
        <v>0</v>
      </c>
      <c r="L167" s="51">
        <v>5000000000</v>
      </c>
      <c r="M167" s="51">
        <v>0</v>
      </c>
      <c r="N167" s="51">
        <v>5000000000</v>
      </c>
      <c r="O167" s="51">
        <v>0</v>
      </c>
      <c r="P167" s="52">
        <f t="shared" si="37"/>
        <v>0</v>
      </c>
      <c r="Q167" s="51">
        <v>0</v>
      </c>
      <c r="R167" s="53">
        <f t="shared" si="38"/>
        <v>0</v>
      </c>
      <c r="S167" s="51">
        <v>0</v>
      </c>
      <c r="T167" s="53">
        <f t="shared" si="39"/>
        <v>0</v>
      </c>
      <c r="U167" s="51">
        <v>0</v>
      </c>
      <c r="V167" s="54">
        <f t="shared" si="40"/>
        <v>0</v>
      </c>
      <c r="W167" s="55">
        <f t="shared" si="41"/>
        <v>5000000000</v>
      </c>
      <c r="X167" s="55">
        <f t="shared" si="42"/>
        <v>0</v>
      </c>
    </row>
    <row r="168" spans="1:24" ht="45">
      <c r="A168" s="47" t="s">
        <v>236</v>
      </c>
      <c r="B168" s="47" t="s">
        <v>268</v>
      </c>
      <c r="C168" s="47" t="s">
        <v>255</v>
      </c>
      <c r="D168" s="47" t="s">
        <v>137</v>
      </c>
      <c r="E168" s="47" t="s">
        <v>49</v>
      </c>
      <c r="F168" s="47" t="s">
        <v>50</v>
      </c>
      <c r="G168" s="47" t="s">
        <v>19</v>
      </c>
      <c r="H168" s="62" t="s">
        <v>228</v>
      </c>
      <c r="I168" s="57">
        <v>6125686715</v>
      </c>
      <c r="J168" s="57">
        <v>0</v>
      </c>
      <c r="K168" s="57">
        <v>0</v>
      </c>
      <c r="L168" s="57">
        <v>6125686715</v>
      </c>
      <c r="M168" s="57">
        <v>0</v>
      </c>
      <c r="N168" s="57">
        <v>6125686715</v>
      </c>
      <c r="O168" s="57">
        <v>0</v>
      </c>
      <c r="P168" s="58">
        <f t="shared" si="37"/>
        <v>0</v>
      </c>
      <c r="Q168" s="57">
        <v>0</v>
      </c>
      <c r="R168" s="59">
        <f t="shared" si="38"/>
        <v>0</v>
      </c>
      <c r="S168" s="57">
        <v>0</v>
      </c>
      <c r="T168" s="59">
        <f t="shared" si="39"/>
        <v>0</v>
      </c>
      <c r="U168" s="57">
        <v>0</v>
      </c>
      <c r="V168" s="60">
        <f t="shared" si="40"/>
        <v>0</v>
      </c>
      <c r="W168" s="61">
        <f t="shared" si="41"/>
        <v>6125686715</v>
      </c>
      <c r="X168" s="61">
        <f t="shared" si="42"/>
        <v>0</v>
      </c>
    </row>
    <row r="169" spans="1:24" ht="45">
      <c r="A169" s="47" t="s">
        <v>236</v>
      </c>
      <c r="B169" s="49" t="s">
        <v>268</v>
      </c>
      <c r="C169" s="49" t="s">
        <v>255</v>
      </c>
      <c r="D169" s="49" t="s">
        <v>138</v>
      </c>
      <c r="E169" s="49" t="s">
        <v>49</v>
      </c>
      <c r="F169" s="49" t="s">
        <v>50</v>
      </c>
      <c r="G169" s="49" t="s">
        <v>19</v>
      </c>
      <c r="H169" s="63" t="s">
        <v>229</v>
      </c>
      <c r="I169" s="51">
        <v>40250000000</v>
      </c>
      <c r="J169" s="51">
        <v>0</v>
      </c>
      <c r="K169" s="51">
        <v>0</v>
      </c>
      <c r="L169" s="51">
        <v>40250000000</v>
      </c>
      <c r="M169" s="51">
        <v>0</v>
      </c>
      <c r="N169" s="51">
        <v>37750000000</v>
      </c>
      <c r="O169" s="51">
        <v>2500000000</v>
      </c>
      <c r="P169" s="52">
        <f t="shared" si="37"/>
        <v>6.2111801242236024E-2</v>
      </c>
      <c r="Q169" s="51">
        <v>462419200</v>
      </c>
      <c r="R169" s="53">
        <f t="shared" si="38"/>
        <v>1.1488675776397516E-2</v>
      </c>
      <c r="S169" s="51">
        <v>2453500</v>
      </c>
      <c r="T169" s="53">
        <f t="shared" si="39"/>
        <v>6.0956521739130432E-5</v>
      </c>
      <c r="U169" s="51">
        <v>2453500</v>
      </c>
      <c r="V169" s="54">
        <f t="shared" si="40"/>
        <v>6.0956521739130432E-5</v>
      </c>
      <c r="W169" s="55">
        <f t="shared" si="41"/>
        <v>39787580800</v>
      </c>
      <c r="X169" s="55">
        <f t="shared" si="42"/>
        <v>0</v>
      </c>
    </row>
    <row r="170" spans="1:24" ht="56.25">
      <c r="A170" s="47" t="s">
        <v>236</v>
      </c>
      <c r="B170" s="47" t="s">
        <v>268</v>
      </c>
      <c r="C170" s="47" t="s">
        <v>255</v>
      </c>
      <c r="D170" s="47" t="s">
        <v>139</v>
      </c>
      <c r="E170" s="47" t="s">
        <v>17</v>
      </c>
      <c r="F170" s="47" t="s">
        <v>18</v>
      </c>
      <c r="G170" s="47" t="s">
        <v>19</v>
      </c>
      <c r="H170" s="62" t="s">
        <v>230</v>
      </c>
      <c r="I170" s="57">
        <v>500000000</v>
      </c>
      <c r="J170" s="57">
        <v>0</v>
      </c>
      <c r="K170" s="57">
        <v>0</v>
      </c>
      <c r="L170" s="57">
        <v>500000000</v>
      </c>
      <c r="M170" s="57">
        <v>0</v>
      </c>
      <c r="N170" s="57">
        <v>300000000</v>
      </c>
      <c r="O170" s="57">
        <v>200000000</v>
      </c>
      <c r="P170" s="58">
        <f t="shared" si="37"/>
        <v>0.4</v>
      </c>
      <c r="Q170" s="57">
        <v>0</v>
      </c>
      <c r="R170" s="59">
        <f t="shared" si="38"/>
        <v>0</v>
      </c>
      <c r="S170" s="57">
        <v>0</v>
      </c>
      <c r="T170" s="59">
        <f t="shared" si="39"/>
        <v>0</v>
      </c>
      <c r="U170" s="57">
        <v>0</v>
      </c>
      <c r="V170" s="60">
        <f t="shared" si="40"/>
        <v>0</v>
      </c>
      <c r="W170" s="61">
        <f t="shared" si="41"/>
        <v>500000000</v>
      </c>
      <c r="X170" s="61">
        <f t="shared" si="42"/>
        <v>0</v>
      </c>
    </row>
    <row r="171" spans="1:24" ht="56.25">
      <c r="A171" s="47" t="s">
        <v>236</v>
      </c>
      <c r="B171" s="49" t="s">
        <v>268</v>
      </c>
      <c r="C171" s="49" t="s">
        <v>255</v>
      </c>
      <c r="D171" s="49" t="s">
        <v>139</v>
      </c>
      <c r="E171" s="49" t="s">
        <v>17</v>
      </c>
      <c r="F171" s="49" t="s">
        <v>48</v>
      </c>
      <c r="G171" s="49" t="s">
        <v>19</v>
      </c>
      <c r="H171" s="63" t="s">
        <v>230</v>
      </c>
      <c r="I171" s="51">
        <v>300000000</v>
      </c>
      <c r="J171" s="51">
        <v>0</v>
      </c>
      <c r="K171" s="51">
        <v>0</v>
      </c>
      <c r="L171" s="51">
        <v>300000000</v>
      </c>
      <c r="M171" s="51">
        <v>0</v>
      </c>
      <c r="N171" s="51">
        <v>300000000</v>
      </c>
      <c r="O171" s="51">
        <v>0</v>
      </c>
      <c r="P171" s="52">
        <f t="shared" si="37"/>
        <v>0</v>
      </c>
      <c r="Q171" s="51">
        <v>0</v>
      </c>
      <c r="R171" s="53">
        <f t="shared" si="38"/>
        <v>0</v>
      </c>
      <c r="S171" s="51">
        <v>0</v>
      </c>
      <c r="T171" s="53">
        <f t="shared" si="39"/>
        <v>0</v>
      </c>
      <c r="U171" s="51">
        <v>0</v>
      </c>
      <c r="V171" s="54">
        <f t="shared" si="40"/>
        <v>0</v>
      </c>
      <c r="W171" s="55">
        <f t="shared" si="41"/>
        <v>300000000</v>
      </c>
      <c r="X171" s="55">
        <f t="shared" si="42"/>
        <v>0</v>
      </c>
    </row>
    <row r="172" spans="1:24" ht="56.25">
      <c r="A172" s="47" t="s">
        <v>236</v>
      </c>
      <c r="B172" s="47" t="s">
        <v>268</v>
      </c>
      <c r="C172" s="47" t="s">
        <v>255</v>
      </c>
      <c r="D172" s="47" t="s">
        <v>140</v>
      </c>
      <c r="E172" s="47" t="s">
        <v>17</v>
      </c>
      <c r="F172" s="47" t="s">
        <v>18</v>
      </c>
      <c r="G172" s="47" t="s">
        <v>19</v>
      </c>
      <c r="H172" s="62" t="s">
        <v>231</v>
      </c>
      <c r="I172" s="57">
        <v>500000000</v>
      </c>
      <c r="J172" s="57">
        <v>0</v>
      </c>
      <c r="K172" s="57">
        <v>0</v>
      </c>
      <c r="L172" s="57">
        <v>500000000</v>
      </c>
      <c r="M172" s="57">
        <v>0</v>
      </c>
      <c r="N172" s="57">
        <v>500000000</v>
      </c>
      <c r="O172" s="57">
        <v>0</v>
      </c>
      <c r="P172" s="58">
        <f t="shared" si="37"/>
        <v>0</v>
      </c>
      <c r="Q172" s="57">
        <v>0</v>
      </c>
      <c r="R172" s="59">
        <f t="shared" si="38"/>
        <v>0</v>
      </c>
      <c r="S172" s="57">
        <v>0</v>
      </c>
      <c r="T172" s="59">
        <f t="shared" si="39"/>
        <v>0</v>
      </c>
      <c r="U172" s="57">
        <v>0</v>
      </c>
      <c r="V172" s="60">
        <f t="shared" si="40"/>
        <v>0</v>
      </c>
      <c r="W172" s="61">
        <f t="shared" si="41"/>
        <v>500000000</v>
      </c>
      <c r="X172" s="61">
        <f t="shared" si="42"/>
        <v>0</v>
      </c>
    </row>
    <row r="173" spans="1:24" ht="56.25">
      <c r="A173" s="47" t="s">
        <v>236</v>
      </c>
      <c r="B173" s="49" t="s">
        <v>268</v>
      </c>
      <c r="C173" s="49" t="s">
        <v>255</v>
      </c>
      <c r="D173" s="49" t="s">
        <v>140</v>
      </c>
      <c r="E173" s="49" t="s">
        <v>17</v>
      </c>
      <c r="F173" s="49" t="s">
        <v>48</v>
      </c>
      <c r="G173" s="49" t="s">
        <v>19</v>
      </c>
      <c r="H173" s="63" t="s">
        <v>231</v>
      </c>
      <c r="I173" s="51">
        <v>300000000</v>
      </c>
      <c r="J173" s="51">
        <v>0</v>
      </c>
      <c r="K173" s="51">
        <v>0</v>
      </c>
      <c r="L173" s="51">
        <v>300000000</v>
      </c>
      <c r="M173" s="51">
        <v>0</v>
      </c>
      <c r="N173" s="51">
        <v>300000000</v>
      </c>
      <c r="O173" s="51">
        <v>0</v>
      </c>
      <c r="P173" s="52">
        <f t="shared" si="37"/>
        <v>0</v>
      </c>
      <c r="Q173" s="51">
        <v>0</v>
      </c>
      <c r="R173" s="53">
        <f t="shared" si="38"/>
        <v>0</v>
      </c>
      <c r="S173" s="51">
        <v>0</v>
      </c>
      <c r="T173" s="53">
        <f t="shared" si="39"/>
        <v>0</v>
      </c>
      <c r="U173" s="51">
        <v>0</v>
      </c>
      <c r="V173" s="54">
        <f t="shared" si="40"/>
        <v>0</v>
      </c>
      <c r="W173" s="55">
        <f t="shared" si="41"/>
        <v>300000000</v>
      </c>
      <c r="X173" s="55">
        <f t="shared" si="42"/>
        <v>0</v>
      </c>
    </row>
    <row r="174" spans="1:24" ht="67.5">
      <c r="A174" s="47" t="s">
        <v>236</v>
      </c>
      <c r="B174" s="47" t="s">
        <v>268</v>
      </c>
      <c r="C174" s="47" t="s">
        <v>255</v>
      </c>
      <c r="D174" s="47" t="s">
        <v>141</v>
      </c>
      <c r="E174" s="47" t="s">
        <v>17</v>
      </c>
      <c r="F174" s="47" t="s">
        <v>18</v>
      </c>
      <c r="G174" s="47" t="s">
        <v>19</v>
      </c>
      <c r="H174" s="62" t="s">
        <v>232</v>
      </c>
      <c r="I174" s="57">
        <v>800000000</v>
      </c>
      <c r="J174" s="57">
        <v>0</v>
      </c>
      <c r="K174" s="57">
        <v>0</v>
      </c>
      <c r="L174" s="57">
        <v>800000000</v>
      </c>
      <c r="M174" s="57">
        <v>0</v>
      </c>
      <c r="N174" s="57">
        <v>0</v>
      </c>
      <c r="O174" s="57">
        <v>800000000</v>
      </c>
      <c r="P174" s="58">
        <f t="shared" si="37"/>
        <v>1</v>
      </c>
      <c r="Q174" s="57">
        <v>0</v>
      </c>
      <c r="R174" s="59">
        <f t="shared" si="38"/>
        <v>0</v>
      </c>
      <c r="S174" s="57">
        <v>0</v>
      </c>
      <c r="T174" s="59">
        <f t="shared" si="39"/>
        <v>0</v>
      </c>
      <c r="U174" s="57">
        <v>0</v>
      </c>
      <c r="V174" s="60">
        <f t="shared" si="40"/>
        <v>0</v>
      </c>
      <c r="W174" s="61">
        <f t="shared" si="41"/>
        <v>800000000</v>
      </c>
      <c r="X174" s="61">
        <f t="shared" si="42"/>
        <v>0</v>
      </c>
    </row>
    <row r="175" spans="1:24" ht="123.75">
      <c r="A175" s="47" t="s">
        <v>236</v>
      </c>
      <c r="B175" s="65" t="s">
        <v>268</v>
      </c>
      <c r="C175" s="49" t="s">
        <v>255</v>
      </c>
      <c r="D175" s="49" t="s">
        <v>142</v>
      </c>
      <c r="E175" s="49" t="s">
        <v>17</v>
      </c>
      <c r="F175" s="49" t="s">
        <v>18</v>
      </c>
      <c r="G175" s="66" t="s">
        <v>19</v>
      </c>
      <c r="H175" s="67" t="s">
        <v>233</v>
      </c>
      <c r="I175" s="68">
        <v>1000000000</v>
      </c>
      <c r="J175" s="68">
        <v>0</v>
      </c>
      <c r="K175" s="68">
        <v>0</v>
      </c>
      <c r="L175" s="68">
        <v>1000000000</v>
      </c>
      <c r="M175" s="68">
        <v>0</v>
      </c>
      <c r="N175" s="68">
        <v>1000000000</v>
      </c>
      <c r="O175" s="68">
        <v>0</v>
      </c>
      <c r="P175" s="52">
        <f t="shared" si="37"/>
        <v>0</v>
      </c>
      <c r="Q175" s="68">
        <v>0</v>
      </c>
      <c r="R175" s="53">
        <f t="shared" si="38"/>
        <v>0</v>
      </c>
      <c r="S175" s="68">
        <v>0</v>
      </c>
      <c r="T175" s="53">
        <f t="shared" si="39"/>
        <v>0</v>
      </c>
      <c r="U175" s="68">
        <v>0</v>
      </c>
      <c r="V175" s="54">
        <f t="shared" si="40"/>
        <v>0</v>
      </c>
      <c r="W175" s="55">
        <f t="shared" si="41"/>
        <v>1000000000</v>
      </c>
      <c r="X175" s="55">
        <f t="shared" si="42"/>
        <v>0</v>
      </c>
    </row>
    <row r="176" spans="1:24" ht="31.5">
      <c r="A176" s="34"/>
      <c r="B176" s="27" t="s">
        <v>275</v>
      </c>
      <c r="C176" s="34"/>
      <c r="D176" s="34"/>
      <c r="E176" s="34"/>
      <c r="F176" s="34"/>
      <c r="G176" s="34"/>
      <c r="H176" s="34"/>
      <c r="I176" s="35">
        <f>SUM(I158:I175)</f>
        <v>89096811619</v>
      </c>
      <c r="J176" s="35">
        <f t="shared" ref="J176:O176" si="45">SUM(J158:J175)</f>
        <v>0</v>
      </c>
      <c r="K176" s="35">
        <f t="shared" si="45"/>
        <v>0</v>
      </c>
      <c r="L176" s="35">
        <f t="shared" si="45"/>
        <v>89096811619</v>
      </c>
      <c r="M176" s="35">
        <f t="shared" si="45"/>
        <v>0</v>
      </c>
      <c r="N176" s="35">
        <f t="shared" si="45"/>
        <v>75410439619</v>
      </c>
      <c r="O176" s="35">
        <f t="shared" si="45"/>
        <v>13686372000</v>
      </c>
      <c r="P176" s="16">
        <f>O176/L176</f>
        <v>0.15361236559761882</v>
      </c>
      <c r="Q176" s="35">
        <f>SUM(Q158:Q175)</f>
        <v>3150218995</v>
      </c>
      <c r="R176" s="30">
        <f>Q176/L176</f>
        <v>3.5357258444568315E-2</v>
      </c>
      <c r="S176" s="35">
        <f>SUM(S158:S175)</f>
        <v>35520624</v>
      </c>
      <c r="T176" s="30">
        <f>S176/L176</f>
        <v>3.9867446830639655E-4</v>
      </c>
      <c r="U176" s="35">
        <f>SUM(U158:U175)</f>
        <v>35520624</v>
      </c>
      <c r="V176" s="31">
        <f>U176/L176</f>
        <v>3.9867446830639655E-4</v>
      </c>
      <c r="W176" s="35">
        <f>L176-Q176</f>
        <v>85946592624</v>
      </c>
      <c r="X176" s="32">
        <f>S176-U176</f>
        <v>0</v>
      </c>
    </row>
    <row r="177" spans="1:24">
      <c r="A177" s="20" t="s">
        <v>277</v>
      </c>
      <c r="B177" s="36"/>
      <c r="C177" s="36"/>
      <c r="D177" s="37"/>
      <c r="E177" s="37"/>
      <c r="F177" s="37"/>
      <c r="G177" s="37"/>
      <c r="H177" s="37"/>
      <c r="I177" s="38">
        <f>I131+I134+I137+I140+I144+I152+I157+I176</f>
        <v>3464357634368</v>
      </c>
      <c r="J177" s="38">
        <f t="shared" ref="J177:O177" si="46">J131+J134+J137+J140+J144+J152+J157+J176</f>
        <v>0</v>
      </c>
      <c r="K177" s="38">
        <f t="shared" si="46"/>
        <v>0</v>
      </c>
      <c r="L177" s="38">
        <f t="shared" si="46"/>
        <v>3464357634368</v>
      </c>
      <c r="M177" s="38">
        <f t="shared" si="46"/>
        <v>292200000000</v>
      </c>
      <c r="N177" s="38">
        <f t="shared" si="46"/>
        <v>2306024283267</v>
      </c>
      <c r="O177" s="38">
        <f t="shared" si="46"/>
        <v>866133351101</v>
      </c>
      <c r="P177" s="23">
        <f>O177/L177</f>
        <v>0.25001268417225869</v>
      </c>
      <c r="Q177" s="38">
        <f>SUM(Q176+Q157+Q152+Q144+Q140+Q137+Q134+Q131)</f>
        <v>738894417110</v>
      </c>
      <c r="R177" s="24">
        <f>Q177/L177</f>
        <v>0.21328468221058705</v>
      </c>
      <c r="S177" s="38">
        <f>S176+S157+S152+S144+S140+S137+S134+S131</f>
        <v>42671756896.550003</v>
      </c>
      <c r="T177" s="24">
        <f>S177/L177</f>
        <v>1.2317364833591892E-2</v>
      </c>
      <c r="U177" s="38">
        <f>SUM(U176+U157+U152+U144+U140+U137+U134+U131)</f>
        <v>13190452205.050001</v>
      </c>
      <c r="V177" s="25">
        <f>U177/L177</f>
        <v>3.807474169004588E-3</v>
      </c>
      <c r="W177" s="38">
        <f>L177-Q177</f>
        <v>2725463217258</v>
      </c>
      <c r="X177" s="26">
        <f>S177-U177</f>
        <v>29481304691.5</v>
      </c>
    </row>
    <row r="178" spans="1:24">
      <c r="A178" s="39" t="s">
        <v>287</v>
      </c>
      <c r="B178" s="40"/>
      <c r="C178" s="40"/>
      <c r="D178" s="41"/>
      <c r="E178" s="41"/>
      <c r="F178" s="41"/>
      <c r="G178" s="41"/>
      <c r="H178" s="41"/>
      <c r="I178" s="42">
        <f>I177+I25+I22</f>
        <v>3685771685382</v>
      </c>
      <c r="J178" s="42">
        <f t="shared" ref="J178:O178" si="47">J177+J25+J22</f>
        <v>0</v>
      </c>
      <c r="K178" s="42">
        <f t="shared" si="47"/>
        <v>0</v>
      </c>
      <c r="L178" s="42">
        <f t="shared" si="47"/>
        <v>3685771685382</v>
      </c>
      <c r="M178" s="42">
        <f t="shared" si="47"/>
        <v>302200000000</v>
      </c>
      <c r="N178" s="42">
        <f t="shared" si="47"/>
        <v>2323364022607.6699</v>
      </c>
      <c r="O178" s="42">
        <f t="shared" si="47"/>
        <v>1060207662774.3301</v>
      </c>
      <c r="P178" s="43">
        <f>O178/L178</f>
        <v>0.2876487621246806</v>
      </c>
      <c r="Q178" s="42">
        <f>Q177+Q25+Q22</f>
        <v>807294376040.41003</v>
      </c>
      <c r="R178" s="44">
        <f>Q178/L178</f>
        <v>0.21902994676588075</v>
      </c>
      <c r="S178" s="42">
        <f>S177+S25+S22</f>
        <v>72144974030.139999</v>
      </c>
      <c r="T178" s="44">
        <f>S178/L178</f>
        <v>1.9573912924740144E-2</v>
      </c>
      <c r="U178" s="42">
        <f>U177+U25+U22</f>
        <v>42398318183.330002</v>
      </c>
      <c r="V178" s="45">
        <f>U178/L178</f>
        <v>1.1503240515815012E-2</v>
      </c>
      <c r="W178" s="42">
        <f>L178-Q178</f>
        <v>2878477309341.5898</v>
      </c>
      <c r="X178" s="46">
        <f>S178-U178</f>
        <v>29746655846.809998</v>
      </c>
    </row>
    <row r="179" spans="1:24">
      <c r="I179" s="1"/>
    </row>
  </sheetData>
  <sheetProtection algorithmName="SHA-512" hashValue="S8WGT+Nb0QhCqX5LgfC5H6fXGgCgqJUMYNO2YhNR2yL63qyz6BTsO5hkCvkqz6nwiwoUDmTGcOTaWf82PjjIsQ==" saltValue="0mXbw3yIErx4A7AgU1CvRg==" spinCount="100000" sheet="1" objects="1" scenarios="1"/>
  <autoFilter ref="A5:X179" xr:uid="{6BB97181-AD45-4598-A459-DF9F908AF90E}"/>
  <pageMargins left="0.7" right="0.7" top="0.75" bottom="0.75" header="0.3" footer="0.3"/>
  <ignoredErrors>
    <ignoredError sqref="P9 R9 T9 V9:W9 P11:X11 P15:X15 P21:X21 P24:X24 P25:X25 R178 R176 T178 T176 P131:X175 P177:X177 P176:Q176 U176:X176 P178:Q178 U178:X178 S176 S178" formula="1"/>
    <ignoredError sqref="F6:F8 F10:F175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Goldy del Pilar Criollo Leguizamo</dc:creator>
  <cp:lastModifiedBy>Administrador</cp:lastModifiedBy>
  <dcterms:created xsi:type="dcterms:W3CDTF">2025-02-03T12:56:55Z</dcterms:created>
  <dcterms:modified xsi:type="dcterms:W3CDTF">2025-03-08T20:58:59Z</dcterms:modified>
</cp:coreProperties>
</file>