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83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invias-my.sharepoint.com/personal/ebonilla_invias_gov_co/Documents/Documentos/2023 - GGP/04.- EJECUCION PRESUPUESTAL E INFORMES PRESUPUESTO/02.- Publicación Página web/07.- Junio 2023/"/>
    </mc:Choice>
  </mc:AlternateContent>
  <xr:revisionPtr revIDLastSave="81" documentId="13_ncr:1_{3C69D44B-675F-47DF-A1AA-869A4A1C724F}" xr6:coauthVersionLast="47" xr6:coauthVersionMax="47" xr10:uidLastSave="{3FE8BA83-C0B6-4D0C-9779-EB15CFF55E03}"/>
  <bookViews>
    <workbookView xWindow="-120" yWindow="-120" windowWidth="29040" windowHeight="15840" xr2:uid="{00000000-000D-0000-FFFF-FFFF00000000}"/>
  </bookViews>
  <sheets>
    <sheet name="REP_EPG034_EjecucionPresupuesta" sheetId="1" r:id="rId1"/>
    <sheet name="REP_EPG034_EjecucionPresupuFORM" sheetId="2" state="hidden" r:id="rId2"/>
  </sheets>
  <externalReferences>
    <externalReference r:id="rId3"/>
  </externalReferences>
  <definedNames>
    <definedName name="_xlnm._FilterDatabase" localSheetId="0" hidden="1">REP_EPG034_EjecucionPresupuesta!$A$4:$O$170</definedName>
    <definedName name="_xlnm._FilterDatabase" localSheetId="1" hidden="1">REP_EPG034_EjecucionPresupuFORM!$A$4:$P$170</definedName>
    <definedName name="_xlnm.Print_Area" localSheetId="0">REP_EPG034_EjecucionPresupuesta!$A$1:$Q$167</definedName>
    <definedName name="_xlnm.Print_Area" localSheetId="1">REP_EPG034_EjecucionPresupuFORM!$A$1:$R$167</definedName>
    <definedName name="_xlnm.Print_Titles" localSheetId="0">REP_EPG034_EjecucionPresupuesta!$1:$4</definedName>
    <definedName name="_xlnm.Print_Titles" localSheetId="1">REP_EPG034_EjecucionPresupuFORM!$1:$4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65" i="1" l="1"/>
  <c r="G165" i="1"/>
  <c r="H165" i="1"/>
  <c r="I165" i="1"/>
  <c r="J165" i="1"/>
  <c r="K165" i="1"/>
  <c r="L165" i="1"/>
  <c r="M165" i="1"/>
  <c r="N165" i="1"/>
  <c r="O165" i="1"/>
  <c r="E33" i="1"/>
  <c r="F33" i="1"/>
  <c r="G33" i="1"/>
  <c r="H33" i="1"/>
  <c r="I33" i="1"/>
  <c r="J33" i="1"/>
  <c r="K33" i="1"/>
  <c r="L33" i="1"/>
  <c r="M33" i="1"/>
  <c r="N33" i="1"/>
  <c r="O33" i="1"/>
  <c r="F25" i="1"/>
  <c r="G25" i="1"/>
  <c r="H25" i="1"/>
  <c r="I25" i="1"/>
  <c r="J25" i="1"/>
  <c r="K25" i="1"/>
  <c r="L25" i="1"/>
  <c r="M25" i="1"/>
  <c r="N25" i="1"/>
  <c r="O25" i="1"/>
  <c r="F18" i="1"/>
  <c r="G18" i="1"/>
  <c r="H18" i="1"/>
  <c r="I18" i="1"/>
  <c r="J18" i="1"/>
  <c r="K18" i="1"/>
  <c r="L18" i="1"/>
  <c r="M18" i="1"/>
  <c r="N18" i="1"/>
  <c r="O18" i="1"/>
  <c r="F11" i="1"/>
  <c r="F27" i="1" s="1"/>
  <c r="G11" i="1"/>
  <c r="G27" i="1" s="1"/>
  <c r="H11" i="1"/>
  <c r="H27" i="1" s="1"/>
  <c r="I11" i="1"/>
  <c r="I27" i="1" s="1"/>
  <c r="J11" i="1"/>
  <c r="J27" i="1" s="1"/>
  <c r="K11" i="1"/>
  <c r="K27" i="1" s="1"/>
  <c r="L11" i="1"/>
  <c r="L27" i="1" s="1"/>
  <c r="M11" i="1"/>
  <c r="M27" i="1" s="1"/>
  <c r="N11" i="1"/>
  <c r="N27" i="1" s="1"/>
  <c r="O11" i="1"/>
  <c r="O27" i="1" s="1"/>
  <c r="F8" i="1"/>
  <c r="G8" i="1"/>
  <c r="H8" i="1"/>
  <c r="I8" i="1"/>
  <c r="J8" i="1"/>
  <c r="K8" i="1"/>
  <c r="L8" i="1"/>
  <c r="M8" i="1"/>
  <c r="N8" i="1"/>
  <c r="O8" i="1"/>
  <c r="Q164" i="2"/>
  <c r="Q163" i="2"/>
  <c r="Q162" i="2"/>
  <c r="Q161" i="2"/>
  <c r="Q160" i="2"/>
  <c r="Q159" i="2"/>
  <c r="Q158" i="2"/>
  <c r="Q157" i="2"/>
  <c r="Q156" i="2"/>
  <c r="Q155" i="2"/>
  <c r="Q154" i="2"/>
  <c r="Q153" i="2"/>
  <c r="Q152" i="2"/>
  <c r="Q151" i="2"/>
  <c r="Q150" i="2"/>
  <c r="Q149" i="2"/>
  <c r="Q148" i="2"/>
  <c r="Q147" i="2"/>
  <c r="Q146" i="2"/>
  <c r="Q145" i="2"/>
  <c r="Q144" i="2"/>
  <c r="Q143" i="2"/>
  <c r="Q142" i="2"/>
  <c r="Q141" i="2"/>
  <c r="Q140" i="2"/>
  <c r="Q139" i="2"/>
  <c r="Q138" i="2"/>
  <c r="Q137" i="2"/>
  <c r="Q136" i="2"/>
  <c r="Q135" i="2"/>
  <c r="Q134" i="2"/>
  <c r="Q133" i="2"/>
  <c r="Q132" i="2"/>
  <c r="Q131" i="2"/>
  <c r="Q130" i="2"/>
  <c r="Q129" i="2"/>
  <c r="Q128" i="2"/>
  <c r="Q127" i="2"/>
  <c r="Q126" i="2"/>
  <c r="Q125" i="2"/>
  <c r="Q124" i="2"/>
  <c r="Q123" i="2"/>
  <c r="Q122" i="2"/>
  <c r="Q121" i="2"/>
  <c r="Q120" i="2"/>
  <c r="Q119" i="2"/>
  <c r="Q118" i="2"/>
  <c r="Q117" i="2"/>
  <c r="Q116" i="2"/>
  <c r="Q115" i="2"/>
  <c r="Q114" i="2"/>
  <c r="Q113" i="2"/>
  <c r="Q112" i="2"/>
  <c r="Q111" i="2"/>
  <c r="Q110" i="2"/>
  <c r="Q109" i="2"/>
  <c r="Q108" i="2"/>
  <c r="Q107" i="2"/>
  <c r="Q106" i="2"/>
  <c r="Q105" i="2"/>
  <c r="Q104" i="2"/>
  <c r="Q103" i="2"/>
  <c r="Q102" i="2"/>
  <c r="Q101" i="2"/>
  <c r="Q100" i="2"/>
  <c r="Q99" i="2"/>
  <c r="Q98" i="2"/>
  <c r="Q97" i="2"/>
  <c r="Q96" i="2"/>
  <c r="Q95" i="2"/>
  <c r="Q94" i="2"/>
  <c r="Q93" i="2"/>
  <c r="Q92" i="2"/>
  <c r="Q91" i="2"/>
  <c r="Q90" i="2"/>
  <c r="Q89" i="2"/>
  <c r="Q88" i="2"/>
  <c r="Q87" i="2"/>
  <c r="Q86" i="2"/>
  <c r="Q85" i="2"/>
  <c r="Q84" i="2"/>
  <c r="Q83" i="2"/>
  <c r="Q82" i="2"/>
  <c r="Q81" i="2"/>
  <c r="Q80" i="2"/>
  <c r="Q79" i="2"/>
  <c r="Q78" i="2"/>
  <c r="Q77" i="2"/>
  <c r="Q76" i="2"/>
  <c r="Q75" i="2"/>
  <c r="Q74" i="2"/>
  <c r="Q73" i="2"/>
  <c r="Q72" i="2"/>
  <c r="Q71" i="2"/>
  <c r="Q70" i="2"/>
  <c r="Q69" i="2"/>
  <c r="Q68" i="2"/>
  <c r="Q67" i="2"/>
  <c r="Q66" i="2"/>
  <c r="Q65" i="2"/>
  <c r="Q64" i="2"/>
  <c r="Q63" i="2"/>
  <c r="Q62" i="2"/>
  <c r="Q61" i="2"/>
  <c r="Q60" i="2"/>
  <c r="Q59" i="2"/>
  <c r="Q58" i="2"/>
  <c r="Q57" i="2"/>
  <c r="Q56" i="2"/>
  <c r="Q55" i="2"/>
  <c r="Q54" i="2"/>
  <c r="Q53" i="2"/>
  <c r="Q52" i="2"/>
  <c r="Q51" i="2"/>
  <c r="Q50" i="2"/>
  <c r="Q49" i="2"/>
  <c r="Q48" i="2"/>
  <c r="Q47" i="2"/>
  <c r="Q46" i="2"/>
  <c r="Q45" i="2"/>
  <c r="Q44" i="2"/>
  <c r="Q43" i="2"/>
  <c r="Q42" i="2"/>
  <c r="Q41" i="2"/>
  <c r="Q40" i="2"/>
  <c r="Q39" i="2"/>
  <c r="Q38" i="2"/>
  <c r="Q37" i="2"/>
  <c r="Q36" i="2"/>
  <c r="Q35" i="2"/>
  <c r="Q32" i="2"/>
  <c r="Q31" i="2"/>
  <c r="Q30" i="2"/>
  <c r="Q24" i="2"/>
  <c r="Q23" i="2"/>
  <c r="Q22" i="2"/>
  <c r="Q21" i="2"/>
  <c r="Q20" i="2"/>
  <c r="Q17" i="2"/>
  <c r="Q16" i="2"/>
  <c r="Q15" i="2"/>
  <c r="Q14" i="2"/>
  <c r="Q13" i="2"/>
  <c r="Q10" i="2"/>
  <c r="Q7" i="2"/>
  <c r="Q6" i="2"/>
  <c r="Q5" i="2"/>
  <c r="P164" i="1"/>
  <c r="P163" i="1"/>
  <c r="P162" i="1"/>
  <c r="P161" i="1"/>
  <c r="P160" i="1"/>
  <c r="P159" i="1"/>
  <c r="P158" i="1"/>
  <c r="P157" i="1"/>
  <c r="P156" i="1"/>
  <c r="P155" i="1"/>
  <c r="P154" i="1"/>
  <c r="P153" i="1"/>
  <c r="P152" i="1"/>
  <c r="P151" i="1"/>
  <c r="P150" i="1"/>
  <c r="P149" i="1"/>
  <c r="P148" i="1"/>
  <c r="P147" i="1"/>
  <c r="P146" i="1"/>
  <c r="P145" i="1"/>
  <c r="P144" i="1"/>
  <c r="P143" i="1"/>
  <c r="P142" i="1"/>
  <c r="P141" i="1"/>
  <c r="P140" i="1"/>
  <c r="P139" i="1"/>
  <c r="P138" i="1"/>
  <c r="P137" i="1"/>
  <c r="P136" i="1"/>
  <c r="P135" i="1"/>
  <c r="P134" i="1"/>
  <c r="P133" i="1"/>
  <c r="P132" i="1"/>
  <c r="P131" i="1"/>
  <c r="P130" i="1"/>
  <c r="P129" i="1"/>
  <c r="P128" i="1"/>
  <c r="P127" i="1"/>
  <c r="P126" i="1"/>
  <c r="P125" i="1"/>
  <c r="P124" i="1"/>
  <c r="P123" i="1"/>
  <c r="P122" i="1"/>
  <c r="P121" i="1"/>
  <c r="P120" i="1"/>
  <c r="P119" i="1"/>
  <c r="P118" i="1"/>
  <c r="P117" i="1"/>
  <c r="P116" i="1"/>
  <c r="P115" i="1"/>
  <c r="P114" i="1"/>
  <c r="P113" i="1"/>
  <c r="P112" i="1"/>
  <c r="P111" i="1"/>
  <c r="P110" i="1"/>
  <c r="P109" i="1"/>
  <c r="P108" i="1"/>
  <c r="P107" i="1"/>
  <c r="P106" i="1"/>
  <c r="P105" i="1"/>
  <c r="P104" i="1"/>
  <c r="P103" i="1"/>
  <c r="P102" i="1"/>
  <c r="P101" i="1"/>
  <c r="P100" i="1"/>
  <c r="P99" i="1"/>
  <c r="P98" i="1"/>
  <c r="P97" i="1"/>
  <c r="P96" i="1"/>
  <c r="P95" i="1"/>
  <c r="P94" i="1"/>
  <c r="P93" i="1"/>
  <c r="P92" i="1"/>
  <c r="P91" i="1"/>
  <c r="P90" i="1"/>
  <c r="P89" i="1"/>
  <c r="P88" i="1"/>
  <c r="P87" i="1"/>
  <c r="P86" i="1"/>
  <c r="P85" i="1"/>
  <c r="P84" i="1"/>
  <c r="P83" i="1"/>
  <c r="P82" i="1"/>
  <c r="P81" i="1"/>
  <c r="P80" i="1"/>
  <c r="P79" i="1"/>
  <c r="P78" i="1"/>
  <c r="P77" i="1"/>
  <c r="P76" i="1"/>
  <c r="P75" i="1"/>
  <c r="P74" i="1"/>
  <c r="P73" i="1"/>
  <c r="P72" i="1"/>
  <c r="P71" i="1"/>
  <c r="P70" i="1"/>
  <c r="P69" i="1"/>
  <c r="P68" i="1"/>
  <c r="P67" i="1"/>
  <c r="P66" i="1"/>
  <c r="P65" i="1"/>
  <c r="P64" i="1"/>
  <c r="P63" i="1"/>
  <c r="P62" i="1"/>
  <c r="P61" i="1"/>
  <c r="P60" i="1"/>
  <c r="P59" i="1"/>
  <c r="P58" i="1"/>
  <c r="P57" i="1"/>
  <c r="P56" i="1"/>
  <c r="P55" i="1"/>
  <c r="P54" i="1"/>
  <c r="P53" i="1"/>
  <c r="P52" i="1"/>
  <c r="P51" i="1"/>
  <c r="P50" i="1"/>
  <c r="P49" i="1"/>
  <c r="P48" i="1"/>
  <c r="P47" i="1"/>
  <c r="P46" i="1"/>
  <c r="P45" i="1"/>
  <c r="P44" i="1"/>
  <c r="P43" i="1"/>
  <c r="P42" i="1"/>
  <c r="P41" i="1"/>
  <c r="P40" i="1"/>
  <c r="P39" i="1"/>
  <c r="P38" i="1"/>
  <c r="P37" i="1"/>
  <c r="P36" i="1"/>
  <c r="P35" i="1"/>
  <c r="P32" i="1"/>
  <c r="P31" i="1"/>
  <c r="P30" i="1"/>
  <c r="P24" i="1"/>
  <c r="P23" i="1"/>
  <c r="P22" i="1"/>
  <c r="P21" i="1"/>
  <c r="P20" i="1"/>
  <c r="P17" i="1"/>
  <c r="P16" i="1"/>
  <c r="P15" i="1"/>
  <c r="P14" i="1"/>
  <c r="P13" i="1"/>
  <c r="P10" i="1"/>
  <c r="P7" i="1"/>
  <c r="P6" i="1"/>
  <c r="P5" i="1"/>
  <c r="R168" i="2" l="1"/>
  <c r="Q168" i="2"/>
  <c r="E167" i="2"/>
  <c r="E166" i="2"/>
  <c r="E165" i="2"/>
  <c r="O164" i="2"/>
  <c r="M164" i="2"/>
  <c r="L164" i="2"/>
  <c r="G164" i="2"/>
  <c r="E164" i="2"/>
  <c r="K164" i="2" s="1"/>
  <c r="L163" i="2"/>
  <c r="K163" i="2"/>
  <c r="J163" i="2"/>
  <c r="I163" i="2"/>
  <c r="E163" i="2"/>
  <c r="P163" i="2" s="1"/>
  <c r="O162" i="2"/>
  <c r="I162" i="2"/>
  <c r="E162" i="2"/>
  <c r="L161" i="2"/>
  <c r="E161" i="2"/>
  <c r="P160" i="2"/>
  <c r="M160" i="2"/>
  <c r="K160" i="2"/>
  <c r="J160" i="2"/>
  <c r="I160" i="2"/>
  <c r="H160" i="2"/>
  <c r="E160" i="2"/>
  <c r="O160" i="2" s="1"/>
  <c r="R160" i="2" s="1"/>
  <c r="P159" i="2"/>
  <c r="M159" i="2"/>
  <c r="J159" i="2"/>
  <c r="H159" i="2"/>
  <c r="E159" i="2"/>
  <c r="O159" i="2" s="1"/>
  <c r="R159" i="2" s="1"/>
  <c r="O158" i="2"/>
  <c r="M158" i="2"/>
  <c r="L158" i="2"/>
  <c r="K158" i="2"/>
  <c r="J158" i="2"/>
  <c r="G158" i="2"/>
  <c r="E158" i="2"/>
  <c r="P157" i="2"/>
  <c r="O157" i="2"/>
  <c r="R157" i="2" s="1"/>
  <c r="L157" i="2"/>
  <c r="J157" i="2"/>
  <c r="I157" i="2"/>
  <c r="H157" i="2"/>
  <c r="G157" i="2"/>
  <c r="E157" i="2"/>
  <c r="N157" i="2" s="1"/>
  <c r="O156" i="2"/>
  <c r="N156" i="2"/>
  <c r="M156" i="2"/>
  <c r="G156" i="2"/>
  <c r="E156" i="2"/>
  <c r="N155" i="2"/>
  <c r="L155" i="2"/>
  <c r="I155" i="2"/>
  <c r="E155" i="2"/>
  <c r="P154" i="2"/>
  <c r="O154" i="2"/>
  <c r="N154" i="2"/>
  <c r="K154" i="2"/>
  <c r="I154" i="2"/>
  <c r="H154" i="2"/>
  <c r="G154" i="2"/>
  <c r="E154" i="2"/>
  <c r="P153" i="2"/>
  <c r="N153" i="2"/>
  <c r="M153" i="2"/>
  <c r="H153" i="2"/>
  <c r="E153" i="2"/>
  <c r="P152" i="2"/>
  <c r="M152" i="2"/>
  <c r="K152" i="2"/>
  <c r="J152" i="2"/>
  <c r="I152" i="2"/>
  <c r="H152" i="2"/>
  <c r="G152" i="2"/>
  <c r="E152" i="2"/>
  <c r="O152" i="2" s="1"/>
  <c r="R152" i="2" s="1"/>
  <c r="H151" i="2"/>
  <c r="G151" i="2"/>
  <c r="E151" i="2"/>
  <c r="P151" i="2" s="1"/>
  <c r="O150" i="2"/>
  <c r="R150" i="2" s="1"/>
  <c r="M150" i="2"/>
  <c r="L150" i="2"/>
  <c r="K150" i="2"/>
  <c r="J150" i="2"/>
  <c r="I150" i="2"/>
  <c r="G150" i="2"/>
  <c r="E150" i="2"/>
  <c r="P150" i="2" s="1"/>
  <c r="O149" i="2"/>
  <c r="N149" i="2"/>
  <c r="L149" i="2"/>
  <c r="J149" i="2"/>
  <c r="I149" i="2"/>
  <c r="H149" i="2"/>
  <c r="G149" i="2"/>
  <c r="E149" i="2"/>
  <c r="K148" i="2"/>
  <c r="E148" i="2"/>
  <c r="I147" i="2"/>
  <c r="H147" i="2"/>
  <c r="E147" i="2"/>
  <c r="O146" i="2"/>
  <c r="N146" i="2"/>
  <c r="K146" i="2"/>
  <c r="I146" i="2"/>
  <c r="H146" i="2"/>
  <c r="E146" i="2"/>
  <c r="M146" i="2" s="1"/>
  <c r="L145" i="2"/>
  <c r="K145" i="2"/>
  <c r="E145" i="2"/>
  <c r="M145" i="2" s="1"/>
  <c r="P144" i="2"/>
  <c r="O144" i="2"/>
  <c r="R144" i="2" s="1"/>
  <c r="M144" i="2"/>
  <c r="K144" i="2"/>
  <c r="J144" i="2"/>
  <c r="I144" i="2"/>
  <c r="H144" i="2"/>
  <c r="G144" i="2"/>
  <c r="E144" i="2"/>
  <c r="N144" i="2" s="1"/>
  <c r="P143" i="2"/>
  <c r="H143" i="2"/>
  <c r="G143" i="2"/>
  <c r="E143" i="2"/>
  <c r="M143" i="2" s="1"/>
  <c r="O142" i="2"/>
  <c r="R142" i="2" s="1"/>
  <c r="M142" i="2"/>
  <c r="L142" i="2"/>
  <c r="K142" i="2"/>
  <c r="J142" i="2"/>
  <c r="I142" i="2"/>
  <c r="G142" i="2"/>
  <c r="E142" i="2"/>
  <c r="P142" i="2" s="1"/>
  <c r="O141" i="2"/>
  <c r="N141" i="2"/>
  <c r="L141" i="2"/>
  <c r="J141" i="2"/>
  <c r="I141" i="2"/>
  <c r="H141" i="2"/>
  <c r="G141" i="2"/>
  <c r="E141" i="2"/>
  <c r="O140" i="2"/>
  <c r="N140" i="2"/>
  <c r="K140" i="2"/>
  <c r="I140" i="2"/>
  <c r="E140" i="2"/>
  <c r="L139" i="2"/>
  <c r="I139" i="2"/>
  <c r="H139" i="2"/>
  <c r="E139" i="2"/>
  <c r="K139" i="2" s="1"/>
  <c r="O138" i="2"/>
  <c r="N138" i="2"/>
  <c r="K138" i="2"/>
  <c r="I138" i="2"/>
  <c r="H138" i="2"/>
  <c r="E138" i="2"/>
  <c r="M138" i="2" s="1"/>
  <c r="E137" i="2"/>
  <c r="P136" i="2"/>
  <c r="O136" i="2"/>
  <c r="M136" i="2"/>
  <c r="L136" i="2"/>
  <c r="K136" i="2"/>
  <c r="J136" i="2"/>
  <c r="I136" i="2"/>
  <c r="H136" i="2"/>
  <c r="G136" i="2"/>
  <c r="E136" i="2"/>
  <c r="N136" i="2" s="1"/>
  <c r="N135" i="2"/>
  <c r="M135" i="2"/>
  <c r="J135" i="2"/>
  <c r="I135" i="2"/>
  <c r="E135" i="2"/>
  <c r="O135" i="2" s="1"/>
  <c r="O134" i="2"/>
  <c r="N134" i="2"/>
  <c r="M134" i="2"/>
  <c r="J134" i="2"/>
  <c r="I134" i="2"/>
  <c r="G134" i="2"/>
  <c r="E134" i="2"/>
  <c r="N133" i="2"/>
  <c r="L133" i="2"/>
  <c r="K133" i="2"/>
  <c r="J133" i="2"/>
  <c r="I133" i="2"/>
  <c r="H133" i="2"/>
  <c r="E133" i="2"/>
  <c r="M133" i="2" s="1"/>
  <c r="P132" i="2"/>
  <c r="N132" i="2"/>
  <c r="E132" i="2"/>
  <c r="P131" i="2"/>
  <c r="L131" i="2"/>
  <c r="K131" i="2"/>
  <c r="H131" i="2"/>
  <c r="E131" i="2"/>
  <c r="N130" i="2"/>
  <c r="E130" i="2"/>
  <c r="O130" i="2" s="1"/>
  <c r="P129" i="2"/>
  <c r="O129" i="2"/>
  <c r="N129" i="2"/>
  <c r="J129" i="2"/>
  <c r="H129" i="2"/>
  <c r="G129" i="2"/>
  <c r="E129" i="2"/>
  <c r="R128" i="2"/>
  <c r="P128" i="2"/>
  <c r="O128" i="2"/>
  <c r="M128" i="2"/>
  <c r="L128" i="2"/>
  <c r="K128" i="2"/>
  <c r="J128" i="2"/>
  <c r="I128" i="2"/>
  <c r="H128" i="2"/>
  <c r="G128" i="2"/>
  <c r="E128" i="2"/>
  <c r="N128" i="2" s="1"/>
  <c r="P127" i="2"/>
  <c r="N127" i="2"/>
  <c r="L127" i="2"/>
  <c r="J127" i="2"/>
  <c r="H127" i="2"/>
  <c r="G127" i="2"/>
  <c r="E127" i="2"/>
  <c r="O126" i="2"/>
  <c r="N126" i="2"/>
  <c r="M126" i="2"/>
  <c r="K126" i="2"/>
  <c r="J126" i="2"/>
  <c r="I126" i="2"/>
  <c r="E126" i="2"/>
  <c r="P125" i="2"/>
  <c r="N125" i="2"/>
  <c r="L125" i="2"/>
  <c r="J125" i="2"/>
  <c r="H125" i="2"/>
  <c r="G125" i="2"/>
  <c r="E125" i="2"/>
  <c r="P124" i="2"/>
  <c r="N124" i="2"/>
  <c r="M124" i="2"/>
  <c r="L124" i="2"/>
  <c r="K124" i="2"/>
  <c r="I124" i="2"/>
  <c r="H124" i="2"/>
  <c r="G124" i="2"/>
  <c r="E124" i="2"/>
  <c r="J124" i="2" s="1"/>
  <c r="P123" i="2"/>
  <c r="N123" i="2"/>
  <c r="I123" i="2"/>
  <c r="H123" i="2"/>
  <c r="E123" i="2"/>
  <c r="M123" i="2" s="1"/>
  <c r="E122" i="2"/>
  <c r="E121" i="2"/>
  <c r="P120" i="2"/>
  <c r="O120" i="2"/>
  <c r="M120" i="2"/>
  <c r="L120" i="2"/>
  <c r="K120" i="2"/>
  <c r="J120" i="2"/>
  <c r="I120" i="2"/>
  <c r="H120" i="2"/>
  <c r="G120" i="2"/>
  <c r="E120" i="2"/>
  <c r="N120" i="2" s="1"/>
  <c r="L119" i="2"/>
  <c r="J119" i="2"/>
  <c r="E119" i="2"/>
  <c r="N118" i="2"/>
  <c r="M118" i="2"/>
  <c r="K118" i="2"/>
  <c r="G118" i="2"/>
  <c r="E118" i="2"/>
  <c r="O117" i="2"/>
  <c r="N117" i="2"/>
  <c r="L117" i="2"/>
  <c r="I117" i="2"/>
  <c r="E117" i="2"/>
  <c r="P116" i="2"/>
  <c r="O116" i="2"/>
  <c r="N116" i="2"/>
  <c r="H116" i="2"/>
  <c r="G116" i="2"/>
  <c r="E116" i="2"/>
  <c r="M116" i="2" s="1"/>
  <c r="P115" i="2"/>
  <c r="E115" i="2"/>
  <c r="E114" i="2"/>
  <c r="P113" i="2"/>
  <c r="H113" i="2"/>
  <c r="E113" i="2"/>
  <c r="G112" i="2"/>
  <c r="E112" i="2"/>
  <c r="M112" i="2" s="1"/>
  <c r="E111" i="2"/>
  <c r="N110" i="2"/>
  <c r="M110" i="2"/>
  <c r="L110" i="2"/>
  <c r="G110" i="2"/>
  <c r="E110" i="2"/>
  <c r="O110" i="2" s="1"/>
  <c r="E109" i="2"/>
  <c r="E108" i="2"/>
  <c r="O107" i="2"/>
  <c r="N107" i="2"/>
  <c r="M107" i="2"/>
  <c r="L107" i="2"/>
  <c r="J107" i="2"/>
  <c r="H107" i="2"/>
  <c r="G107" i="2"/>
  <c r="E107" i="2"/>
  <c r="R106" i="2"/>
  <c r="P106" i="2"/>
  <c r="O106" i="2"/>
  <c r="M106" i="2"/>
  <c r="L106" i="2"/>
  <c r="K106" i="2"/>
  <c r="J106" i="2"/>
  <c r="I106" i="2"/>
  <c r="H106" i="2"/>
  <c r="G106" i="2"/>
  <c r="E106" i="2"/>
  <c r="N106" i="2" s="1"/>
  <c r="N105" i="2"/>
  <c r="M105" i="2"/>
  <c r="L105" i="2"/>
  <c r="I105" i="2"/>
  <c r="H105" i="2"/>
  <c r="G105" i="2"/>
  <c r="E105" i="2"/>
  <c r="O105" i="2" s="1"/>
  <c r="J104" i="2"/>
  <c r="E104" i="2"/>
  <c r="O103" i="2"/>
  <c r="N103" i="2"/>
  <c r="L103" i="2"/>
  <c r="H103" i="2"/>
  <c r="G103" i="2"/>
  <c r="E103" i="2"/>
  <c r="K103" i="2" s="1"/>
  <c r="G102" i="2"/>
  <c r="E102" i="2"/>
  <c r="M101" i="2"/>
  <c r="J101" i="2"/>
  <c r="I101" i="2"/>
  <c r="E101" i="2"/>
  <c r="P100" i="2"/>
  <c r="M100" i="2"/>
  <c r="J100" i="2"/>
  <c r="E100" i="2"/>
  <c r="O100" i="2" s="1"/>
  <c r="R100" i="2" s="1"/>
  <c r="P99" i="2"/>
  <c r="N99" i="2"/>
  <c r="M99" i="2"/>
  <c r="L99" i="2"/>
  <c r="K99" i="2"/>
  <c r="J99" i="2"/>
  <c r="H99" i="2"/>
  <c r="G99" i="2"/>
  <c r="E99" i="2"/>
  <c r="P98" i="2"/>
  <c r="R98" i="2" s="1"/>
  <c r="O98" i="2"/>
  <c r="M98" i="2"/>
  <c r="L98" i="2"/>
  <c r="K98" i="2"/>
  <c r="J98" i="2"/>
  <c r="I98" i="2"/>
  <c r="H98" i="2"/>
  <c r="G98" i="2"/>
  <c r="E98" i="2"/>
  <c r="N98" i="2" s="1"/>
  <c r="P97" i="2"/>
  <c r="N97" i="2"/>
  <c r="M97" i="2"/>
  <c r="L97" i="2"/>
  <c r="J97" i="2"/>
  <c r="I97" i="2"/>
  <c r="H97" i="2"/>
  <c r="G97" i="2"/>
  <c r="E97" i="2"/>
  <c r="K97" i="2" s="1"/>
  <c r="N96" i="2"/>
  <c r="I96" i="2"/>
  <c r="E96" i="2"/>
  <c r="L95" i="2"/>
  <c r="K95" i="2"/>
  <c r="J95" i="2"/>
  <c r="I95" i="2"/>
  <c r="H95" i="2"/>
  <c r="G95" i="2"/>
  <c r="E95" i="2"/>
  <c r="O95" i="2" s="1"/>
  <c r="O94" i="2"/>
  <c r="N94" i="2"/>
  <c r="M94" i="2"/>
  <c r="L94" i="2"/>
  <c r="K94" i="2"/>
  <c r="I94" i="2"/>
  <c r="G94" i="2"/>
  <c r="E94" i="2"/>
  <c r="N93" i="2"/>
  <c r="M93" i="2"/>
  <c r="K93" i="2"/>
  <c r="H93" i="2"/>
  <c r="E93" i="2"/>
  <c r="P93" i="2" s="1"/>
  <c r="N92" i="2"/>
  <c r="J92" i="2"/>
  <c r="I92" i="2"/>
  <c r="H92" i="2"/>
  <c r="E92" i="2"/>
  <c r="O92" i="2" s="1"/>
  <c r="P91" i="2"/>
  <c r="L91" i="2"/>
  <c r="J91" i="2"/>
  <c r="H91" i="2"/>
  <c r="G91" i="2"/>
  <c r="E91" i="2"/>
  <c r="M91" i="2" s="1"/>
  <c r="P90" i="2"/>
  <c r="M90" i="2"/>
  <c r="L90" i="2"/>
  <c r="K90" i="2"/>
  <c r="J90" i="2"/>
  <c r="I90" i="2"/>
  <c r="H90" i="2"/>
  <c r="G90" i="2"/>
  <c r="E90" i="2"/>
  <c r="N90" i="2" s="1"/>
  <c r="O89" i="2"/>
  <c r="R89" i="2" s="1"/>
  <c r="E89" i="2"/>
  <c r="P89" i="2" s="1"/>
  <c r="N88" i="2"/>
  <c r="M88" i="2"/>
  <c r="L88" i="2"/>
  <c r="K88" i="2"/>
  <c r="J88" i="2"/>
  <c r="I88" i="2"/>
  <c r="G88" i="2"/>
  <c r="E88" i="2"/>
  <c r="R87" i="2"/>
  <c r="P87" i="2"/>
  <c r="O87" i="2"/>
  <c r="N87" i="2"/>
  <c r="L87" i="2"/>
  <c r="I87" i="2"/>
  <c r="H87" i="2"/>
  <c r="G87" i="2"/>
  <c r="E87" i="2"/>
  <c r="P86" i="2"/>
  <c r="M86" i="2"/>
  <c r="L86" i="2"/>
  <c r="K86" i="2"/>
  <c r="I86" i="2"/>
  <c r="H86" i="2"/>
  <c r="G86" i="2"/>
  <c r="E86" i="2"/>
  <c r="J86" i="2" s="1"/>
  <c r="N85" i="2"/>
  <c r="M85" i="2"/>
  <c r="L85" i="2"/>
  <c r="K85" i="2"/>
  <c r="E85" i="2"/>
  <c r="P84" i="2"/>
  <c r="O84" i="2"/>
  <c r="R84" i="2" s="1"/>
  <c r="K84" i="2"/>
  <c r="J84" i="2"/>
  <c r="H84" i="2"/>
  <c r="G84" i="2"/>
  <c r="E84" i="2"/>
  <c r="O83" i="2"/>
  <c r="N83" i="2"/>
  <c r="M83" i="2"/>
  <c r="L83" i="2"/>
  <c r="J83" i="2"/>
  <c r="E83" i="2"/>
  <c r="P82" i="2"/>
  <c r="O82" i="2"/>
  <c r="R82" i="2" s="1"/>
  <c r="M82" i="2"/>
  <c r="L82" i="2"/>
  <c r="K82" i="2"/>
  <c r="J82" i="2"/>
  <c r="I82" i="2"/>
  <c r="H82" i="2"/>
  <c r="G82" i="2"/>
  <c r="E82" i="2"/>
  <c r="N82" i="2" s="1"/>
  <c r="E81" i="2"/>
  <c r="J80" i="2"/>
  <c r="G80" i="2"/>
  <c r="E80" i="2"/>
  <c r="P79" i="2"/>
  <c r="N79" i="2"/>
  <c r="L79" i="2"/>
  <c r="K79" i="2"/>
  <c r="J79" i="2"/>
  <c r="I79" i="2"/>
  <c r="H79" i="2"/>
  <c r="G79" i="2"/>
  <c r="E79" i="2"/>
  <c r="M79" i="2" s="1"/>
  <c r="P78" i="2"/>
  <c r="O78" i="2"/>
  <c r="N78" i="2"/>
  <c r="M78" i="2"/>
  <c r="H78" i="2"/>
  <c r="G78" i="2"/>
  <c r="E78" i="2"/>
  <c r="P77" i="2"/>
  <c r="E77" i="2"/>
  <c r="O76" i="2"/>
  <c r="E76" i="2"/>
  <c r="P76" i="2" s="1"/>
  <c r="P75" i="2"/>
  <c r="O75" i="2"/>
  <c r="R75" i="2" s="1"/>
  <c r="G75" i="2"/>
  <c r="E75" i="2"/>
  <c r="R74" i="2"/>
  <c r="P74" i="2"/>
  <c r="O74" i="2"/>
  <c r="M74" i="2"/>
  <c r="L74" i="2"/>
  <c r="K74" i="2"/>
  <c r="J74" i="2"/>
  <c r="I74" i="2"/>
  <c r="H74" i="2"/>
  <c r="G74" i="2"/>
  <c r="E74" i="2"/>
  <c r="N74" i="2" s="1"/>
  <c r="P73" i="2"/>
  <c r="O73" i="2"/>
  <c r="R73" i="2" s="1"/>
  <c r="N73" i="2"/>
  <c r="J73" i="2"/>
  <c r="H73" i="2"/>
  <c r="G73" i="2"/>
  <c r="E73" i="2"/>
  <c r="N72" i="2"/>
  <c r="M72" i="2"/>
  <c r="L72" i="2"/>
  <c r="K72" i="2"/>
  <c r="J72" i="2"/>
  <c r="I72" i="2"/>
  <c r="G72" i="2"/>
  <c r="E72" i="2"/>
  <c r="O71" i="2"/>
  <c r="N71" i="2"/>
  <c r="L71" i="2"/>
  <c r="K71" i="2"/>
  <c r="I71" i="2"/>
  <c r="H71" i="2"/>
  <c r="G71" i="2"/>
  <c r="E71" i="2"/>
  <c r="M70" i="2"/>
  <c r="L70" i="2"/>
  <c r="K70" i="2"/>
  <c r="I70" i="2"/>
  <c r="G70" i="2"/>
  <c r="E70" i="2"/>
  <c r="O70" i="2" s="1"/>
  <c r="P69" i="2"/>
  <c r="N69" i="2"/>
  <c r="M69" i="2"/>
  <c r="L69" i="2"/>
  <c r="J69" i="2"/>
  <c r="H69" i="2"/>
  <c r="E69" i="2"/>
  <c r="P68" i="2"/>
  <c r="E68" i="2"/>
  <c r="K67" i="2"/>
  <c r="H67" i="2"/>
  <c r="E67" i="2"/>
  <c r="O67" i="2" s="1"/>
  <c r="P66" i="2"/>
  <c r="O66" i="2"/>
  <c r="R66" i="2" s="1"/>
  <c r="M66" i="2"/>
  <c r="L66" i="2"/>
  <c r="K66" i="2"/>
  <c r="J66" i="2"/>
  <c r="I66" i="2"/>
  <c r="H66" i="2"/>
  <c r="G66" i="2"/>
  <c r="E66" i="2"/>
  <c r="N66" i="2" s="1"/>
  <c r="O65" i="2"/>
  <c r="N65" i="2"/>
  <c r="H65" i="2"/>
  <c r="E65" i="2"/>
  <c r="J64" i="2"/>
  <c r="G64" i="2"/>
  <c r="E64" i="2"/>
  <c r="O64" i="2" s="1"/>
  <c r="P63" i="2"/>
  <c r="N63" i="2"/>
  <c r="L63" i="2"/>
  <c r="K63" i="2"/>
  <c r="J63" i="2"/>
  <c r="I63" i="2"/>
  <c r="H63" i="2"/>
  <c r="G63" i="2"/>
  <c r="E63" i="2"/>
  <c r="M63" i="2" s="1"/>
  <c r="N62" i="2"/>
  <c r="E62" i="2"/>
  <c r="E61" i="2"/>
  <c r="O60" i="2"/>
  <c r="N60" i="2"/>
  <c r="M60" i="2"/>
  <c r="K60" i="2"/>
  <c r="J60" i="2"/>
  <c r="I60" i="2"/>
  <c r="G60" i="2"/>
  <c r="E60" i="2"/>
  <c r="N59" i="2"/>
  <c r="M59" i="2"/>
  <c r="K59" i="2"/>
  <c r="J59" i="2"/>
  <c r="G59" i="2"/>
  <c r="E59" i="2"/>
  <c r="O59" i="2" s="1"/>
  <c r="P58" i="2"/>
  <c r="O58" i="2"/>
  <c r="R58" i="2" s="1"/>
  <c r="M58" i="2"/>
  <c r="L58" i="2"/>
  <c r="K58" i="2"/>
  <c r="J58" i="2"/>
  <c r="I58" i="2"/>
  <c r="H58" i="2"/>
  <c r="G58" i="2"/>
  <c r="E58" i="2"/>
  <c r="N58" i="2" s="1"/>
  <c r="O57" i="2"/>
  <c r="M57" i="2"/>
  <c r="J57" i="2"/>
  <c r="I57" i="2"/>
  <c r="H57" i="2"/>
  <c r="E57" i="2"/>
  <c r="N57" i="2" s="1"/>
  <c r="N56" i="2"/>
  <c r="M56" i="2"/>
  <c r="L56" i="2"/>
  <c r="K56" i="2"/>
  <c r="J56" i="2"/>
  <c r="I56" i="2"/>
  <c r="G56" i="2"/>
  <c r="E56" i="2"/>
  <c r="E55" i="2"/>
  <c r="O54" i="2"/>
  <c r="M54" i="2"/>
  <c r="L54" i="2"/>
  <c r="K54" i="2"/>
  <c r="I54" i="2"/>
  <c r="H54" i="2"/>
  <c r="G54" i="2"/>
  <c r="E54" i="2"/>
  <c r="P53" i="2"/>
  <c r="M53" i="2"/>
  <c r="L53" i="2"/>
  <c r="K53" i="2"/>
  <c r="J53" i="2"/>
  <c r="E53" i="2"/>
  <c r="N53" i="2" s="1"/>
  <c r="P52" i="2"/>
  <c r="N52" i="2"/>
  <c r="E52" i="2"/>
  <c r="O51" i="2"/>
  <c r="N51" i="2"/>
  <c r="H51" i="2"/>
  <c r="E51" i="2"/>
  <c r="R50" i="2"/>
  <c r="P50" i="2"/>
  <c r="O50" i="2"/>
  <c r="M50" i="2"/>
  <c r="L50" i="2"/>
  <c r="K50" i="2"/>
  <c r="J50" i="2"/>
  <c r="I50" i="2"/>
  <c r="H50" i="2"/>
  <c r="G50" i="2"/>
  <c r="E50" i="2"/>
  <c r="N50" i="2" s="1"/>
  <c r="P49" i="2"/>
  <c r="N49" i="2"/>
  <c r="M49" i="2"/>
  <c r="G49" i="2"/>
  <c r="E49" i="2"/>
  <c r="K49" i="2" s="1"/>
  <c r="N48" i="2"/>
  <c r="M48" i="2"/>
  <c r="L48" i="2"/>
  <c r="K48" i="2"/>
  <c r="J48" i="2"/>
  <c r="I48" i="2"/>
  <c r="G48" i="2"/>
  <c r="E48" i="2"/>
  <c r="K47" i="2"/>
  <c r="E47" i="2"/>
  <c r="O47" i="2" s="1"/>
  <c r="P46" i="2"/>
  <c r="O46" i="2"/>
  <c r="R46" i="2" s="1"/>
  <c r="I46" i="2"/>
  <c r="G46" i="2"/>
  <c r="E46" i="2"/>
  <c r="M45" i="2"/>
  <c r="L45" i="2"/>
  <c r="K45" i="2"/>
  <c r="J45" i="2"/>
  <c r="E45" i="2"/>
  <c r="N45" i="2" s="1"/>
  <c r="P44" i="2"/>
  <c r="H44" i="2"/>
  <c r="E44" i="2"/>
  <c r="N43" i="2"/>
  <c r="L43" i="2"/>
  <c r="K43" i="2"/>
  <c r="J43" i="2"/>
  <c r="H43" i="2"/>
  <c r="E43" i="2"/>
  <c r="M43" i="2" s="1"/>
  <c r="P42" i="2"/>
  <c r="O42" i="2"/>
  <c r="M42" i="2"/>
  <c r="L42" i="2"/>
  <c r="K42" i="2"/>
  <c r="J42" i="2"/>
  <c r="I42" i="2"/>
  <c r="H42" i="2"/>
  <c r="G42" i="2"/>
  <c r="E42" i="2"/>
  <c r="N42" i="2" s="1"/>
  <c r="N41" i="2"/>
  <c r="L41" i="2"/>
  <c r="J41" i="2"/>
  <c r="I41" i="2"/>
  <c r="H41" i="2"/>
  <c r="E41" i="2"/>
  <c r="K41" i="2" s="1"/>
  <c r="O40" i="2"/>
  <c r="L40" i="2"/>
  <c r="E40" i="2"/>
  <c r="N40" i="2" s="1"/>
  <c r="P39" i="2"/>
  <c r="N39" i="2"/>
  <c r="L39" i="2"/>
  <c r="K39" i="2"/>
  <c r="J39" i="2"/>
  <c r="I39" i="2"/>
  <c r="H39" i="2"/>
  <c r="G39" i="2"/>
  <c r="E39" i="2"/>
  <c r="M39" i="2" s="1"/>
  <c r="P38" i="2"/>
  <c r="N38" i="2"/>
  <c r="M38" i="2"/>
  <c r="L38" i="2"/>
  <c r="K38" i="2"/>
  <c r="G38" i="2"/>
  <c r="E38" i="2"/>
  <c r="J38" i="2" s="1"/>
  <c r="I37" i="2"/>
  <c r="H37" i="2"/>
  <c r="E37" i="2"/>
  <c r="P37" i="2" s="1"/>
  <c r="M36" i="2"/>
  <c r="K36" i="2"/>
  <c r="J36" i="2"/>
  <c r="I36" i="2"/>
  <c r="E36" i="2"/>
  <c r="L36" i="2" s="1"/>
  <c r="P35" i="2"/>
  <c r="O35" i="2"/>
  <c r="N35" i="2"/>
  <c r="M35" i="2"/>
  <c r="G35" i="2"/>
  <c r="E35" i="2"/>
  <c r="P34" i="2"/>
  <c r="O34" i="2"/>
  <c r="N34" i="2"/>
  <c r="M34" i="2"/>
  <c r="L34" i="2"/>
  <c r="K34" i="2"/>
  <c r="J34" i="2"/>
  <c r="I34" i="2"/>
  <c r="H34" i="2"/>
  <c r="G34" i="2"/>
  <c r="E34" i="2"/>
  <c r="E33" i="2"/>
  <c r="P32" i="2"/>
  <c r="J32" i="2"/>
  <c r="I32" i="2"/>
  <c r="H32" i="2"/>
  <c r="E32" i="2"/>
  <c r="P31" i="2"/>
  <c r="N31" i="2"/>
  <c r="M31" i="2"/>
  <c r="K31" i="2"/>
  <c r="J31" i="2"/>
  <c r="G31" i="2"/>
  <c r="E31" i="2"/>
  <c r="L31" i="2" s="1"/>
  <c r="O30" i="2"/>
  <c r="N30" i="2"/>
  <c r="H30" i="2"/>
  <c r="G30" i="2"/>
  <c r="E30" i="2"/>
  <c r="P30" i="2" s="1"/>
  <c r="P33" i="2" s="1"/>
  <c r="P29" i="2"/>
  <c r="O29" i="2"/>
  <c r="N29" i="2"/>
  <c r="M29" i="2"/>
  <c r="L29" i="2"/>
  <c r="K29" i="2"/>
  <c r="J29" i="2"/>
  <c r="I29" i="2"/>
  <c r="H29" i="2"/>
  <c r="G29" i="2"/>
  <c r="E29" i="2"/>
  <c r="P28" i="2"/>
  <c r="O28" i="2"/>
  <c r="N28" i="2"/>
  <c r="M28" i="2"/>
  <c r="L28" i="2"/>
  <c r="K28" i="2"/>
  <c r="J28" i="2"/>
  <c r="I28" i="2"/>
  <c r="H28" i="2"/>
  <c r="G28" i="2"/>
  <c r="E28" i="2"/>
  <c r="E27" i="2"/>
  <c r="P26" i="2"/>
  <c r="O26" i="2"/>
  <c r="N26" i="2"/>
  <c r="M26" i="2"/>
  <c r="L26" i="2"/>
  <c r="K26" i="2"/>
  <c r="J26" i="2"/>
  <c r="I26" i="2"/>
  <c r="H26" i="2"/>
  <c r="G26" i="2"/>
  <c r="E26" i="2"/>
  <c r="E25" i="2"/>
  <c r="P24" i="2"/>
  <c r="M24" i="2"/>
  <c r="G24" i="2"/>
  <c r="E24" i="2"/>
  <c r="O24" i="2" s="1"/>
  <c r="R24" i="2" s="1"/>
  <c r="P23" i="2"/>
  <c r="N23" i="2"/>
  <c r="M23" i="2"/>
  <c r="L23" i="2"/>
  <c r="K23" i="2"/>
  <c r="J23" i="2"/>
  <c r="H23" i="2"/>
  <c r="G23" i="2"/>
  <c r="E23" i="2"/>
  <c r="P22" i="2"/>
  <c r="O22" i="2"/>
  <c r="R22" i="2" s="1"/>
  <c r="M22" i="2"/>
  <c r="L22" i="2"/>
  <c r="K22" i="2"/>
  <c r="J22" i="2"/>
  <c r="I22" i="2"/>
  <c r="H22" i="2"/>
  <c r="G22" i="2"/>
  <c r="E22" i="2"/>
  <c r="N22" i="2" s="1"/>
  <c r="P21" i="2"/>
  <c r="N21" i="2"/>
  <c r="M21" i="2"/>
  <c r="L21" i="2"/>
  <c r="J21" i="2"/>
  <c r="I21" i="2"/>
  <c r="H21" i="2"/>
  <c r="G21" i="2"/>
  <c r="E21" i="2"/>
  <c r="K21" i="2" s="1"/>
  <c r="N20" i="2"/>
  <c r="M20" i="2"/>
  <c r="L20" i="2"/>
  <c r="K20" i="2"/>
  <c r="G20" i="2"/>
  <c r="E20" i="2"/>
  <c r="P19" i="2"/>
  <c r="O19" i="2"/>
  <c r="N19" i="2"/>
  <c r="M19" i="2"/>
  <c r="L19" i="2"/>
  <c r="K19" i="2"/>
  <c r="J19" i="2"/>
  <c r="I19" i="2"/>
  <c r="H19" i="2"/>
  <c r="G19" i="2"/>
  <c r="E19" i="2"/>
  <c r="E18" i="2"/>
  <c r="P17" i="2"/>
  <c r="O17" i="2"/>
  <c r="R17" i="2" s="1"/>
  <c r="M17" i="2"/>
  <c r="L17" i="2"/>
  <c r="K17" i="2"/>
  <c r="J17" i="2"/>
  <c r="I17" i="2"/>
  <c r="H17" i="2"/>
  <c r="G17" i="2"/>
  <c r="E17" i="2"/>
  <c r="N17" i="2" s="1"/>
  <c r="M16" i="2"/>
  <c r="L16" i="2"/>
  <c r="J16" i="2"/>
  <c r="I16" i="2"/>
  <c r="E16" i="2"/>
  <c r="K16" i="2" s="1"/>
  <c r="E15" i="2"/>
  <c r="N15" i="2" s="1"/>
  <c r="N14" i="2"/>
  <c r="L14" i="2"/>
  <c r="K14" i="2"/>
  <c r="J14" i="2"/>
  <c r="I14" i="2"/>
  <c r="H14" i="2"/>
  <c r="E14" i="2"/>
  <c r="M14" i="2" s="1"/>
  <c r="O13" i="2"/>
  <c r="N13" i="2"/>
  <c r="M13" i="2"/>
  <c r="E13" i="2"/>
  <c r="P12" i="2"/>
  <c r="O12" i="2"/>
  <c r="N12" i="2"/>
  <c r="M12" i="2"/>
  <c r="L12" i="2"/>
  <c r="K12" i="2"/>
  <c r="J12" i="2"/>
  <c r="I12" i="2"/>
  <c r="H12" i="2"/>
  <c r="G12" i="2"/>
  <c r="E12" i="2"/>
  <c r="E11" i="2"/>
  <c r="Q11" i="2"/>
  <c r="O10" i="2"/>
  <c r="O11" i="2" s="1"/>
  <c r="J10" i="2"/>
  <c r="J11" i="2" s="1"/>
  <c r="I10" i="2"/>
  <c r="I11" i="2" s="1"/>
  <c r="E10" i="2"/>
  <c r="P9" i="2"/>
  <c r="O9" i="2"/>
  <c r="N9" i="2"/>
  <c r="M9" i="2"/>
  <c r="L9" i="2"/>
  <c r="K9" i="2"/>
  <c r="J9" i="2"/>
  <c r="I9" i="2"/>
  <c r="H9" i="2"/>
  <c r="G9" i="2"/>
  <c r="E9" i="2"/>
  <c r="E8" i="2"/>
  <c r="R7" i="2"/>
  <c r="P7" i="2"/>
  <c r="O7" i="2"/>
  <c r="M7" i="2"/>
  <c r="L7" i="2"/>
  <c r="K7" i="2"/>
  <c r="J7" i="2"/>
  <c r="I7" i="2"/>
  <c r="H7" i="2"/>
  <c r="G7" i="2"/>
  <c r="E7" i="2"/>
  <c r="N7" i="2" s="1"/>
  <c r="P6" i="2"/>
  <c r="P8" i="2" s="1"/>
  <c r="O6" i="2"/>
  <c r="R6" i="2" s="1"/>
  <c r="H6" i="2"/>
  <c r="E6" i="2"/>
  <c r="L5" i="2"/>
  <c r="K5" i="2"/>
  <c r="J5" i="2"/>
  <c r="I5" i="2"/>
  <c r="E5" i="2"/>
  <c r="P5" i="2" s="1"/>
  <c r="P11" i="1"/>
  <c r="P12" i="1"/>
  <c r="Q14" i="1"/>
  <c r="Q7" i="1"/>
  <c r="Q10" i="1"/>
  <c r="Q11" i="1" s="1"/>
  <c r="Q13" i="1"/>
  <c r="Q15" i="1"/>
  <c r="P168" i="1"/>
  <c r="Q168" i="1"/>
  <c r="R30" i="2" l="1"/>
  <c r="G15" i="2"/>
  <c r="M15" i="2"/>
  <c r="M18" i="2" s="1"/>
  <c r="N37" i="2"/>
  <c r="N44" i="2"/>
  <c r="P10" i="2"/>
  <c r="P11" i="2" s="1"/>
  <c r="H10" i="2"/>
  <c r="H11" i="2" s="1"/>
  <c r="N10" i="2"/>
  <c r="N11" i="2" s="1"/>
  <c r="M10" i="2"/>
  <c r="M11" i="2" s="1"/>
  <c r="L10" i="2"/>
  <c r="L11" i="2" s="1"/>
  <c r="K10" i="2"/>
  <c r="K11" i="2" s="1"/>
  <c r="J13" i="2"/>
  <c r="K13" i="2"/>
  <c r="I13" i="2"/>
  <c r="H13" i="2"/>
  <c r="P13" i="2"/>
  <c r="G13" i="2"/>
  <c r="N24" i="2"/>
  <c r="M40" i="2"/>
  <c r="L47" i="2"/>
  <c r="G10" i="2"/>
  <c r="G11" i="2" s="1"/>
  <c r="L13" i="2"/>
  <c r="O32" i="2"/>
  <c r="R32" i="2" s="1"/>
  <c r="G32" i="2"/>
  <c r="N32" i="2"/>
  <c r="N33" i="2" s="1"/>
  <c r="M32" i="2"/>
  <c r="L32" i="2"/>
  <c r="K32" i="2"/>
  <c r="I35" i="2"/>
  <c r="L35" i="2"/>
  <c r="K35" i="2"/>
  <c r="J35" i="2"/>
  <c r="H35" i="2"/>
  <c r="O44" i="2"/>
  <c r="R44" i="2" s="1"/>
  <c r="J46" i="2"/>
  <c r="N46" i="2"/>
  <c r="M46" i="2"/>
  <c r="L46" i="2"/>
  <c r="K46" i="2"/>
  <c r="H46" i="2"/>
  <c r="L52" i="2"/>
  <c r="M52" i="2"/>
  <c r="K52" i="2"/>
  <c r="J52" i="2"/>
  <c r="I52" i="2"/>
  <c r="H52" i="2"/>
  <c r="G52" i="2"/>
  <c r="O52" i="2"/>
  <c r="R52" i="2" s="1"/>
  <c r="L68" i="2"/>
  <c r="M68" i="2"/>
  <c r="O68" i="2"/>
  <c r="R68" i="2" s="1"/>
  <c r="N68" i="2"/>
  <c r="K68" i="2"/>
  <c r="J68" i="2"/>
  <c r="I68" i="2"/>
  <c r="H68" i="2"/>
  <c r="G68" i="2"/>
  <c r="R13" i="2"/>
  <c r="P15" i="2"/>
  <c r="H15" i="2"/>
  <c r="L15" i="2"/>
  <c r="K15" i="2"/>
  <c r="J15" i="2"/>
  <c r="I15" i="2"/>
  <c r="K6" i="2"/>
  <c r="K8" i="2" s="1"/>
  <c r="M6" i="2"/>
  <c r="L6" i="2"/>
  <c r="L8" i="2" s="1"/>
  <c r="J6" i="2"/>
  <c r="J8" i="2" s="1"/>
  <c r="I6" i="2"/>
  <c r="O15" i="2"/>
  <c r="M25" i="2"/>
  <c r="G6" i="2"/>
  <c r="N25" i="2"/>
  <c r="I30" i="2"/>
  <c r="M30" i="2"/>
  <c r="M33" i="2" s="1"/>
  <c r="L30" i="2"/>
  <c r="L33" i="2" s="1"/>
  <c r="K30" i="2"/>
  <c r="K33" i="2" s="1"/>
  <c r="J30" i="2"/>
  <c r="J33" i="2" s="1"/>
  <c r="R42" i="2"/>
  <c r="M55" i="2"/>
  <c r="J55" i="2"/>
  <c r="O55" i="2"/>
  <c r="R55" i="2" s="1"/>
  <c r="N55" i="2"/>
  <c r="L55" i="2"/>
  <c r="K55" i="2"/>
  <c r="I55" i="2"/>
  <c r="H55" i="2"/>
  <c r="G55" i="2"/>
  <c r="P55" i="2"/>
  <c r="I8" i="2"/>
  <c r="N6" i="2"/>
  <c r="L24" i="2"/>
  <c r="L25" i="2" s="1"/>
  <c r="K24" i="2"/>
  <c r="K25" i="2" s="1"/>
  <c r="J24" i="2"/>
  <c r="I24" i="2"/>
  <c r="H24" i="2"/>
  <c r="R35" i="2"/>
  <c r="O37" i="2"/>
  <c r="R37" i="2" s="1"/>
  <c r="G37" i="2"/>
  <c r="M37" i="2"/>
  <c r="M165" i="2" s="1"/>
  <c r="L37" i="2"/>
  <c r="K37" i="2"/>
  <c r="J37" i="2"/>
  <c r="L44" i="2"/>
  <c r="M44" i="2"/>
  <c r="K44" i="2"/>
  <c r="J44" i="2"/>
  <c r="I44" i="2"/>
  <c r="O61" i="2"/>
  <c r="G61" i="2"/>
  <c r="M61" i="2"/>
  <c r="P61" i="2"/>
  <c r="N61" i="2"/>
  <c r="L61" i="2"/>
  <c r="K61" i="2"/>
  <c r="I61" i="2"/>
  <c r="J61" i="2"/>
  <c r="H61" i="2"/>
  <c r="G33" i="2"/>
  <c r="P40" i="2"/>
  <c r="R40" i="2" s="1"/>
  <c r="H40" i="2"/>
  <c r="K40" i="2"/>
  <c r="J40" i="2"/>
  <c r="I40" i="2"/>
  <c r="G40" i="2"/>
  <c r="G44" i="2"/>
  <c r="M47" i="2"/>
  <c r="J47" i="2"/>
  <c r="I47" i="2"/>
  <c r="H47" i="2"/>
  <c r="P47" i="2"/>
  <c r="R47" i="2" s="1"/>
  <c r="G47" i="2"/>
  <c r="N47" i="2"/>
  <c r="R76" i="2"/>
  <c r="K81" i="2"/>
  <c r="H81" i="2"/>
  <c r="P81" i="2"/>
  <c r="G81" i="2"/>
  <c r="O109" i="2"/>
  <c r="G109" i="2"/>
  <c r="L109" i="2"/>
  <c r="I109" i="2"/>
  <c r="H109" i="2"/>
  <c r="M109" i="2"/>
  <c r="K109" i="2"/>
  <c r="L114" i="2"/>
  <c r="I114" i="2"/>
  <c r="O114" i="2"/>
  <c r="J114" i="2"/>
  <c r="H114" i="2"/>
  <c r="N114" i="2"/>
  <c r="M114" i="2"/>
  <c r="I121" i="2"/>
  <c r="H121" i="2"/>
  <c r="O121" i="2"/>
  <c r="K121" i="2"/>
  <c r="J121" i="2"/>
  <c r="G121" i="2"/>
  <c r="N121" i="2"/>
  <c r="M121" i="2"/>
  <c r="L121" i="2"/>
  <c r="O49" i="2"/>
  <c r="R49" i="2" s="1"/>
  <c r="I51" i="2"/>
  <c r="P51" i="2"/>
  <c r="R51" i="2" s="1"/>
  <c r="G51" i="2"/>
  <c r="O62" i="2"/>
  <c r="I64" i="2"/>
  <c r="K65" i="2"/>
  <c r="P65" i="2"/>
  <c r="R65" i="2" s="1"/>
  <c r="G65" i="2"/>
  <c r="J67" i="2"/>
  <c r="I75" i="2"/>
  <c r="M75" i="2"/>
  <c r="L75" i="2"/>
  <c r="R78" i="2"/>
  <c r="I80" i="2"/>
  <c r="I81" i="2"/>
  <c r="K96" i="2"/>
  <c r="J102" i="2"/>
  <c r="M102" i="2"/>
  <c r="H102" i="2"/>
  <c r="N102" i="2"/>
  <c r="L102" i="2"/>
  <c r="K104" i="2"/>
  <c r="J109" i="2"/>
  <c r="I112" i="2"/>
  <c r="G114" i="2"/>
  <c r="P121" i="2"/>
  <c r="L76" i="2"/>
  <c r="I76" i="2"/>
  <c r="H76" i="2"/>
  <c r="O77" i="2"/>
  <c r="R77" i="2" s="1"/>
  <c r="G77" i="2"/>
  <c r="N77" i="2"/>
  <c r="M77" i="2"/>
  <c r="J81" i="2"/>
  <c r="K89" i="2"/>
  <c r="M89" i="2"/>
  <c r="L89" i="2"/>
  <c r="L104" i="2"/>
  <c r="L108" i="2"/>
  <c r="P108" i="2"/>
  <c r="G108" i="2"/>
  <c r="K108" i="2"/>
  <c r="J108" i="2"/>
  <c r="O108" i="2"/>
  <c r="R108" i="2" s="1"/>
  <c r="N108" i="2"/>
  <c r="N109" i="2"/>
  <c r="M111" i="2"/>
  <c r="N111" i="2"/>
  <c r="O111" i="2"/>
  <c r="L111" i="2"/>
  <c r="H111" i="2"/>
  <c r="G111" i="2"/>
  <c r="K114" i="2"/>
  <c r="L122" i="2"/>
  <c r="N122" i="2"/>
  <c r="M122" i="2"/>
  <c r="I122" i="2"/>
  <c r="H122" i="2"/>
  <c r="G122" i="2"/>
  <c r="O122" i="2"/>
  <c r="K122" i="2"/>
  <c r="J122" i="2"/>
  <c r="M5" i="2"/>
  <c r="M8" i="2" s="1"/>
  <c r="N16" i="2"/>
  <c r="N18" i="2" s="1"/>
  <c r="P20" i="2"/>
  <c r="P25" i="2" s="1"/>
  <c r="H20" i="2"/>
  <c r="H25" i="2" s="1"/>
  <c r="O20" i="2"/>
  <c r="O31" i="2"/>
  <c r="N36" i="2"/>
  <c r="N165" i="2" s="1"/>
  <c r="O38" i="2"/>
  <c r="R38" i="2" s="1"/>
  <c r="M41" i="2"/>
  <c r="H49" i="2"/>
  <c r="J51" i="2"/>
  <c r="G62" i="2"/>
  <c r="L64" i="2"/>
  <c r="I65" i="2"/>
  <c r="L67" i="2"/>
  <c r="O69" i="2"/>
  <c r="R69" i="2" s="1"/>
  <c r="G69" i="2"/>
  <c r="I69" i="2"/>
  <c r="K73" i="2"/>
  <c r="M73" i="2"/>
  <c r="L73" i="2"/>
  <c r="H75" i="2"/>
  <c r="G76" i="2"/>
  <c r="H77" i="2"/>
  <c r="J78" i="2"/>
  <c r="K78" i="2"/>
  <c r="I78" i="2"/>
  <c r="M80" i="2"/>
  <c r="L81" i="2"/>
  <c r="L84" i="2"/>
  <c r="N84" i="2"/>
  <c r="M84" i="2"/>
  <c r="P85" i="2"/>
  <c r="G89" i="2"/>
  <c r="O96" i="2"/>
  <c r="O101" i="2"/>
  <c r="G101" i="2"/>
  <c r="H101" i="2"/>
  <c r="K101" i="2"/>
  <c r="P101" i="2"/>
  <c r="N101" i="2"/>
  <c r="I102" i="2"/>
  <c r="O104" i="2"/>
  <c r="H108" i="2"/>
  <c r="P109" i="2"/>
  <c r="I111" i="2"/>
  <c r="P114" i="2"/>
  <c r="P122" i="2"/>
  <c r="J62" i="2"/>
  <c r="I62" i="2"/>
  <c r="P62" i="2"/>
  <c r="N5" i="2"/>
  <c r="N8" i="2" s="1"/>
  <c r="K51" i="2"/>
  <c r="I59" i="2"/>
  <c r="L59" i="2"/>
  <c r="P59" i="2"/>
  <c r="R59" i="2" s="1"/>
  <c r="H62" i="2"/>
  <c r="M64" i="2"/>
  <c r="J65" i="2"/>
  <c r="M67" i="2"/>
  <c r="J70" i="2"/>
  <c r="N70" i="2"/>
  <c r="P70" i="2"/>
  <c r="R70" i="2" s="1"/>
  <c r="J75" i="2"/>
  <c r="J76" i="2"/>
  <c r="I77" i="2"/>
  <c r="N80" i="2"/>
  <c r="M81" i="2"/>
  <c r="I83" i="2"/>
  <c r="H83" i="2"/>
  <c r="P83" i="2"/>
  <c r="R83" i="2" s="1"/>
  <c r="G83" i="2"/>
  <c r="H89" i="2"/>
  <c r="K102" i="2"/>
  <c r="I108" i="2"/>
  <c r="J111" i="2"/>
  <c r="I113" i="2"/>
  <c r="M113" i="2"/>
  <c r="G113" i="2"/>
  <c r="K113" i="2"/>
  <c r="J113" i="2"/>
  <c r="O113" i="2"/>
  <c r="R113" i="2" s="1"/>
  <c r="N113" i="2"/>
  <c r="O45" i="2"/>
  <c r="G45" i="2"/>
  <c r="P45" i="2"/>
  <c r="O14" i="2"/>
  <c r="R14" i="2" s="1"/>
  <c r="G16" i="2"/>
  <c r="P16" i="2"/>
  <c r="O41" i="2"/>
  <c r="J49" i="2"/>
  <c r="K75" i="2"/>
  <c r="K76" i="2"/>
  <c r="J77" i="2"/>
  <c r="O80" i="2"/>
  <c r="N81" i="2"/>
  <c r="O85" i="2"/>
  <c r="R85" i="2" s="1"/>
  <c r="G85" i="2"/>
  <c r="J85" i="2"/>
  <c r="I85" i="2"/>
  <c r="I89" i="2"/>
  <c r="L100" i="2"/>
  <c r="K100" i="2"/>
  <c r="N100" i="2"/>
  <c r="H100" i="2"/>
  <c r="G100" i="2"/>
  <c r="O102" i="2"/>
  <c r="R102" i="2" s="1"/>
  <c r="M108" i="2"/>
  <c r="K111" i="2"/>
  <c r="O115" i="2"/>
  <c r="R115" i="2" s="1"/>
  <c r="G115" i="2"/>
  <c r="N115" i="2"/>
  <c r="L115" i="2"/>
  <c r="I115" i="2"/>
  <c r="H115" i="2"/>
  <c r="M115" i="2"/>
  <c r="K115" i="2"/>
  <c r="O16" i="2"/>
  <c r="R16" i="2" s="1"/>
  <c r="G25" i="2"/>
  <c r="O36" i="2"/>
  <c r="I49" i="2"/>
  <c r="G5" i="2"/>
  <c r="G8" i="2" s="1"/>
  <c r="O5" i="2"/>
  <c r="I20" i="2"/>
  <c r="H31" i="2"/>
  <c r="H33" i="2" s="1"/>
  <c r="G36" i="2"/>
  <c r="G165" i="2" s="1"/>
  <c r="P36" i="2"/>
  <c r="P165" i="2" s="1"/>
  <c r="H38" i="2"/>
  <c r="I43" i="2"/>
  <c r="O43" i="2"/>
  <c r="R43" i="2" s="1"/>
  <c r="H45" i="2"/>
  <c r="L51" i="2"/>
  <c r="O53" i="2"/>
  <c r="R53" i="2" s="1"/>
  <c r="G53" i="2"/>
  <c r="I53" i="2"/>
  <c r="K57" i="2"/>
  <c r="L57" i="2"/>
  <c r="P57" i="2"/>
  <c r="R57" i="2" s="1"/>
  <c r="K62" i="2"/>
  <c r="N64" i="2"/>
  <c r="L65" i="2"/>
  <c r="N67" i="2"/>
  <c r="H5" i="2"/>
  <c r="H8" i="2" s="1"/>
  <c r="Q8" i="2"/>
  <c r="G14" i="2"/>
  <c r="P14" i="2"/>
  <c r="H16" i="2"/>
  <c r="J20" i="2"/>
  <c r="J25" i="2" s="1"/>
  <c r="O21" i="2"/>
  <c r="R21" i="2" s="1"/>
  <c r="Q25" i="2"/>
  <c r="I23" i="2"/>
  <c r="O23" i="2"/>
  <c r="R23" i="2" s="1"/>
  <c r="I31" i="2"/>
  <c r="H36" i="2"/>
  <c r="I38" i="2"/>
  <c r="O39" i="2"/>
  <c r="R39" i="2" s="1"/>
  <c r="G41" i="2"/>
  <c r="P41" i="2"/>
  <c r="G43" i="2"/>
  <c r="P43" i="2"/>
  <c r="I45" i="2"/>
  <c r="P48" i="2"/>
  <c r="H48" i="2"/>
  <c r="O48" i="2"/>
  <c r="L49" i="2"/>
  <c r="M51" i="2"/>
  <c r="H53" i="2"/>
  <c r="J54" i="2"/>
  <c r="N54" i="2"/>
  <c r="P54" i="2"/>
  <c r="R54" i="2" s="1"/>
  <c r="G57" i="2"/>
  <c r="H59" i="2"/>
  <c r="L60" i="2"/>
  <c r="H60" i="2"/>
  <c r="P60" i="2"/>
  <c r="R60" i="2" s="1"/>
  <c r="L62" i="2"/>
  <c r="M65" i="2"/>
  <c r="K69" i="2"/>
  <c r="H70" i="2"/>
  <c r="M71" i="2"/>
  <c r="J71" i="2"/>
  <c r="P71" i="2"/>
  <c r="R71" i="2" s="1"/>
  <c r="I73" i="2"/>
  <c r="N75" i="2"/>
  <c r="M76" i="2"/>
  <c r="K77" i="2"/>
  <c r="L78" i="2"/>
  <c r="O81" i="2"/>
  <c r="R81" i="2" s="1"/>
  <c r="K83" i="2"/>
  <c r="I84" i="2"/>
  <c r="H85" i="2"/>
  <c r="M87" i="2"/>
  <c r="K87" i="2"/>
  <c r="J87" i="2"/>
  <c r="J89" i="2"/>
  <c r="I91" i="2"/>
  <c r="K91" i="2"/>
  <c r="O91" i="2"/>
  <c r="R91" i="2" s="1"/>
  <c r="N91" i="2"/>
  <c r="L92" i="2"/>
  <c r="P92" i="2"/>
  <c r="R92" i="2" s="1"/>
  <c r="G92" i="2"/>
  <c r="M92" i="2"/>
  <c r="K92" i="2"/>
  <c r="O93" i="2"/>
  <c r="R93" i="2" s="1"/>
  <c r="G93" i="2"/>
  <c r="L93" i="2"/>
  <c r="J93" i="2"/>
  <c r="I93" i="2"/>
  <c r="I100" i="2"/>
  <c r="L101" i="2"/>
  <c r="P102" i="2"/>
  <c r="P111" i="2"/>
  <c r="L113" i="2"/>
  <c r="J115" i="2"/>
  <c r="R116" i="2"/>
  <c r="M62" i="2"/>
  <c r="P64" i="2"/>
  <c r="R64" i="2" s="1"/>
  <c r="H64" i="2"/>
  <c r="K64" i="2"/>
  <c r="I67" i="2"/>
  <c r="P67" i="2"/>
  <c r="R67" i="2" s="1"/>
  <c r="G67" i="2"/>
  <c r="N76" i="2"/>
  <c r="L77" i="2"/>
  <c r="P80" i="2"/>
  <c r="H80" i="2"/>
  <c r="L80" i="2"/>
  <c r="K80" i="2"/>
  <c r="N89" i="2"/>
  <c r="P96" i="2"/>
  <c r="H96" i="2"/>
  <c r="J96" i="2"/>
  <c r="G96" i="2"/>
  <c r="M96" i="2"/>
  <c r="L96" i="2"/>
  <c r="P104" i="2"/>
  <c r="H104" i="2"/>
  <c r="N104" i="2"/>
  <c r="M104" i="2"/>
  <c r="I104" i="2"/>
  <c r="G104" i="2"/>
  <c r="N112" i="2"/>
  <c r="H112" i="2"/>
  <c r="J112" i="2"/>
  <c r="L112" i="2"/>
  <c r="K112" i="2"/>
  <c r="P112" i="2"/>
  <c r="O112" i="2"/>
  <c r="R112" i="2" s="1"/>
  <c r="K119" i="2"/>
  <c r="H119" i="2"/>
  <c r="M119" i="2"/>
  <c r="J132" i="2"/>
  <c r="K132" i="2"/>
  <c r="I132" i="2"/>
  <c r="H132" i="2"/>
  <c r="G132" i="2"/>
  <c r="O132" i="2"/>
  <c r="R132" i="2" s="1"/>
  <c r="P56" i="2"/>
  <c r="H56" i="2"/>
  <c r="O56" i="2"/>
  <c r="O63" i="2"/>
  <c r="R63" i="2" s="1"/>
  <c r="P72" i="2"/>
  <c r="H72" i="2"/>
  <c r="O72" i="2"/>
  <c r="O79" i="2"/>
  <c r="R79" i="2" s="1"/>
  <c r="N86" i="2"/>
  <c r="P88" i="2"/>
  <c r="H88" i="2"/>
  <c r="O88" i="2"/>
  <c r="R88" i="2" s="1"/>
  <c r="J94" i="2"/>
  <c r="H94" i="2"/>
  <c r="P94" i="2"/>
  <c r="R94" i="2" s="1"/>
  <c r="J103" i="2"/>
  <c r="I107" i="2"/>
  <c r="K107" i="2"/>
  <c r="P107" i="2"/>
  <c r="R107" i="2" s="1"/>
  <c r="I110" i="2"/>
  <c r="L116" i="2"/>
  <c r="J117" i="2"/>
  <c r="I118" i="2"/>
  <c r="G119" i="2"/>
  <c r="R120" i="2"/>
  <c r="L123" i="2"/>
  <c r="M125" i="2"/>
  <c r="K125" i="2"/>
  <c r="O125" i="2"/>
  <c r="R125" i="2" s="1"/>
  <c r="I125" i="2"/>
  <c r="K127" i="2"/>
  <c r="M127" i="2"/>
  <c r="I127" i="2"/>
  <c r="O127" i="2"/>
  <c r="R127" i="2" s="1"/>
  <c r="L132" i="2"/>
  <c r="O86" i="2"/>
  <c r="R86" i="2" s="1"/>
  <c r="M95" i="2"/>
  <c r="N95" i="2"/>
  <c r="P95" i="2"/>
  <c r="R95" i="2" s="1"/>
  <c r="K105" i="2"/>
  <c r="J105" i="2"/>
  <c r="P105" i="2"/>
  <c r="R105" i="2" s="1"/>
  <c r="K110" i="2"/>
  <c r="K117" i="2"/>
  <c r="J118" i="2"/>
  <c r="I119" i="2"/>
  <c r="O131" i="2"/>
  <c r="R131" i="2" s="1"/>
  <c r="G131" i="2"/>
  <c r="N131" i="2"/>
  <c r="M131" i="2"/>
  <c r="J131" i="2"/>
  <c r="I131" i="2"/>
  <c r="M132" i="2"/>
  <c r="R129" i="2"/>
  <c r="R136" i="2"/>
  <c r="N119" i="2"/>
  <c r="L130" i="2"/>
  <c r="I130" i="2"/>
  <c r="H130" i="2"/>
  <c r="K130" i="2"/>
  <c r="J130" i="2"/>
  <c r="P130" i="2"/>
  <c r="R130" i="2" s="1"/>
  <c r="M103" i="2"/>
  <c r="I103" i="2"/>
  <c r="P103" i="2"/>
  <c r="R103" i="2" s="1"/>
  <c r="J116" i="2"/>
  <c r="K116" i="2"/>
  <c r="I116" i="2"/>
  <c r="O119" i="2"/>
  <c r="R119" i="2" s="1"/>
  <c r="O123" i="2"/>
  <c r="R123" i="2" s="1"/>
  <c r="G123" i="2"/>
  <c r="J123" i="2"/>
  <c r="K123" i="2"/>
  <c r="G130" i="2"/>
  <c r="R135" i="2"/>
  <c r="I137" i="2"/>
  <c r="O137" i="2"/>
  <c r="G137" i="2"/>
  <c r="J137" i="2"/>
  <c r="H137" i="2"/>
  <c r="N137" i="2"/>
  <c r="P137" i="2"/>
  <c r="M137" i="2"/>
  <c r="L137" i="2"/>
  <c r="J110" i="2"/>
  <c r="H110" i="2"/>
  <c r="P110" i="2"/>
  <c r="R110" i="2" s="1"/>
  <c r="M117" i="2"/>
  <c r="P117" i="2"/>
  <c r="R117" i="2" s="1"/>
  <c r="G117" i="2"/>
  <c r="H117" i="2"/>
  <c r="P118" i="2"/>
  <c r="H118" i="2"/>
  <c r="L118" i="2"/>
  <c r="O118" i="2"/>
  <c r="R118" i="2" s="1"/>
  <c r="P119" i="2"/>
  <c r="M130" i="2"/>
  <c r="K137" i="2"/>
  <c r="J148" i="2"/>
  <c r="P148" i="2"/>
  <c r="H148" i="2"/>
  <c r="M148" i="2"/>
  <c r="L148" i="2"/>
  <c r="I148" i="2"/>
  <c r="G148" i="2"/>
  <c r="O148" i="2"/>
  <c r="R148" i="2" s="1"/>
  <c r="N148" i="2"/>
  <c r="P126" i="2"/>
  <c r="R126" i="2" s="1"/>
  <c r="H126" i="2"/>
  <c r="G126" i="2"/>
  <c r="I129" i="2"/>
  <c r="M129" i="2"/>
  <c r="L129" i="2"/>
  <c r="L135" i="2"/>
  <c r="O147" i="2"/>
  <c r="G147" i="2"/>
  <c r="M147" i="2"/>
  <c r="P147" i="2"/>
  <c r="N147" i="2"/>
  <c r="K147" i="2"/>
  <c r="J147" i="2"/>
  <c r="L147" i="2"/>
  <c r="O90" i="2"/>
  <c r="R90" i="2" s="1"/>
  <c r="O97" i="2"/>
  <c r="R97" i="2" s="1"/>
  <c r="I99" i="2"/>
  <c r="O99" i="2"/>
  <c r="R99" i="2" s="1"/>
  <c r="L126" i="2"/>
  <c r="K129" i="2"/>
  <c r="P134" i="2"/>
  <c r="R134" i="2" s="1"/>
  <c r="H134" i="2"/>
  <c r="L134" i="2"/>
  <c r="K134" i="2"/>
  <c r="J140" i="2"/>
  <c r="P140" i="2"/>
  <c r="R140" i="2" s="1"/>
  <c r="H140" i="2"/>
  <c r="M140" i="2"/>
  <c r="L140" i="2"/>
  <c r="G140" i="2"/>
  <c r="K135" i="2"/>
  <c r="H135" i="2"/>
  <c r="P135" i="2"/>
  <c r="G135" i="2"/>
  <c r="O139" i="2"/>
  <c r="R139" i="2" s="1"/>
  <c r="G139" i="2"/>
  <c r="M139" i="2"/>
  <c r="P139" i="2"/>
  <c r="N139" i="2"/>
  <c r="J139" i="2"/>
  <c r="K143" i="2"/>
  <c r="I143" i="2"/>
  <c r="O143" i="2"/>
  <c r="R143" i="2" s="1"/>
  <c r="N143" i="2"/>
  <c r="L143" i="2"/>
  <c r="J143" i="2"/>
  <c r="I145" i="2"/>
  <c r="O145" i="2"/>
  <c r="R145" i="2" s="1"/>
  <c r="G145" i="2"/>
  <c r="J145" i="2"/>
  <c r="H145" i="2"/>
  <c r="P145" i="2"/>
  <c r="N145" i="2"/>
  <c r="K151" i="2"/>
  <c r="I151" i="2"/>
  <c r="O151" i="2"/>
  <c r="R151" i="2" s="1"/>
  <c r="N151" i="2"/>
  <c r="M151" i="2"/>
  <c r="L151" i="2"/>
  <c r="J151" i="2"/>
  <c r="J161" i="2"/>
  <c r="I161" i="2"/>
  <c r="P161" i="2"/>
  <c r="H161" i="2"/>
  <c r="O161" i="2"/>
  <c r="G161" i="2"/>
  <c r="R154" i="2"/>
  <c r="K161" i="2"/>
  <c r="N162" i="2"/>
  <c r="M141" i="2"/>
  <c r="K141" i="2"/>
  <c r="P141" i="2"/>
  <c r="R141" i="2" s="1"/>
  <c r="M149" i="2"/>
  <c r="K149" i="2"/>
  <c r="P149" i="2"/>
  <c r="R149" i="2" s="1"/>
  <c r="M154" i="2"/>
  <c r="L154" i="2"/>
  <c r="J154" i="2"/>
  <c r="N159" i="2"/>
  <c r="M161" i="2"/>
  <c r="P162" i="2"/>
  <c r="R162" i="2" s="1"/>
  <c r="J153" i="2"/>
  <c r="I153" i="2"/>
  <c r="O153" i="2"/>
  <c r="R153" i="2" s="1"/>
  <c r="G153" i="2"/>
  <c r="P155" i="2"/>
  <c r="H155" i="2"/>
  <c r="O155" i="2"/>
  <c r="R155" i="2" s="1"/>
  <c r="G155" i="2"/>
  <c r="M155" i="2"/>
  <c r="K156" i="2"/>
  <c r="J156" i="2"/>
  <c r="P156" i="2"/>
  <c r="R156" i="2" s="1"/>
  <c r="H156" i="2"/>
  <c r="N161" i="2"/>
  <c r="M162" i="2"/>
  <c r="L162" i="2"/>
  <c r="K162" i="2"/>
  <c r="J162" i="2"/>
  <c r="O133" i="2"/>
  <c r="R133" i="2" s="1"/>
  <c r="L138" i="2"/>
  <c r="J138" i="2"/>
  <c r="P138" i="2"/>
  <c r="R138" i="2" s="1"/>
  <c r="L146" i="2"/>
  <c r="J146" i="2"/>
  <c r="P146" i="2"/>
  <c r="R146" i="2" s="1"/>
  <c r="K153" i="2"/>
  <c r="J155" i="2"/>
  <c r="I156" i="2"/>
  <c r="L159" i="2"/>
  <c r="K159" i="2"/>
  <c r="I159" i="2"/>
  <c r="G162" i="2"/>
  <c r="O124" i="2"/>
  <c r="R124" i="2" s="1"/>
  <c r="G133" i="2"/>
  <c r="P133" i="2"/>
  <c r="G138" i="2"/>
  <c r="G146" i="2"/>
  <c r="L153" i="2"/>
  <c r="K155" i="2"/>
  <c r="L156" i="2"/>
  <c r="G159" i="2"/>
  <c r="H162" i="2"/>
  <c r="N164" i="2"/>
  <c r="N142" i="2"/>
  <c r="L144" i="2"/>
  <c r="N150" i="2"/>
  <c r="L152" i="2"/>
  <c r="K157" i="2"/>
  <c r="N158" i="2"/>
  <c r="L160" i="2"/>
  <c r="M163" i="2"/>
  <c r="H164" i="2"/>
  <c r="P164" i="2"/>
  <c r="R164" i="2" s="1"/>
  <c r="N163" i="2"/>
  <c r="I164" i="2"/>
  <c r="H142" i="2"/>
  <c r="H150" i="2"/>
  <c r="N152" i="2"/>
  <c r="M157" i="2"/>
  <c r="H158" i="2"/>
  <c r="P158" i="2"/>
  <c r="R158" i="2" s="1"/>
  <c r="N160" i="2"/>
  <c r="G163" i="2"/>
  <c r="O163" i="2"/>
  <c r="R163" i="2" s="1"/>
  <c r="J164" i="2"/>
  <c r="I158" i="2"/>
  <c r="G160" i="2"/>
  <c r="H163" i="2"/>
  <c r="Q51" i="1"/>
  <c r="Q57" i="1"/>
  <c r="Q16" i="1"/>
  <c r="Q18" i="1" s="1"/>
  <c r="Q49" i="1"/>
  <c r="Q84" i="1"/>
  <c r="Q23" i="1"/>
  <c r="Q85" i="1"/>
  <c r="Q101" i="1"/>
  <c r="P25" i="1"/>
  <c r="P33" i="1"/>
  <c r="Q53" i="1"/>
  <c r="Q105" i="1"/>
  <c r="Q37" i="1"/>
  <c r="Q69" i="1"/>
  <c r="Q89" i="1"/>
  <c r="Q73" i="1"/>
  <c r="Q17" i="1"/>
  <c r="Q62" i="1"/>
  <c r="Q75" i="1"/>
  <c r="Q77" i="1"/>
  <c r="Q98" i="1"/>
  <c r="Q145" i="1"/>
  <c r="Q137" i="1"/>
  <c r="Q61" i="1"/>
  <c r="Q45" i="1"/>
  <c r="P8" i="1"/>
  <c r="Q153" i="1"/>
  <c r="Q126" i="1"/>
  <c r="Q124" i="1"/>
  <c r="Q117" i="1"/>
  <c r="Q115" i="1"/>
  <c r="Q144" i="1"/>
  <c r="Q136" i="1"/>
  <c r="Q111" i="1"/>
  <c r="Q110" i="1"/>
  <c r="Q103" i="1"/>
  <c r="Q82" i="1"/>
  <c r="Q121" i="1"/>
  <c r="Q141" i="1"/>
  <c r="Q109" i="1"/>
  <c r="Q108" i="1"/>
  <c r="Q6" i="1"/>
  <c r="Q162" i="1"/>
  <c r="Q151" i="1"/>
  <c r="Q138" i="1"/>
  <c r="Q135" i="1"/>
  <c r="Q127" i="1"/>
  <c r="Q122" i="1"/>
  <c r="Q93" i="1"/>
  <c r="P18" i="1"/>
  <c r="Q119" i="1"/>
  <c r="Q87" i="1"/>
  <c r="Q71" i="1"/>
  <c r="Q63" i="1"/>
  <c r="Q55" i="1"/>
  <c r="Q47" i="1"/>
  <c r="Q39" i="1"/>
  <c r="Q100" i="1"/>
  <c r="Q60" i="1"/>
  <c r="Q44" i="1"/>
  <c r="Q157" i="1"/>
  <c r="Q79" i="1"/>
  <c r="Q92" i="1"/>
  <c r="Q97" i="1"/>
  <c r="Q143" i="1"/>
  <c r="Q68" i="1"/>
  <c r="Q129" i="1"/>
  <c r="Q159" i="1"/>
  <c r="Q95" i="1"/>
  <c r="Q76" i="1"/>
  <c r="Q65" i="1"/>
  <c r="Q32" i="1"/>
  <c r="Q158" i="1"/>
  <c r="Q142" i="1"/>
  <c r="Q134" i="1"/>
  <c r="Q118" i="1"/>
  <c r="Q102" i="1"/>
  <c r="Q86" i="1"/>
  <c r="Q78" i="1"/>
  <c r="Q70" i="1"/>
  <c r="Q54" i="1"/>
  <c r="Q46" i="1"/>
  <c r="Q38" i="1"/>
  <c r="Q160" i="1"/>
  <c r="Q152" i="1"/>
  <c r="Q120" i="1"/>
  <c r="Q104" i="1"/>
  <c r="Q99" i="1"/>
  <c r="Q72" i="1"/>
  <c r="Q67" i="1"/>
  <c r="Q40" i="1"/>
  <c r="Q31" i="1"/>
  <c r="Q74" i="1"/>
  <c r="Q42" i="1"/>
  <c r="Q163" i="1"/>
  <c r="Q155" i="1"/>
  <c r="Q147" i="1"/>
  <c r="Q139" i="1"/>
  <c r="Q131" i="1"/>
  <c r="Q123" i="1"/>
  <c r="Q30" i="1"/>
  <c r="Q35" i="1"/>
  <c r="Q164" i="1"/>
  <c r="Q156" i="1"/>
  <c r="Q148" i="1"/>
  <c r="Q140" i="1"/>
  <c r="Q132" i="1"/>
  <c r="Q161" i="1"/>
  <c r="Q5" i="1"/>
  <c r="P27" i="1" l="1"/>
  <c r="R161" i="2"/>
  <c r="R137" i="2"/>
  <c r="R72" i="2"/>
  <c r="R48" i="2"/>
  <c r="O8" i="2"/>
  <c r="R5" i="2"/>
  <c r="R8" i="2" s="1"/>
  <c r="R80" i="2"/>
  <c r="O25" i="2"/>
  <c r="R20" i="2"/>
  <c r="R25" i="2" s="1"/>
  <c r="R61" i="2"/>
  <c r="H165" i="2"/>
  <c r="J165" i="2"/>
  <c r="G18" i="2"/>
  <c r="G27" i="2" s="1"/>
  <c r="G167" i="2" s="1"/>
  <c r="G169" i="2" s="1"/>
  <c r="R121" i="2"/>
  <c r="R114" i="2"/>
  <c r="I33" i="2"/>
  <c r="R15" i="2"/>
  <c r="K165" i="2"/>
  <c r="P18" i="2"/>
  <c r="M27" i="2"/>
  <c r="M167" i="2" s="1"/>
  <c r="M169" i="2" s="1"/>
  <c r="R36" i="2"/>
  <c r="R165" i="2" s="1"/>
  <c r="R111" i="2"/>
  <c r="R109" i="2"/>
  <c r="Q33" i="2"/>
  <c r="L165" i="2"/>
  <c r="H18" i="2"/>
  <c r="N27" i="2"/>
  <c r="N167" i="2" s="1"/>
  <c r="N169" i="2" s="1"/>
  <c r="R56" i="2"/>
  <c r="R45" i="2"/>
  <c r="R104" i="2"/>
  <c r="R101" i="2"/>
  <c r="I165" i="2"/>
  <c r="L18" i="2"/>
  <c r="L27" i="2" s="1"/>
  <c r="L167" i="2" s="1"/>
  <c r="L169" i="2" s="1"/>
  <c r="Q18" i="2"/>
  <c r="Q27" i="2" s="1"/>
  <c r="H27" i="2"/>
  <c r="H167" i="2" s="1"/>
  <c r="H169" i="2" s="1"/>
  <c r="R147" i="2"/>
  <c r="R96" i="2"/>
  <c r="O165" i="2"/>
  <c r="Q165" i="2"/>
  <c r="I18" i="2"/>
  <c r="P27" i="2"/>
  <c r="P167" i="2" s="1"/>
  <c r="P169" i="2" s="1"/>
  <c r="R10" i="2"/>
  <c r="R11" i="2" s="1"/>
  <c r="R27" i="2" s="1"/>
  <c r="R41" i="2"/>
  <c r="R62" i="2"/>
  <c r="O18" i="2"/>
  <c r="K18" i="2"/>
  <c r="K27" i="2" s="1"/>
  <c r="K167" i="2" s="1"/>
  <c r="K169" i="2" s="1"/>
  <c r="I25" i="2"/>
  <c r="R31" i="2"/>
  <c r="R33" i="2" s="1"/>
  <c r="O33" i="2"/>
  <c r="R122" i="2"/>
  <c r="R18" i="2"/>
  <c r="J18" i="2"/>
  <c r="J27" i="2" s="1"/>
  <c r="J167" i="2" s="1"/>
  <c r="J169" i="2" s="1"/>
  <c r="Q113" i="1"/>
  <c r="N167" i="1"/>
  <c r="N169" i="1" s="1"/>
  <c r="Q20" i="1"/>
  <c r="Q41" i="1"/>
  <c r="P165" i="1"/>
  <c r="P167" i="1" s="1"/>
  <c r="P169" i="1" s="1"/>
  <c r="Q80" i="1"/>
  <c r="Q50" i="1"/>
  <c r="G167" i="1"/>
  <c r="G169" i="1" s="1"/>
  <c r="H167" i="1"/>
  <c r="H169" i="1" s="1"/>
  <c r="Q22" i="1"/>
  <c r="Q56" i="1"/>
  <c r="I167" i="1"/>
  <c r="I169" i="1" s="1"/>
  <c r="Q81" i="1"/>
  <c r="Q52" i="1"/>
  <c r="O167" i="1"/>
  <c r="O169" i="1" s="1"/>
  <c r="F167" i="1"/>
  <c r="F169" i="1" s="1"/>
  <c r="Q130" i="1"/>
  <c r="Q146" i="1"/>
  <c r="Q125" i="1"/>
  <c r="Q94" i="1"/>
  <c r="Q66" i="1"/>
  <c r="Q96" i="1"/>
  <c r="Q36" i="1"/>
  <c r="Q114" i="1"/>
  <c r="Q133" i="1"/>
  <c r="Q150" i="1"/>
  <c r="Q90" i="1"/>
  <c r="Q116" i="1"/>
  <c r="Q58" i="1"/>
  <c r="Q83" i="1"/>
  <c r="Q48" i="1"/>
  <c r="Q154" i="1"/>
  <c r="Q128" i="1"/>
  <c r="Q91" i="1"/>
  <c r="Q112" i="1"/>
  <c r="Q106" i="1"/>
  <c r="Q88" i="1"/>
  <c r="K167" i="1"/>
  <c r="K169" i="1" s="1"/>
  <c r="Q64" i="1"/>
  <c r="Q33" i="1"/>
  <c r="Q8" i="1"/>
  <c r="Q149" i="1"/>
  <c r="Q107" i="1"/>
  <c r="Q59" i="1"/>
  <c r="Q43" i="1"/>
  <c r="Q24" i="1"/>
  <c r="Q21" i="1"/>
  <c r="Q165" i="1" l="1"/>
  <c r="Q167" i="2"/>
  <c r="Q169" i="2" s="1"/>
  <c r="R167" i="2"/>
  <c r="R169" i="2" s="1"/>
  <c r="I27" i="2"/>
  <c r="I167" i="2" s="1"/>
  <c r="I169" i="2" s="1"/>
  <c r="O27" i="2"/>
  <c r="O167" i="2" s="1"/>
  <c r="O169" i="2" s="1"/>
  <c r="J167" i="1"/>
  <c r="J169" i="1" s="1"/>
  <c r="L167" i="1"/>
  <c r="L169" i="1" s="1"/>
  <c r="M167" i="1"/>
  <c r="M169" i="1" s="1"/>
  <c r="Q25" i="1"/>
  <c r="Q27" i="1" s="1"/>
  <c r="Q167" i="1" s="1"/>
  <c r="Q169" i="1" s="1"/>
</calcChain>
</file>

<file path=xl/sharedStrings.xml><?xml version="1.0" encoding="utf-8"?>
<sst xmlns="http://schemas.openxmlformats.org/spreadsheetml/2006/main" count="1720" uniqueCount="253">
  <si>
    <t/>
  </si>
  <si>
    <t>RUBRO</t>
  </si>
  <si>
    <t>FUENTE</t>
  </si>
  <si>
    <t>REC</t>
  </si>
  <si>
    <t>SIT</t>
  </si>
  <si>
    <t>DESCRIPCION</t>
  </si>
  <si>
    <t>APR. INICIAL</t>
  </si>
  <si>
    <t>APR. ADICIONADA</t>
  </si>
  <si>
    <t>APR. REDUCIDA</t>
  </si>
  <si>
    <t>APR. VIGENTE</t>
  </si>
  <si>
    <t>APR BLOQUEADA</t>
  </si>
  <si>
    <t>CDP</t>
  </si>
  <si>
    <t>APR. DISPONIBLE</t>
  </si>
  <si>
    <t>COMPROMISO</t>
  </si>
  <si>
    <t>OBLIGACION</t>
  </si>
  <si>
    <t>PAGOS</t>
  </si>
  <si>
    <t>A-01-01-01</t>
  </si>
  <si>
    <t>Nación</t>
  </si>
  <si>
    <t>10</t>
  </si>
  <si>
    <t>CSF</t>
  </si>
  <si>
    <t>SALARIO</t>
  </si>
  <si>
    <t>A-01-01-02</t>
  </si>
  <si>
    <t>CONTRIBUCIONES INHERENTES A LA NÓMINA</t>
  </si>
  <si>
    <t>A-01-01-03</t>
  </si>
  <si>
    <t>REMUNERACIONES NO CONSTITUTIVAS DE FACTOR SALARIAL</t>
  </si>
  <si>
    <t>A-02</t>
  </si>
  <si>
    <t>Propios</t>
  </si>
  <si>
    <t>20</t>
  </si>
  <si>
    <t>ADQUISICIÓN DE BIENES  Y SERVICIOS</t>
  </si>
  <si>
    <t>A-03-03-01-999</t>
  </si>
  <si>
    <t>OTRAS TRANSFERENCIAS - DISTRIBUCIÓN PREVIO CONCEPTO DGPPN</t>
  </si>
  <si>
    <t>A-03-04-02-012</t>
  </si>
  <si>
    <t>INCAPACIDADES Y LICENCIAS DE MATERNIDAD Y PATERNIDAD (NO DE PENSIONES)</t>
  </si>
  <si>
    <t>A-03-04-02-036</t>
  </si>
  <si>
    <t>PROGRAMA DE SALUD OCUPACIONAL (NO DE PENSIONES)</t>
  </si>
  <si>
    <t>A-03-10</t>
  </si>
  <si>
    <t>SENTENCIAS Y CONCILIACIONES</t>
  </si>
  <si>
    <t>A-08-01</t>
  </si>
  <si>
    <t>IMPUESTOS</t>
  </si>
  <si>
    <t>A-08-03</t>
  </si>
  <si>
    <t>TASAS Y DERECHOS ADMINISTRATIVOS</t>
  </si>
  <si>
    <t>A-08-04-01</t>
  </si>
  <si>
    <t>11</t>
  </si>
  <si>
    <t>SSF</t>
  </si>
  <si>
    <t>CUOTA DE FISCALIZACIÓN Y AUDITAJE</t>
  </si>
  <si>
    <t>A-08-04-04</t>
  </si>
  <si>
    <t>CONTRIBUCIÓN DE VALORIZACIÓN MUNICIPAL</t>
  </si>
  <si>
    <t>A-08-05</t>
  </si>
  <si>
    <t>MULTAS, SANCIONES E INTERESES DE MORA</t>
  </si>
  <si>
    <t>B-10-01-02</t>
  </si>
  <si>
    <t>PRÉSTAMOS</t>
  </si>
  <si>
    <t>B-10-01-03</t>
  </si>
  <si>
    <t>OTRAS CUENTAS POR PAGAR</t>
  </si>
  <si>
    <t>B-10-04-01</t>
  </si>
  <si>
    <t>APORTES AL FONDO DE CONTINGENCIAS</t>
  </si>
  <si>
    <t>C-2401-0600-41</t>
  </si>
  <si>
    <t>MEJORAMIENTO Y MANTENIMIENTO CARRETERA SANTA FE DE BOGOTÁ - CHIQUINQUIRÁ- BUCARAMANGA- SAN ALBERTO DE LA TRONCAL CENTRAL.   CUNDINAMARCA, BOYACÁ, SANTANDER, NORTE DE SANTANDER</t>
  </si>
  <si>
    <t>C-2401-0600-71</t>
  </si>
  <si>
    <t>MEJORAMIENTO Y MANTENIMIENTO DE LA CARRETERA CUCUTA - SARDINATA - OCAÑA - AGUACLARA Y ACCESOS.  CESAR, NORTE DE SANTANDER</t>
  </si>
  <si>
    <t>21</t>
  </si>
  <si>
    <t>C-2401-0600-72</t>
  </si>
  <si>
    <t>MEJORAMIENTO Y MANTENIMIENTO TRIBUGÁ-MEDELLÍN-PUERTO BERRIO-CRUCE RUTA 45-BARRANCABERMEJA-BUCARAMANGA-PAMPLONA-ARAUCA.   CHOCÓ, ANTIOQUIA, SANTANDER, NORTE DE SANTANDER, ARAUCA</t>
  </si>
  <si>
    <t>C-2401-0600-73</t>
  </si>
  <si>
    <t>MEJORAMIENTO , MANTENIMIENTO DE LA CARRETERA PUERTO REY - MONTERÍA - CERETÉ - LA YE - EL VIAJANO - GUAYEPO - MAJAGUAL DE LA TRANSVERSAL PUERTO REY - MONTERÍA - TIBÚ. DEPARTAMENTOS   CÓRDOBA, SUCRE</t>
  </si>
  <si>
    <t>C-2401-0600-74</t>
  </si>
  <si>
    <t>MEJORAMIENTO  Y MANTENIMIENTO CARRETERA PUERTO BOYACÁ - CHIQUINQUIRÁ - VILLA DE LEYVA - TUNJA - RAMIRIQUI - MIRAFLORES - MONTERREY.  BOYACÁ, CASANARE</t>
  </si>
  <si>
    <t>C-2401-0600-75</t>
  </si>
  <si>
    <t>MEJORAMIENTO Y MANTENIMIENTO CARRETERA LAS ANIMAS-SANTA CECILIA-PUEBLO RICO-FRESNO-BOGOTA. TRANSVERSAL LAS ANIMAS-BOGOTÁ.   CHOCÓ, RISARALDA, CALDAS, TOLIMA, CUNDINAMARCA</t>
  </si>
  <si>
    <t>C-2401-0600-76</t>
  </si>
  <si>
    <t>MEJORAMIENTO Y MANTENIMIENTO DE LA CARRETERA PUENTE SAN MIGUEL - ESPINAL DE LA TRONCAL DEL MAGDALENA. DEPARTAMENTOS  PUTUMAYO, CAUCA, HUILA, TOLIMA</t>
  </si>
  <si>
    <t>C-2401-0600-77</t>
  </si>
  <si>
    <t>MEJORAMIENTO Y  MANTENIMIENTO DE LA CARRETERA  LOS CUROS - MALAGA.  SANTANDER</t>
  </si>
  <si>
    <t>C-2401-0600-78</t>
  </si>
  <si>
    <t>CONSTRUCCIÓN , MEJORAMIENTO Y MANTENIMIENTO DE LA CARRETERA CALI - LOBOGUERRERO DE LOS ACCESOS A CALI.  VALLE DEL CAUCA</t>
  </si>
  <si>
    <t>C-2401-0600-79</t>
  </si>
  <si>
    <t>ADMINISTRACIÓN , RECAUDO Y CONTROL DE LA TASA DE PEAJE.  NACIONAL</t>
  </si>
  <si>
    <t>C-2401-0600-80</t>
  </si>
  <si>
    <t>CONSTRUCCIÓN , MEJORAMIENTO Y MANTENIMIENTO DE LA CARRETERA ALTAMIRA - FLORENCIA.  HUILA, CAQUETÁ</t>
  </si>
  <si>
    <t>C-2401-0600-81</t>
  </si>
  <si>
    <t>CONSTRUCCIÓN , MEJORAMIENTO Y MANTENIMIENTO DE LA VARIANTE CALARCÁ - CIRCASIA.   QUINDIO</t>
  </si>
  <si>
    <t>C-2401-0600-82</t>
  </si>
  <si>
    <t>CONSTRUCCIÓN , MEJORAMIENTO Y MANTENIMIENTO DE LA CARRETERA SABANETA – COVEÑAS.  SUCRE - CORDOBA</t>
  </si>
  <si>
    <t>C-2401-0600-83</t>
  </si>
  <si>
    <t>MEJORAMIENTO Y MANTENIMIENTO CARRETERA SAN  GIL - BARICHARA - GUANE.  SANTANDER</t>
  </si>
  <si>
    <t>C-2401-0600-85</t>
  </si>
  <si>
    <t>CONSTRUCCIÓN , MEJORAMIENTO Y MANTENIMIENTO DE LA CARRETERA SAN ROQUE - LA PAZ - SAN JUAN DEL CESAR - BUENAVISTA Y VALLEDUPAR - LA PAZ. TRONCAL DEL CARBÓN.  CESAR, LA GUAJIRA</t>
  </si>
  <si>
    <t>C-2401-0600-86</t>
  </si>
  <si>
    <t>CONSTRUCCIÓN , MEJORAMIENTO Y MANTENIMIENTO CARRETERA BOGOTÁ - TUNJA - DUITAMA - SOATA - MÁLAGA - PAMPLONA - CÚCUTA - PUERTO SANTANDER - PUENTE INTERNACIONAL. TRONCAL CENTRAL DEL NORTE Y ALTERNAS.   CUNDINAMARCA, BOYACÁ, SANTANDER, NORTE DE SANTANDE</t>
  </si>
  <si>
    <t>C-2401-0600-88</t>
  </si>
  <si>
    <t>CONSTRUCCIÓN , MEJORAMIENTO Y MANTENIMIENTO DE LA CARRETERA LA VIRGINIA - APIA, DE LA CONEXIÓN TRONCAL DE OCCIDENTE - TRANSVERSAL LAS ANIMAS-BOGOTÁ  RISARALDA</t>
  </si>
  <si>
    <t>C-2401-0600-89</t>
  </si>
  <si>
    <t>CONSTRUCCIÓN , MEJORAMIENTO Y MANTENIMIENTO DE LA CARRETERA GUACHUCAL - IPIALES - EL ESPINO, VÍA ALTERNA AL PUERTO DE TUMACO.  NARIÑO</t>
  </si>
  <si>
    <t>C-2401-0600-90</t>
  </si>
  <si>
    <t>CONSTRUCCIÓN , MEJORAMIENTO Y MANTENIMIENTO DE LA TRANSVERSAL ROSAS - CONDAGUA.  CAUCA, PUTUMAYO</t>
  </si>
  <si>
    <t>C-2401-0600-91</t>
  </si>
  <si>
    <t>CONSTRUCCIÓN , MEJORAMIENTO Y MANTENIMIENTO DE LA CARRETERA TURBO-CARTAGENA-BARRANQUILLA-SANTA MARTA-RIOHACHA-PARAGUACHÓN. TRANSVERSAL DEL CARIBE.  CÓRDOBA, ATLÁNTICO, SUCRE, ANTIOQUIA, BOLÍVAR, MAGDALENA, LA GUAJIRA</t>
  </si>
  <si>
    <t>C-2401-0600-92</t>
  </si>
  <si>
    <t>CONSTRUCCIÓN , MEJORAMIENTO Y MANTENIMIENTO DE LA CARRETERA LORICA - CHINU, CONEXIÓN TRANSVERSAL DEL CARIBE - TRONCAL DE OCCIDENTE.  CÓRDOBA</t>
  </si>
  <si>
    <t>C-2401-0600-93</t>
  </si>
  <si>
    <t>CONSTRUCCIÓN , MEJORAMIENTO Y MANTENIMIENTO DE LA CARRETERA YACOPÍ - LA PALMA – CAPARRAPÍ - DINDAL.  CUNDINAMARCA</t>
  </si>
  <si>
    <t>C-2401-0600-94</t>
  </si>
  <si>
    <t>CONSTRUCCIÓN , MEJORAMIENTO Y MANTENIMIENTO DE LA CARRETERA PLATO - SALAMINA - PALERMO. PARALELA RÍO MAGDALENA.  MAGDALENA</t>
  </si>
  <si>
    <t>C-2401-0600-95</t>
  </si>
  <si>
    <t>CONSTRUCCIÓN , MEJORAMIENTO Y MANTENIMIENTO DE LA CARRETERA PUERTO ARAUJO - CIMITARRA - LANDAZURI - VELEZ - BARBOSA - TUNJA DE LA TRANSVERSAL DEL CARARE.  BOYACÁ, SANTANDER</t>
  </si>
  <si>
    <t>C-2401-0600-96</t>
  </si>
  <si>
    <t>CONSTRUCCIÓN , MEJORAMIENTO Y MANTENIMIENTO DE LA CARRETERA SANTA LUCIA - MOÑITOS EN EL DEPARTAMENTO DE  CÓRDOBA</t>
  </si>
  <si>
    <t>C-2401-0600-97</t>
  </si>
  <si>
    <t>CONSTRUCCIÓN , MEJORAMIENTO Y MANTENIMIENTO DE LA CARRETERA OCAÑA - LA ONDINA - LLANO GRANDE - CONVENCIÓN. ACCESO A OCAÑA.  NORTE DE SANTANDER</t>
  </si>
  <si>
    <t>C-2401-0600-99</t>
  </si>
  <si>
    <t>CONSTRUCCIÓN , MEJORAMIENTO Y MANTENIMIENTO DE LAS VÍAS ALTERNAS A LA TRANSVERSAL DEL CARIBE.  CÓRDOBA, ATLÁNTICO, BOLÍVAR</t>
  </si>
  <si>
    <t>C-2401-0600-100</t>
  </si>
  <si>
    <t>CONSTRUCCIÓN , MEJORAMIENTO Y MANTENIMIENTO DE LA CARRETERA CLUB CAMPESTRE –ARMENIA – PEREIRA – CHINCHINA – LA MANUELA  - LA FELISA Y VARIANTES, TRONCAL DEL EJE CAFETERO.     QUINDIO, RISARALDA, CALDAS, VALLE DEL CAUCA</t>
  </si>
  <si>
    <t>C-2401-0600-101</t>
  </si>
  <si>
    <t>CONSTRUCCIÓN , MEJORAMIENTO Y MANTENIMIENTO DE LA CARRETERA TAME - COROCORO - ARAUCA. TRANSVERSAL CORREDOR FRONTERIZO DEL ORIENTE COLOMBIANO.  ARAUCA</t>
  </si>
  <si>
    <t>C-2401-0600-102</t>
  </si>
  <si>
    <t>CONSTRUCCIÓN , MEJORAMIENTO Y MANTENIMIENTO DE LA CARRETERA MEDELLÍN-SANTUARIO-PUERTO TRIUNFO-CRUCE RUTA 45 Y TOBIAGRANDE-SANTAFE DE BOGOTÁ. TRANSVERSAL MEDELLÍN-BOGOTÁ.  CUNDINAMARCA, ANTIOQUIA</t>
  </si>
  <si>
    <t>C-2401-0600-103</t>
  </si>
  <si>
    <t>CONSERVACIÓN DE VÍAS A TRAVÉS DE MANTENIMIENTO RUTINARIO Y ADMINISTRACIÓN VIAL.  NACIONAL</t>
  </si>
  <si>
    <t>C-2401-0600-105</t>
  </si>
  <si>
    <t>CONSTRUCCIÓN , MEJORAMIENTO Y MANTENIMIENTO DE LAS VÍAS TRANSFERIDAS POR LA EMERGENCIA DEL RIO PÁEZ.  CAUCA, HUILA</t>
  </si>
  <si>
    <t>C-2401-0600-107</t>
  </si>
  <si>
    <t>CONSTRUCCIÓN TÚNEL DEL TOYO Y VÍAS DE ACCESO EN EL CORREDOR SANTAFÉ DE ANTIOQUIA - CAÑASGORDAS EN EL DEPARTAMENTO DE  ANTIOQUIA</t>
  </si>
  <si>
    <t>C-2401-0600-108</t>
  </si>
  <si>
    <t>MEJORAMIENTO , MANTENIMIENTO Y REHABILITACIÓN DE LA VÍA BELEN - SOCHA - SACAMA - LA CABUYA.  CASANARE, BOYACÁ</t>
  </si>
  <si>
    <t>C-2401-0600-109</t>
  </si>
  <si>
    <t>CONSTRUCCIÓN , MEJORAMIENTO Y MANTENIMIENTO DE LA CARRETERA PUERTA DE HIERRO-MAGANGUÉ- MOMPOX-EL BANCO-ARJONA-CUATROVIENTOS-CODAZZI Y EL BANCO-TAMALAMEQUE-EL BURRO. TRANSVERSAL DEPRESIÓN MOMPOSINA.  BOLÍVAR, CESAR, MAGDALENA</t>
  </si>
  <si>
    <t>C-2401-0600-110</t>
  </si>
  <si>
    <t>CONSTRUCCIÓN , MEJORAMIENTO Y MANTENIMIENTO DE LA CARRETERA GRANADA - SAN JOSÉ DEL GUAVIARE DE LA TRANSVERSAL BUGA - PUERTO INÍRIDA.  META - GUAVIARE</t>
  </si>
  <si>
    <t>C-2401-0600-112</t>
  </si>
  <si>
    <t>CONSTRUCCIÓN , MEJORAMIENTO Y MANTENIMIENTO DE LA CARRETERA RUMICHACA-PALMIRA-CERRITO-MEDELLÍN-SINCELEJO-BARRANQUILLA. TRONCAL DE OCCIDENTE.  NARIÑO, CAUCA, VALLE DEL CAUCA, RISARALDA, CALDAS, ANTIOQUIA, CÓRDOBA, SUCRE, BOLÍVAR, ATLÁNTICO</t>
  </si>
  <si>
    <t>C-2401-0600-113</t>
  </si>
  <si>
    <t>CONSTRUCCIÓN , MEJORAMIENTO Y MANTENIMIENTO DE LA CARRETERA POPAYÁN - PATICO - PALETARÁ - ISNOS - PITALITO - SAN AGUSTÍN DE LOS CIRCUITOS ECOTURÍSTICOS  HUILA, CAUCA</t>
  </si>
  <si>
    <t>C-2401-0600-114</t>
  </si>
  <si>
    <t>CONSTRUCCIÓN , MEJORAMIENTO Y MANTENIMIENTO DE LA CARRETERA SAN CAYETANO - CORNEJO - ZULIA.  NORTE DE SANTANDER</t>
  </si>
  <si>
    <t>C-2401-0600-115</t>
  </si>
  <si>
    <t>CONSTRUCCIÓN , MEJORAMIENTO Y MANTENIMIENTO DE LA CARRETERA TUQUERRES - SAMANIEGO.  NARIÑO</t>
  </si>
  <si>
    <t>C-2401-0600-117</t>
  </si>
  <si>
    <t>CONSTRUCCIÓN , MEJORAMIENTO Y MANTENIMIENTO DE LA CARRETERA POPAYÁN (CRUCERO) - TOTORO - GUADUALEJO - PUERTO VALENCIA - LA PLATA - LABERINTO Y ALTERNAS DE LA TRANSVERSAL  HUILA, CAUCA</t>
  </si>
  <si>
    <t>C-2401-0600-118</t>
  </si>
  <si>
    <t>CONSTRUCCIÓN , MEJORAMIENTO Y MANTENIMIENTO DE LA CARRETERA BUENAVENTURA-BOGOTÁ-VILLAVICENCIO-PUERTO GAITÁN-EL PORVENIR-PUERTO CARREÑO. TRANSVERSAL BUENAVENTURA-VILLAVICENCIO-PUERTO CARREÑO.  VALLE DEL CAUCA, QUINDIO, TOLIMA, C/MARCA, META, VICHADA-</t>
  </si>
  <si>
    <t>C-2401-0600-119</t>
  </si>
  <si>
    <t>CONSTRUCCIÓN , MEJORAMIENTO Y MANTENIMIENTO DE LA CARRETERA CARTAGO-ALCALA-MONTENEGRO-ARMENIA.  VALLE DEL CAUCA, QUINDIO</t>
  </si>
  <si>
    <t>C-2401-0600-121</t>
  </si>
  <si>
    <t>MEJORAMIENTO Y MANTENIMIENTO DE LA VÍA ALTERNA AL PUERTO DE SANTA MARTA EN EL DEPARTAMENTO DE  MAGDALENA</t>
  </si>
  <si>
    <t>C-2401-0600-123</t>
  </si>
  <si>
    <t>CONSTRUCCIÓN , MEJORAMIENTO Y MANTENIMIENTO DE LA CARRETERA TUMACO-PASTO-MOCOA DE LA TRANSVERSAL TUMACO-MOCOA EN LOS DEPARTAMENTOS DE  NARIÑO, PUTUMAYO</t>
  </si>
  <si>
    <t>C-2401-0600-124</t>
  </si>
  <si>
    <t>CONSTRUCCIÓN , MEJORAMIENTO Y MANTENIMIENTO DE LAS CIRCUNVALARES DE  SAN ANDRES Y PROVIDENCIA</t>
  </si>
  <si>
    <t>C-2401-0600-125</t>
  </si>
  <si>
    <t>CONSTRUCCIÓN , MEJORAMIENTO Y MANTENIMIENTO DE LA CARRETERA LA ESPRIELLA - RIO MATAJE-CONEXIÓN TRANSVERSAL TUMACO LETICIA Y EL ECUADOR EN EL DEPARTAMENTO DE  NARIÑO</t>
  </si>
  <si>
    <t>C-2401-0600-126</t>
  </si>
  <si>
    <t>CONSTRUCCIÓN , MEJORAMIENTO Y MANTENIMIENTO CARRETERA CALAMAR - SAN JOSÉ DEL GUAVIARE DE LOS ACCESOS A MITÚ. DEPARTAMENTO DEL  GUAVIARE</t>
  </si>
  <si>
    <t>C-2401-0600-127</t>
  </si>
  <si>
    <t>CONSTRUCCIÓN , MEJORAMIENTO Y MANTENIMIENTO DE LA CARRETERA CÚCUTA - DOS RIOS - SAN FAUSTINO - LA CHINA,  NORTE DE SANTANDER</t>
  </si>
  <si>
    <t>C-2401-0600-128</t>
  </si>
  <si>
    <t>CONSTRUCCIÓN , MEJORAMIENTO Y MANTENIMIENTO DE LA CARRETERA EL CARMEN - VALLEDUPAR - MAICAO. TRANSVERSAL CARMEN - BOSCONIA - VALLEDUPAR - MAICAO.  BOLÍVAR, MAGDALENA, CESAR, LA GUAJIRA</t>
  </si>
  <si>
    <t>C-2401-0600-129</t>
  </si>
  <si>
    <t>CONSTRUCCIÓN , MEJORAMIENTO Y MANTENIMIENTO DE LA CARRETERA HOBO - YAGUARÁ.  HUILA</t>
  </si>
  <si>
    <t>C-2401-0600-130</t>
  </si>
  <si>
    <t>CONSTRUCCIÓN MEJORAMIENTO Y MANTENIMIENTO DE LA CARRETERA DUITAMA-SOGAMOSO-AGUAZUL. ACCESOS A YOPAL EN LOS DEPARTAMENTOS DE   BOYACÁ, CASANARE</t>
  </si>
  <si>
    <t>C-2401-0600-131</t>
  </si>
  <si>
    <t>CONSTRUCCIÓN , MEJORAMIENTO Y MANTENIMIENTO DE LA CARRETERA LETICIA - TARAPACÁ  AMAZONAS</t>
  </si>
  <si>
    <t>C-2401-0600-132</t>
  </si>
  <si>
    <t>CONSTRUCCIÓN , MEJORAMIENTO Y MANTENIMIENTO DE LA CARRETERA VILLAGARZÓN-LA MINA-SAN JUAN DE ARAMA-VILLAVICENCIO-TAME-SARAVENA-PUENTE INTERNACIONAL RÍO ARAUCA. TRONCAL VILLAGARZÓN-SARAVENA.   PUTUMAYO, CAQUETÁ, META, CASANARE</t>
  </si>
  <si>
    <t>C-2401-0600-133</t>
  </si>
  <si>
    <t>CONSTRUCCIÓN , MEJORAMIENTO Y MANTENIMIENTO DE LA CONEXIÓN COSTA PACÍFICA Y LA TRONCAL DE OCCIDENTE.  CAUCA</t>
  </si>
  <si>
    <t>C-2401-0600-134</t>
  </si>
  <si>
    <t>CONSTRUCCIÓN , MEJORAMIENTO Y MANTENIMIENTO DE LA CARRETERA PATICO - LA PLATA DE LOS CIRCUITOS ECOTURÍSTICOS  HUILA, CAUCA</t>
  </si>
  <si>
    <t>C-2401-0600-135</t>
  </si>
  <si>
    <t>CONSTRUCCIÓN , MEJORAMIENTO Y MANTENIMIENTO DE LA CARRETERA NEIVA - PLATANILLAL - BALSILLAS - SAN VICENTE. TRANSVERSAL NEIVA - SAN VICENTE.  HUILA, CAQUETÁ</t>
  </si>
  <si>
    <t>C-2401-0600-136</t>
  </si>
  <si>
    <t>CONSTRUCCIÓN , MEJORAMIENTO Y MANTENIMIENTO DE LA CARRETERA CHINCHINÁ - MANIZALES. ACCESOS A MANIZALES.  CALDAS</t>
  </si>
  <si>
    <t>C-2401-0600-137</t>
  </si>
  <si>
    <t>CONSTRUCCIÓN , MEJORAMIENTO Y MANTENIMIENTO DE LA CARRETERA SAN GIL - ONZAGA - SANTA ROSITA. TRANSVERSAL SAN GIL - MOGOTES - LA ROSITA.   SANTANDER, BOYACÁ</t>
  </si>
  <si>
    <t>C-2401-0600-138</t>
  </si>
  <si>
    <t>CONSTRUCCIÓN , MEJORAMIENTO Y MANTENIMIENTO DE VÍAS ALTERNAS A LA TRONCAL DE OCCIDENTE.  NARIÑO, ANTIOQUIA, CAUCA, VALLE DEL CAUCA, RISARALDA</t>
  </si>
  <si>
    <t>C-2401-0600-139</t>
  </si>
  <si>
    <t>CONSTRUCCION DE OBRAS DE EMERGENCIA EN LA INFRAESTRUCTURA DE LA RED VIAL PRIMARIA. NACIONAL</t>
  </si>
  <si>
    <t>C-2401-0600-140</t>
  </si>
  <si>
    <t>CONSTRUCCIÓN , MEJORAMIENTO Y MANTENIMIENTO DE LAS VÍAS PEREIRA - CERRITOS Y RETORNO SANTA ROSA DE LOS ACCESOS A PEREIRA.  RISARALDA</t>
  </si>
  <si>
    <t>C-2401-0600-141</t>
  </si>
  <si>
    <t>CONSTRUCCIÓN ,MEJORAMIENTO Y MANTENIMIENTO DE LA VÍA CHAPARRAL - ORTEGA - GUAMO DE LA ALTERNA BUGA - PUERTO INÍRIDA.  TOLIMA</t>
  </si>
  <si>
    <t>C-2401-0600-142</t>
  </si>
  <si>
    <t>MEJORAMIENTO , MANTENIMIENTO, REHABILITACION, CONSTRUCCION DE LA CARRETERA COLOMBIA - LA URIBE, CONEXION PACIFICO - ORINOQUIA.   HUILA, META</t>
  </si>
  <si>
    <t>C-2401-0600-143</t>
  </si>
  <si>
    <t>CONSTRUCCION ,MEJORAMIENTO Y MANTENIMIENTO DE LA VIA CIRCUITO MEDELLIN - VALLE DE RIO NEGRO .  ANTIOQUIA</t>
  </si>
  <si>
    <t>C-2402-0600-11</t>
  </si>
  <si>
    <t>MEJORAMIENTO ,MANTENIMIENTO Y REHABILITACIÓN DE LA RED TERCIARIA.  NACIONAL</t>
  </si>
  <si>
    <t>C-2402-0600-12</t>
  </si>
  <si>
    <t>MEJORAMIENTO, MANTENIMIENTO Y REHABILITACION DE CORREDORES RURALES PRODUCTIVOS - COLOMBIA RURAL. NACIONAL</t>
  </si>
  <si>
    <t>13</t>
  </si>
  <si>
    <t>C-2402-0600-13</t>
  </si>
  <si>
    <t>CONSTRUCCIÓN , MEJORAMIENTO Y MANTENIMIENTO DE INFRAESTRUCTURA PARA CONECTAR TERRITORIOS, GOBIERNOS Y POBLACIONES.  NACIONAL</t>
  </si>
  <si>
    <t>C-2404-0600-2</t>
  </si>
  <si>
    <t>MEJORAMIENTO , MANTENIMIENTO Y CONSERVACIÓN DEL SISTEMA DE TRANSPORTE FÉRREO EN LA RED VIAL.   NACIONAL</t>
  </si>
  <si>
    <t>C-2405-0600-5</t>
  </si>
  <si>
    <t>CONSTRUCCIÓN , MEJORAMIENTO Y MANTENIMIENTO DE LOS ACCESOS MARÍTIMOS A LOS PUERTOS DE LA NACIÓN.  NACIONAL</t>
  </si>
  <si>
    <t>C-2405-0600-6</t>
  </si>
  <si>
    <t>RECUPERACION Y MITIGACION AMBIENTAL EN EL AREA DE INFLUENCIA DE LA ZONA PORTUARIA DE SANTA MARTA - CAÑO CLARIN. DEPARTAMENTO DEL MAGDALENA</t>
  </si>
  <si>
    <t>C-2406-0600-6</t>
  </si>
  <si>
    <t>ADECUACIÓN MEJORAMIENTO Y MANTENIMIENTO DE LA RED FLUVIAL.  NACIONAL</t>
  </si>
  <si>
    <t>C-2406-0600-7</t>
  </si>
  <si>
    <t>CONSTRUCCIÓN , MEJORAMIENTO, MANTENIMIENTO Y OPERACIÓN DE LA INFRAESTRUCTURA PORTUARIA FLUVIAL.  NACIONAL</t>
  </si>
  <si>
    <t>C-2406-0600-8</t>
  </si>
  <si>
    <t>CONSTRUCCIÓN Y MANTENIMIENTO DE TRANSBORDADORES.  NACIONAL</t>
  </si>
  <si>
    <t>C-2409-0600-2</t>
  </si>
  <si>
    <t>FORTALECIMIENTO DE LA SEGURIDAD CIUDADANA EN LAS VÍAS NACIONALES.  NACIONAL</t>
  </si>
  <si>
    <t>C-2409-0600-3</t>
  </si>
  <si>
    <t>CONSTRUCCIÓN DE OBRAS Y SEÑALIZACIÓN PARA LA SEGURIDAD VIAL EN LA INFRAESTRUCTURA DE TRANSPORTE.  NACIONAL</t>
  </si>
  <si>
    <t>C-2409-0600-4</t>
  </si>
  <si>
    <t>CONSTRUCCIÓN DE OBRAS DE EMERGENCIA EN LA INFRAESTRUCTURA DE TRANSPORTE.  NACIONAL</t>
  </si>
  <si>
    <t>C-2409-0600-5</t>
  </si>
  <si>
    <t>IMPLEMENTACIÓN DE UN SISTEMA DE INFORMACIÓN GEOGRÁFICO DEL INVIAS.  NACIONAL</t>
  </si>
  <si>
    <t>C-2409-0600-6</t>
  </si>
  <si>
    <t>IMPLEMENTACIÓN DE LA GESTIÓN DEL RIESGO EN LA INFRAESTRUCTURA DE TRANSPORTE.  NACIONAL</t>
  </si>
  <si>
    <t>C-2409-0600-9</t>
  </si>
  <si>
    <t>DESARROLLO E IMPLEMENTACION DE UN SISTEMA INTELIGENTE DE TRANSPORTE PARA LA RED VIAL.  NACIONAL</t>
  </si>
  <si>
    <t>C-2410-0600-1</t>
  </si>
  <si>
    <t>INVESTIGACIÓN DE NUEVAS TECNOLOGÍAS PARA LA INFRAESTRUCTURA DE TRANSPORTE.  NACIONAL</t>
  </si>
  <si>
    <t>C-2410-0600-2</t>
  </si>
  <si>
    <t>DESARROLLO E IMPLEMENTACION DE CRITERIOS DE SOSTENIBILIDAD EN LA INFRAESTRUCTURA DE TRANSPORTE  NACIONAL</t>
  </si>
  <si>
    <t>C-2499-0600-17</t>
  </si>
  <si>
    <t>MEJORAMIENTO DE LA CALIDAD EN LA ESTRUCTURACIÓN Y DISEÑOS DE PROYECTOS DE INFRAESTRUCTURA DE TRANSPORTE.  NACIONAL</t>
  </si>
  <si>
    <t>C-2499-0600-18</t>
  </si>
  <si>
    <t>IMPLEMENTACIÓN , MONITOREO Y SEGUIMIENTO DEL MODELO INTEGRADO DE PLANEACIÓN Y GESTIÓN - MIPG DE INVIAS.  NACIONAL</t>
  </si>
  <si>
    <t>C-2499-0600-19</t>
  </si>
  <si>
    <t>CAPACITACIÓN INTEGRAL PARA LOS FUNCIONARIOS DEL INSTITUTO NACIONAL DE VÍAS.   NACIONAL</t>
  </si>
  <si>
    <t>C-2499-0600-20</t>
  </si>
  <si>
    <t>MEJORAMIENTO , MANTENIMIENTO, ADECUACIÓN Y ADQUISICIÓN DE EDIFICIOS SEDES DEL INVIAS.  NACIONAL</t>
  </si>
  <si>
    <t>C-2499-0600-21</t>
  </si>
  <si>
    <t>RENOVACIÓN , ACTUALIZACIÓN Y MANTENIMIENTO DE LAS TECNOLOGÍAS DE LA INFORMACIÓN Y LAS COMUNICACIONES EN EL INVÍAS.  NACIONAL</t>
  </si>
  <si>
    <t>C-2499-0600-22</t>
  </si>
  <si>
    <t>ANÁLISIS ESTUDIOS Y/O DISEÑOS EN INFRAESTRUCTURA DE TRANSPORTE.  NACIONAL</t>
  </si>
  <si>
    <t>C-2499-0600-25</t>
  </si>
  <si>
    <t>ADMINISTRACIÓN , RECAUDO Y CONTROL DE LA CONTRIBUCIÓN POR VALORIZACIÓN.  NACIONAL</t>
  </si>
  <si>
    <t>C-2499-0600-26</t>
  </si>
  <si>
    <t>DESARROLLO Y ACTUALIZACIÓN DE ANÁLISIS DE PRECIOS UNITARIOS DEL INVIAS. NACIONAL</t>
  </si>
  <si>
    <t>C-2499-0600-27</t>
  </si>
  <si>
    <t>DESARROLLO E IMPLEMENTACION DE UN SISTEMA DE GESTION DE LA INFRAESTRUCTURA DE TRANSPORTE.  NACIONAL</t>
  </si>
  <si>
    <t>C-2499-0600-28</t>
  </si>
  <si>
    <t>DIVULGACION Y COMUNICACION DE LA GESTION, INVERSION, ALCANCE Y LOGROS DE LOS PROGRAMAS Y PROYECTOS DEL INVIAS.  NACIONAL</t>
  </si>
  <si>
    <t>COMPROMETIDO POR OBLIGAR</t>
  </si>
  <si>
    <t>CUENTAS POR PAGAR</t>
  </si>
  <si>
    <t>INVIAS - EJECUCION PRESUPUESTO DE GASTOS VIGENCIA 2023 - A 31 DE MAYO DE 2023</t>
  </si>
  <si>
    <t>SUBTOTAL GASTOS DE PERSONAL</t>
  </si>
  <si>
    <t>SUBTOTAL ADQUISICION BIENES Y SERVICIOS</t>
  </si>
  <si>
    <t>SUBTOTAL TRANSFERENCIAS CORRIENTES</t>
  </si>
  <si>
    <t>SUBTOTAL  GASTOS POR TRIBUTOS, MULTAS, SANCIONES E INTERESES DE MORA</t>
  </si>
  <si>
    <t>TOTAL FUNCIONAMIENTO</t>
  </si>
  <si>
    <t>TOTAL DEUDA PUBLICA</t>
  </si>
  <si>
    <t>TOTAL INVERSION</t>
  </si>
  <si>
    <t>TOTAL GENERAL</t>
  </si>
  <si>
    <t>INVIAS - EJECUCION PRESUPUESTO DE GASTOS VIGENCIA 2023 - A 30 DE JUNIO DE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</si>
</sst>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7" formatCode="&quot;$&quot;\ #,##0.00;\-&quot;$&quot;\ #,##0.00"/>
    <numFmt numFmtId="164" formatCode="[$-1240A]&quot;$&quot;\ #,##0.00;\-&quot;$&quot;\ #,##0.00"/>
  </numFmts>
  <fonts count="9">
    <font>
      <sz val="11"/>
      <color rgb="FF000000"/>
      <name val="Calibri"/>
      <family val="2"/>
      <scheme val="minor"/>
    </font>
    <font>
      <sz val="11"/>
      <name val="Calibri"/>
    </font>
    <font>
      <b/>
      <sz val="9"/>
      <color rgb="FF000000"/>
      <name val="Times New Roman"/>
    </font>
    <font>
      <sz val="8"/>
      <color rgb="FF000000"/>
      <name val="Times New Roman"/>
    </font>
    <font>
      <b/>
      <sz val="8"/>
      <color rgb="FF000000"/>
      <name val="Times New Roman"/>
    </font>
    <font>
      <b/>
      <sz val="9"/>
      <color rgb="FF000000"/>
      <name val="Times New Roman"/>
      <family val="1"/>
    </font>
    <font>
      <sz val="11"/>
      <name val="Calibri"/>
      <family val="2"/>
    </font>
    <font>
      <b/>
      <sz val="8"/>
      <color rgb="FF000000"/>
      <name val="Times New Roman"/>
      <family val="1"/>
    </font>
    <font>
      <sz val="8"/>
      <color rgb="FF000000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rgb="FFBDEAEF"/>
        <bgColor indexed="64"/>
      </patternFill>
    </fill>
    <fill>
      <patternFill patternType="solid">
        <fgColor rgb="FFFFC000"/>
        <bgColor indexed="64"/>
      </patternFill>
    </fill>
  </fills>
  <borders count="6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6">
    <xf numFmtId="0" fontId="1" fillId="0" borderId="0" xfId="0" applyFont="1"/>
    <xf numFmtId="0" fontId="2" fillId="0" borderId="1" xfId="0" applyFont="1" applyBorder="1" applyAlignment="1">
      <alignment horizontal="center" vertical="center" wrapText="1" readingOrder="1"/>
    </xf>
    <xf numFmtId="0" fontId="2" fillId="0" borderId="0" xfId="0" applyFont="1" applyAlignment="1">
      <alignment horizontal="center" vertical="center" wrapText="1" readingOrder="1"/>
    </xf>
    <xf numFmtId="0" fontId="3" fillId="0" borderId="1" xfId="0" applyFont="1" applyBorder="1" applyAlignment="1">
      <alignment horizontal="center" vertical="center" wrapText="1" readingOrder="1"/>
    </xf>
    <xf numFmtId="0" fontId="3" fillId="0" borderId="1" xfId="0" applyFont="1" applyBorder="1" applyAlignment="1">
      <alignment horizontal="left" vertical="center" wrapText="1" readingOrder="1"/>
    </xf>
    <xf numFmtId="0" fontId="3" fillId="0" borderId="1" xfId="0" applyFont="1" applyBorder="1" applyAlignment="1">
      <alignment vertical="center" wrapText="1" readingOrder="1"/>
    </xf>
    <xf numFmtId="164" fontId="3" fillId="0" borderId="1" xfId="0" applyNumberFormat="1" applyFont="1" applyBorder="1" applyAlignment="1">
      <alignment horizontal="right" vertical="center" wrapText="1" readingOrder="1"/>
    </xf>
    <xf numFmtId="0" fontId="4" fillId="0" borderId="1" xfId="0" applyFont="1" applyBorder="1" applyAlignment="1">
      <alignment horizontal="right" vertical="center" wrapText="1" readingOrder="1"/>
    </xf>
    <xf numFmtId="0" fontId="5" fillId="0" borderId="0" xfId="0" applyFont="1" applyAlignment="1">
      <alignment horizontal="center" vertical="center" wrapText="1" readingOrder="1"/>
    </xf>
    <xf numFmtId="0" fontId="6" fillId="0" borderId="0" xfId="0" applyFont="1"/>
    <xf numFmtId="164" fontId="7" fillId="2" borderId="2" xfId="0" applyNumberFormat="1" applyFont="1" applyFill="1" applyBorder="1" applyAlignment="1">
      <alignment horizontal="right" vertical="center" wrapText="1" readingOrder="1"/>
    </xf>
    <xf numFmtId="0" fontId="7" fillId="0" borderId="0" xfId="0" applyFont="1" applyAlignment="1">
      <alignment horizontal="center" vertical="center" wrapText="1" readingOrder="1"/>
    </xf>
    <xf numFmtId="164" fontId="7" fillId="0" borderId="0" xfId="0" applyNumberFormat="1" applyFont="1" applyAlignment="1">
      <alignment horizontal="right" vertical="center" wrapText="1" readingOrder="1"/>
    </xf>
    <xf numFmtId="0" fontId="8" fillId="0" borderId="1" xfId="0" applyFont="1" applyBorder="1" applyAlignment="1">
      <alignment horizontal="center" vertical="center" wrapText="1" readingOrder="1"/>
    </xf>
    <xf numFmtId="0" fontId="8" fillId="0" borderId="1" xfId="0" applyFont="1" applyBorder="1" applyAlignment="1">
      <alignment horizontal="left" vertical="center" wrapText="1" readingOrder="1"/>
    </xf>
    <xf numFmtId="0" fontId="8" fillId="0" borderId="1" xfId="0" applyFont="1" applyBorder="1" applyAlignment="1">
      <alignment vertical="center" wrapText="1" readingOrder="1"/>
    </xf>
    <xf numFmtId="164" fontId="8" fillId="0" borderId="1" xfId="0" applyNumberFormat="1" applyFont="1" applyBorder="1" applyAlignment="1">
      <alignment horizontal="right" vertical="center" wrapText="1" readingOrder="1"/>
    </xf>
    <xf numFmtId="164" fontId="7" fillId="3" borderId="2" xfId="0" applyNumberFormat="1" applyFont="1" applyFill="1" applyBorder="1" applyAlignment="1">
      <alignment horizontal="right" vertical="center" wrapText="1" readingOrder="1"/>
    </xf>
    <xf numFmtId="164" fontId="7" fillId="4" borderId="2" xfId="0" applyNumberFormat="1" applyFont="1" applyFill="1" applyBorder="1" applyAlignment="1">
      <alignment horizontal="right" vertical="center" wrapText="1" readingOrder="1"/>
    </xf>
    <xf numFmtId="7" fontId="7" fillId="0" borderId="1" xfId="0" applyNumberFormat="1" applyFont="1" applyBorder="1" applyAlignment="1">
      <alignment horizontal="right" vertical="center" wrapText="1" readingOrder="1"/>
    </xf>
    <xf numFmtId="0" fontId="7" fillId="3" borderId="2" xfId="0" applyFont="1" applyFill="1" applyBorder="1" applyAlignment="1">
      <alignment horizontal="center" vertical="center" wrapText="1" readingOrder="1"/>
    </xf>
    <xf numFmtId="0" fontId="7" fillId="4" borderId="2" xfId="0" applyFont="1" applyFill="1" applyBorder="1" applyAlignment="1">
      <alignment horizontal="center" vertical="center" wrapText="1" readingOrder="1"/>
    </xf>
    <xf numFmtId="0" fontId="5" fillId="2" borderId="2" xfId="0" applyFont="1" applyFill="1" applyBorder="1" applyAlignment="1">
      <alignment horizontal="center" vertical="center" wrapText="1" readingOrder="1"/>
    </xf>
    <xf numFmtId="0" fontId="7" fillId="2" borderId="3" xfId="0" applyFont="1" applyFill="1" applyBorder="1" applyAlignment="1">
      <alignment horizontal="center" vertical="center" wrapText="1" readingOrder="1"/>
    </xf>
    <xf numFmtId="0" fontId="7" fillId="2" borderId="4" xfId="0" applyFont="1" applyFill="1" applyBorder="1" applyAlignment="1">
      <alignment horizontal="center" vertical="center" wrapText="1" readingOrder="1"/>
    </xf>
    <xf numFmtId="0" fontId="7" fillId="2" borderId="5" xfId="0" applyFont="1" applyFill="1" applyBorder="1" applyAlignment="1">
      <alignment horizontal="center" vertical="center" wrapText="1" readingOrder="1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
<Relationships xmlns="http://schemas.openxmlformats.org/package/2006/relationships"><Relationship Id="rId2" Type="http://schemas.openxmlformats.org/officeDocument/2006/relationships/externalLinkPath" Target="about:blank" TargetMode="External"/><Relationship Id="rId1" Type="http://schemas.openxmlformats.org/officeDocument/2006/relationships/externalLinkPath" Target="about:blank" TargetMode="External"/></Relationships>
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Hoja1"/>
      <sheetName val="REP_EPG034_EjecucionPresupuesta"/>
    </sheetNames>
    <sheetDataSet>
      <sheetData sheetId="0">
        <row r="3">
          <cell r="S3" t="str">
            <v>LLAVE</v>
          </cell>
          <cell r="W3" t="str">
            <v>Suma de APR. INICIAL</v>
          </cell>
          <cell r="X3" t="str">
            <v>Suma de APR. ADICIONADA</v>
          </cell>
          <cell r="Y3" t="str">
            <v>Suma de APR. REDUCIDA</v>
          </cell>
          <cell r="Z3" t="str">
            <v>Suma de APR. VIGENTE</v>
          </cell>
          <cell r="AA3" t="str">
            <v>Suma de APR BLOQUEADA</v>
          </cell>
          <cell r="AB3" t="str">
            <v>Suma de CDP</v>
          </cell>
          <cell r="AC3" t="str">
            <v>Suma de APR. DISPONIBLE</v>
          </cell>
          <cell r="AD3" t="str">
            <v>Suma de COMPROMISO</v>
          </cell>
          <cell r="AE3" t="str">
            <v>Suma de OBLIGACION</v>
          </cell>
          <cell r="AF3" t="str">
            <v>Suma de PAGOS</v>
          </cell>
        </row>
        <row r="4">
          <cell r="S4" t="str">
            <v>A-01-01-01Nación10</v>
          </cell>
          <cell r="W4">
            <v>63565065960</v>
          </cell>
          <cell r="X4">
            <v>0</v>
          </cell>
          <cell r="Y4">
            <v>0</v>
          </cell>
          <cell r="Z4">
            <v>63565065960</v>
          </cell>
          <cell r="AA4">
            <v>0</v>
          </cell>
          <cell r="AB4">
            <v>63479065960</v>
          </cell>
          <cell r="AC4">
            <v>86000000</v>
          </cell>
          <cell r="AD4">
            <v>21618086072</v>
          </cell>
          <cell r="AE4">
            <v>21601107986</v>
          </cell>
          <cell r="AF4">
            <v>21601107986</v>
          </cell>
        </row>
        <row r="5">
          <cell r="S5" t="str">
            <v>A-01-01-02Nación10</v>
          </cell>
          <cell r="W5">
            <v>21188355320</v>
          </cell>
          <cell r="X5">
            <v>0</v>
          </cell>
          <cell r="Y5">
            <v>0</v>
          </cell>
          <cell r="Z5">
            <v>21188355320</v>
          </cell>
          <cell r="AA5">
            <v>0</v>
          </cell>
          <cell r="AB5">
            <v>21188355320</v>
          </cell>
          <cell r="AC5">
            <v>0</v>
          </cell>
          <cell r="AD5">
            <v>8073281112</v>
          </cell>
          <cell r="AE5">
            <v>8073281112</v>
          </cell>
          <cell r="AF5">
            <v>8073281112</v>
          </cell>
        </row>
        <row r="6">
          <cell r="S6" t="str">
            <v>A-01-01-03Nación10</v>
          </cell>
          <cell r="W6">
            <v>7369862720</v>
          </cell>
          <cell r="X6">
            <v>0</v>
          </cell>
          <cell r="Y6">
            <v>0</v>
          </cell>
          <cell r="Z6">
            <v>7369862720</v>
          </cell>
          <cell r="AA6">
            <v>0</v>
          </cell>
          <cell r="AB6">
            <v>7369862720</v>
          </cell>
          <cell r="AC6">
            <v>0</v>
          </cell>
          <cell r="AD6">
            <v>3220759863</v>
          </cell>
          <cell r="AE6">
            <v>3220759863</v>
          </cell>
          <cell r="AF6">
            <v>3220759863</v>
          </cell>
        </row>
        <row r="7">
          <cell r="S7" t="str">
            <v>A-02Propios20</v>
          </cell>
          <cell r="W7">
            <v>46602420109</v>
          </cell>
          <cell r="X7">
            <v>0</v>
          </cell>
          <cell r="Y7">
            <v>0</v>
          </cell>
          <cell r="Z7">
            <v>46602420109</v>
          </cell>
          <cell r="AA7">
            <v>0</v>
          </cell>
          <cell r="AB7">
            <v>42280149632.010002</v>
          </cell>
          <cell r="AC7">
            <v>4322270476.9899998</v>
          </cell>
          <cell r="AD7">
            <v>29338114541.48</v>
          </cell>
          <cell r="AE7">
            <v>11001450844.02</v>
          </cell>
          <cell r="AF7">
            <v>10851064628.639999</v>
          </cell>
        </row>
        <row r="8">
          <cell r="S8" t="str">
            <v>A-03-03-01-999Nación10</v>
          </cell>
          <cell r="W8">
            <v>3182700000</v>
          </cell>
          <cell r="X8">
            <v>0</v>
          </cell>
          <cell r="Y8">
            <v>0</v>
          </cell>
          <cell r="Z8">
            <v>3182700000</v>
          </cell>
          <cell r="AA8">
            <v>3182700000</v>
          </cell>
          <cell r="AB8">
            <v>0</v>
          </cell>
          <cell r="AC8">
            <v>0</v>
          </cell>
          <cell r="AD8">
            <v>0</v>
          </cell>
          <cell r="AE8">
            <v>0</v>
          </cell>
          <cell r="AF8">
            <v>0</v>
          </cell>
        </row>
        <row r="9">
          <cell r="S9" t="str">
            <v>A-03-04-02-001Nación10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0</v>
          </cell>
          <cell r="AB9">
            <v>0</v>
          </cell>
          <cell r="AC9">
            <v>0</v>
          </cell>
          <cell r="AD9">
            <v>0</v>
          </cell>
          <cell r="AE9">
            <v>0</v>
          </cell>
          <cell r="AF9">
            <v>0</v>
          </cell>
        </row>
        <row r="10">
          <cell r="S10" t="str">
            <v>A-03-04-02-012Nación10</v>
          </cell>
          <cell r="W10">
            <v>384786336</v>
          </cell>
          <cell r="X10">
            <v>0</v>
          </cell>
          <cell r="Y10">
            <v>0</v>
          </cell>
          <cell r="Z10">
            <v>384786336</v>
          </cell>
          <cell r="AA10">
            <v>0</v>
          </cell>
          <cell r="AB10">
            <v>384786336</v>
          </cell>
          <cell r="AC10">
            <v>0</v>
          </cell>
          <cell r="AD10">
            <v>163957499</v>
          </cell>
          <cell r="AE10">
            <v>163957499</v>
          </cell>
          <cell r="AF10">
            <v>163957499</v>
          </cell>
        </row>
        <row r="11">
          <cell r="S11" t="str">
            <v>A-03-04-02-036Nación10</v>
          </cell>
          <cell r="W11">
            <v>379948800</v>
          </cell>
          <cell r="X11">
            <v>0</v>
          </cell>
          <cell r="Y11">
            <v>0</v>
          </cell>
          <cell r="Z11">
            <v>379948800</v>
          </cell>
          <cell r="AA11">
            <v>0</v>
          </cell>
          <cell r="AB11">
            <v>379948800</v>
          </cell>
          <cell r="AC11">
            <v>0</v>
          </cell>
          <cell r="AD11">
            <v>222373870</v>
          </cell>
          <cell r="AE11">
            <v>0</v>
          </cell>
          <cell r="AF11">
            <v>0</v>
          </cell>
        </row>
        <row r="12">
          <cell r="S12" t="str">
            <v>A-03-10Nación10</v>
          </cell>
          <cell r="W12">
            <v>24820843872</v>
          </cell>
          <cell r="X12">
            <v>0</v>
          </cell>
          <cell r="Y12">
            <v>0</v>
          </cell>
          <cell r="Z12">
            <v>24820843872</v>
          </cell>
          <cell r="AA12">
            <v>0</v>
          </cell>
          <cell r="AB12">
            <v>24820843872</v>
          </cell>
          <cell r="AC12">
            <v>0</v>
          </cell>
          <cell r="AD12">
            <v>18371450385.77</v>
          </cell>
          <cell r="AE12">
            <v>17700921962.09</v>
          </cell>
          <cell r="AF12">
            <v>17700921962.09</v>
          </cell>
        </row>
        <row r="13">
          <cell r="S13" t="str">
            <v>A-03-10Propios20</v>
          </cell>
          <cell r="W13">
            <v>20000000000</v>
          </cell>
          <cell r="X13">
            <v>0</v>
          </cell>
          <cell r="Y13">
            <v>0</v>
          </cell>
          <cell r="Z13">
            <v>20000000000</v>
          </cell>
          <cell r="AA13">
            <v>0</v>
          </cell>
          <cell r="AB13">
            <v>20000000000</v>
          </cell>
          <cell r="AC13">
            <v>0</v>
          </cell>
          <cell r="AD13">
            <v>57738891.329999998</v>
          </cell>
          <cell r="AE13">
            <v>0</v>
          </cell>
          <cell r="AF13">
            <v>0</v>
          </cell>
        </row>
        <row r="14">
          <cell r="S14" t="str">
            <v>A-08-01Nación10</v>
          </cell>
          <cell r="W14">
            <v>28823520000</v>
          </cell>
          <cell r="X14">
            <v>0</v>
          </cell>
          <cell r="Y14">
            <v>0</v>
          </cell>
          <cell r="Z14">
            <v>28823520000</v>
          </cell>
          <cell r="AA14">
            <v>0</v>
          </cell>
          <cell r="AB14">
            <v>20150000000</v>
          </cell>
          <cell r="AC14">
            <v>8673520000</v>
          </cell>
          <cell r="AD14">
            <v>14251813786.440001</v>
          </cell>
          <cell r="AE14">
            <v>12678795143.01</v>
          </cell>
          <cell r="AF14">
            <v>12678664367.01</v>
          </cell>
        </row>
        <row r="15">
          <cell r="S15" t="str">
            <v>A-08-03Nación10</v>
          </cell>
          <cell r="W15">
            <v>1631520</v>
          </cell>
          <cell r="X15">
            <v>0</v>
          </cell>
          <cell r="Y15">
            <v>0</v>
          </cell>
          <cell r="Z15">
            <v>1631520</v>
          </cell>
          <cell r="AA15">
            <v>0</v>
          </cell>
          <cell r="AB15">
            <v>0</v>
          </cell>
          <cell r="AC15">
            <v>1631520</v>
          </cell>
          <cell r="AD15">
            <v>0</v>
          </cell>
          <cell r="AE15">
            <v>0</v>
          </cell>
          <cell r="AF15">
            <v>0</v>
          </cell>
        </row>
        <row r="16">
          <cell r="S16" t="str">
            <v>A-08-04-01Nación11</v>
          </cell>
          <cell r="W16">
            <v>12784649856</v>
          </cell>
          <cell r="X16">
            <v>0</v>
          </cell>
          <cell r="Y16">
            <v>0</v>
          </cell>
          <cell r="Z16">
            <v>12784649856</v>
          </cell>
          <cell r="AA16">
            <v>0</v>
          </cell>
          <cell r="AB16">
            <v>0</v>
          </cell>
          <cell r="AC16">
            <v>12784649856</v>
          </cell>
          <cell r="AD16">
            <v>0</v>
          </cell>
          <cell r="AE16">
            <v>0</v>
          </cell>
          <cell r="AF16">
            <v>0</v>
          </cell>
        </row>
        <row r="17">
          <cell r="S17" t="str">
            <v>A-08-04-04Propios20</v>
          </cell>
          <cell r="W17">
            <v>3000000000</v>
          </cell>
          <cell r="X17">
            <v>0</v>
          </cell>
          <cell r="Y17">
            <v>0</v>
          </cell>
          <cell r="Z17">
            <v>3000000000</v>
          </cell>
          <cell r="AA17">
            <v>0</v>
          </cell>
          <cell r="AB17">
            <v>2000000000</v>
          </cell>
          <cell r="AC17">
            <v>1000000000</v>
          </cell>
          <cell r="AD17">
            <v>0</v>
          </cell>
          <cell r="AE17">
            <v>0</v>
          </cell>
          <cell r="AF17">
            <v>0</v>
          </cell>
        </row>
        <row r="18">
          <cell r="S18" t="str">
            <v>A-08-05Nación10</v>
          </cell>
          <cell r="W18">
            <v>2893440</v>
          </cell>
          <cell r="X18">
            <v>0</v>
          </cell>
          <cell r="Y18">
            <v>0</v>
          </cell>
          <cell r="Z18">
            <v>2893440</v>
          </cell>
          <cell r="AA18">
            <v>0</v>
          </cell>
          <cell r="AB18">
            <v>0</v>
          </cell>
          <cell r="AC18">
            <v>2893440</v>
          </cell>
          <cell r="AD18">
            <v>0</v>
          </cell>
          <cell r="AE18">
            <v>0</v>
          </cell>
          <cell r="AF18">
            <v>0</v>
          </cell>
        </row>
        <row r="19">
          <cell r="S19" t="str">
            <v>B-10-01-02Nación11</v>
          </cell>
          <cell r="W19">
            <v>2456712528</v>
          </cell>
          <cell r="X19">
            <v>0</v>
          </cell>
          <cell r="Y19">
            <v>0</v>
          </cell>
          <cell r="Z19">
            <v>2456712528</v>
          </cell>
          <cell r="AA19">
            <v>0</v>
          </cell>
          <cell r="AB19">
            <v>0</v>
          </cell>
          <cell r="AC19">
            <v>2456712528</v>
          </cell>
          <cell r="AD19">
            <v>0</v>
          </cell>
          <cell r="AE19">
            <v>0</v>
          </cell>
          <cell r="AF19">
            <v>0</v>
          </cell>
        </row>
        <row r="20">
          <cell r="S20" t="str">
            <v>B-10-01-03Nación11</v>
          </cell>
          <cell r="W20">
            <v>99623092370</v>
          </cell>
          <cell r="X20">
            <v>0</v>
          </cell>
          <cell r="Y20">
            <v>0</v>
          </cell>
          <cell r="Z20">
            <v>99623092370</v>
          </cell>
          <cell r="AA20">
            <v>0</v>
          </cell>
          <cell r="AB20">
            <v>0</v>
          </cell>
          <cell r="AC20">
            <v>99623092370</v>
          </cell>
          <cell r="AD20">
            <v>0</v>
          </cell>
          <cell r="AE20">
            <v>0</v>
          </cell>
          <cell r="AF20">
            <v>0</v>
          </cell>
        </row>
        <row r="21">
          <cell r="S21" t="str">
            <v>B-10-04-01Nación11</v>
          </cell>
          <cell r="W21">
            <v>12712784756</v>
          </cell>
          <cell r="X21">
            <v>0</v>
          </cell>
          <cell r="Y21">
            <v>0</v>
          </cell>
          <cell r="Z21">
            <v>12712784756</v>
          </cell>
          <cell r="AA21">
            <v>0</v>
          </cell>
          <cell r="AB21">
            <v>0</v>
          </cell>
          <cell r="AC21">
            <v>12712784756</v>
          </cell>
          <cell r="AD21">
            <v>0</v>
          </cell>
          <cell r="AE21">
            <v>0</v>
          </cell>
          <cell r="AF21">
            <v>0</v>
          </cell>
        </row>
        <row r="22">
          <cell r="S22" t="str">
            <v>C-2401-0600-100Nación11</v>
          </cell>
          <cell r="W22">
            <v>3000000000</v>
          </cell>
          <cell r="X22">
            <v>0</v>
          </cell>
          <cell r="Y22">
            <v>0</v>
          </cell>
          <cell r="Z22">
            <v>3000000000</v>
          </cell>
          <cell r="AA22">
            <v>0</v>
          </cell>
          <cell r="AB22">
            <v>1603606258</v>
          </cell>
          <cell r="AC22">
            <v>1396393742</v>
          </cell>
          <cell r="AD22">
            <v>1603606258</v>
          </cell>
          <cell r="AE22">
            <v>0</v>
          </cell>
          <cell r="AF22">
            <v>0</v>
          </cell>
        </row>
        <row r="23">
          <cell r="S23" t="str">
            <v>C-2401-0600-100Propios20</v>
          </cell>
          <cell r="W23">
            <v>125000000</v>
          </cell>
          <cell r="X23">
            <v>0</v>
          </cell>
          <cell r="Y23">
            <v>0</v>
          </cell>
          <cell r="Z23">
            <v>125000000</v>
          </cell>
          <cell r="AA23">
            <v>0</v>
          </cell>
          <cell r="AB23">
            <v>0</v>
          </cell>
          <cell r="AC23">
            <v>125000000</v>
          </cell>
          <cell r="AD23">
            <v>0</v>
          </cell>
          <cell r="AE23">
            <v>0</v>
          </cell>
          <cell r="AF23">
            <v>0</v>
          </cell>
        </row>
        <row r="24">
          <cell r="S24" t="str">
            <v>C-2401-0600-101Nación11</v>
          </cell>
          <cell r="W24">
            <v>6317289887</v>
          </cell>
          <cell r="X24">
            <v>0</v>
          </cell>
          <cell r="Y24">
            <v>0</v>
          </cell>
          <cell r="Z24">
            <v>6317289887</v>
          </cell>
          <cell r="AA24">
            <v>0</v>
          </cell>
          <cell r="AB24">
            <v>5294199452</v>
          </cell>
          <cell r="AC24">
            <v>1023090435</v>
          </cell>
          <cell r="AD24">
            <v>5294199452</v>
          </cell>
          <cell r="AE24">
            <v>2478425335.04</v>
          </cell>
          <cell r="AF24">
            <v>2478425335.04</v>
          </cell>
        </row>
        <row r="25">
          <cell r="S25" t="str">
            <v>C-2401-0600-102Propios21</v>
          </cell>
          <cell r="W25">
            <v>40000000000</v>
          </cell>
          <cell r="X25">
            <v>0</v>
          </cell>
          <cell r="Y25">
            <v>0</v>
          </cell>
          <cell r="Z25">
            <v>40000000000</v>
          </cell>
          <cell r="AA25">
            <v>0</v>
          </cell>
          <cell r="AB25">
            <v>23565852034</v>
          </cell>
          <cell r="AC25">
            <v>16434147966</v>
          </cell>
          <cell r="AD25">
            <v>19431652845</v>
          </cell>
          <cell r="AE25">
            <v>0</v>
          </cell>
          <cell r="AF25">
            <v>0</v>
          </cell>
        </row>
        <row r="26">
          <cell r="S26" t="str">
            <v>C-2401-0600-103Nación11</v>
          </cell>
          <cell r="W26">
            <v>25617401643</v>
          </cell>
          <cell r="X26">
            <v>0</v>
          </cell>
          <cell r="Y26">
            <v>0</v>
          </cell>
          <cell r="Z26">
            <v>25617401643</v>
          </cell>
          <cell r="AA26">
            <v>0</v>
          </cell>
          <cell r="AB26">
            <v>22603481173.939999</v>
          </cell>
          <cell r="AC26">
            <v>3013920469.0599999</v>
          </cell>
          <cell r="AD26">
            <v>19812934920.779999</v>
          </cell>
          <cell r="AE26">
            <v>7760017042.4200001</v>
          </cell>
          <cell r="AF26">
            <v>7687355042.4099998</v>
          </cell>
        </row>
        <row r="27">
          <cell r="S27" t="str">
            <v>C-2401-0600-103Propios20</v>
          </cell>
          <cell r="W27">
            <v>8000000000</v>
          </cell>
          <cell r="X27">
            <v>0</v>
          </cell>
          <cell r="Y27">
            <v>0</v>
          </cell>
          <cell r="Z27">
            <v>8000000000</v>
          </cell>
          <cell r="AA27">
            <v>0</v>
          </cell>
          <cell r="AB27">
            <v>8000000000</v>
          </cell>
          <cell r="AC27">
            <v>0</v>
          </cell>
          <cell r="AD27">
            <v>7999939997</v>
          </cell>
          <cell r="AE27">
            <v>1571456231.7</v>
          </cell>
          <cell r="AF27">
            <v>1542065128</v>
          </cell>
        </row>
        <row r="28">
          <cell r="S28" t="str">
            <v>C-2401-0600-103Propios21</v>
          </cell>
          <cell r="W28">
            <v>187355700000</v>
          </cell>
          <cell r="X28">
            <v>0</v>
          </cell>
          <cell r="Y28">
            <v>0</v>
          </cell>
          <cell r="Z28">
            <v>187355700000</v>
          </cell>
          <cell r="AA28">
            <v>0</v>
          </cell>
          <cell r="AB28">
            <v>121026728911</v>
          </cell>
          <cell r="AC28">
            <v>66328971089</v>
          </cell>
          <cell r="AD28">
            <v>45257397304.029999</v>
          </cell>
          <cell r="AE28">
            <v>3359108495.9000001</v>
          </cell>
          <cell r="AF28">
            <v>3359108495.9000001</v>
          </cell>
        </row>
        <row r="29">
          <cell r="S29" t="str">
            <v>C-2401-0600-105Nación11</v>
          </cell>
          <cell r="W29">
            <v>20000000000</v>
          </cell>
          <cell r="X29">
            <v>0</v>
          </cell>
          <cell r="Y29">
            <v>0</v>
          </cell>
          <cell r="Z29">
            <v>20000000000</v>
          </cell>
          <cell r="AA29">
            <v>0</v>
          </cell>
          <cell r="AB29">
            <v>18276000000</v>
          </cell>
          <cell r="AC29">
            <v>1724000000</v>
          </cell>
          <cell r="AD29">
            <v>102199315</v>
          </cell>
          <cell r="AE29">
            <v>0</v>
          </cell>
          <cell r="AF29">
            <v>0</v>
          </cell>
        </row>
        <row r="30">
          <cell r="S30" t="str">
            <v>C-2401-0600-107Nación11</v>
          </cell>
          <cell r="W30">
            <v>405000000000</v>
          </cell>
          <cell r="X30">
            <v>0</v>
          </cell>
          <cell r="Y30">
            <v>0</v>
          </cell>
          <cell r="Z30">
            <v>405000000000</v>
          </cell>
          <cell r="AA30">
            <v>0</v>
          </cell>
          <cell r="AB30">
            <v>405000000000</v>
          </cell>
          <cell r="AC30">
            <v>0</v>
          </cell>
          <cell r="AD30">
            <v>405000000000</v>
          </cell>
          <cell r="AE30">
            <v>208111055277</v>
          </cell>
          <cell r="AF30">
            <v>208111055277</v>
          </cell>
        </row>
        <row r="31">
          <cell r="S31" t="str">
            <v>C-2401-0600-108Nación11</v>
          </cell>
          <cell r="W31">
            <v>29050000000</v>
          </cell>
          <cell r="X31">
            <v>0</v>
          </cell>
          <cell r="Y31">
            <v>0</v>
          </cell>
          <cell r="Z31">
            <v>29050000000</v>
          </cell>
          <cell r="AA31">
            <v>0</v>
          </cell>
          <cell r="AB31">
            <v>29050000000</v>
          </cell>
          <cell r="AC31">
            <v>0</v>
          </cell>
          <cell r="AD31">
            <v>29050000000</v>
          </cell>
          <cell r="AE31">
            <v>0</v>
          </cell>
          <cell r="AF31">
            <v>0</v>
          </cell>
        </row>
        <row r="32">
          <cell r="S32" t="str">
            <v>C-2401-0600-109Nación11</v>
          </cell>
          <cell r="W32">
            <v>20000000000</v>
          </cell>
          <cell r="X32">
            <v>0</v>
          </cell>
          <cell r="Y32">
            <v>0</v>
          </cell>
          <cell r="Z32">
            <v>20000000000</v>
          </cell>
          <cell r="AA32">
            <v>0</v>
          </cell>
          <cell r="AB32">
            <v>20000000000</v>
          </cell>
          <cell r="AC32">
            <v>0</v>
          </cell>
          <cell r="AD32">
            <v>20000000000</v>
          </cell>
          <cell r="AE32">
            <v>2143035291</v>
          </cell>
          <cell r="AF32">
            <v>2143035291</v>
          </cell>
        </row>
        <row r="33">
          <cell r="S33" t="str">
            <v>C-2401-0600-109Propios20</v>
          </cell>
          <cell r="W33">
            <v>25000000000</v>
          </cell>
          <cell r="X33">
            <v>0</v>
          </cell>
          <cell r="Y33">
            <v>0</v>
          </cell>
          <cell r="Z33">
            <v>25000000000</v>
          </cell>
          <cell r="AA33">
            <v>0</v>
          </cell>
          <cell r="AB33">
            <v>4552000000</v>
          </cell>
          <cell r="AC33">
            <v>20448000000</v>
          </cell>
          <cell r="AD33">
            <v>0</v>
          </cell>
          <cell r="AE33">
            <v>0</v>
          </cell>
          <cell r="AF33">
            <v>0</v>
          </cell>
        </row>
        <row r="34">
          <cell r="S34" t="str">
            <v>C-2401-0600-110Nación11</v>
          </cell>
          <cell r="W34">
            <v>3500000000</v>
          </cell>
          <cell r="X34">
            <v>0</v>
          </cell>
          <cell r="Y34">
            <v>0</v>
          </cell>
          <cell r="Z34">
            <v>3500000000</v>
          </cell>
          <cell r="AA34">
            <v>0</v>
          </cell>
          <cell r="AB34">
            <v>3000000000</v>
          </cell>
          <cell r="AC34">
            <v>500000000</v>
          </cell>
          <cell r="AD34">
            <v>0</v>
          </cell>
          <cell r="AE34">
            <v>0</v>
          </cell>
          <cell r="AF34">
            <v>0</v>
          </cell>
        </row>
        <row r="35">
          <cell r="S35" t="str">
            <v>C-2401-0600-112Nación11</v>
          </cell>
          <cell r="W35">
            <v>40000000000</v>
          </cell>
          <cell r="X35">
            <v>0</v>
          </cell>
          <cell r="Y35">
            <v>0</v>
          </cell>
          <cell r="Z35">
            <v>40000000000</v>
          </cell>
          <cell r="AA35">
            <v>0</v>
          </cell>
          <cell r="AB35">
            <v>39815070000</v>
          </cell>
          <cell r="AC35">
            <v>184930000</v>
          </cell>
          <cell r="AD35">
            <v>10038697038.67</v>
          </cell>
          <cell r="AE35">
            <v>3456171261.23</v>
          </cell>
          <cell r="AF35">
            <v>3454248061.23</v>
          </cell>
        </row>
        <row r="36">
          <cell r="S36" t="str">
            <v>C-2401-0600-112Propios20</v>
          </cell>
          <cell r="W36">
            <v>63000000000</v>
          </cell>
          <cell r="X36">
            <v>0</v>
          </cell>
          <cell r="Y36">
            <v>0</v>
          </cell>
          <cell r="Z36">
            <v>63000000000</v>
          </cell>
          <cell r="AA36">
            <v>0</v>
          </cell>
          <cell r="AB36">
            <v>28021903073</v>
          </cell>
          <cell r="AC36">
            <v>34978096927</v>
          </cell>
          <cell r="AD36">
            <v>8017389262</v>
          </cell>
          <cell r="AE36">
            <v>23518000</v>
          </cell>
          <cell r="AF36">
            <v>23518000</v>
          </cell>
        </row>
        <row r="37">
          <cell r="S37" t="str">
            <v>C-2401-0600-113Nación11</v>
          </cell>
          <cell r="W37">
            <v>30000000000</v>
          </cell>
          <cell r="X37">
            <v>0</v>
          </cell>
          <cell r="Y37">
            <v>0</v>
          </cell>
          <cell r="Z37">
            <v>30000000000</v>
          </cell>
          <cell r="AA37">
            <v>0</v>
          </cell>
          <cell r="AB37">
            <v>29999989602</v>
          </cell>
          <cell r="AC37">
            <v>10398</v>
          </cell>
          <cell r="AD37">
            <v>29999989602</v>
          </cell>
          <cell r="AE37">
            <v>0</v>
          </cell>
          <cell r="AF37">
            <v>0</v>
          </cell>
        </row>
        <row r="38">
          <cell r="S38" t="str">
            <v>C-2401-0600-114Nación11</v>
          </cell>
          <cell r="W38">
            <v>500000000</v>
          </cell>
          <cell r="X38">
            <v>0</v>
          </cell>
          <cell r="Y38">
            <v>0</v>
          </cell>
          <cell r="Z38">
            <v>500000000</v>
          </cell>
          <cell r="AA38">
            <v>0</v>
          </cell>
          <cell r="AB38">
            <v>500000000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</row>
        <row r="39">
          <cell r="S39" t="str">
            <v>C-2401-0600-114Propios20</v>
          </cell>
          <cell r="W39">
            <v>500000000</v>
          </cell>
          <cell r="X39">
            <v>0</v>
          </cell>
          <cell r="Y39">
            <v>0</v>
          </cell>
          <cell r="Z39">
            <v>500000000</v>
          </cell>
          <cell r="AA39">
            <v>0</v>
          </cell>
          <cell r="AB39">
            <v>500000000</v>
          </cell>
          <cell r="AC39">
            <v>0</v>
          </cell>
          <cell r="AD39">
            <v>0</v>
          </cell>
          <cell r="AE39">
            <v>0</v>
          </cell>
          <cell r="AF39">
            <v>0</v>
          </cell>
        </row>
        <row r="40">
          <cell r="S40" t="str">
            <v>C-2401-0600-115Nación11</v>
          </cell>
          <cell r="W40">
            <v>5294199452</v>
          </cell>
          <cell r="X40">
            <v>0</v>
          </cell>
          <cell r="Y40">
            <v>0</v>
          </cell>
          <cell r="Z40">
            <v>5294199452</v>
          </cell>
          <cell r="AA40">
            <v>0</v>
          </cell>
          <cell r="AB40">
            <v>5294199452</v>
          </cell>
          <cell r="AC40">
            <v>0</v>
          </cell>
          <cell r="AD40">
            <v>5294199452</v>
          </cell>
          <cell r="AE40">
            <v>5294199452</v>
          </cell>
          <cell r="AF40">
            <v>5294199452</v>
          </cell>
        </row>
        <row r="41">
          <cell r="S41" t="str">
            <v>C-2401-0600-117Nación11</v>
          </cell>
          <cell r="W41">
            <v>10588398904</v>
          </cell>
          <cell r="X41">
            <v>0</v>
          </cell>
          <cell r="Y41">
            <v>0</v>
          </cell>
          <cell r="Z41">
            <v>10588398904</v>
          </cell>
          <cell r="AA41">
            <v>0</v>
          </cell>
          <cell r="AB41">
            <v>10588398904</v>
          </cell>
          <cell r="AC41">
            <v>0</v>
          </cell>
          <cell r="AD41">
            <v>10588398904</v>
          </cell>
          <cell r="AE41">
            <v>2279592924</v>
          </cell>
          <cell r="AF41">
            <v>2276105974</v>
          </cell>
        </row>
        <row r="42">
          <cell r="S42" t="str">
            <v>C-2401-0600-118Nación11</v>
          </cell>
          <cell r="W42">
            <v>60588398905</v>
          </cell>
          <cell r="X42">
            <v>0</v>
          </cell>
          <cell r="Y42">
            <v>0</v>
          </cell>
          <cell r="Z42">
            <v>60588398905</v>
          </cell>
          <cell r="AA42">
            <v>0</v>
          </cell>
          <cell r="AB42">
            <v>60588398905</v>
          </cell>
          <cell r="AC42">
            <v>0</v>
          </cell>
          <cell r="AD42">
            <v>60588398905</v>
          </cell>
          <cell r="AE42">
            <v>19843624421.209999</v>
          </cell>
          <cell r="AF42">
            <v>19843624421.209999</v>
          </cell>
        </row>
        <row r="43">
          <cell r="S43" t="str">
            <v>C-2401-0600-118Propios20</v>
          </cell>
          <cell r="W43">
            <v>5000000000</v>
          </cell>
          <cell r="X43">
            <v>0</v>
          </cell>
          <cell r="Y43">
            <v>0</v>
          </cell>
          <cell r="Z43">
            <v>5000000000</v>
          </cell>
          <cell r="AA43">
            <v>0</v>
          </cell>
          <cell r="AB43">
            <v>4956579510</v>
          </cell>
          <cell r="AC43">
            <v>43420490</v>
          </cell>
          <cell r="AD43">
            <v>4956579510</v>
          </cell>
          <cell r="AE43">
            <v>754453862</v>
          </cell>
          <cell r="AF43">
            <v>754453862</v>
          </cell>
        </row>
        <row r="44">
          <cell r="S44" t="str">
            <v>C-2401-0600-118Propios21</v>
          </cell>
          <cell r="W44">
            <v>80000000000</v>
          </cell>
          <cell r="X44">
            <v>0</v>
          </cell>
          <cell r="Y44">
            <v>0</v>
          </cell>
          <cell r="Z44">
            <v>80000000000</v>
          </cell>
          <cell r="AA44">
            <v>0</v>
          </cell>
          <cell r="AB44">
            <v>72338831997</v>
          </cell>
          <cell r="AC44">
            <v>7661168003</v>
          </cell>
          <cell r="AD44">
            <v>68052976157</v>
          </cell>
          <cell r="AE44">
            <v>0</v>
          </cell>
          <cell r="AF44">
            <v>0</v>
          </cell>
        </row>
        <row r="45">
          <cell r="S45" t="str">
            <v>C-2401-0600-119Nación11</v>
          </cell>
          <cell r="W45">
            <v>21176797809</v>
          </cell>
          <cell r="X45">
            <v>0</v>
          </cell>
          <cell r="Y45">
            <v>0</v>
          </cell>
          <cell r="Z45">
            <v>21176797809</v>
          </cell>
          <cell r="AA45">
            <v>0</v>
          </cell>
          <cell r="AB45">
            <v>21176797809</v>
          </cell>
          <cell r="AC45">
            <v>0</v>
          </cell>
          <cell r="AD45">
            <v>21176797809</v>
          </cell>
          <cell r="AE45">
            <v>21176797809</v>
          </cell>
          <cell r="AF45">
            <v>21176797809</v>
          </cell>
        </row>
        <row r="46">
          <cell r="S46" t="str">
            <v>C-2401-0600-121Propios20</v>
          </cell>
          <cell r="W46">
            <v>500000000</v>
          </cell>
          <cell r="X46">
            <v>0</v>
          </cell>
          <cell r="Y46">
            <v>0</v>
          </cell>
          <cell r="Z46">
            <v>500000000</v>
          </cell>
          <cell r="AA46">
            <v>0</v>
          </cell>
          <cell r="AB46">
            <v>500000000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</row>
        <row r="47">
          <cell r="S47" t="str">
            <v>C-2401-0600-123Nación11</v>
          </cell>
          <cell r="W47">
            <v>65294199452</v>
          </cell>
          <cell r="X47">
            <v>0</v>
          </cell>
          <cell r="Y47">
            <v>0</v>
          </cell>
          <cell r="Z47">
            <v>65294199452</v>
          </cell>
          <cell r="AA47">
            <v>0</v>
          </cell>
          <cell r="AB47">
            <v>65294199452</v>
          </cell>
          <cell r="AC47">
            <v>0</v>
          </cell>
          <cell r="AD47">
            <v>65294199452</v>
          </cell>
          <cell r="AE47">
            <v>5759547682.4799995</v>
          </cell>
          <cell r="AF47">
            <v>5318886520.5299997</v>
          </cell>
        </row>
        <row r="48">
          <cell r="S48" t="str">
            <v>C-2401-0600-123Propios20</v>
          </cell>
          <cell r="W48">
            <v>2000000000</v>
          </cell>
          <cell r="X48">
            <v>0</v>
          </cell>
          <cell r="Y48">
            <v>0</v>
          </cell>
          <cell r="Z48">
            <v>2000000000</v>
          </cell>
          <cell r="AA48">
            <v>0</v>
          </cell>
          <cell r="AB48">
            <v>2000000000</v>
          </cell>
          <cell r="AC48">
            <v>0</v>
          </cell>
          <cell r="AD48">
            <v>2000000000</v>
          </cell>
          <cell r="AE48">
            <v>0</v>
          </cell>
          <cell r="AF48">
            <v>0</v>
          </cell>
        </row>
        <row r="49">
          <cell r="S49" t="str">
            <v>C-2401-0600-124Propios20</v>
          </cell>
          <cell r="W49">
            <v>25000000000</v>
          </cell>
          <cell r="X49">
            <v>0</v>
          </cell>
          <cell r="Y49">
            <v>0</v>
          </cell>
          <cell r="Z49">
            <v>25000000000</v>
          </cell>
          <cell r="AA49">
            <v>0</v>
          </cell>
          <cell r="AB49">
            <v>599988000</v>
          </cell>
          <cell r="AC49">
            <v>24400012000</v>
          </cell>
          <cell r="AD49">
            <v>599988000</v>
          </cell>
          <cell r="AE49">
            <v>0</v>
          </cell>
          <cell r="AF49">
            <v>0</v>
          </cell>
        </row>
        <row r="50">
          <cell r="S50" t="str">
            <v>C-2401-0600-125Propios20</v>
          </cell>
          <cell r="W50">
            <v>5000000000</v>
          </cell>
          <cell r="X50">
            <v>0</v>
          </cell>
          <cell r="Y50">
            <v>0</v>
          </cell>
          <cell r="Z50">
            <v>5000000000</v>
          </cell>
          <cell r="AA50">
            <v>0</v>
          </cell>
          <cell r="AB50">
            <v>2084162126</v>
          </cell>
          <cell r="AC50">
            <v>2915837874</v>
          </cell>
          <cell r="AD50">
            <v>2084162126</v>
          </cell>
          <cell r="AE50">
            <v>0</v>
          </cell>
          <cell r="AF50">
            <v>0</v>
          </cell>
        </row>
        <row r="51">
          <cell r="S51" t="str">
            <v>C-2401-0600-126Nación11</v>
          </cell>
          <cell r="W51">
            <v>27500000000</v>
          </cell>
          <cell r="X51">
            <v>0</v>
          </cell>
          <cell r="Y51">
            <v>0</v>
          </cell>
          <cell r="Z51">
            <v>27500000000</v>
          </cell>
          <cell r="AA51">
            <v>0</v>
          </cell>
          <cell r="AB51">
            <v>27500000000</v>
          </cell>
          <cell r="AC51">
            <v>0</v>
          </cell>
          <cell r="AD51">
            <v>10000000000</v>
          </cell>
          <cell r="AE51">
            <v>9697348453.0499992</v>
          </cell>
          <cell r="AF51">
            <v>9697348453.0499992</v>
          </cell>
        </row>
        <row r="52">
          <cell r="S52" t="str">
            <v>C-2401-0600-126Propios20</v>
          </cell>
          <cell r="W52">
            <v>2500000000</v>
          </cell>
          <cell r="X52">
            <v>0</v>
          </cell>
          <cell r="Y52">
            <v>0</v>
          </cell>
          <cell r="Z52">
            <v>2500000000</v>
          </cell>
          <cell r="AA52">
            <v>0</v>
          </cell>
          <cell r="AB52">
            <v>0</v>
          </cell>
          <cell r="AC52">
            <v>2500000000</v>
          </cell>
          <cell r="AD52">
            <v>0</v>
          </cell>
          <cell r="AE52">
            <v>0</v>
          </cell>
          <cell r="AF52">
            <v>0</v>
          </cell>
        </row>
        <row r="53">
          <cell r="S53" t="str">
            <v>C-2401-0600-127Nación11</v>
          </cell>
          <cell r="W53">
            <v>1000000000</v>
          </cell>
          <cell r="X53">
            <v>0</v>
          </cell>
          <cell r="Y53">
            <v>0</v>
          </cell>
          <cell r="Z53">
            <v>1000000000</v>
          </cell>
          <cell r="AA53">
            <v>0</v>
          </cell>
          <cell r="AB53">
            <v>1000000000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</row>
        <row r="54">
          <cell r="S54" t="str">
            <v>C-2401-0600-128Propios20</v>
          </cell>
          <cell r="W54">
            <v>13955790445</v>
          </cell>
          <cell r="X54">
            <v>0</v>
          </cell>
          <cell r="Y54">
            <v>0</v>
          </cell>
          <cell r="Z54">
            <v>13955790445</v>
          </cell>
          <cell r="AA54">
            <v>0</v>
          </cell>
          <cell r="AB54">
            <v>11276000000</v>
          </cell>
          <cell r="AC54">
            <v>2679790445</v>
          </cell>
          <cell r="AD54">
            <v>76824444.799999997</v>
          </cell>
          <cell r="AE54">
            <v>0</v>
          </cell>
          <cell r="AF54">
            <v>0</v>
          </cell>
        </row>
        <row r="55">
          <cell r="S55" t="str">
            <v>C-2401-0600-128Propios21</v>
          </cell>
          <cell r="W55">
            <v>2644209555</v>
          </cell>
          <cell r="X55">
            <v>0</v>
          </cell>
          <cell r="Y55">
            <v>0</v>
          </cell>
          <cell r="Z55">
            <v>2644209555</v>
          </cell>
          <cell r="AA55">
            <v>0</v>
          </cell>
          <cell r="AB55">
            <v>0</v>
          </cell>
          <cell r="AC55">
            <v>2644209555</v>
          </cell>
          <cell r="AD55">
            <v>0</v>
          </cell>
          <cell r="AE55">
            <v>0</v>
          </cell>
          <cell r="AF55">
            <v>0</v>
          </cell>
        </row>
        <row r="56">
          <cell r="S56" t="str">
            <v>C-2401-0600-129Nación11</v>
          </cell>
          <cell r="W56">
            <v>500000000</v>
          </cell>
          <cell r="X56">
            <v>0</v>
          </cell>
          <cell r="Y56">
            <v>0</v>
          </cell>
          <cell r="Z56">
            <v>500000000</v>
          </cell>
          <cell r="AA56">
            <v>0</v>
          </cell>
          <cell r="AB56">
            <v>500000000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</row>
        <row r="57">
          <cell r="S57" t="str">
            <v>C-2401-0600-130Nación11</v>
          </cell>
          <cell r="W57">
            <v>15000000000</v>
          </cell>
          <cell r="X57">
            <v>0</v>
          </cell>
          <cell r="Y57">
            <v>0</v>
          </cell>
          <cell r="Z57">
            <v>15000000000</v>
          </cell>
          <cell r="AA57">
            <v>0</v>
          </cell>
          <cell r="AB57">
            <v>6592000000</v>
          </cell>
          <cell r="AC57">
            <v>8408000000</v>
          </cell>
          <cell r="AD57">
            <v>6225329692</v>
          </cell>
          <cell r="AE57">
            <v>604548689.88999999</v>
          </cell>
          <cell r="AF57">
            <v>598567630.88999999</v>
          </cell>
        </row>
        <row r="58">
          <cell r="S58" t="str">
            <v>C-2401-0600-130Propios20</v>
          </cell>
          <cell r="W58">
            <v>20000000000</v>
          </cell>
          <cell r="X58">
            <v>0</v>
          </cell>
          <cell r="Y58">
            <v>0</v>
          </cell>
          <cell r="Z58">
            <v>20000000000</v>
          </cell>
          <cell r="AA58">
            <v>0</v>
          </cell>
          <cell r="AB58">
            <v>0</v>
          </cell>
          <cell r="AC58">
            <v>20000000000</v>
          </cell>
          <cell r="AD58">
            <v>0</v>
          </cell>
          <cell r="AE58">
            <v>0</v>
          </cell>
          <cell r="AF58">
            <v>0</v>
          </cell>
        </row>
        <row r="59">
          <cell r="S59" t="str">
            <v>C-2401-0600-131Nación11</v>
          </cell>
          <cell r="W59">
            <v>1000000000</v>
          </cell>
          <cell r="X59">
            <v>0</v>
          </cell>
          <cell r="Y59">
            <v>0</v>
          </cell>
          <cell r="Z59">
            <v>1000000000</v>
          </cell>
          <cell r="AA59">
            <v>0</v>
          </cell>
          <cell r="AB59">
            <v>0</v>
          </cell>
          <cell r="AC59">
            <v>1000000000</v>
          </cell>
          <cell r="AD59">
            <v>0</v>
          </cell>
          <cell r="AE59">
            <v>0</v>
          </cell>
          <cell r="AF59">
            <v>0</v>
          </cell>
        </row>
        <row r="60">
          <cell r="S60" t="str">
            <v>C-2401-0600-132Nación11</v>
          </cell>
          <cell r="W60">
            <v>69832196714</v>
          </cell>
          <cell r="X60">
            <v>0</v>
          </cell>
          <cell r="Y60">
            <v>0</v>
          </cell>
          <cell r="Z60">
            <v>69832196714</v>
          </cell>
          <cell r="AA60">
            <v>0</v>
          </cell>
          <cell r="AB60">
            <v>68732598357</v>
          </cell>
          <cell r="AC60">
            <v>1099598357</v>
          </cell>
          <cell r="AD60">
            <v>66832598357</v>
          </cell>
          <cell r="AE60">
            <v>16099158803.959999</v>
          </cell>
          <cell r="AF60">
            <v>16099158803.959999</v>
          </cell>
        </row>
        <row r="61">
          <cell r="S61" t="str">
            <v>C-2401-0600-133Nación11</v>
          </cell>
          <cell r="W61">
            <v>5000000000</v>
          </cell>
          <cell r="X61">
            <v>0</v>
          </cell>
          <cell r="Y61">
            <v>0</v>
          </cell>
          <cell r="Z61">
            <v>5000000000</v>
          </cell>
          <cell r="AA61">
            <v>0</v>
          </cell>
          <cell r="AB61">
            <v>5000000000</v>
          </cell>
          <cell r="AC61">
            <v>0</v>
          </cell>
          <cell r="AD61">
            <v>0</v>
          </cell>
          <cell r="AE61">
            <v>0</v>
          </cell>
          <cell r="AF61">
            <v>0</v>
          </cell>
        </row>
        <row r="62">
          <cell r="S62" t="str">
            <v>C-2401-0600-134Nación11</v>
          </cell>
          <cell r="W62">
            <v>11859006773</v>
          </cell>
          <cell r="X62">
            <v>0</v>
          </cell>
          <cell r="Y62">
            <v>0</v>
          </cell>
          <cell r="Z62">
            <v>11859006773</v>
          </cell>
          <cell r="AA62">
            <v>0</v>
          </cell>
          <cell r="AB62">
            <v>10800000000</v>
          </cell>
          <cell r="AC62">
            <v>1059006773</v>
          </cell>
          <cell r="AD62">
            <v>10800000000</v>
          </cell>
          <cell r="AE62">
            <v>10800000000</v>
          </cell>
          <cell r="AF62">
            <v>10800000000</v>
          </cell>
        </row>
        <row r="63">
          <cell r="S63" t="str">
            <v>C-2401-0600-135Nación11</v>
          </cell>
          <cell r="W63">
            <v>10000000000</v>
          </cell>
          <cell r="X63">
            <v>0</v>
          </cell>
          <cell r="Y63">
            <v>0</v>
          </cell>
          <cell r="Z63">
            <v>10000000000</v>
          </cell>
          <cell r="AA63">
            <v>0</v>
          </cell>
          <cell r="AB63">
            <v>10000000000</v>
          </cell>
          <cell r="AC63">
            <v>0</v>
          </cell>
          <cell r="AD63">
            <v>10000000000</v>
          </cell>
          <cell r="AE63">
            <v>490850935</v>
          </cell>
          <cell r="AF63">
            <v>490850935</v>
          </cell>
        </row>
        <row r="64">
          <cell r="S64" t="str">
            <v>C-2401-0600-136Nación11</v>
          </cell>
          <cell r="W64">
            <v>1000000000</v>
          </cell>
          <cell r="X64">
            <v>0</v>
          </cell>
          <cell r="Y64">
            <v>0</v>
          </cell>
          <cell r="Z64">
            <v>1000000000</v>
          </cell>
          <cell r="AA64">
            <v>0</v>
          </cell>
          <cell r="AB64">
            <v>108271251</v>
          </cell>
          <cell r="AC64">
            <v>891728749</v>
          </cell>
          <cell r="AD64">
            <v>108271251</v>
          </cell>
          <cell r="AE64">
            <v>0</v>
          </cell>
          <cell r="AF64">
            <v>0</v>
          </cell>
        </row>
        <row r="65">
          <cell r="S65" t="str">
            <v>C-2401-0600-137Nación11</v>
          </cell>
          <cell r="W65">
            <v>10588398905</v>
          </cell>
          <cell r="X65">
            <v>0</v>
          </cell>
          <cell r="Y65">
            <v>0</v>
          </cell>
          <cell r="Z65">
            <v>10588398905</v>
          </cell>
          <cell r="AA65">
            <v>0</v>
          </cell>
          <cell r="AB65">
            <v>10588398905</v>
          </cell>
          <cell r="AC65">
            <v>0</v>
          </cell>
          <cell r="AD65">
            <v>10588398905</v>
          </cell>
          <cell r="AE65">
            <v>9500000000</v>
          </cell>
          <cell r="AF65">
            <v>9500000000</v>
          </cell>
        </row>
        <row r="66">
          <cell r="S66" t="str">
            <v>C-2401-0600-138Nación11</v>
          </cell>
          <cell r="W66">
            <v>15000000000</v>
          </cell>
          <cell r="X66">
            <v>0</v>
          </cell>
          <cell r="Y66">
            <v>0</v>
          </cell>
          <cell r="Z66">
            <v>15000000000</v>
          </cell>
          <cell r="AA66">
            <v>0</v>
          </cell>
          <cell r="AB66">
            <v>14942666632</v>
          </cell>
          <cell r="AC66">
            <v>57333368</v>
          </cell>
          <cell r="AD66">
            <v>2350696424.6700001</v>
          </cell>
          <cell r="AE66">
            <v>150726608</v>
          </cell>
          <cell r="AF66">
            <v>112084608</v>
          </cell>
        </row>
        <row r="67">
          <cell r="S67" t="str">
            <v>C-2401-0600-138Propios20</v>
          </cell>
          <cell r="W67">
            <v>10000000000</v>
          </cell>
          <cell r="X67">
            <v>0</v>
          </cell>
          <cell r="Y67">
            <v>0</v>
          </cell>
          <cell r="Z67">
            <v>10000000000</v>
          </cell>
          <cell r="AA67">
            <v>0</v>
          </cell>
          <cell r="AB67">
            <v>3150000000</v>
          </cell>
          <cell r="AC67">
            <v>6850000000</v>
          </cell>
          <cell r="AD67">
            <v>0</v>
          </cell>
          <cell r="AE67">
            <v>0</v>
          </cell>
          <cell r="AF67">
            <v>0</v>
          </cell>
        </row>
        <row r="68">
          <cell r="S68" t="str">
            <v>C-2401-0600-139Nación11</v>
          </cell>
          <cell r="W68">
            <v>36470997262</v>
          </cell>
          <cell r="X68">
            <v>0</v>
          </cell>
          <cell r="Y68">
            <v>0</v>
          </cell>
          <cell r="Z68">
            <v>36470997262</v>
          </cell>
          <cell r="AA68">
            <v>0</v>
          </cell>
          <cell r="AB68">
            <v>30860282027</v>
          </cell>
          <cell r="AC68">
            <v>5610715235</v>
          </cell>
          <cell r="AD68">
            <v>26318241725</v>
          </cell>
          <cell r="AE68">
            <v>14978265323.52</v>
          </cell>
          <cell r="AF68">
            <v>14978265323.52</v>
          </cell>
        </row>
        <row r="69">
          <cell r="S69" t="str">
            <v>C-2401-0600-140Propios20</v>
          </cell>
          <cell r="W69">
            <v>1000000000</v>
          </cell>
          <cell r="X69">
            <v>0</v>
          </cell>
          <cell r="Y69">
            <v>0</v>
          </cell>
          <cell r="Z69">
            <v>1000000000</v>
          </cell>
          <cell r="AA69">
            <v>0</v>
          </cell>
          <cell r="AB69">
            <v>0</v>
          </cell>
          <cell r="AC69">
            <v>1000000000</v>
          </cell>
          <cell r="AD69">
            <v>0</v>
          </cell>
          <cell r="AE69">
            <v>0</v>
          </cell>
          <cell r="AF69">
            <v>0</v>
          </cell>
        </row>
        <row r="70">
          <cell r="S70" t="str">
            <v>C-2401-0600-141Nación11</v>
          </cell>
          <cell r="W70">
            <v>500000000</v>
          </cell>
          <cell r="X70">
            <v>0</v>
          </cell>
          <cell r="Y70">
            <v>0</v>
          </cell>
          <cell r="Z70">
            <v>500000000</v>
          </cell>
          <cell r="AA70">
            <v>0</v>
          </cell>
          <cell r="AB70">
            <v>500000000</v>
          </cell>
          <cell r="AC70">
            <v>0</v>
          </cell>
          <cell r="AD70">
            <v>0</v>
          </cell>
          <cell r="AE70">
            <v>0</v>
          </cell>
          <cell r="AF70">
            <v>0</v>
          </cell>
        </row>
        <row r="71">
          <cell r="S71" t="str">
            <v>C-2401-0600-142Nación11</v>
          </cell>
          <cell r="W71">
            <v>10588398905</v>
          </cell>
          <cell r="X71">
            <v>0</v>
          </cell>
          <cell r="Y71">
            <v>0</v>
          </cell>
          <cell r="Z71">
            <v>10588398905</v>
          </cell>
          <cell r="AA71">
            <v>0</v>
          </cell>
          <cell r="AB71">
            <v>9000000000</v>
          </cell>
          <cell r="AC71">
            <v>1588398905</v>
          </cell>
          <cell r="AD71">
            <v>9000000000</v>
          </cell>
          <cell r="AE71">
            <v>9000000000</v>
          </cell>
          <cell r="AF71">
            <v>9000000000</v>
          </cell>
        </row>
        <row r="72">
          <cell r="S72" t="str">
            <v>C-2401-0600-143Nación11</v>
          </cell>
          <cell r="W72">
            <v>1000000000</v>
          </cell>
          <cell r="X72">
            <v>0</v>
          </cell>
          <cell r="Y72">
            <v>0</v>
          </cell>
          <cell r="Z72">
            <v>1000000000</v>
          </cell>
          <cell r="AA72">
            <v>0</v>
          </cell>
          <cell r="AB72">
            <v>119179761</v>
          </cell>
          <cell r="AC72">
            <v>880820239</v>
          </cell>
          <cell r="AD72">
            <v>0</v>
          </cell>
          <cell r="AE72">
            <v>0</v>
          </cell>
          <cell r="AF72">
            <v>0</v>
          </cell>
        </row>
        <row r="73">
          <cell r="S73" t="str">
            <v>C-2401-0600-41Nación11</v>
          </cell>
          <cell r="W73">
            <v>45000000000</v>
          </cell>
          <cell r="X73">
            <v>0</v>
          </cell>
          <cell r="Y73">
            <v>0</v>
          </cell>
          <cell r="Z73">
            <v>45000000000</v>
          </cell>
          <cell r="AA73">
            <v>0</v>
          </cell>
          <cell r="AB73">
            <v>45000000000</v>
          </cell>
          <cell r="AC73">
            <v>0</v>
          </cell>
          <cell r="AD73">
            <v>45000000000</v>
          </cell>
          <cell r="AE73">
            <v>12297283259.01</v>
          </cell>
          <cell r="AF73">
            <v>12297283259.01</v>
          </cell>
        </row>
        <row r="74">
          <cell r="S74" t="str">
            <v>C-2401-0600-41Propios20</v>
          </cell>
          <cell r="W74">
            <v>65000000000</v>
          </cell>
          <cell r="X74">
            <v>0</v>
          </cell>
          <cell r="Y74">
            <v>0</v>
          </cell>
          <cell r="Z74">
            <v>65000000000</v>
          </cell>
          <cell r="AA74">
            <v>0</v>
          </cell>
          <cell r="AB74">
            <v>53530000000</v>
          </cell>
          <cell r="AC74">
            <v>11470000000</v>
          </cell>
          <cell r="AD74">
            <v>5200000000</v>
          </cell>
          <cell r="AE74">
            <v>0</v>
          </cell>
          <cell r="AF74">
            <v>0</v>
          </cell>
        </row>
        <row r="75">
          <cell r="S75" t="str">
            <v>C-2401-0600-71Propios20</v>
          </cell>
          <cell r="W75">
            <v>3000000000</v>
          </cell>
          <cell r="X75">
            <v>0</v>
          </cell>
          <cell r="Y75">
            <v>0</v>
          </cell>
          <cell r="Z75">
            <v>3000000000</v>
          </cell>
          <cell r="AA75">
            <v>0</v>
          </cell>
          <cell r="AB75">
            <v>3000000000</v>
          </cell>
          <cell r="AC75">
            <v>0</v>
          </cell>
          <cell r="AD75">
            <v>2544226935</v>
          </cell>
          <cell r="AE75">
            <v>0</v>
          </cell>
          <cell r="AF75">
            <v>0</v>
          </cell>
        </row>
        <row r="76">
          <cell r="S76" t="str">
            <v>C-2401-0600-71Propios21</v>
          </cell>
          <cell r="W76">
            <v>20000000000</v>
          </cell>
          <cell r="X76">
            <v>0</v>
          </cell>
          <cell r="Y76">
            <v>0</v>
          </cell>
          <cell r="Z76">
            <v>20000000000</v>
          </cell>
          <cell r="AA76">
            <v>0</v>
          </cell>
          <cell r="AB76">
            <v>19608647547</v>
          </cell>
          <cell r="AC76">
            <v>391352453</v>
          </cell>
          <cell r="AD76">
            <v>18618341496</v>
          </cell>
          <cell r="AE76">
            <v>0</v>
          </cell>
          <cell r="AF76">
            <v>0</v>
          </cell>
        </row>
        <row r="77">
          <cell r="S77" t="str">
            <v>C-2401-0600-72Nación11</v>
          </cell>
          <cell r="W77">
            <v>39470719124</v>
          </cell>
          <cell r="X77">
            <v>0</v>
          </cell>
          <cell r="Y77">
            <v>0</v>
          </cell>
          <cell r="Z77">
            <v>39470719124</v>
          </cell>
          <cell r="AA77">
            <v>0</v>
          </cell>
          <cell r="AB77">
            <v>38976040495</v>
          </cell>
          <cell r="AC77">
            <v>494678629</v>
          </cell>
          <cell r="AD77">
            <v>38757962517</v>
          </cell>
          <cell r="AE77">
            <v>10504036174.35</v>
          </cell>
          <cell r="AF77">
            <v>10498912841.35</v>
          </cell>
        </row>
        <row r="78">
          <cell r="S78" t="str">
            <v>C-2401-0600-72Propios21</v>
          </cell>
          <cell r="W78">
            <v>40000000000</v>
          </cell>
          <cell r="X78">
            <v>0</v>
          </cell>
          <cell r="Y78">
            <v>0</v>
          </cell>
          <cell r="Z78">
            <v>40000000000</v>
          </cell>
          <cell r="AA78">
            <v>0</v>
          </cell>
          <cell r="AB78">
            <v>775100000</v>
          </cell>
          <cell r="AC78">
            <v>39224900000</v>
          </cell>
          <cell r="AD78">
            <v>775100000</v>
          </cell>
          <cell r="AE78">
            <v>0</v>
          </cell>
          <cell r="AF78">
            <v>0</v>
          </cell>
        </row>
        <row r="79">
          <cell r="S79" t="str">
            <v>C-2401-0600-73Propios20</v>
          </cell>
          <cell r="W79">
            <v>7000000000</v>
          </cell>
          <cell r="X79">
            <v>0</v>
          </cell>
          <cell r="Y79">
            <v>0</v>
          </cell>
          <cell r="Z79">
            <v>7000000000</v>
          </cell>
          <cell r="AA79">
            <v>0</v>
          </cell>
          <cell r="AB79">
            <v>800000000</v>
          </cell>
          <cell r="AC79">
            <v>6200000000</v>
          </cell>
          <cell r="AD79">
            <v>800000000</v>
          </cell>
          <cell r="AE79">
            <v>0</v>
          </cell>
          <cell r="AF79">
            <v>0</v>
          </cell>
        </row>
        <row r="80">
          <cell r="S80" t="str">
            <v>C-2401-0600-74Nación11</v>
          </cell>
          <cell r="W80">
            <v>40500000000</v>
          </cell>
          <cell r="X80">
            <v>0</v>
          </cell>
          <cell r="Y80">
            <v>0</v>
          </cell>
          <cell r="Z80">
            <v>40500000000</v>
          </cell>
          <cell r="AA80">
            <v>0</v>
          </cell>
          <cell r="AB80">
            <v>40500000000</v>
          </cell>
          <cell r="AC80">
            <v>0</v>
          </cell>
          <cell r="AD80">
            <v>40442900000</v>
          </cell>
          <cell r="AE80">
            <v>1741732994</v>
          </cell>
          <cell r="AF80">
            <v>1741732994</v>
          </cell>
        </row>
        <row r="81">
          <cell r="S81" t="str">
            <v>C-2401-0600-74Propios20</v>
          </cell>
          <cell r="W81">
            <v>20000000000</v>
          </cell>
          <cell r="X81">
            <v>0</v>
          </cell>
          <cell r="Y81">
            <v>0</v>
          </cell>
          <cell r="Z81">
            <v>20000000000</v>
          </cell>
          <cell r="AA81">
            <v>0</v>
          </cell>
          <cell r="AB81">
            <v>0</v>
          </cell>
          <cell r="AC81">
            <v>20000000000</v>
          </cell>
          <cell r="AD81">
            <v>0</v>
          </cell>
          <cell r="AE81">
            <v>0</v>
          </cell>
          <cell r="AF81">
            <v>0</v>
          </cell>
        </row>
        <row r="82">
          <cell r="S82" t="str">
            <v>C-2401-0600-75Nación11</v>
          </cell>
          <cell r="W82">
            <v>13764918576</v>
          </cell>
          <cell r="X82">
            <v>0</v>
          </cell>
          <cell r="Y82">
            <v>0</v>
          </cell>
          <cell r="Z82">
            <v>13764918576</v>
          </cell>
          <cell r="AA82">
            <v>0</v>
          </cell>
          <cell r="AB82">
            <v>0</v>
          </cell>
          <cell r="AC82">
            <v>13764918576</v>
          </cell>
          <cell r="AD82">
            <v>0</v>
          </cell>
          <cell r="AE82">
            <v>0</v>
          </cell>
          <cell r="AF82">
            <v>0</v>
          </cell>
        </row>
        <row r="83">
          <cell r="S83" t="str">
            <v>C-2401-0600-75Propios20</v>
          </cell>
          <cell r="W83">
            <v>40000000000</v>
          </cell>
          <cell r="X83">
            <v>0</v>
          </cell>
          <cell r="Y83">
            <v>0</v>
          </cell>
          <cell r="Z83">
            <v>40000000000</v>
          </cell>
          <cell r="AA83">
            <v>0</v>
          </cell>
          <cell r="AB83">
            <v>17200476718</v>
          </cell>
          <cell r="AC83">
            <v>22799523282</v>
          </cell>
          <cell r="AD83">
            <v>4684990389</v>
          </cell>
          <cell r="AE83">
            <v>0</v>
          </cell>
          <cell r="AF83">
            <v>0</v>
          </cell>
        </row>
        <row r="84">
          <cell r="S84" t="str">
            <v>C-2401-0600-76Nación11</v>
          </cell>
          <cell r="W84">
            <v>1000000000</v>
          </cell>
          <cell r="X84">
            <v>0</v>
          </cell>
          <cell r="Y84">
            <v>0</v>
          </cell>
          <cell r="Z84">
            <v>1000000000</v>
          </cell>
          <cell r="AA84">
            <v>0</v>
          </cell>
          <cell r="AB84">
            <v>822899577</v>
          </cell>
          <cell r="AC84">
            <v>177100423</v>
          </cell>
          <cell r="AD84">
            <v>0</v>
          </cell>
          <cell r="AE84">
            <v>0</v>
          </cell>
          <cell r="AF84">
            <v>0</v>
          </cell>
        </row>
        <row r="85">
          <cell r="S85" t="str">
            <v>C-2401-0600-77Nación11</v>
          </cell>
          <cell r="W85">
            <v>30000000000</v>
          </cell>
          <cell r="X85">
            <v>0</v>
          </cell>
          <cell r="Y85">
            <v>0</v>
          </cell>
          <cell r="Z85">
            <v>30000000000</v>
          </cell>
          <cell r="AA85">
            <v>0</v>
          </cell>
          <cell r="AB85">
            <v>30000000000</v>
          </cell>
          <cell r="AC85">
            <v>0</v>
          </cell>
          <cell r="AD85">
            <v>30000000000</v>
          </cell>
          <cell r="AE85">
            <v>17701543292</v>
          </cell>
          <cell r="AF85">
            <v>17701543292</v>
          </cell>
        </row>
        <row r="86">
          <cell r="S86" t="str">
            <v>C-2401-0600-77Propios20</v>
          </cell>
          <cell r="W86">
            <v>5000000000</v>
          </cell>
          <cell r="X86">
            <v>0</v>
          </cell>
          <cell r="Y86">
            <v>0</v>
          </cell>
          <cell r="Z86">
            <v>5000000000</v>
          </cell>
          <cell r="AA86">
            <v>0</v>
          </cell>
          <cell r="AB86">
            <v>0</v>
          </cell>
          <cell r="AC86">
            <v>5000000000</v>
          </cell>
          <cell r="AD86">
            <v>0</v>
          </cell>
          <cell r="AE86">
            <v>0</v>
          </cell>
          <cell r="AF86">
            <v>0</v>
          </cell>
        </row>
        <row r="87">
          <cell r="S87" t="str">
            <v>C-2401-0600-78Nación11</v>
          </cell>
          <cell r="W87">
            <v>6000000000</v>
          </cell>
          <cell r="X87">
            <v>0</v>
          </cell>
          <cell r="Y87">
            <v>0</v>
          </cell>
          <cell r="Z87">
            <v>6000000000</v>
          </cell>
          <cell r="AA87">
            <v>0</v>
          </cell>
          <cell r="AB87">
            <v>6000000000</v>
          </cell>
          <cell r="AC87">
            <v>0</v>
          </cell>
          <cell r="AD87">
            <v>0</v>
          </cell>
          <cell r="AE87">
            <v>0</v>
          </cell>
          <cell r="AF87">
            <v>0</v>
          </cell>
        </row>
        <row r="88">
          <cell r="S88" t="str">
            <v>C-2401-0600-78Propios20</v>
          </cell>
          <cell r="W88">
            <v>3500000000</v>
          </cell>
          <cell r="X88">
            <v>0</v>
          </cell>
          <cell r="Y88">
            <v>0</v>
          </cell>
          <cell r="Z88">
            <v>3500000000</v>
          </cell>
          <cell r="AA88">
            <v>0</v>
          </cell>
          <cell r="AB88">
            <v>0</v>
          </cell>
          <cell r="AC88">
            <v>3500000000</v>
          </cell>
          <cell r="AD88">
            <v>0</v>
          </cell>
          <cell r="AE88">
            <v>0</v>
          </cell>
          <cell r="AF88">
            <v>0</v>
          </cell>
        </row>
        <row r="89">
          <cell r="S89" t="str">
            <v>C-2401-0600-79Propios20</v>
          </cell>
          <cell r="W89">
            <v>5000000000</v>
          </cell>
          <cell r="X89">
            <v>0</v>
          </cell>
          <cell r="Y89">
            <v>0</v>
          </cell>
          <cell r="Z89">
            <v>5000000000</v>
          </cell>
          <cell r="AA89">
            <v>0</v>
          </cell>
          <cell r="AB89">
            <v>2011625984</v>
          </cell>
          <cell r="AC89">
            <v>2988374016</v>
          </cell>
          <cell r="AD89">
            <v>1322617067</v>
          </cell>
          <cell r="AE89">
            <v>536460495.5</v>
          </cell>
          <cell r="AF89">
            <v>536460495.5</v>
          </cell>
        </row>
        <row r="90">
          <cell r="S90" t="str">
            <v>C-2401-0600-80Nación11</v>
          </cell>
          <cell r="W90">
            <v>12283000000</v>
          </cell>
          <cell r="X90">
            <v>0</v>
          </cell>
          <cell r="Y90">
            <v>0</v>
          </cell>
          <cell r="Z90">
            <v>12283000000</v>
          </cell>
          <cell r="AA90">
            <v>0</v>
          </cell>
          <cell r="AB90">
            <v>11477000</v>
          </cell>
          <cell r="AC90">
            <v>12271523000</v>
          </cell>
          <cell r="AD90">
            <v>11477000</v>
          </cell>
          <cell r="AE90">
            <v>11477000</v>
          </cell>
          <cell r="AF90">
            <v>11477000</v>
          </cell>
        </row>
        <row r="91">
          <cell r="S91" t="str">
            <v>C-2401-0600-80Propios20</v>
          </cell>
          <cell r="W91">
            <v>2375000000</v>
          </cell>
          <cell r="X91">
            <v>0</v>
          </cell>
          <cell r="Y91">
            <v>0</v>
          </cell>
          <cell r="Z91">
            <v>2375000000</v>
          </cell>
          <cell r="AA91">
            <v>0</v>
          </cell>
          <cell r="AB91">
            <v>0</v>
          </cell>
          <cell r="AC91">
            <v>2375000000</v>
          </cell>
          <cell r="AD91">
            <v>0</v>
          </cell>
          <cell r="AE91">
            <v>0</v>
          </cell>
          <cell r="AF91">
            <v>0</v>
          </cell>
        </row>
        <row r="92">
          <cell r="S92" t="str">
            <v>C-2401-0600-81Nación11</v>
          </cell>
          <cell r="W92">
            <v>1000000000</v>
          </cell>
          <cell r="X92">
            <v>0</v>
          </cell>
          <cell r="Y92">
            <v>0</v>
          </cell>
          <cell r="Z92">
            <v>1000000000</v>
          </cell>
          <cell r="AA92">
            <v>0</v>
          </cell>
          <cell r="AB92">
            <v>1000000000</v>
          </cell>
          <cell r="AC92">
            <v>0</v>
          </cell>
          <cell r="AD92">
            <v>0</v>
          </cell>
          <cell r="AE92">
            <v>0</v>
          </cell>
          <cell r="AF92">
            <v>0</v>
          </cell>
        </row>
        <row r="93">
          <cell r="S93" t="str">
            <v>C-2401-0600-81Propios20</v>
          </cell>
          <cell r="W93">
            <v>4000000000</v>
          </cell>
          <cell r="X93">
            <v>0</v>
          </cell>
          <cell r="Y93">
            <v>0</v>
          </cell>
          <cell r="Z93">
            <v>4000000000</v>
          </cell>
          <cell r="AA93">
            <v>0</v>
          </cell>
          <cell r="AB93">
            <v>3500000000</v>
          </cell>
          <cell r="AC93">
            <v>500000000</v>
          </cell>
          <cell r="AD93">
            <v>0</v>
          </cell>
          <cell r="AE93">
            <v>0</v>
          </cell>
          <cell r="AF93">
            <v>0</v>
          </cell>
        </row>
        <row r="94">
          <cell r="S94" t="str">
            <v>C-2401-0600-82Nación11</v>
          </cell>
          <cell r="W94">
            <v>500000000</v>
          </cell>
          <cell r="X94">
            <v>0</v>
          </cell>
          <cell r="Y94">
            <v>0</v>
          </cell>
          <cell r="Z94">
            <v>500000000</v>
          </cell>
          <cell r="AA94">
            <v>0</v>
          </cell>
          <cell r="AB94">
            <v>199863148</v>
          </cell>
          <cell r="AC94">
            <v>300136852</v>
          </cell>
          <cell r="AD94">
            <v>0</v>
          </cell>
          <cell r="AE94">
            <v>0</v>
          </cell>
          <cell r="AF94">
            <v>0</v>
          </cell>
        </row>
        <row r="95">
          <cell r="S95" t="str">
            <v>C-2401-0600-82Propios20</v>
          </cell>
          <cell r="W95">
            <v>1000000000</v>
          </cell>
          <cell r="X95">
            <v>0</v>
          </cell>
          <cell r="Y95">
            <v>0</v>
          </cell>
          <cell r="Z95">
            <v>1000000000</v>
          </cell>
          <cell r="AA95">
            <v>0</v>
          </cell>
          <cell r="AB95">
            <v>0</v>
          </cell>
          <cell r="AC95">
            <v>1000000000</v>
          </cell>
          <cell r="AD95">
            <v>0</v>
          </cell>
          <cell r="AE95">
            <v>0</v>
          </cell>
          <cell r="AF95">
            <v>0</v>
          </cell>
        </row>
        <row r="96">
          <cell r="S96" t="str">
            <v>C-2401-0600-83Nación11</v>
          </cell>
          <cell r="W96">
            <v>500000000</v>
          </cell>
          <cell r="X96">
            <v>0</v>
          </cell>
          <cell r="Y96">
            <v>0</v>
          </cell>
          <cell r="Z96">
            <v>500000000</v>
          </cell>
          <cell r="AA96">
            <v>0</v>
          </cell>
          <cell r="AB96">
            <v>0</v>
          </cell>
          <cell r="AC96">
            <v>500000000</v>
          </cell>
          <cell r="AD96">
            <v>0</v>
          </cell>
          <cell r="AE96">
            <v>0</v>
          </cell>
          <cell r="AF96">
            <v>0</v>
          </cell>
        </row>
        <row r="97">
          <cell r="S97" t="str">
            <v>C-2401-0600-83Propios20</v>
          </cell>
          <cell r="W97">
            <v>1500000000</v>
          </cell>
          <cell r="X97">
            <v>0</v>
          </cell>
          <cell r="Y97">
            <v>0</v>
          </cell>
          <cell r="Z97">
            <v>1500000000</v>
          </cell>
          <cell r="AA97">
            <v>0</v>
          </cell>
          <cell r="AB97">
            <v>0</v>
          </cell>
          <cell r="AC97">
            <v>1500000000</v>
          </cell>
          <cell r="AD97">
            <v>0</v>
          </cell>
          <cell r="AE97">
            <v>0</v>
          </cell>
          <cell r="AF97">
            <v>0</v>
          </cell>
        </row>
        <row r="98">
          <cell r="S98" t="str">
            <v>C-2401-0600-85Nación11</v>
          </cell>
          <cell r="W98">
            <v>10588398905</v>
          </cell>
          <cell r="X98">
            <v>0</v>
          </cell>
          <cell r="Y98">
            <v>0</v>
          </cell>
          <cell r="Z98">
            <v>10588398905</v>
          </cell>
          <cell r="AA98">
            <v>0</v>
          </cell>
          <cell r="AB98">
            <v>10588398905</v>
          </cell>
          <cell r="AC98">
            <v>0</v>
          </cell>
          <cell r="AD98">
            <v>10588398905</v>
          </cell>
          <cell r="AE98">
            <v>10588398905</v>
          </cell>
          <cell r="AF98">
            <v>10588398905</v>
          </cell>
        </row>
        <row r="99">
          <cell r="S99" t="str">
            <v>C-2401-0600-85Propios20</v>
          </cell>
          <cell r="W99">
            <v>25000000000</v>
          </cell>
          <cell r="X99">
            <v>0</v>
          </cell>
          <cell r="Y99">
            <v>0</v>
          </cell>
          <cell r="Z99">
            <v>25000000000</v>
          </cell>
          <cell r="AA99">
            <v>0</v>
          </cell>
          <cell r="AB99">
            <v>17000000000</v>
          </cell>
          <cell r="AC99">
            <v>8000000000</v>
          </cell>
          <cell r="AD99">
            <v>0</v>
          </cell>
          <cell r="AE99">
            <v>0</v>
          </cell>
          <cell r="AF99">
            <v>0</v>
          </cell>
        </row>
        <row r="100">
          <cell r="S100" t="str">
            <v>C-2401-0600-86Nación11</v>
          </cell>
          <cell r="W100">
            <v>1000000000</v>
          </cell>
          <cell r="X100">
            <v>0</v>
          </cell>
          <cell r="Y100">
            <v>0</v>
          </cell>
          <cell r="Z100">
            <v>1000000000</v>
          </cell>
          <cell r="AA100">
            <v>0</v>
          </cell>
          <cell r="AB100">
            <v>984000000</v>
          </cell>
          <cell r="AC100">
            <v>16000000</v>
          </cell>
          <cell r="AD100">
            <v>826645300</v>
          </cell>
          <cell r="AE100">
            <v>316434777</v>
          </cell>
          <cell r="AF100">
            <v>315051643</v>
          </cell>
        </row>
        <row r="101">
          <cell r="S101" t="str">
            <v>C-2401-0600-86Propios20</v>
          </cell>
          <cell r="W101">
            <v>28000000000</v>
          </cell>
          <cell r="X101">
            <v>0</v>
          </cell>
          <cell r="Y101">
            <v>0</v>
          </cell>
          <cell r="Z101">
            <v>28000000000</v>
          </cell>
          <cell r="AA101">
            <v>0</v>
          </cell>
          <cell r="AB101">
            <v>18952468044</v>
          </cell>
          <cell r="AC101">
            <v>9047531956</v>
          </cell>
          <cell r="AD101">
            <v>2097239986</v>
          </cell>
          <cell r="AE101">
            <v>0</v>
          </cell>
          <cell r="AF101">
            <v>0</v>
          </cell>
        </row>
        <row r="102">
          <cell r="S102" t="str">
            <v>C-2401-0600-88Propios20</v>
          </cell>
          <cell r="W102">
            <v>10000000000</v>
          </cell>
          <cell r="X102">
            <v>0</v>
          </cell>
          <cell r="Y102">
            <v>0</v>
          </cell>
          <cell r="Z102">
            <v>10000000000</v>
          </cell>
          <cell r="AA102">
            <v>0</v>
          </cell>
          <cell r="AB102">
            <v>7820106203</v>
          </cell>
          <cell r="AC102">
            <v>2179893797</v>
          </cell>
          <cell r="AD102">
            <v>0</v>
          </cell>
          <cell r="AE102">
            <v>0</v>
          </cell>
          <cell r="AF102">
            <v>0</v>
          </cell>
        </row>
        <row r="103">
          <cell r="S103" t="str">
            <v>C-2401-0600-89Nación11</v>
          </cell>
          <cell r="W103">
            <v>2000000000</v>
          </cell>
          <cell r="X103">
            <v>0</v>
          </cell>
          <cell r="Y103">
            <v>0</v>
          </cell>
          <cell r="Z103">
            <v>2000000000</v>
          </cell>
          <cell r="AA103">
            <v>0</v>
          </cell>
          <cell r="AB103">
            <v>2000000000</v>
          </cell>
          <cell r="AC103">
            <v>0</v>
          </cell>
          <cell r="AD103">
            <v>0</v>
          </cell>
          <cell r="AE103">
            <v>0</v>
          </cell>
          <cell r="AF103">
            <v>0</v>
          </cell>
        </row>
        <row r="104">
          <cell r="S104" t="str">
            <v>C-2401-0600-90Nación11</v>
          </cell>
          <cell r="W104">
            <v>15000000000</v>
          </cell>
          <cell r="X104">
            <v>0</v>
          </cell>
          <cell r="Y104">
            <v>0</v>
          </cell>
          <cell r="Z104">
            <v>15000000000</v>
          </cell>
          <cell r="AA104">
            <v>0</v>
          </cell>
          <cell r="AB104">
            <v>15000000000</v>
          </cell>
          <cell r="AC104">
            <v>0</v>
          </cell>
          <cell r="AD104">
            <v>15000000000</v>
          </cell>
          <cell r="AE104">
            <v>0</v>
          </cell>
          <cell r="AF104">
            <v>0</v>
          </cell>
        </row>
        <row r="105">
          <cell r="S105" t="str">
            <v>C-2401-0600-91Nación11</v>
          </cell>
          <cell r="W105">
            <v>50000000000</v>
          </cell>
          <cell r="X105">
            <v>0</v>
          </cell>
          <cell r="Y105">
            <v>0</v>
          </cell>
          <cell r="Z105">
            <v>50000000000</v>
          </cell>
          <cell r="AA105">
            <v>0</v>
          </cell>
          <cell r="AB105">
            <v>50000000000</v>
          </cell>
          <cell r="AC105">
            <v>0</v>
          </cell>
          <cell r="AD105">
            <v>50000000000</v>
          </cell>
          <cell r="AE105">
            <v>0</v>
          </cell>
          <cell r="AF105">
            <v>0</v>
          </cell>
        </row>
        <row r="106">
          <cell r="S106" t="str">
            <v>C-2401-0600-91Propios20</v>
          </cell>
          <cell r="W106">
            <v>59000000000</v>
          </cell>
          <cell r="X106">
            <v>0</v>
          </cell>
          <cell r="Y106">
            <v>0</v>
          </cell>
          <cell r="Z106">
            <v>59000000000</v>
          </cell>
          <cell r="AA106">
            <v>0</v>
          </cell>
          <cell r="AB106">
            <v>38622887697</v>
          </cell>
          <cell r="AC106">
            <v>20377112303</v>
          </cell>
          <cell r="AD106">
            <v>7836289404</v>
          </cell>
          <cell r="AE106">
            <v>0</v>
          </cell>
          <cell r="AF106">
            <v>0</v>
          </cell>
        </row>
        <row r="107">
          <cell r="S107" t="str">
            <v>C-2401-0600-92Nación11</v>
          </cell>
          <cell r="W107">
            <v>6000000000</v>
          </cell>
          <cell r="X107">
            <v>0</v>
          </cell>
          <cell r="Y107">
            <v>0</v>
          </cell>
          <cell r="Z107">
            <v>6000000000</v>
          </cell>
          <cell r="AA107">
            <v>0</v>
          </cell>
          <cell r="AB107">
            <v>6000000000</v>
          </cell>
          <cell r="AC107">
            <v>0</v>
          </cell>
          <cell r="AD107">
            <v>0</v>
          </cell>
          <cell r="AE107">
            <v>0</v>
          </cell>
          <cell r="AF107">
            <v>0</v>
          </cell>
        </row>
        <row r="108">
          <cell r="S108" t="str">
            <v>C-2401-0600-92Propios20</v>
          </cell>
          <cell r="W108">
            <v>4000000000</v>
          </cell>
          <cell r="X108">
            <v>0</v>
          </cell>
          <cell r="Y108">
            <v>0</v>
          </cell>
          <cell r="Z108">
            <v>4000000000</v>
          </cell>
          <cell r="AA108">
            <v>0</v>
          </cell>
          <cell r="AB108">
            <v>0</v>
          </cell>
          <cell r="AC108">
            <v>4000000000</v>
          </cell>
          <cell r="AD108">
            <v>0</v>
          </cell>
          <cell r="AE108">
            <v>0</v>
          </cell>
          <cell r="AF108">
            <v>0</v>
          </cell>
        </row>
        <row r="109">
          <cell r="S109" t="str">
            <v>C-2401-0600-93Nación11</v>
          </cell>
          <cell r="W109">
            <v>2000000000</v>
          </cell>
          <cell r="X109">
            <v>0</v>
          </cell>
          <cell r="Y109">
            <v>0</v>
          </cell>
          <cell r="Z109">
            <v>2000000000</v>
          </cell>
          <cell r="AA109">
            <v>0</v>
          </cell>
          <cell r="AB109">
            <v>1259999253</v>
          </cell>
          <cell r="AC109">
            <v>740000747</v>
          </cell>
          <cell r="AD109">
            <v>0</v>
          </cell>
          <cell r="AE109">
            <v>0</v>
          </cell>
          <cell r="AF109">
            <v>0</v>
          </cell>
        </row>
        <row r="110">
          <cell r="S110" t="str">
            <v>C-2401-0600-94Nación11</v>
          </cell>
          <cell r="W110">
            <v>18682598357</v>
          </cell>
          <cell r="X110">
            <v>0</v>
          </cell>
          <cell r="Y110">
            <v>0</v>
          </cell>
          <cell r="Z110">
            <v>18682598357</v>
          </cell>
          <cell r="AA110">
            <v>0</v>
          </cell>
          <cell r="AB110">
            <v>16882598357</v>
          </cell>
          <cell r="AC110">
            <v>1800000000</v>
          </cell>
          <cell r="AD110">
            <v>16882598357</v>
          </cell>
          <cell r="AE110">
            <v>15882598357</v>
          </cell>
          <cell r="AF110">
            <v>15882598357</v>
          </cell>
        </row>
        <row r="111">
          <cell r="S111" t="str">
            <v>C-2401-0600-94Propios20</v>
          </cell>
          <cell r="W111">
            <v>5000000000</v>
          </cell>
          <cell r="X111">
            <v>0</v>
          </cell>
          <cell r="Y111">
            <v>0</v>
          </cell>
          <cell r="Z111">
            <v>5000000000</v>
          </cell>
          <cell r="AA111">
            <v>0</v>
          </cell>
          <cell r="AB111">
            <v>0</v>
          </cell>
          <cell r="AC111">
            <v>5000000000</v>
          </cell>
          <cell r="AD111">
            <v>0</v>
          </cell>
          <cell r="AE111">
            <v>0</v>
          </cell>
          <cell r="AF111">
            <v>0</v>
          </cell>
        </row>
        <row r="112">
          <cell r="S112" t="str">
            <v>C-2401-0600-95Nación11</v>
          </cell>
          <cell r="W112">
            <v>2000000000</v>
          </cell>
          <cell r="X112">
            <v>0</v>
          </cell>
          <cell r="Y112">
            <v>0</v>
          </cell>
          <cell r="Z112">
            <v>2000000000</v>
          </cell>
          <cell r="AA112">
            <v>0</v>
          </cell>
          <cell r="AB112">
            <v>1843000000</v>
          </cell>
          <cell r="AC112">
            <v>157000000</v>
          </cell>
          <cell r="AD112">
            <v>1460946667</v>
          </cell>
          <cell r="AE112">
            <v>135170267</v>
          </cell>
          <cell r="AF112">
            <v>61156667</v>
          </cell>
        </row>
        <row r="113">
          <cell r="S113" t="str">
            <v>C-2401-0600-95Propios20</v>
          </cell>
          <cell r="W113">
            <v>13000000000</v>
          </cell>
          <cell r="X113">
            <v>0</v>
          </cell>
          <cell r="Y113">
            <v>0</v>
          </cell>
          <cell r="Z113">
            <v>13000000000</v>
          </cell>
          <cell r="AA113">
            <v>0</v>
          </cell>
          <cell r="AB113">
            <v>0</v>
          </cell>
          <cell r="AC113">
            <v>13000000000</v>
          </cell>
          <cell r="AD113">
            <v>0</v>
          </cell>
          <cell r="AE113">
            <v>0</v>
          </cell>
          <cell r="AF113">
            <v>0</v>
          </cell>
        </row>
        <row r="114">
          <cell r="S114" t="str">
            <v>C-2401-0600-96Nación11</v>
          </cell>
          <cell r="W114">
            <v>50000000000</v>
          </cell>
          <cell r="X114">
            <v>0</v>
          </cell>
          <cell r="Y114">
            <v>0</v>
          </cell>
          <cell r="Z114">
            <v>50000000000</v>
          </cell>
          <cell r="AA114">
            <v>0</v>
          </cell>
          <cell r="AB114">
            <v>50000000000</v>
          </cell>
          <cell r="AC114">
            <v>0</v>
          </cell>
          <cell r="AD114">
            <v>50000000000</v>
          </cell>
          <cell r="AE114">
            <v>7258440260</v>
          </cell>
          <cell r="AF114">
            <v>7258440260</v>
          </cell>
        </row>
        <row r="115">
          <cell r="S115" t="str">
            <v>C-2401-0600-97Nación11</v>
          </cell>
          <cell r="W115">
            <v>1000000000</v>
          </cell>
          <cell r="X115">
            <v>0</v>
          </cell>
          <cell r="Y115">
            <v>0</v>
          </cell>
          <cell r="Z115">
            <v>1000000000</v>
          </cell>
          <cell r="AA115">
            <v>0</v>
          </cell>
          <cell r="AB115">
            <v>0</v>
          </cell>
          <cell r="AC115">
            <v>1000000000</v>
          </cell>
          <cell r="AD115">
            <v>0</v>
          </cell>
          <cell r="AE115">
            <v>0</v>
          </cell>
          <cell r="AF115">
            <v>0</v>
          </cell>
        </row>
        <row r="116">
          <cell r="S116" t="str">
            <v>C-2401-0600-99Nación11</v>
          </cell>
          <cell r="W116">
            <v>300000000</v>
          </cell>
          <cell r="X116">
            <v>0</v>
          </cell>
          <cell r="Y116">
            <v>0</v>
          </cell>
          <cell r="Z116">
            <v>300000000</v>
          </cell>
          <cell r="AA116">
            <v>0</v>
          </cell>
          <cell r="AB116">
            <v>0</v>
          </cell>
          <cell r="AC116">
            <v>300000000</v>
          </cell>
          <cell r="AD116">
            <v>0</v>
          </cell>
          <cell r="AE116">
            <v>0</v>
          </cell>
          <cell r="AF116">
            <v>0</v>
          </cell>
        </row>
        <row r="117">
          <cell r="S117" t="str">
            <v>C-2402-0600-11Nación11</v>
          </cell>
          <cell r="W117">
            <v>10000000000</v>
          </cell>
          <cell r="X117">
            <v>0</v>
          </cell>
          <cell r="Y117">
            <v>0</v>
          </cell>
          <cell r="Z117">
            <v>10000000000</v>
          </cell>
          <cell r="AA117">
            <v>0</v>
          </cell>
          <cell r="AB117">
            <v>9326119000</v>
          </cell>
          <cell r="AC117">
            <v>673881000</v>
          </cell>
          <cell r="AD117">
            <v>623670479</v>
          </cell>
          <cell r="AE117">
            <v>99065036.879999995</v>
          </cell>
          <cell r="AF117">
            <v>99065036.879999995</v>
          </cell>
        </row>
        <row r="118">
          <cell r="S118" t="str">
            <v>C-2402-0600-12Nación10</v>
          </cell>
          <cell r="W118">
            <v>66530691000</v>
          </cell>
          <cell r="X118">
            <v>0</v>
          </cell>
          <cell r="Y118">
            <v>0</v>
          </cell>
          <cell r="Z118">
            <v>66530691000</v>
          </cell>
          <cell r="AA118">
            <v>0</v>
          </cell>
          <cell r="AB118">
            <v>35600000000</v>
          </cell>
          <cell r="AC118">
            <v>30930691000</v>
          </cell>
          <cell r="AD118">
            <v>0</v>
          </cell>
          <cell r="AE118">
            <v>0</v>
          </cell>
          <cell r="AF118">
            <v>0</v>
          </cell>
        </row>
        <row r="119">
          <cell r="S119" t="str">
            <v>C-2402-0600-12Nación11</v>
          </cell>
          <cell r="W119">
            <v>758629900000</v>
          </cell>
          <cell r="X119">
            <v>0</v>
          </cell>
          <cell r="Y119">
            <v>0</v>
          </cell>
          <cell r="Z119">
            <v>758629900000</v>
          </cell>
          <cell r="AA119">
            <v>0</v>
          </cell>
          <cell r="AB119">
            <v>708748349487</v>
          </cell>
          <cell r="AC119">
            <v>49881550513</v>
          </cell>
          <cell r="AD119">
            <v>433222409366.40002</v>
          </cell>
          <cell r="AE119">
            <v>267725295298.45999</v>
          </cell>
          <cell r="AF119">
            <v>267617953933.64001</v>
          </cell>
        </row>
        <row r="120">
          <cell r="S120" t="str">
            <v>C-2402-0600-12Nación13</v>
          </cell>
          <cell r="W120">
            <v>14352309000</v>
          </cell>
          <cell r="X120">
            <v>0</v>
          </cell>
          <cell r="Y120">
            <v>0</v>
          </cell>
          <cell r="Z120">
            <v>14352309000</v>
          </cell>
          <cell r="AA120">
            <v>0</v>
          </cell>
          <cell r="AB120">
            <v>0</v>
          </cell>
          <cell r="AC120">
            <v>14352309000</v>
          </cell>
          <cell r="AD120">
            <v>0</v>
          </cell>
          <cell r="AE120">
            <v>0</v>
          </cell>
          <cell r="AF120">
            <v>0</v>
          </cell>
        </row>
        <row r="121">
          <cell r="S121" t="str">
            <v>C-2402-0600-13Nación11</v>
          </cell>
          <cell r="W121">
            <v>512835240669</v>
          </cell>
          <cell r="X121">
            <v>0</v>
          </cell>
          <cell r="Y121">
            <v>0</v>
          </cell>
          <cell r="Z121">
            <v>512835240669</v>
          </cell>
          <cell r="AA121">
            <v>0</v>
          </cell>
          <cell r="AB121">
            <v>435452569586.79999</v>
          </cell>
          <cell r="AC121">
            <v>77382671082.199997</v>
          </cell>
          <cell r="AD121">
            <v>329803035774.62</v>
          </cell>
          <cell r="AE121">
            <v>136875312077.78</v>
          </cell>
          <cell r="AF121">
            <v>136823028778.28</v>
          </cell>
        </row>
        <row r="122">
          <cell r="S122" t="str">
            <v>C-2402-0600-14Nación10</v>
          </cell>
          <cell r="W122">
            <v>0</v>
          </cell>
          <cell r="X122">
            <v>0</v>
          </cell>
          <cell r="Y122">
            <v>0</v>
          </cell>
          <cell r="Z122">
            <v>0</v>
          </cell>
          <cell r="AA122">
            <v>0</v>
          </cell>
          <cell r="AB122">
            <v>0</v>
          </cell>
          <cell r="AC122">
            <v>0</v>
          </cell>
          <cell r="AD122">
            <v>0</v>
          </cell>
          <cell r="AE122">
            <v>0</v>
          </cell>
          <cell r="AF122">
            <v>0</v>
          </cell>
        </row>
        <row r="123">
          <cell r="S123" t="str">
            <v>C-2404-0600-2Nación11</v>
          </cell>
          <cell r="W123">
            <v>20882598357</v>
          </cell>
          <cell r="X123">
            <v>0</v>
          </cell>
          <cell r="Y123">
            <v>0</v>
          </cell>
          <cell r="Z123">
            <v>20882598357</v>
          </cell>
          <cell r="AA123">
            <v>0</v>
          </cell>
          <cell r="AB123">
            <v>20292498357.299999</v>
          </cell>
          <cell r="AC123">
            <v>590099999.70000005</v>
          </cell>
          <cell r="AD123">
            <v>12519993732.299999</v>
          </cell>
          <cell r="AE123">
            <v>5393552925</v>
          </cell>
          <cell r="AF123">
            <v>5393552925</v>
          </cell>
        </row>
        <row r="124">
          <cell r="S124" t="str">
            <v>C-2405-0600-5Propios20</v>
          </cell>
          <cell r="W124">
            <v>35000000000</v>
          </cell>
          <cell r="X124">
            <v>0</v>
          </cell>
          <cell r="Y124">
            <v>0</v>
          </cell>
          <cell r="Z124">
            <v>35000000000</v>
          </cell>
          <cell r="AA124">
            <v>0</v>
          </cell>
          <cell r="AB124">
            <v>26869663626</v>
          </cell>
          <cell r="AC124">
            <v>8130336374</v>
          </cell>
          <cell r="AD124">
            <v>76446329</v>
          </cell>
          <cell r="AE124">
            <v>0</v>
          </cell>
          <cell r="AF124">
            <v>0</v>
          </cell>
        </row>
        <row r="125">
          <cell r="S125" t="str">
            <v>C-2405-0600-6Propios20</v>
          </cell>
          <cell r="W125">
            <v>3000000000</v>
          </cell>
          <cell r="X125">
            <v>0</v>
          </cell>
          <cell r="Y125">
            <v>0</v>
          </cell>
          <cell r="Z125">
            <v>3000000000</v>
          </cell>
          <cell r="AA125">
            <v>0</v>
          </cell>
          <cell r="AB125">
            <v>0</v>
          </cell>
          <cell r="AC125">
            <v>3000000000</v>
          </cell>
          <cell r="AD125">
            <v>0</v>
          </cell>
          <cell r="AE125">
            <v>0</v>
          </cell>
          <cell r="AF125">
            <v>0</v>
          </cell>
        </row>
        <row r="126">
          <cell r="S126" t="str">
            <v>C-2406-0600-6Nación10</v>
          </cell>
          <cell r="W126">
            <v>0</v>
          </cell>
          <cell r="X126">
            <v>0</v>
          </cell>
          <cell r="Y126">
            <v>0</v>
          </cell>
          <cell r="Z126">
            <v>0</v>
          </cell>
          <cell r="AA126">
            <v>0</v>
          </cell>
          <cell r="AB126">
            <v>0</v>
          </cell>
          <cell r="AC126">
            <v>0</v>
          </cell>
          <cell r="AD126">
            <v>0</v>
          </cell>
          <cell r="AE126">
            <v>0</v>
          </cell>
          <cell r="AF126">
            <v>0</v>
          </cell>
        </row>
        <row r="127">
          <cell r="S127" t="str">
            <v>C-2406-0600-6Nación11</v>
          </cell>
          <cell r="W127">
            <v>25000000000</v>
          </cell>
          <cell r="X127">
            <v>0</v>
          </cell>
          <cell r="Y127">
            <v>0</v>
          </cell>
          <cell r="Z127">
            <v>25000000000</v>
          </cell>
          <cell r="AA127">
            <v>0</v>
          </cell>
          <cell r="AB127">
            <v>20348171464</v>
          </cell>
          <cell r="AC127">
            <v>4651828536</v>
          </cell>
          <cell r="AD127">
            <v>1600033354.1300001</v>
          </cell>
          <cell r="AE127">
            <v>531760203.69</v>
          </cell>
          <cell r="AF127">
            <v>531760203.69</v>
          </cell>
        </row>
        <row r="128">
          <cell r="S128" t="str">
            <v>C-2406-0600-7Nación10</v>
          </cell>
          <cell r="W128">
            <v>0</v>
          </cell>
          <cell r="X128">
            <v>0</v>
          </cell>
          <cell r="Y128">
            <v>0</v>
          </cell>
          <cell r="Z128">
            <v>0</v>
          </cell>
          <cell r="AA128">
            <v>0</v>
          </cell>
          <cell r="AB128">
            <v>0</v>
          </cell>
          <cell r="AC128">
            <v>0</v>
          </cell>
          <cell r="AD128">
            <v>0</v>
          </cell>
          <cell r="AE128">
            <v>0</v>
          </cell>
          <cell r="AF128">
            <v>0</v>
          </cell>
        </row>
        <row r="129">
          <cell r="S129" t="str">
            <v>C-2406-0600-7Nación11</v>
          </cell>
          <cell r="W129">
            <v>25000000000</v>
          </cell>
          <cell r="X129">
            <v>0</v>
          </cell>
          <cell r="Y129">
            <v>0</v>
          </cell>
          <cell r="Z129">
            <v>25000000000</v>
          </cell>
          <cell r="AA129">
            <v>0</v>
          </cell>
          <cell r="AB129">
            <v>23520506436.5</v>
          </cell>
          <cell r="AC129">
            <v>1479493563.5</v>
          </cell>
          <cell r="AD129">
            <v>18176510770.919998</v>
          </cell>
          <cell r="AE129">
            <v>11553234118.74</v>
          </cell>
          <cell r="AF129">
            <v>11553234118.74</v>
          </cell>
        </row>
        <row r="130">
          <cell r="S130" t="str">
            <v>C-2406-0600-8Nación11</v>
          </cell>
          <cell r="W130">
            <v>660000000</v>
          </cell>
          <cell r="X130">
            <v>0</v>
          </cell>
          <cell r="Y130">
            <v>0</v>
          </cell>
          <cell r="Z130">
            <v>660000000</v>
          </cell>
          <cell r="AA130">
            <v>0</v>
          </cell>
          <cell r="AB130">
            <v>654954214</v>
          </cell>
          <cell r="AC130">
            <v>5045786</v>
          </cell>
          <cell r="AD130">
            <v>79272346</v>
          </cell>
          <cell r="AE130">
            <v>11746921</v>
          </cell>
          <cell r="AF130">
            <v>11746921</v>
          </cell>
        </row>
        <row r="131">
          <cell r="S131" t="str">
            <v>C-2409-0600-2Propios20</v>
          </cell>
          <cell r="W131">
            <v>35500000000</v>
          </cell>
          <cell r="X131">
            <v>0</v>
          </cell>
          <cell r="Y131">
            <v>0</v>
          </cell>
          <cell r="Z131">
            <v>35500000000</v>
          </cell>
          <cell r="AA131">
            <v>0</v>
          </cell>
          <cell r="AB131">
            <v>30634998460</v>
          </cell>
          <cell r="AC131">
            <v>4865001540</v>
          </cell>
          <cell r="AD131">
            <v>25846463338.330002</v>
          </cell>
          <cell r="AE131">
            <v>894269050</v>
          </cell>
          <cell r="AF131">
            <v>890729050</v>
          </cell>
        </row>
        <row r="132">
          <cell r="S132" t="str">
            <v>C-2409-0600-3Nación11</v>
          </cell>
          <cell r="W132">
            <v>2000000000</v>
          </cell>
          <cell r="X132">
            <v>0</v>
          </cell>
          <cell r="Y132">
            <v>0</v>
          </cell>
          <cell r="Z132">
            <v>2000000000</v>
          </cell>
          <cell r="AA132">
            <v>0</v>
          </cell>
          <cell r="AB132">
            <v>0</v>
          </cell>
          <cell r="AC132">
            <v>2000000000</v>
          </cell>
          <cell r="AD132">
            <v>0</v>
          </cell>
          <cell r="AE132">
            <v>0</v>
          </cell>
          <cell r="AF132">
            <v>0</v>
          </cell>
        </row>
        <row r="133">
          <cell r="S133" t="str">
            <v>C-2409-0600-3Propios20</v>
          </cell>
          <cell r="W133">
            <v>1000000000</v>
          </cell>
          <cell r="X133">
            <v>0</v>
          </cell>
          <cell r="Y133">
            <v>0</v>
          </cell>
          <cell r="Z133">
            <v>1000000000</v>
          </cell>
          <cell r="AA133">
            <v>0</v>
          </cell>
          <cell r="AB133">
            <v>0</v>
          </cell>
          <cell r="AC133">
            <v>1000000000</v>
          </cell>
          <cell r="AD133">
            <v>0</v>
          </cell>
          <cell r="AE133">
            <v>0</v>
          </cell>
          <cell r="AF133">
            <v>0</v>
          </cell>
        </row>
        <row r="134">
          <cell r="S134" t="str">
            <v>C-2409-0600-4Nación11</v>
          </cell>
          <cell r="W134">
            <v>4000000000</v>
          </cell>
          <cell r="X134">
            <v>0</v>
          </cell>
          <cell r="Y134">
            <v>0</v>
          </cell>
          <cell r="Z134">
            <v>4000000000</v>
          </cell>
          <cell r="AA134">
            <v>0</v>
          </cell>
          <cell r="AB134">
            <v>3091979240</v>
          </cell>
          <cell r="AC134">
            <v>908020760</v>
          </cell>
          <cell r="AD134">
            <v>1160123184.9300001</v>
          </cell>
          <cell r="AE134">
            <v>456974066.75999999</v>
          </cell>
          <cell r="AF134">
            <v>407983305.62</v>
          </cell>
        </row>
        <row r="135">
          <cell r="S135" t="str">
            <v>C-2409-0600-5Propios20</v>
          </cell>
          <cell r="W135">
            <v>2000000000</v>
          </cell>
          <cell r="X135">
            <v>0</v>
          </cell>
          <cell r="Y135">
            <v>0</v>
          </cell>
          <cell r="Z135">
            <v>2000000000</v>
          </cell>
          <cell r="AA135">
            <v>0</v>
          </cell>
          <cell r="AB135">
            <v>1981305521.54</v>
          </cell>
          <cell r="AC135">
            <v>18694478.460000001</v>
          </cell>
          <cell r="AD135">
            <v>0</v>
          </cell>
          <cell r="AE135">
            <v>0</v>
          </cell>
          <cell r="AF135">
            <v>0</v>
          </cell>
        </row>
        <row r="136">
          <cell r="S136" t="str">
            <v>C-2409-0600-6Nación11</v>
          </cell>
          <cell r="W136">
            <v>1000000000</v>
          </cell>
          <cell r="X136">
            <v>0</v>
          </cell>
          <cell r="Y136">
            <v>0</v>
          </cell>
          <cell r="Z136">
            <v>1000000000</v>
          </cell>
          <cell r="AA136">
            <v>0</v>
          </cell>
          <cell r="AB136">
            <v>500000000</v>
          </cell>
          <cell r="AC136">
            <v>500000000</v>
          </cell>
          <cell r="AD136">
            <v>259500000</v>
          </cell>
          <cell r="AE136">
            <v>70211717.5</v>
          </cell>
          <cell r="AF136">
            <v>69128384.5</v>
          </cell>
        </row>
        <row r="137">
          <cell r="S137" t="str">
            <v>C-2409-0600-9Propios20</v>
          </cell>
          <cell r="W137">
            <v>30000000000</v>
          </cell>
          <cell r="X137">
            <v>0</v>
          </cell>
          <cell r="Y137">
            <v>0</v>
          </cell>
          <cell r="Z137">
            <v>30000000000</v>
          </cell>
          <cell r="AA137">
            <v>0</v>
          </cell>
          <cell r="AB137">
            <v>28599297619</v>
          </cell>
          <cell r="AC137">
            <v>1400702381</v>
          </cell>
          <cell r="AD137">
            <v>11252221253</v>
          </cell>
          <cell r="AE137">
            <v>286844976.82999998</v>
          </cell>
          <cell r="AF137">
            <v>279604976.82999998</v>
          </cell>
        </row>
        <row r="138">
          <cell r="S138" t="str">
            <v>C-2410-0600-1Nación11</v>
          </cell>
          <cell r="W138">
            <v>200000000</v>
          </cell>
          <cell r="X138">
            <v>0</v>
          </cell>
          <cell r="Y138">
            <v>0</v>
          </cell>
          <cell r="Z138">
            <v>200000000</v>
          </cell>
          <cell r="AA138">
            <v>0</v>
          </cell>
          <cell r="AB138">
            <v>200000000</v>
          </cell>
          <cell r="AC138">
            <v>0</v>
          </cell>
          <cell r="AD138">
            <v>200000000</v>
          </cell>
          <cell r="AE138">
            <v>0</v>
          </cell>
          <cell r="AF138">
            <v>0</v>
          </cell>
        </row>
        <row r="139">
          <cell r="S139" t="str">
            <v>C-2410-0600-2Nación11</v>
          </cell>
          <cell r="W139">
            <v>1000000000</v>
          </cell>
          <cell r="X139">
            <v>0</v>
          </cell>
          <cell r="Y139">
            <v>0</v>
          </cell>
          <cell r="Z139">
            <v>1000000000</v>
          </cell>
          <cell r="AA139">
            <v>0</v>
          </cell>
          <cell r="AB139">
            <v>1000000000</v>
          </cell>
          <cell r="AC139">
            <v>0</v>
          </cell>
          <cell r="AD139">
            <v>90786000</v>
          </cell>
          <cell r="AE139">
            <v>0</v>
          </cell>
          <cell r="AF139">
            <v>0</v>
          </cell>
        </row>
        <row r="140">
          <cell r="S140" t="str">
            <v>C-2410-0600-2Propios20</v>
          </cell>
          <cell r="W140">
            <v>16000000000</v>
          </cell>
          <cell r="X140">
            <v>0</v>
          </cell>
          <cell r="Y140">
            <v>0</v>
          </cell>
          <cell r="Z140">
            <v>16000000000</v>
          </cell>
          <cell r="AA140">
            <v>0</v>
          </cell>
          <cell r="AB140">
            <v>2500000000</v>
          </cell>
          <cell r="AC140">
            <v>13500000000</v>
          </cell>
          <cell r="AD140">
            <v>603347900</v>
          </cell>
          <cell r="AE140">
            <v>587948227.5</v>
          </cell>
          <cell r="AF140">
            <v>587948227.5</v>
          </cell>
        </row>
        <row r="141">
          <cell r="S141" t="str">
            <v>C-2499-0600-17Propios20</v>
          </cell>
          <cell r="W141">
            <v>5400000000</v>
          </cell>
          <cell r="X141">
            <v>0</v>
          </cell>
          <cell r="Y141">
            <v>0</v>
          </cell>
          <cell r="Z141">
            <v>5400000000</v>
          </cell>
          <cell r="AA141">
            <v>0</v>
          </cell>
          <cell r="AB141">
            <v>4261390000</v>
          </cell>
          <cell r="AC141">
            <v>1138610000</v>
          </cell>
          <cell r="AD141">
            <v>220285600</v>
          </cell>
          <cell r="AE141">
            <v>203982826.5</v>
          </cell>
          <cell r="AF141">
            <v>203982826.5</v>
          </cell>
        </row>
        <row r="142">
          <cell r="S142" t="str">
            <v>C-2499-0600-18Nación10</v>
          </cell>
          <cell r="W142">
            <v>500000000</v>
          </cell>
          <cell r="X142">
            <v>0</v>
          </cell>
          <cell r="Y142">
            <v>0</v>
          </cell>
          <cell r="Z142">
            <v>500000000</v>
          </cell>
          <cell r="AA142">
            <v>0</v>
          </cell>
          <cell r="AB142">
            <v>451640000</v>
          </cell>
          <cell r="AC142">
            <v>48360000</v>
          </cell>
          <cell r="AD142">
            <v>403970000</v>
          </cell>
          <cell r="AE142">
            <v>137854982</v>
          </cell>
          <cell r="AF142">
            <v>137854982</v>
          </cell>
        </row>
        <row r="143">
          <cell r="S143" t="str">
            <v>C-2499-0600-18Propios20</v>
          </cell>
          <cell r="W143">
            <v>200000000</v>
          </cell>
          <cell r="X143">
            <v>0</v>
          </cell>
          <cell r="Y143">
            <v>0</v>
          </cell>
          <cell r="Z143">
            <v>200000000</v>
          </cell>
          <cell r="AA143">
            <v>0</v>
          </cell>
          <cell r="AB143">
            <v>0</v>
          </cell>
          <cell r="AC143">
            <v>200000000</v>
          </cell>
          <cell r="AD143">
            <v>0</v>
          </cell>
          <cell r="AE143">
            <v>0</v>
          </cell>
          <cell r="AF143">
            <v>0</v>
          </cell>
        </row>
        <row r="144">
          <cell r="S144" t="str">
            <v>C-2499-0600-19Nación11</v>
          </cell>
          <cell r="W144">
            <v>1190000000</v>
          </cell>
          <cell r="X144">
            <v>0</v>
          </cell>
          <cell r="Y144">
            <v>0</v>
          </cell>
          <cell r="Z144">
            <v>1190000000</v>
          </cell>
          <cell r="AA144">
            <v>0</v>
          </cell>
          <cell r="AB144">
            <v>0</v>
          </cell>
          <cell r="AC144">
            <v>1190000000</v>
          </cell>
          <cell r="AD144">
            <v>0</v>
          </cell>
          <cell r="AE144">
            <v>0</v>
          </cell>
          <cell r="AF144">
            <v>0</v>
          </cell>
        </row>
        <row r="145">
          <cell r="S145" t="str">
            <v>C-2499-0600-20Nación11</v>
          </cell>
          <cell r="W145">
            <v>2000000000</v>
          </cell>
          <cell r="X145">
            <v>0</v>
          </cell>
          <cell r="Y145">
            <v>0</v>
          </cell>
          <cell r="Z145">
            <v>2000000000</v>
          </cell>
          <cell r="AA145">
            <v>0</v>
          </cell>
          <cell r="AB145">
            <v>708149144</v>
          </cell>
          <cell r="AC145">
            <v>1291850856</v>
          </cell>
          <cell r="AD145">
            <v>158602837</v>
          </cell>
          <cell r="AE145">
            <v>23076076.879999999</v>
          </cell>
          <cell r="AF145">
            <v>21112576.879999999</v>
          </cell>
        </row>
        <row r="146">
          <cell r="S146" t="str">
            <v>C-2499-0600-21Nación11</v>
          </cell>
          <cell r="W146">
            <v>15500000000</v>
          </cell>
          <cell r="X146">
            <v>0</v>
          </cell>
          <cell r="Y146">
            <v>0</v>
          </cell>
          <cell r="Z146">
            <v>15500000000</v>
          </cell>
          <cell r="AA146">
            <v>0</v>
          </cell>
          <cell r="AB146">
            <v>12042285862.09</v>
          </cell>
          <cell r="AC146">
            <v>3457714137.9099998</v>
          </cell>
          <cell r="AD146">
            <v>10957378507.129999</v>
          </cell>
          <cell r="AE146">
            <v>4808560459.5900002</v>
          </cell>
          <cell r="AF146">
            <v>4808560459.5900002</v>
          </cell>
        </row>
        <row r="147">
          <cell r="S147" t="str">
            <v>C-2499-0600-21Propios20</v>
          </cell>
          <cell r="W147">
            <v>2700000000</v>
          </cell>
          <cell r="X147">
            <v>0</v>
          </cell>
          <cell r="Y147">
            <v>0</v>
          </cell>
          <cell r="Z147">
            <v>2700000000</v>
          </cell>
          <cell r="AA147">
            <v>0</v>
          </cell>
          <cell r="AB147">
            <v>386846212</v>
          </cell>
          <cell r="AC147">
            <v>2313153788</v>
          </cell>
          <cell r="AD147">
            <v>386846212</v>
          </cell>
          <cell r="AE147">
            <v>196139888</v>
          </cell>
          <cell r="AF147">
            <v>196139888</v>
          </cell>
        </row>
        <row r="148">
          <cell r="S148" t="str">
            <v>C-2499-0600-22Nación11</v>
          </cell>
          <cell r="W148">
            <v>5000000000</v>
          </cell>
          <cell r="X148">
            <v>0</v>
          </cell>
          <cell r="Y148">
            <v>0</v>
          </cell>
          <cell r="Z148">
            <v>5000000000</v>
          </cell>
          <cell r="AA148">
            <v>0</v>
          </cell>
          <cell r="AB148">
            <v>4299717398.9799995</v>
          </cell>
          <cell r="AC148">
            <v>700282601.01999998</v>
          </cell>
          <cell r="AD148">
            <v>1741104497.3699999</v>
          </cell>
          <cell r="AE148">
            <v>30157434</v>
          </cell>
          <cell r="AF148">
            <v>30157434</v>
          </cell>
        </row>
        <row r="149">
          <cell r="S149" t="str">
            <v>C-2499-0600-22Propios20</v>
          </cell>
          <cell r="W149">
            <v>1000000000</v>
          </cell>
          <cell r="X149">
            <v>0</v>
          </cell>
          <cell r="Y149">
            <v>0</v>
          </cell>
          <cell r="Z149">
            <v>1000000000</v>
          </cell>
          <cell r="AA149">
            <v>0</v>
          </cell>
          <cell r="AB149">
            <v>1000000000</v>
          </cell>
          <cell r="AC149">
            <v>0</v>
          </cell>
          <cell r="AD149">
            <v>227450000</v>
          </cell>
          <cell r="AE149">
            <v>206413846.5</v>
          </cell>
          <cell r="AF149">
            <v>206413846.5</v>
          </cell>
        </row>
        <row r="150">
          <cell r="S150" t="str">
            <v>C-2499-0600-22Propios21</v>
          </cell>
          <cell r="W150">
            <v>30000000000</v>
          </cell>
          <cell r="X150">
            <v>0</v>
          </cell>
          <cell r="Y150">
            <v>0</v>
          </cell>
          <cell r="Z150">
            <v>30000000000</v>
          </cell>
          <cell r="AA150">
            <v>0</v>
          </cell>
          <cell r="AB150">
            <v>8614416215</v>
          </cell>
          <cell r="AC150">
            <v>21385583785</v>
          </cell>
          <cell r="AD150">
            <v>6598432526</v>
          </cell>
          <cell r="AE150">
            <v>537505689</v>
          </cell>
          <cell r="AF150">
            <v>537505689</v>
          </cell>
        </row>
        <row r="151">
          <cell r="S151" t="str">
            <v>C-2499-0600-25Nación11</v>
          </cell>
          <cell r="W151">
            <v>500000000</v>
          </cell>
          <cell r="X151">
            <v>0</v>
          </cell>
          <cell r="Y151">
            <v>0</v>
          </cell>
          <cell r="Z151">
            <v>500000000</v>
          </cell>
          <cell r="AA151">
            <v>0</v>
          </cell>
          <cell r="AB151">
            <v>0</v>
          </cell>
          <cell r="AC151">
            <v>500000000</v>
          </cell>
          <cell r="AD151">
            <v>0</v>
          </cell>
          <cell r="AE151">
            <v>0</v>
          </cell>
          <cell r="AF151">
            <v>0</v>
          </cell>
        </row>
        <row r="152">
          <cell r="S152" t="str">
            <v>C-2499-0600-26Propios20</v>
          </cell>
          <cell r="W152">
            <v>580000000</v>
          </cell>
          <cell r="X152">
            <v>0</v>
          </cell>
          <cell r="Y152">
            <v>0</v>
          </cell>
          <cell r="Z152">
            <v>580000000</v>
          </cell>
          <cell r="AA152">
            <v>0</v>
          </cell>
          <cell r="AB152">
            <v>0</v>
          </cell>
          <cell r="AC152">
            <v>580000000</v>
          </cell>
          <cell r="AD152">
            <v>0</v>
          </cell>
          <cell r="AE152">
            <v>0</v>
          </cell>
          <cell r="AF152">
            <v>0</v>
          </cell>
        </row>
        <row r="153">
          <cell r="S153" t="str">
            <v>C-2499-0600-27Propios20</v>
          </cell>
          <cell r="W153">
            <v>3720000000</v>
          </cell>
          <cell r="X153">
            <v>0</v>
          </cell>
          <cell r="Y153">
            <v>0</v>
          </cell>
          <cell r="Z153">
            <v>3720000000</v>
          </cell>
          <cell r="AA153">
            <v>0</v>
          </cell>
          <cell r="AB153">
            <v>0</v>
          </cell>
          <cell r="AC153">
            <v>3720000000</v>
          </cell>
          <cell r="AD153">
            <v>0</v>
          </cell>
          <cell r="AE153">
            <v>0</v>
          </cell>
          <cell r="AF153">
            <v>0</v>
          </cell>
        </row>
        <row r="154">
          <cell r="S154" t="str">
            <v>C-2499-0600-28Nación11</v>
          </cell>
          <cell r="W154">
            <v>2000000000</v>
          </cell>
          <cell r="X154">
            <v>0</v>
          </cell>
          <cell r="Y154">
            <v>0</v>
          </cell>
          <cell r="Z154">
            <v>2000000000</v>
          </cell>
          <cell r="AA154">
            <v>0</v>
          </cell>
          <cell r="AB154">
            <v>815200000</v>
          </cell>
          <cell r="AC154">
            <v>1184800000</v>
          </cell>
          <cell r="AD154">
            <v>636602401.88999999</v>
          </cell>
          <cell r="AE154">
            <v>116849439</v>
          </cell>
          <cell r="AF154">
            <v>116849439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71"/>
  <sheetViews>
    <sheetView showGridLines="0" tabSelected="1" zoomScaleNormal="100" workbookViewId="0">
      <pane xSplit="5" ySplit="4" topLeftCell="F5" activePane="bottomRight" state="frozen"/>
      <selection pane="topRight" activeCell="F1" sqref="F1"/>
      <selection pane="bottomLeft" activeCell="A5" sqref="A5"/>
      <selection pane="bottomRight"/>
    </sheetView>
  </sheetViews>
  <sheetFormatPr baseColWidth="10" defaultRowHeight="15"/>
  <cols>
    <col min="1" max="1" width="21.5703125" customWidth="1"/>
    <col min="2" max="2" width="9.5703125" customWidth="1"/>
    <col min="3" max="3" width="8" customWidth="1"/>
    <col min="4" max="4" width="9.5703125" customWidth="1"/>
    <col min="5" max="5" width="27.5703125" customWidth="1"/>
    <col min="6" max="17" width="18.85546875" customWidth="1"/>
  </cols>
  <sheetData>
    <row r="1" spans="1:17">
      <c r="A1" s="2" t="s">
        <v>0</v>
      </c>
      <c r="B1" s="2" t="s">
        <v>0</v>
      </c>
      <c r="C1" s="2" t="s">
        <v>0</v>
      </c>
      <c r="D1" s="2" t="s">
        <v>0</v>
      </c>
      <c r="E1" s="2" t="s">
        <v>0</v>
      </c>
      <c r="F1" s="2" t="s">
        <v>0</v>
      </c>
      <c r="G1" s="2" t="s">
        <v>0</v>
      </c>
      <c r="H1" s="2" t="s">
        <v>0</v>
      </c>
      <c r="I1" s="2" t="s">
        <v>0</v>
      </c>
      <c r="J1" s="2" t="s">
        <v>0</v>
      </c>
      <c r="K1" s="2" t="s">
        <v>0</v>
      </c>
      <c r="L1" s="2" t="s">
        <v>0</v>
      </c>
      <c r="M1" s="2" t="s">
        <v>0</v>
      </c>
      <c r="N1" s="2" t="s">
        <v>0</v>
      </c>
      <c r="O1" s="2" t="s">
        <v>0</v>
      </c>
      <c r="P1" s="2"/>
      <c r="Q1" s="2"/>
    </row>
    <row r="2" spans="1:17" s="9" customFormat="1">
      <c r="A2" s="8" t="s">
        <v>0</v>
      </c>
      <c r="B2" s="8" t="s">
        <v>0</v>
      </c>
      <c r="C2" s="8" t="s">
        <v>0</v>
      </c>
      <c r="D2" s="8" t="s">
        <v>0</v>
      </c>
      <c r="E2" s="22" t="s">
        <v>252</v>
      </c>
      <c r="F2" s="22"/>
      <c r="G2" s="22"/>
      <c r="H2" s="22"/>
      <c r="I2" s="22"/>
      <c r="J2" s="8" t="s">
        <v>0</v>
      </c>
      <c r="K2" s="8" t="s">
        <v>0</v>
      </c>
      <c r="L2" s="8" t="s">
        <v>0</v>
      </c>
      <c r="M2" s="8" t="s">
        <v>0</v>
      </c>
      <c r="N2" s="8" t="s">
        <v>0</v>
      </c>
      <c r="O2" s="8"/>
      <c r="P2" s="8"/>
      <c r="Q2" s="8"/>
    </row>
    <row r="3" spans="1:17">
      <c r="A3" s="2" t="s">
        <v>0</v>
      </c>
      <c r="B3" s="2" t="s">
        <v>0</v>
      </c>
      <c r="C3" s="2" t="s">
        <v>0</v>
      </c>
      <c r="D3" s="2" t="s">
        <v>0</v>
      </c>
      <c r="E3" s="2" t="s">
        <v>0</v>
      </c>
      <c r="F3" s="2" t="s">
        <v>0</v>
      </c>
      <c r="G3" s="2" t="s">
        <v>0</v>
      </c>
      <c r="H3" s="2" t="s">
        <v>0</v>
      </c>
      <c r="I3" s="2" t="s">
        <v>0</v>
      </c>
      <c r="J3" s="2" t="s">
        <v>0</v>
      </c>
      <c r="K3" s="2" t="s">
        <v>0</v>
      </c>
      <c r="L3" s="2" t="s">
        <v>0</v>
      </c>
      <c r="M3" s="2" t="s">
        <v>0</v>
      </c>
      <c r="N3" s="2" t="s">
        <v>0</v>
      </c>
      <c r="O3" s="2" t="s">
        <v>0</v>
      </c>
      <c r="P3" s="2"/>
      <c r="Q3" s="2"/>
    </row>
    <row r="4" spans="1:17" ht="24">
      <c r="A4" s="1" t="s">
        <v>1</v>
      </c>
      <c r="B4" s="1" t="s">
        <v>2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7</v>
      </c>
      <c r="H4" s="1" t="s">
        <v>8</v>
      </c>
      <c r="I4" s="1" t="s">
        <v>9</v>
      </c>
      <c r="J4" s="1" t="s">
        <v>10</v>
      </c>
      <c r="K4" s="1" t="s">
        <v>11</v>
      </c>
      <c r="L4" s="1" t="s">
        <v>12</v>
      </c>
      <c r="M4" s="1" t="s">
        <v>13</v>
      </c>
      <c r="N4" s="1" t="s">
        <v>14</v>
      </c>
      <c r="O4" s="1" t="s">
        <v>15</v>
      </c>
      <c r="P4" s="1" t="s">
        <v>241</v>
      </c>
      <c r="Q4" s="1" t="s">
        <v>242</v>
      </c>
    </row>
    <row r="5" spans="1:17">
      <c r="A5" s="5" t="s">
        <v>16</v>
      </c>
      <c r="B5" s="3" t="s">
        <v>17</v>
      </c>
      <c r="C5" s="3" t="s">
        <v>18</v>
      </c>
      <c r="D5" s="3" t="s">
        <v>19</v>
      </c>
      <c r="E5" s="4" t="s">
        <v>20</v>
      </c>
      <c r="F5" s="6">
        <v>63565065960</v>
      </c>
      <c r="G5" s="6">
        <v>0</v>
      </c>
      <c r="H5" s="6">
        <v>0</v>
      </c>
      <c r="I5" s="6">
        <v>63565065960</v>
      </c>
      <c r="J5" s="6">
        <v>0</v>
      </c>
      <c r="K5" s="6">
        <v>63479065960</v>
      </c>
      <c r="L5" s="6">
        <v>86000000</v>
      </c>
      <c r="M5" s="6">
        <v>21618086072</v>
      </c>
      <c r="N5" s="6">
        <v>21601107986</v>
      </c>
      <c r="O5" s="6">
        <v>21601107986</v>
      </c>
      <c r="P5" s="6">
        <f>M5-N5</f>
        <v>16978086</v>
      </c>
      <c r="Q5" s="6">
        <f t="shared" ref="Q5:Q82" si="0">N5-O5</f>
        <v>0</v>
      </c>
    </row>
    <row r="6" spans="1:17" ht="22.5">
      <c r="A6" s="5" t="s">
        <v>21</v>
      </c>
      <c r="B6" s="3" t="s">
        <v>17</v>
      </c>
      <c r="C6" s="3" t="s">
        <v>18</v>
      </c>
      <c r="D6" s="3" t="s">
        <v>19</v>
      </c>
      <c r="E6" s="4" t="s">
        <v>22</v>
      </c>
      <c r="F6" s="6">
        <v>21188355320</v>
      </c>
      <c r="G6" s="6">
        <v>0</v>
      </c>
      <c r="H6" s="6">
        <v>0</v>
      </c>
      <c r="I6" s="6">
        <v>21188355320</v>
      </c>
      <c r="J6" s="6">
        <v>0</v>
      </c>
      <c r="K6" s="6">
        <v>21188355320</v>
      </c>
      <c r="L6" s="6">
        <v>0</v>
      </c>
      <c r="M6" s="6">
        <v>8073281112</v>
      </c>
      <c r="N6" s="6">
        <v>8073281112</v>
      </c>
      <c r="O6" s="6">
        <v>8073281112</v>
      </c>
      <c r="P6" s="6">
        <f t="shared" ref="P6:P7" si="1">M6-N6</f>
        <v>0</v>
      </c>
      <c r="Q6" s="6">
        <f t="shared" si="0"/>
        <v>0</v>
      </c>
    </row>
    <row r="7" spans="1:17" ht="33.75">
      <c r="A7" s="5" t="s">
        <v>23</v>
      </c>
      <c r="B7" s="3" t="s">
        <v>17</v>
      </c>
      <c r="C7" s="3" t="s">
        <v>18</v>
      </c>
      <c r="D7" s="3" t="s">
        <v>19</v>
      </c>
      <c r="E7" s="4" t="s">
        <v>24</v>
      </c>
      <c r="F7" s="6">
        <v>7369862720</v>
      </c>
      <c r="G7" s="6">
        <v>0</v>
      </c>
      <c r="H7" s="6">
        <v>0</v>
      </c>
      <c r="I7" s="6">
        <v>7369862720</v>
      </c>
      <c r="J7" s="6">
        <v>0</v>
      </c>
      <c r="K7" s="6">
        <v>7369862720</v>
      </c>
      <c r="L7" s="6">
        <v>0</v>
      </c>
      <c r="M7" s="6">
        <v>3220759863</v>
      </c>
      <c r="N7" s="6">
        <v>3220759863</v>
      </c>
      <c r="O7" s="6">
        <v>3220759863</v>
      </c>
      <c r="P7" s="6">
        <f t="shared" si="1"/>
        <v>0</v>
      </c>
      <c r="Q7" s="6">
        <f t="shared" si="0"/>
        <v>0</v>
      </c>
    </row>
    <row r="8" spans="1:17" s="9" customFormat="1">
      <c r="A8" s="23" t="s">
        <v>244</v>
      </c>
      <c r="B8" s="24"/>
      <c r="C8" s="24"/>
      <c r="D8" s="25"/>
      <c r="E8" s="10"/>
      <c r="F8" s="10">
        <f t="shared" ref="F8" si="2">SUM(F5:F7)</f>
        <v>92123284000</v>
      </c>
      <c r="G8" s="10">
        <f t="shared" ref="G8" si="3">SUM(G5:G7)</f>
        <v>0</v>
      </c>
      <c r="H8" s="10">
        <f t="shared" ref="H8" si="4">SUM(H5:H7)</f>
        <v>0</v>
      </c>
      <c r="I8" s="10">
        <f t="shared" ref="I8" si="5">SUM(I5:I7)</f>
        <v>92123284000</v>
      </c>
      <c r="J8" s="10">
        <f t="shared" ref="J8" si="6">SUM(J5:J7)</f>
        <v>0</v>
      </c>
      <c r="K8" s="10">
        <f t="shared" ref="K8" si="7">SUM(K5:K7)</f>
        <v>92037284000</v>
      </c>
      <c r="L8" s="10">
        <f t="shared" ref="L8" si="8">SUM(L5:L7)</f>
        <v>86000000</v>
      </c>
      <c r="M8" s="10">
        <f t="shared" ref="M8" si="9">SUM(M5:M7)</f>
        <v>32912127047</v>
      </c>
      <c r="N8" s="10">
        <f t="shared" ref="N8" si="10">SUM(N5:N7)</f>
        <v>32895148961</v>
      </c>
      <c r="O8" s="10">
        <f t="shared" ref="O8" si="11">SUM(O5:O7)</f>
        <v>32895148961</v>
      </c>
      <c r="P8" s="10">
        <f t="shared" ref="P8" si="12">SUM(P5:P7)</f>
        <v>16978086</v>
      </c>
      <c r="Q8" s="10">
        <f>SUM(Q5:Q7)</f>
        <v>0</v>
      </c>
    </row>
    <row r="9" spans="1:17" s="9" customFormat="1">
      <c r="A9" s="11"/>
      <c r="B9" s="11"/>
      <c r="C9" s="11"/>
      <c r="D9" s="11"/>
      <c r="E9" s="12"/>
      <c r="F9" s="6" t="s">
        <v>0</v>
      </c>
      <c r="G9" s="6" t="s">
        <v>0</v>
      </c>
      <c r="H9" s="6" t="s">
        <v>0</v>
      </c>
      <c r="I9" s="6" t="s">
        <v>0</v>
      </c>
      <c r="J9" s="6" t="s">
        <v>0</v>
      </c>
      <c r="K9" s="6" t="s">
        <v>0</v>
      </c>
      <c r="L9" s="6" t="s">
        <v>0</v>
      </c>
      <c r="M9" s="6" t="s">
        <v>0</v>
      </c>
      <c r="N9" s="6" t="s">
        <v>0</v>
      </c>
      <c r="O9" s="6" t="s">
        <v>0</v>
      </c>
      <c r="P9" s="6"/>
      <c r="Q9" s="12"/>
    </row>
    <row r="10" spans="1:17" ht="22.5">
      <c r="A10" s="5" t="s">
        <v>25</v>
      </c>
      <c r="B10" s="3" t="s">
        <v>26</v>
      </c>
      <c r="C10" s="3" t="s">
        <v>27</v>
      </c>
      <c r="D10" s="3" t="s">
        <v>19</v>
      </c>
      <c r="E10" s="4" t="s">
        <v>28</v>
      </c>
      <c r="F10" s="6">
        <v>46602420109</v>
      </c>
      <c r="G10" s="6">
        <v>0</v>
      </c>
      <c r="H10" s="6">
        <v>0</v>
      </c>
      <c r="I10" s="6">
        <v>46602420109</v>
      </c>
      <c r="J10" s="6">
        <v>0</v>
      </c>
      <c r="K10" s="6">
        <v>42280149632.010002</v>
      </c>
      <c r="L10" s="6">
        <v>4322270476.9899998</v>
      </c>
      <c r="M10" s="6">
        <v>29338114541.48</v>
      </c>
      <c r="N10" s="6">
        <v>11001450844.02</v>
      </c>
      <c r="O10" s="6">
        <v>10851064628.639999</v>
      </c>
      <c r="P10" s="6">
        <f t="shared" ref="P10" si="13">M10-N10</f>
        <v>18336663697.459999</v>
      </c>
      <c r="Q10" s="6">
        <f t="shared" si="0"/>
        <v>150386215.38000107</v>
      </c>
    </row>
    <row r="11" spans="1:17" s="9" customFormat="1">
      <c r="A11" s="23" t="s">
        <v>245</v>
      </c>
      <c r="B11" s="24"/>
      <c r="C11" s="24"/>
      <c r="D11" s="25"/>
      <c r="E11" s="10"/>
      <c r="F11" s="10">
        <f t="shared" ref="F11" si="14">SUM(F10)</f>
        <v>46602420109</v>
      </c>
      <c r="G11" s="10">
        <f t="shared" ref="G11" si="15">SUM(G10)</f>
        <v>0</v>
      </c>
      <c r="H11" s="10">
        <f t="shared" ref="H11" si="16">SUM(H10)</f>
        <v>0</v>
      </c>
      <c r="I11" s="10">
        <f t="shared" ref="I11" si="17">SUM(I10)</f>
        <v>46602420109</v>
      </c>
      <c r="J11" s="10">
        <f t="shared" ref="J11" si="18">SUM(J10)</f>
        <v>0</v>
      </c>
      <c r="K11" s="10">
        <f t="shared" ref="K11" si="19">SUM(K10)</f>
        <v>42280149632.010002</v>
      </c>
      <c r="L11" s="10">
        <f t="shared" ref="L11" si="20">SUM(L10)</f>
        <v>4322270476.9899998</v>
      </c>
      <c r="M11" s="10">
        <f t="shared" ref="M11" si="21">SUM(M10)</f>
        <v>29338114541.48</v>
      </c>
      <c r="N11" s="10">
        <f t="shared" ref="N11" si="22">SUM(N10)</f>
        <v>11001450844.02</v>
      </c>
      <c r="O11" s="10">
        <f t="shared" ref="O11" si="23">SUM(O10)</f>
        <v>10851064628.639999</v>
      </c>
      <c r="P11" s="10">
        <f t="shared" ref="P11" si="24">SUM(P10)</f>
        <v>18336663697.459999</v>
      </c>
      <c r="Q11" s="10">
        <f>SUM(Q10)</f>
        <v>150386215.38000107</v>
      </c>
    </row>
    <row r="12" spans="1:17" s="9" customFormat="1">
      <c r="A12" s="11"/>
      <c r="B12" s="11"/>
      <c r="C12" s="11"/>
      <c r="D12" s="11"/>
      <c r="E12" s="12"/>
      <c r="F12" s="6" t="s">
        <v>0</v>
      </c>
      <c r="G12" s="6" t="s">
        <v>0</v>
      </c>
      <c r="H12" s="6" t="s">
        <v>0</v>
      </c>
      <c r="I12" s="6" t="s">
        <v>0</v>
      </c>
      <c r="J12" s="6" t="s">
        <v>0</v>
      </c>
      <c r="K12" s="6" t="s">
        <v>0</v>
      </c>
      <c r="L12" s="6" t="s">
        <v>0</v>
      </c>
      <c r="M12" s="6" t="s">
        <v>0</v>
      </c>
      <c r="N12" s="6" t="s">
        <v>0</v>
      </c>
      <c r="O12" s="6" t="s">
        <v>0</v>
      </c>
      <c r="P12" s="6" t="str">
        <f>IF($E12="","",_xlfn.XLOOKUP(#REF!,[1]Hoja1!$S:$S,[1]Hoja1!AG:AG))</f>
        <v/>
      </c>
      <c r="Q12" s="12"/>
    </row>
    <row r="13" spans="1:17" ht="33.75">
      <c r="A13" s="5" t="s">
        <v>29</v>
      </c>
      <c r="B13" s="3" t="s">
        <v>17</v>
      </c>
      <c r="C13" s="3" t="s">
        <v>18</v>
      </c>
      <c r="D13" s="3" t="s">
        <v>19</v>
      </c>
      <c r="E13" s="4" t="s">
        <v>30</v>
      </c>
      <c r="F13" s="6">
        <v>3182700000</v>
      </c>
      <c r="G13" s="6">
        <v>0</v>
      </c>
      <c r="H13" s="6">
        <v>0</v>
      </c>
      <c r="I13" s="6">
        <v>3182700000</v>
      </c>
      <c r="J13" s="6">
        <v>3182700000</v>
      </c>
      <c r="K13" s="6">
        <v>0</v>
      </c>
      <c r="L13" s="6">
        <v>0</v>
      </c>
      <c r="M13" s="6">
        <v>0</v>
      </c>
      <c r="N13" s="6">
        <v>0</v>
      </c>
      <c r="O13" s="6">
        <v>0</v>
      </c>
      <c r="P13" s="6">
        <f t="shared" ref="P13:P17" si="25">M13-N13</f>
        <v>0</v>
      </c>
      <c r="Q13" s="6">
        <f t="shared" si="0"/>
        <v>0</v>
      </c>
    </row>
    <row r="14" spans="1:17" ht="33.75">
      <c r="A14" s="5" t="s">
        <v>31</v>
      </c>
      <c r="B14" s="3" t="s">
        <v>17</v>
      </c>
      <c r="C14" s="3" t="s">
        <v>18</v>
      </c>
      <c r="D14" s="3" t="s">
        <v>19</v>
      </c>
      <c r="E14" s="4" t="s">
        <v>32</v>
      </c>
      <c r="F14" s="6">
        <v>384786336</v>
      </c>
      <c r="G14" s="6">
        <v>0</v>
      </c>
      <c r="H14" s="6">
        <v>0</v>
      </c>
      <c r="I14" s="6">
        <v>384786336</v>
      </c>
      <c r="J14" s="6">
        <v>0</v>
      </c>
      <c r="K14" s="6">
        <v>384786336</v>
      </c>
      <c r="L14" s="6">
        <v>0</v>
      </c>
      <c r="M14" s="6">
        <v>163957499</v>
      </c>
      <c r="N14" s="6">
        <v>163957499</v>
      </c>
      <c r="O14" s="6">
        <v>163957499</v>
      </c>
      <c r="P14" s="6">
        <f t="shared" si="25"/>
        <v>0</v>
      </c>
      <c r="Q14" s="6">
        <f t="shared" si="0"/>
        <v>0</v>
      </c>
    </row>
    <row r="15" spans="1:17" ht="33.75">
      <c r="A15" s="5" t="s">
        <v>33</v>
      </c>
      <c r="B15" s="3" t="s">
        <v>17</v>
      </c>
      <c r="C15" s="3" t="s">
        <v>18</v>
      </c>
      <c r="D15" s="3" t="s">
        <v>19</v>
      </c>
      <c r="E15" s="4" t="s">
        <v>34</v>
      </c>
      <c r="F15" s="6">
        <v>379948800</v>
      </c>
      <c r="G15" s="6">
        <v>0</v>
      </c>
      <c r="H15" s="6">
        <v>0</v>
      </c>
      <c r="I15" s="6">
        <v>379948800</v>
      </c>
      <c r="J15" s="6">
        <v>0</v>
      </c>
      <c r="K15" s="6">
        <v>379948800</v>
      </c>
      <c r="L15" s="6">
        <v>0</v>
      </c>
      <c r="M15" s="6">
        <v>222373870</v>
      </c>
      <c r="N15" s="6">
        <v>0</v>
      </c>
      <c r="O15" s="6">
        <v>0</v>
      </c>
      <c r="P15" s="6">
        <f t="shared" si="25"/>
        <v>222373870</v>
      </c>
      <c r="Q15" s="6">
        <f t="shared" si="0"/>
        <v>0</v>
      </c>
    </row>
    <row r="16" spans="1:17">
      <c r="A16" s="5" t="s">
        <v>35</v>
      </c>
      <c r="B16" s="3" t="s">
        <v>17</v>
      </c>
      <c r="C16" s="3" t="s">
        <v>18</v>
      </c>
      <c r="D16" s="3" t="s">
        <v>19</v>
      </c>
      <c r="E16" s="4" t="s">
        <v>36</v>
      </c>
      <c r="F16" s="6">
        <v>24820843872</v>
      </c>
      <c r="G16" s="6">
        <v>0</v>
      </c>
      <c r="H16" s="6">
        <v>0</v>
      </c>
      <c r="I16" s="6">
        <v>24820843872</v>
      </c>
      <c r="J16" s="6">
        <v>0</v>
      </c>
      <c r="K16" s="6">
        <v>24820843872</v>
      </c>
      <c r="L16" s="6">
        <v>0</v>
      </c>
      <c r="M16" s="6">
        <v>18371450385.77</v>
      </c>
      <c r="N16" s="6">
        <v>17700921962.09</v>
      </c>
      <c r="O16" s="6">
        <v>17700921962.09</v>
      </c>
      <c r="P16" s="6">
        <f t="shared" si="25"/>
        <v>670528423.68000031</v>
      </c>
      <c r="Q16" s="6">
        <f t="shared" si="0"/>
        <v>0</v>
      </c>
    </row>
    <row r="17" spans="1:19">
      <c r="A17" s="5" t="s">
        <v>35</v>
      </c>
      <c r="B17" s="3" t="s">
        <v>26</v>
      </c>
      <c r="C17" s="3" t="s">
        <v>27</v>
      </c>
      <c r="D17" s="3" t="s">
        <v>19</v>
      </c>
      <c r="E17" s="4" t="s">
        <v>36</v>
      </c>
      <c r="F17" s="6">
        <v>20000000000</v>
      </c>
      <c r="G17" s="6">
        <v>0</v>
      </c>
      <c r="H17" s="6">
        <v>0</v>
      </c>
      <c r="I17" s="6">
        <v>20000000000</v>
      </c>
      <c r="J17" s="6">
        <v>0</v>
      </c>
      <c r="K17" s="6">
        <v>20000000000</v>
      </c>
      <c r="L17" s="6">
        <v>0</v>
      </c>
      <c r="M17" s="6">
        <v>57738891.329999998</v>
      </c>
      <c r="N17" s="6">
        <v>0</v>
      </c>
      <c r="O17" s="6">
        <v>0</v>
      </c>
      <c r="P17" s="6">
        <f t="shared" si="25"/>
        <v>57738891.329999998</v>
      </c>
      <c r="Q17" s="6">
        <f t="shared" si="0"/>
        <v>0</v>
      </c>
    </row>
    <row r="18" spans="1:19" s="9" customFormat="1">
      <c r="A18" s="23" t="s">
        <v>246</v>
      </c>
      <c r="B18" s="24"/>
      <c r="C18" s="24"/>
      <c r="D18" s="25"/>
      <c r="E18" s="10"/>
      <c r="F18" s="10">
        <f t="shared" ref="F18" si="26">SUM(F13:F17)</f>
        <v>48768279008</v>
      </c>
      <c r="G18" s="10">
        <f t="shared" ref="G18" si="27">SUM(G13:G17)</f>
        <v>0</v>
      </c>
      <c r="H18" s="10">
        <f t="shared" ref="H18" si="28">SUM(H13:H17)</f>
        <v>0</v>
      </c>
      <c r="I18" s="10">
        <f t="shared" ref="I18" si="29">SUM(I13:I17)</f>
        <v>48768279008</v>
      </c>
      <c r="J18" s="10">
        <f t="shared" ref="J18" si="30">SUM(J13:J17)</f>
        <v>3182700000</v>
      </c>
      <c r="K18" s="10">
        <f t="shared" ref="K18" si="31">SUM(K13:K17)</f>
        <v>45585579008</v>
      </c>
      <c r="L18" s="10">
        <f t="shared" ref="L18" si="32">SUM(L13:L17)</f>
        <v>0</v>
      </c>
      <c r="M18" s="10">
        <f t="shared" ref="M18" si="33">SUM(M13:M17)</f>
        <v>18815520646.100002</v>
      </c>
      <c r="N18" s="10">
        <f t="shared" ref="N18" si="34">SUM(N13:N17)</f>
        <v>17864879461.09</v>
      </c>
      <c r="O18" s="10">
        <f t="shared" ref="O18" si="35">SUM(O13:O17)</f>
        <v>17864879461.09</v>
      </c>
      <c r="P18" s="10">
        <f t="shared" ref="P18" si="36">SUM(P13:P17)</f>
        <v>950641185.01000035</v>
      </c>
      <c r="Q18" s="10">
        <f>SUM(Q13:Q17)</f>
        <v>0</v>
      </c>
    </row>
    <row r="19" spans="1:19" s="9" customFormat="1">
      <c r="A19" s="11"/>
      <c r="B19" s="11"/>
      <c r="C19" s="11"/>
      <c r="D19" s="11"/>
      <c r="E19" s="12"/>
      <c r="F19" s="6" t="s">
        <v>0</v>
      </c>
      <c r="G19" s="6" t="s">
        <v>0</v>
      </c>
      <c r="H19" s="6" t="s">
        <v>0</v>
      </c>
      <c r="I19" s="6" t="s">
        <v>0</v>
      </c>
      <c r="J19" s="6" t="s">
        <v>0</v>
      </c>
      <c r="K19" s="6" t="s">
        <v>0</v>
      </c>
      <c r="L19" s="6" t="s">
        <v>0</v>
      </c>
      <c r="M19" s="6" t="s">
        <v>0</v>
      </c>
      <c r="N19" s="6" t="s">
        <v>0</v>
      </c>
      <c r="O19" s="6" t="s">
        <v>0</v>
      </c>
      <c r="P19" s="6"/>
      <c r="Q19" s="12"/>
    </row>
    <row r="20" spans="1:19">
      <c r="A20" s="5" t="s">
        <v>37</v>
      </c>
      <c r="B20" s="3" t="s">
        <v>17</v>
      </c>
      <c r="C20" s="3" t="s">
        <v>18</v>
      </c>
      <c r="D20" s="3" t="s">
        <v>19</v>
      </c>
      <c r="E20" s="4" t="s">
        <v>38</v>
      </c>
      <c r="F20" s="6">
        <v>28823520000</v>
      </c>
      <c r="G20" s="6">
        <v>0</v>
      </c>
      <c r="H20" s="6">
        <v>0</v>
      </c>
      <c r="I20" s="6">
        <v>28823520000</v>
      </c>
      <c r="J20" s="6">
        <v>0</v>
      </c>
      <c r="K20" s="6">
        <v>20150000000</v>
      </c>
      <c r="L20" s="6">
        <v>8673520000</v>
      </c>
      <c r="M20" s="6">
        <v>14251813786.440001</v>
      </c>
      <c r="N20" s="6">
        <v>12678795143.01</v>
      </c>
      <c r="O20" s="6">
        <v>12678664367.01</v>
      </c>
      <c r="P20" s="6">
        <f t="shared" ref="P20:P24" si="37">M20-N20</f>
        <v>1573018643.4300003</v>
      </c>
      <c r="Q20" s="6">
        <f t="shared" si="0"/>
        <v>130776</v>
      </c>
    </row>
    <row r="21" spans="1:19" ht="22.5">
      <c r="A21" s="5" t="s">
        <v>39</v>
      </c>
      <c r="B21" s="3" t="s">
        <v>17</v>
      </c>
      <c r="C21" s="3" t="s">
        <v>18</v>
      </c>
      <c r="D21" s="3" t="s">
        <v>19</v>
      </c>
      <c r="E21" s="4" t="s">
        <v>40</v>
      </c>
      <c r="F21" s="6">
        <v>1631520</v>
      </c>
      <c r="G21" s="6">
        <v>0</v>
      </c>
      <c r="H21" s="6">
        <v>0</v>
      </c>
      <c r="I21" s="6">
        <v>1631520</v>
      </c>
      <c r="J21" s="6">
        <v>0</v>
      </c>
      <c r="K21" s="6">
        <v>0</v>
      </c>
      <c r="L21" s="6">
        <v>1631520</v>
      </c>
      <c r="M21" s="6">
        <v>0</v>
      </c>
      <c r="N21" s="6">
        <v>0</v>
      </c>
      <c r="O21" s="6">
        <v>0</v>
      </c>
      <c r="P21" s="6">
        <f t="shared" si="37"/>
        <v>0</v>
      </c>
      <c r="Q21" s="6">
        <f t="shared" si="0"/>
        <v>0</v>
      </c>
    </row>
    <row r="22" spans="1:19" ht="22.5">
      <c r="A22" s="5" t="s">
        <v>41</v>
      </c>
      <c r="B22" s="3" t="s">
        <v>17</v>
      </c>
      <c r="C22" s="3" t="s">
        <v>42</v>
      </c>
      <c r="D22" s="3" t="s">
        <v>43</v>
      </c>
      <c r="E22" s="4" t="s">
        <v>44</v>
      </c>
      <c r="F22" s="6">
        <v>12784649856</v>
      </c>
      <c r="G22" s="6">
        <v>0</v>
      </c>
      <c r="H22" s="6">
        <v>0</v>
      </c>
      <c r="I22" s="6">
        <v>12784649856</v>
      </c>
      <c r="J22" s="6">
        <v>0</v>
      </c>
      <c r="K22" s="6">
        <v>0</v>
      </c>
      <c r="L22" s="6">
        <v>12784649856</v>
      </c>
      <c r="M22" s="6">
        <v>0</v>
      </c>
      <c r="N22" s="6">
        <v>0</v>
      </c>
      <c r="O22" s="6">
        <v>0</v>
      </c>
      <c r="P22" s="6">
        <f t="shared" si="37"/>
        <v>0</v>
      </c>
      <c r="Q22" s="6">
        <f t="shared" si="0"/>
        <v>0</v>
      </c>
    </row>
    <row r="23" spans="1:19" ht="22.5">
      <c r="A23" s="5" t="s">
        <v>45</v>
      </c>
      <c r="B23" s="3" t="s">
        <v>26</v>
      </c>
      <c r="C23" s="3" t="s">
        <v>27</v>
      </c>
      <c r="D23" s="3" t="s">
        <v>19</v>
      </c>
      <c r="E23" s="4" t="s">
        <v>46</v>
      </c>
      <c r="F23" s="6">
        <v>3000000000</v>
      </c>
      <c r="G23" s="6">
        <v>0</v>
      </c>
      <c r="H23" s="6">
        <v>0</v>
      </c>
      <c r="I23" s="6">
        <v>3000000000</v>
      </c>
      <c r="J23" s="6">
        <v>0</v>
      </c>
      <c r="K23" s="6">
        <v>2000000000</v>
      </c>
      <c r="L23" s="6">
        <v>1000000000</v>
      </c>
      <c r="M23" s="6">
        <v>0</v>
      </c>
      <c r="N23" s="6">
        <v>0</v>
      </c>
      <c r="O23" s="6">
        <v>0</v>
      </c>
      <c r="P23" s="6">
        <f t="shared" si="37"/>
        <v>0</v>
      </c>
      <c r="Q23" s="6">
        <f t="shared" si="0"/>
        <v>0</v>
      </c>
    </row>
    <row r="24" spans="1:19" ht="22.5">
      <c r="A24" s="5" t="s">
        <v>47</v>
      </c>
      <c r="B24" s="3" t="s">
        <v>17</v>
      </c>
      <c r="C24" s="3" t="s">
        <v>18</v>
      </c>
      <c r="D24" s="3" t="s">
        <v>19</v>
      </c>
      <c r="E24" s="4" t="s">
        <v>48</v>
      </c>
      <c r="F24" s="6">
        <v>2893440</v>
      </c>
      <c r="G24" s="6">
        <v>0</v>
      </c>
      <c r="H24" s="6">
        <v>0</v>
      </c>
      <c r="I24" s="6">
        <v>2893440</v>
      </c>
      <c r="J24" s="6">
        <v>0</v>
      </c>
      <c r="K24" s="6">
        <v>0</v>
      </c>
      <c r="L24" s="6">
        <v>2893440</v>
      </c>
      <c r="M24" s="6">
        <v>0</v>
      </c>
      <c r="N24" s="6">
        <v>0</v>
      </c>
      <c r="O24" s="6">
        <v>0</v>
      </c>
      <c r="P24" s="6">
        <f t="shared" si="37"/>
        <v>0</v>
      </c>
      <c r="Q24" s="6">
        <f t="shared" si="0"/>
        <v>0</v>
      </c>
    </row>
    <row r="25" spans="1:19" s="9" customFormat="1" ht="22.5" customHeight="1">
      <c r="A25" s="23" t="s">
        <v>247</v>
      </c>
      <c r="B25" s="24"/>
      <c r="C25" s="24"/>
      <c r="D25" s="25"/>
      <c r="E25" s="10"/>
      <c r="F25" s="10">
        <f t="shared" ref="F25" si="38">SUM(F20:F24)</f>
        <v>44612694816</v>
      </c>
      <c r="G25" s="10">
        <f t="shared" ref="G25" si="39">SUM(G20:G24)</f>
        <v>0</v>
      </c>
      <c r="H25" s="10">
        <f t="shared" ref="H25" si="40">SUM(H20:H24)</f>
        <v>0</v>
      </c>
      <c r="I25" s="10">
        <f t="shared" ref="I25" si="41">SUM(I20:I24)</f>
        <v>44612694816</v>
      </c>
      <c r="J25" s="10">
        <f t="shared" ref="J25" si="42">SUM(J20:J24)</f>
        <v>0</v>
      </c>
      <c r="K25" s="10">
        <f t="shared" ref="K25" si="43">SUM(K20:K24)</f>
        <v>22150000000</v>
      </c>
      <c r="L25" s="10">
        <f t="shared" ref="L25" si="44">SUM(L20:L24)</f>
        <v>22462694816</v>
      </c>
      <c r="M25" s="10">
        <f t="shared" ref="M25" si="45">SUM(M20:M24)</f>
        <v>14251813786.440001</v>
      </c>
      <c r="N25" s="10">
        <f t="shared" ref="N25" si="46">SUM(N20:N24)</f>
        <v>12678795143.01</v>
      </c>
      <c r="O25" s="10">
        <f t="shared" ref="O25" si="47">SUM(O20:O24)</f>
        <v>12678664367.01</v>
      </c>
      <c r="P25" s="10">
        <f t="shared" ref="P25" si="48">SUM(P20:P24)</f>
        <v>1573018643.4300003</v>
      </c>
      <c r="Q25" s="10">
        <f>SUM(Q20:Q24)</f>
        <v>130776</v>
      </c>
    </row>
    <row r="26" spans="1:19" s="9" customFormat="1">
      <c r="A26" s="13"/>
      <c r="B26" s="14"/>
      <c r="C26" s="15"/>
      <c r="D26" s="13"/>
      <c r="E26" s="13"/>
      <c r="F26" s="6" t="s">
        <v>0</v>
      </c>
      <c r="G26" s="6" t="s">
        <v>0</v>
      </c>
      <c r="H26" s="6" t="s">
        <v>0</v>
      </c>
      <c r="I26" s="6" t="s">
        <v>0</v>
      </c>
      <c r="J26" s="6" t="s">
        <v>0</v>
      </c>
      <c r="K26" s="6" t="s">
        <v>0</v>
      </c>
      <c r="L26" s="6" t="s">
        <v>0</v>
      </c>
      <c r="M26" s="6" t="s">
        <v>0</v>
      </c>
      <c r="N26" s="6" t="s">
        <v>0</v>
      </c>
      <c r="O26" s="6" t="s">
        <v>0</v>
      </c>
      <c r="P26" s="6"/>
      <c r="Q26" s="16"/>
      <c r="R26" s="16"/>
      <c r="S26" s="16"/>
    </row>
    <row r="27" spans="1:19" s="9" customFormat="1">
      <c r="A27" s="20" t="s">
        <v>248</v>
      </c>
      <c r="B27" s="20"/>
      <c r="C27" s="20"/>
      <c r="D27" s="20"/>
      <c r="E27" s="17"/>
      <c r="F27" s="17">
        <f t="shared" ref="F27:Q27" si="49">F11+F18+F25+F8</f>
        <v>232106677933</v>
      </c>
      <c r="G27" s="17">
        <f t="shared" si="49"/>
        <v>0</v>
      </c>
      <c r="H27" s="17">
        <f t="shared" si="49"/>
        <v>0</v>
      </c>
      <c r="I27" s="17">
        <f t="shared" si="49"/>
        <v>232106677933</v>
      </c>
      <c r="J27" s="17">
        <f t="shared" si="49"/>
        <v>3182700000</v>
      </c>
      <c r="K27" s="17">
        <f t="shared" si="49"/>
        <v>202053012640.01001</v>
      </c>
      <c r="L27" s="17">
        <f t="shared" si="49"/>
        <v>26870965292.989998</v>
      </c>
      <c r="M27" s="17">
        <f t="shared" si="49"/>
        <v>95317576021.020004</v>
      </c>
      <c r="N27" s="17">
        <f t="shared" si="49"/>
        <v>74440274409.119995</v>
      </c>
      <c r="O27" s="17">
        <f t="shared" si="49"/>
        <v>74289757417.73999</v>
      </c>
      <c r="P27" s="17">
        <f t="shared" si="49"/>
        <v>20877301611.900002</v>
      </c>
      <c r="Q27" s="17">
        <f t="shared" si="49"/>
        <v>150516991.38000107</v>
      </c>
    </row>
    <row r="28" spans="1:19" s="9" customFormat="1">
      <c r="A28" s="13"/>
      <c r="B28" s="14"/>
      <c r="C28" s="15"/>
      <c r="D28" s="13"/>
      <c r="E28" s="13"/>
      <c r="F28" s="6" t="s">
        <v>0</v>
      </c>
      <c r="G28" s="6" t="s">
        <v>0</v>
      </c>
      <c r="H28" s="6" t="s">
        <v>0</v>
      </c>
      <c r="I28" s="6" t="s">
        <v>0</v>
      </c>
      <c r="J28" s="6" t="s">
        <v>0</v>
      </c>
      <c r="K28" s="6" t="s">
        <v>0</v>
      </c>
      <c r="L28" s="6" t="s">
        <v>0</v>
      </c>
      <c r="M28" s="6" t="s">
        <v>0</v>
      </c>
      <c r="N28" s="6" t="s">
        <v>0</v>
      </c>
      <c r="O28" s="6" t="s">
        <v>0</v>
      </c>
      <c r="P28" s="6"/>
      <c r="Q28" s="16"/>
      <c r="R28" s="16"/>
      <c r="S28" s="16"/>
    </row>
    <row r="29" spans="1:19" s="9" customFormat="1">
      <c r="A29" s="13"/>
      <c r="B29" s="14"/>
      <c r="C29" s="15"/>
      <c r="D29" s="13"/>
      <c r="E29" s="13"/>
      <c r="F29" s="6" t="s">
        <v>0</v>
      </c>
      <c r="G29" s="6" t="s">
        <v>0</v>
      </c>
      <c r="H29" s="6" t="s">
        <v>0</v>
      </c>
      <c r="I29" s="6" t="s">
        <v>0</v>
      </c>
      <c r="J29" s="6" t="s">
        <v>0</v>
      </c>
      <c r="K29" s="6" t="s">
        <v>0</v>
      </c>
      <c r="L29" s="6" t="s">
        <v>0</v>
      </c>
      <c r="M29" s="6" t="s">
        <v>0</v>
      </c>
      <c r="N29" s="6" t="s">
        <v>0</v>
      </c>
      <c r="O29" s="6" t="s">
        <v>0</v>
      </c>
      <c r="P29" s="6"/>
      <c r="Q29" s="16"/>
      <c r="R29" s="16"/>
      <c r="S29" s="16"/>
    </row>
    <row r="30" spans="1:19">
      <c r="A30" s="5" t="s">
        <v>49</v>
      </c>
      <c r="B30" s="3" t="s">
        <v>17</v>
      </c>
      <c r="C30" s="3" t="s">
        <v>42</v>
      </c>
      <c r="D30" s="3" t="s">
        <v>43</v>
      </c>
      <c r="E30" s="4" t="s">
        <v>50</v>
      </c>
      <c r="F30" s="6">
        <v>2456712528</v>
      </c>
      <c r="G30" s="6">
        <v>0</v>
      </c>
      <c r="H30" s="6">
        <v>0</v>
      </c>
      <c r="I30" s="6">
        <v>2456712528</v>
      </c>
      <c r="J30" s="6">
        <v>0</v>
      </c>
      <c r="K30" s="6">
        <v>0</v>
      </c>
      <c r="L30" s="6">
        <v>2456712528</v>
      </c>
      <c r="M30" s="6">
        <v>0</v>
      </c>
      <c r="N30" s="6">
        <v>0</v>
      </c>
      <c r="O30" s="6">
        <v>0</v>
      </c>
      <c r="P30" s="6">
        <f t="shared" ref="P30:P32" si="50">M30-N30</f>
        <v>0</v>
      </c>
      <c r="Q30" s="6">
        <f t="shared" si="0"/>
        <v>0</v>
      </c>
    </row>
    <row r="31" spans="1:19">
      <c r="A31" s="5" t="s">
        <v>51</v>
      </c>
      <c r="B31" s="3" t="s">
        <v>17</v>
      </c>
      <c r="C31" s="3" t="s">
        <v>42</v>
      </c>
      <c r="D31" s="3" t="s">
        <v>43</v>
      </c>
      <c r="E31" s="4" t="s">
        <v>52</v>
      </c>
      <c r="F31" s="6">
        <v>99623092370</v>
      </c>
      <c r="G31" s="6">
        <v>0</v>
      </c>
      <c r="H31" s="6">
        <v>0</v>
      </c>
      <c r="I31" s="6">
        <v>99623092370</v>
      </c>
      <c r="J31" s="6">
        <v>0</v>
      </c>
      <c r="K31" s="6">
        <v>0</v>
      </c>
      <c r="L31" s="6">
        <v>99623092370</v>
      </c>
      <c r="M31" s="6">
        <v>0</v>
      </c>
      <c r="N31" s="6">
        <v>0</v>
      </c>
      <c r="O31" s="6">
        <v>0</v>
      </c>
      <c r="P31" s="6">
        <f t="shared" si="50"/>
        <v>0</v>
      </c>
      <c r="Q31" s="6">
        <f t="shared" si="0"/>
        <v>0</v>
      </c>
    </row>
    <row r="32" spans="1:19" ht="22.5">
      <c r="A32" s="5" t="s">
        <v>53</v>
      </c>
      <c r="B32" s="3" t="s">
        <v>17</v>
      </c>
      <c r="C32" s="3" t="s">
        <v>42</v>
      </c>
      <c r="D32" s="3" t="s">
        <v>19</v>
      </c>
      <c r="E32" s="4" t="s">
        <v>54</v>
      </c>
      <c r="F32" s="6">
        <v>12712784756</v>
      </c>
      <c r="G32" s="6">
        <v>0</v>
      </c>
      <c r="H32" s="6">
        <v>0</v>
      </c>
      <c r="I32" s="6">
        <v>12712784756</v>
      </c>
      <c r="J32" s="6">
        <v>0</v>
      </c>
      <c r="K32" s="6">
        <v>0</v>
      </c>
      <c r="L32" s="6">
        <v>12712784756</v>
      </c>
      <c r="M32" s="6">
        <v>0</v>
      </c>
      <c r="N32" s="6">
        <v>0</v>
      </c>
      <c r="O32" s="6">
        <v>0</v>
      </c>
      <c r="P32" s="6">
        <f t="shared" si="50"/>
        <v>0</v>
      </c>
      <c r="Q32" s="6">
        <f t="shared" si="0"/>
        <v>0</v>
      </c>
    </row>
    <row r="33" spans="1:19" s="9" customFormat="1">
      <c r="A33" s="20" t="s">
        <v>249</v>
      </c>
      <c r="B33" s="20"/>
      <c r="C33" s="20"/>
      <c r="D33" s="20"/>
      <c r="E33" s="17">
        <f t="shared" ref="E33" si="51">SUM(E30:E32)</f>
        <v>0</v>
      </c>
      <c r="F33" s="17">
        <f t="shared" ref="F33" si="52">SUM(F30:F32)</f>
        <v>114792589654</v>
      </c>
      <c r="G33" s="17">
        <f t="shared" ref="G33" si="53">SUM(G30:G32)</f>
        <v>0</v>
      </c>
      <c r="H33" s="17">
        <f t="shared" ref="H33" si="54">SUM(H30:H32)</f>
        <v>0</v>
      </c>
      <c r="I33" s="17">
        <f t="shared" ref="I33" si="55">SUM(I30:I32)</f>
        <v>114792589654</v>
      </c>
      <c r="J33" s="17">
        <f t="shared" ref="J33" si="56">SUM(J30:J32)</f>
        <v>0</v>
      </c>
      <c r="K33" s="17">
        <f t="shared" ref="K33" si="57">SUM(K30:K32)</f>
        <v>0</v>
      </c>
      <c r="L33" s="17">
        <f t="shared" ref="L33" si="58">SUM(L30:L32)</f>
        <v>114792589654</v>
      </c>
      <c r="M33" s="17">
        <f t="shared" ref="M33" si="59">SUM(M30:M32)</f>
        <v>0</v>
      </c>
      <c r="N33" s="17">
        <f t="shared" ref="N33" si="60">SUM(N30:N32)</f>
        <v>0</v>
      </c>
      <c r="O33" s="17">
        <f t="shared" ref="O33" si="61">SUM(O30:O32)</f>
        <v>0</v>
      </c>
      <c r="P33" s="17">
        <f t="shared" ref="P33" si="62">SUM(P30:P32)</f>
        <v>0</v>
      </c>
      <c r="Q33" s="17">
        <f>SUM(Q30:Q32)</f>
        <v>0</v>
      </c>
    </row>
    <row r="34" spans="1:19" s="9" customFormat="1">
      <c r="A34" s="13"/>
      <c r="B34" s="14"/>
      <c r="C34" s="15"/>
      <c r="D34" s="13"/>
      <c r="E34" s="13"/>
      <c r="F34" s="6" t="s">
        <v>0</v>
      </c>
      <c r="G34" s="6" t="s">
        <v>0</v>
      </c>
      <c r="H34" s="6" t="s">
        <v>0</v>
      </c>
      <c r="I34" s="6" t="s">
        <v>0</v>
      </c>
      <c r="J34" s="6" t="s">
        <v>0</v>
      </c>
      <c r="K34" s="6" t="s">
        <v>0</v>
      </c>
      <c r="L34" s="6" t="s">
        <v>0</v>
      </c>
      <c r="M34" s="6" t="s">
        <v>0</v>
      </c>
      <c r="N34" s="6" t="s">
        <v>0</v>
      </c>
      <c r="O34" s="6" t="s">
        <v>0</v>
      </c>
      <c r="P34" s="6"/>
      <c r="Q34" s="16"/>
      <c r="R34" s="16"/>
      <c r="S34" s="16"/>
    </row>
    <row r="35" spans="1:19" ht="90">
      <c r="A35" s="5" t="s">
        <v>55</v>
      </c>
      <c r="B35" s="3" t="s">
        <v>17</v>
      </c>
      <c r="C35" s="3" t="s">
        <v>42</v>
      </c>
      <c r="D35" s="3" t="s">
        <v>19</v>
      </c>
      <c r="E35" s="4" t="s">
        <v>56</v>
      </c>
      <c r="F35" s="6">
        <v>45000000000</v>
      </c>
      <c r="G35" s="6">
        <v>0</v>
      </c>
      <c r="H35" s="6">
        <v>0</v>
      </c>
      <c r="I35" s="6">
        <v>45000000000</v>
      </c>
      <c r="J35" s="6">
        <v>0</v>
      </c>
      <c r="K35" s="6">
        <v>45000000000</v>
      </c>
      <c r="L35" s="6">
        <v>0</v>
      </c>
      <c r="M35" s="6">
        <v>45000000000</v>
      </c>
      <c r="N35" s="6">
        <v>12297283259.01</v>
      </c>
      <c r="O35" s="6">
        <v>12297283259.01</v>
      </c>
      <c r="P35" s="6">
        <f t="shared" ref="P35:P98" si="63">M35-N35</f>
        <v>32702716740.989998</v>
      </c>
      <c r="Q35" s="6">
        <f t="shared" si="0"/>
        <v>0</v>
      </c>
    </row>
    <row r="36" spans="1:19" ht="90">
      <c r="A36" s="5" t="s">
        <v>55</v>
      </c>
      <c r="B36" s="3" t="s">
        <v>26</v>
      </c>
      <c r="C36" s="3" t="s">
        <v>27</v>
      </c>
      <c r="D36" s="3" t="s">
        <v>19</v>
      </c>
      <c r="E36" s="4" t="s">
        <v>56</v>
      </c>
      <c r="F36" s="6">
        <v>65000000000</v>
      </c>
      <c r="G36" s="6">
        <v>0</v>
      </c>
      <c r="H36" s="6">
        <v>0</v>
      </c>
      <c r="I36" s="6">
        <v>65000000000</v>
      </c>
      <c r="J36" s="6">
        <v>0</v>
      </c>
      <c r="K36" s="6">
        <v>53530000000</v>
      </c>
      <c r="L36" s="6">
        <v>11470000000</v>
      </c>
      <c r="M36" s="6">
        <v>5200000000</v>
      </c>
      <c r="N36" s="6">
        <v>0</v>
      </c>
      <c r="O36" s="6">
        <v>0</v>
      </c>
      <c r="P36" s="6">
        <f t="shared" si="63"/>
        <v>5200000000</v>
      </c>
      <c r="Q36" s="6">
        <f t="shared" si="0"/>
        <v>0</v>
      </c>
    </row>
    <row r="37" spans="1:19" ht="67.5">
      <c r="A37" s="5" t="s">
        <v>57</v>
      </c>
      <c r="B37" s="3" t="s">
        <v>26</v>
      </c>
      <c r="C37" s="3" t="s">
        <v>27</v>
      </c>
      <c r="D37" s="3" t="s">
        <v>19</v>
      </c>
      <c r="E37" s="4" t="s">
        <v>58</v>
      </c>
      <c r="F37" s="6">
        <v>3000000000</v>
      </c>
      <c r="G37" s="6">
        <v>0</v>
      </c>
      <c r="H37" s="6">
        <v>0</v>
      </c>
      <c r="I37" s="6">
        <v>3000000000</v>
      </c>
      <c r="J37" s="6">
        <v>0</v>
      </c>
      <c r="K37" s="6">
        <v>3000000000</v>
      </c>
      <c r="L37" s="6">
        <v>0</v>
      </c>
      <c r="M37" s="6">
        <v>2544226935</v>
      </c>
      <c r="N37" s="6">
        <v>0</v>
      </c>
      <c r="O37" s="6">
        <v>0</v>
      </c>
      <c r="P37" s="6">
        <f t="shared" si="63"/>
        <v>2544226935</v>
      </c>
      <c r="Q37" s="6">
        <f t="shared" si="0"/>
        <v>0</v>
      </c>
    </row>
    <row r="38" spans="1:19" ht="67.5">
      <c r="A38" s="5" t="s">
        <v>57</v>
      </c>
      <c r="B38" s="3" t="s">
        <v>26</v>
      </c>
      <c r="C38" s="3" t="s">
        <v>59</v>
      </c>
      <c r="D38" s="3" t="s">
        <v>19</v>
      </c>
      <c r="E38" s="4" t="s">
        <v>58</v>
      </c>
      <c r="F38" s="6">
        <v>20000000000</v>
      </c>
      <c r="G38" s="6">
        <v>0</v>
      </c>
      <c r="H38" s="6">
        <v>0</v>
      </c>
      <c r="I38" s="6">
        <v>20000000000</v>
      </c>
      <c r="J38" s="6">
        <v>0</v>
      </c>
      <c r="K38" s="6">
        <v>19608647547</v>
      </c>
      <c r="L38" s="6">
        <v>391352453</v>
      </c>
      <c r="M38" s="6">
        <v>18618341496</v>
      </c>
      <c r="N38" s="6">
        <v>0</v>
      </c>
      <c r="O38" s="6">
        <v>0</v>
      </c>
      <c r="P38" s="6">
        <f t="shared" si="63"/>
        <v>18618341496</v>
      </c>
      <c r="Q38" s="6">
        <f t="shared" si="0"/>
        <v>0</v>
      </c>
    </row>
    <row r="39" spans="1:19" ht="101.25">
      <c r="A39" s="5" t="s">
        <v>60</v>
      </c>
      <c r="B39" s="3" t="s">
        <v>17</v>
      </c>
      <c r="C39" s="3" t="s">
        <v>42</v>
      </c>
      <c r="D39" s="3" t="s">
        <v>19</v>
      </c>
      <c r="E39" s="4" t="s">
        <v>61</v>
      </c>
      <c r="F39" s="6">
        <v>39470719124</v>
      </c>
      <c r="G39" s="6">
        <v>0</v>
      </c>
      <c r="H39" s="6">
        <v>0</v>
      </c>
      <c r="I39" s="6">
        <v>39470719124</v>
      </c>
      <c r="J39" s="6">
        <v>0</v>
      </c>
      <c r="K39" s="6">
        <v>38976040495</v>
      </c>
      <c r="L39" s="6">
        <v>494678629</v>
      </c>
      <c r="M39" s="6">
        <v>38757962517</v>
      </c>
      <c r="N39" s="6">
        <v>10504036174.35</v>
      </c>
      <c r="O39" s="6">
        <v>10498912841.35</v>
      </c>
      <c r="P39" s="6">
        <f t="shared" si="63"/>
        <v>28253926342.650002</v>
      </c>
      <c r="Q39" s="6">
        <f t="shared" si="0"/>
        <v>5123333</v>
      </c>
    </row>
    <row r="40" spans="1:19" ht="101.25">
      <c r="A40" s="5" t="s">
        <v>60</v>
      </c>
      <c r="B40" s="3" t="s">
        <v>26</v>
      </c>
      <c r="C40" s="3" t="s">
        <v>59</v>
      </c>
      <c r="D40" s="3" t="s">
        <v>19</v>
      </c>
      <c r="E40" s="4" t="s">
        <v>61</v>
      </c>
      <c r="F40" s="6">
        <v>40000000000</v>
      </c>
      <c r="G40" s="6">
        <v>0</v>
      </c>
      <c r="H40" s="6">
        <v>0</v>
      </c>
      <c r="I40" s="6">
        <v>40000000000</v>
      </c>
      <c r="J40" s="6">
        <v>0</v>
      </c>
      <c r="K40" s="6">
        <v>775100000</v>
      </c>
      <c r="L40" s="6">
        <v>39224900000</v>
      </c>
      <c r="M40" s="6">
        <v>775100000</v>
      </c>
      <c r="N40" s="6">
        <v>0</v>
      </c>
      <c r="O40" s="6">
        <v>0</v>
      </c>
      <c r="P40" s="6">
        <f t="shared" si="63"/>
        <v>775100000</v>
      </c>
      <c r="Q40" s="6">
        <f t="shared" si="0"/>
        <v>0</v>
      </c>
    </row>
    <row r="41" spans="1:19" ht="101.25">
      <c r="A41" s="5" t="s">
        <v>62</v>
      </c>
      <c r="B41" s="3" t="s">
        <v>26</v>
      </c>
      <c r="C41" s="3" t="s">
        <v>27</v>
      </c>
      <c r="D41" s="3" t="s">
        <v>19</v>
      </c>
      <c r="E41" s="4" t="s">
        <v>63</v>
      </c>
      <c r="F41" s="6">
        <v>7000000000</v>
      </c>
      <c r="G41" s="6">
        <v>0</v>
      </c>
      <c r="H41" s="6">
        <v>0</v>
      </c>
      <c r="I41" s="6">
        <v>7000000000</v>
      </c>
      <c r="J41" s="6">
        <v>0</v>
      </c>
      <c r="K41" s="6">
        <v>800000000</v>
      </c>
      <c r="L41" s="6">
        <v>6200000000</v>
      </c>
      <c r="M41" s="6">
        <v>800000000</v>
      </c>
      <c r="N41" s="6">
        <v>0</v>
      </c>
      <c r="O41" s="6">
        <v>0</v>
      </c>
      <c r="P41" s="6">
        <f t="shared" si="63"/>
        <v>800000000</v>
      </c>
      <c r="Q41" s="6">
        <f t="shared" si="0"/>
        <v>0</v>
      </c>
    </row>
    <row r="42" spans="1:19" ht="78.75">
      <c r="A42" s="5" t="s">
        <v>64</v>
      </c>
      <c r="B42" s="3" t="s">
        <v>17</v>
      </c>
      <c r="C42" s="3" t="s">
        <v>42</v>
      </c>
      <c r="D42" s="3" t="s">
        <v>19</v>
      </c>
      <c r="E42" s="4" t="s">
        <v>65</v>
      </c>
      <c r="F42" s="6">
        <v>40500000000</v>
      </c>
      <c r="G42" s="6">
        <v>0</v>
      </c>
      <c r="H42" s="6">
        <v>0</v>
      </c>
      <c r="I42" s="6">
        <v>40500000000</v>
      </c>
      <c r="J42" s="6">
        <v>0</v>
      </c>
      <c r="K42" s="6">
        <v>40500000000</v>
      </c>
      <c r="L42" s="6">
        <v>0</v>
      </c>
      <c r="M42" s="6">
        <v>40442900000</v>
      </c>
      <c r="N42" s="6">
        <v>1741732994</v>
      </c>
      <c r="O42" s="6">
        <v>1741732994</v>
      </c>
      <c r="P42" s="6">
        <f t="shared" si="63"/>
        <v>38701167006</v>
      </c>
      <c r="Q42" s="6">
        <f t="shared" si="0"/>
        <v>0</v>
      </c>
    </row>
    <row r="43" spans="1:19" ht="78.75">
      <c r="A43" s="5" t="s">
        <v>64</v>
      </c>
      <c r="B43" s="3" t="s">
        <v>26</v>
      </c>
      <c r="C43" s="3" t="s">
        <v>27</v>
      </c>
      <c r="D43" s="3" t="s">
        <v>19</v>
      </c>
      <c r="E43" s="4" t="s">
        <v>65</v>
      </c>
      <c r="F43" s="6">
        <v>20000000000</v>
      </c>
      <c r="G43" s="6">
        <v>0</v>
      </c>
      <c r="H43" s="6">
        <v>0</v>
      </c>
      <c r="I43" s="6">
        <v>20000000000</v>
      </c>
      <c r="J43" s="6">
        <v>0</v>
      </c>
      <c r="K43" s="6">
        <v>0</v>
      </c>
      <c r="L43" s="6">
        <v>20000000000</v>
      </c>
      <c r="M43" s="6">
        <v>0</v>
      </c>
      <c r="N43" s="6">
        <v>0</v>
      </c>
      <c r="O43" s="6">
        <v>0</v>
      </c>
      <c r="P43" s="6">
        <f t="shared" si="63"/>
        <v>0</v>
      </c>
      <c r="Q43" s="6">
        <f t="shared" si="0"/>
        <v>0</v>
      </c>
    </row>
    <row r="44" spans="1:19" ht="90">
      <c r="A44" s="5" t="s">
        <v>66</v>
      </c>
      <c r="B44" s="3" t="s">
        <v>17</v>
      </c>
      <c r="C44" s="3" t="s">
        <v>42</v>
      </c>
      <c r="D44" s="3" t="s">
        <v>19</v>
      </c>
      <c r="E44" s="4" t="s">
        <v>67</v>
      </c>
      <c r="F44" s="6">
        <v>13764918576</v>
      </c>
      <c r="G44" s="6">
        <v>0</v>
      </c>
      <c r="H44" s="6">
        <v>0</v>
      </c>
      <c r="I44" s="6">
        <v>13764918576</v>
      </c>
      <c r="J44" s="6">
        <v>0</v>
      </c>
      <c r="K44" s="6">
        <v>0</v>
      </c>
      <c r="L44" s="6">
        <v>13764918576</v>
      </c>
      <c r="M44" s="6">
        <v>0</v>
      </c>
      <c r="N44" s="6">
        <v>0</v>
      </c>
      <c r="O44" s="6">
        <v>0</v>
      </c>
      <c r="P44" s="6">
        <f t="shared" si="63"/>
        <v>0</v>
      </c>
      <c r="Q44" s="6">
        <f t="shared" si="0"/>
        <v>0</v>
      </c>
    </row>
    <row r="45" spans="1:19" ht="90">
      <c r="A45" s="5" t="s">
        <v>66</v>
      </c>
      <c r="B45" s="3" t="s">
        <v>26</v>
      </c>
      <c r="C45" s="3" t="s">
        <v>27</v>
      </c>
      <c r="D45" s="3" t="s">
        <v>19</v>
      </c>
      <c r="E45" s="4" t="s">
        <v>67</v>
      </c>
      <c r="F45" s="6">
        <v>40000000000</v>
      </c>
      <c r="G45" s="6">
        <v>0</v>
      </c>
      <c r="H45" s="6">
        <v>0</v>
      </c>
      <c r="I45" s="6">
        <v>40000000000</v>
      </c>
      <c r="J45" s="6">
        <v>0</v>
      </c>
      <c r="K45" s="6">
        <v>17200476718</v>
      </c>
      <c r="L45" s="6">
        <v>22799523282</v>
      </c>
      <c r="M45" s="6">
        <v>4684990389</v>
      </c>
      <c r="N45" s="6">
        <v>0</v>
      </c>
      <c r="O45" s="6">
        <v>0</v>
      </c>
      <c r="P45" s="6">
        <f t="shared" si="63"/>
        <v>4684990389</v>
      </c>
      <c r="Q45" s="6">
        <f t="shared" si="0"/>
        <v>0</v>
      </c>
    </row>
    <row r="46" spans="1:19" ht="78.75">
      <c r="A46" s="5" t="s">
        <v>68</v>
      </c>
      <c r="B46" s="3" t="s">
        <v>17</v>
      </c>
      <c r="C46" s="3" t="s">
        <v>42</v>
      </c>
      <c r="D46" s="3" t="s">
        <v>19</v>
      </c>
      <c r="E46" s="4" t="s">
        <v>69</v>
      </c>
      <c r="F46" s="6">
        <v>1000000000</v>
      </c>
      <c r="G46" s="6">
        <v>0</v>
      </c>
      <c r="H46" s="6">
        <v>0</v>
      </c>
      <c r="I46" s="6">
        <v>1000000000</v>
      </c>
      <c r="J46" s="6">
        <v>0</v>
      </c>
      <c r="K46" s="6">
        <v>822899577</v>
      </c>
      <c r="L46" s="6">
        <v>177100423</v>
      </c>
      <c r="M46" s="6">
        <v>0</v>
      </c>
      <c r="N46" s="6">
        <v>0</v>
      </c>
      <c r="O46" s="6">
        <v>0</v>
      </c>
      <c r="P46" s="6">
        <f t="shared" si="63"/>
        <v>0</v>
      </c>
      <c r="Q46" s="6">
        <f t="shared" si="0"/>
        <v>0</v>
      </c>
    </row>
    <row r="47" spans="1:19" ht="45">
      <c r="A47" s="5" t="s">
        <v>70</v>
      </c>
      <c r="B47" s="3" t="s">
        <v>17</v>
      </c>
      <c r="C47" s="3" t="s">
        <v>42</v>
      </c>
      <c r="D47" s="3" t="s">
        <v>19</v>
      </c>
      <c r="E47" s="4" t="s">
        <v>71</v>
      </c>
      <c r="F47" s="6">
        <v>30000000000</v>
      </c>
      <c r="G47" s="6">
        <v>0</v>
      </c>
      <c r="H47" s="6">
        <v>0</v>
      </c>
      <c r="I47" s="6">
        <v>30000000000</v>
      </c>
      <c r="J47" s="6">
        <v>0</v>
      </c>
      <c r="K47" s="6">
        <v>30000000000</v>
      </c>
      <c r="L47" s="6">
        <v>0</v>
      </c>
      <c r="M47" s="6">
        <v>30000000000</v>
      </c>
      <c r="N47" s="6">
        <v>17701543292</v>
      </c>
      <c r="O47" s="6">
        <v>17701543292</v>
      </c>
      <c r="P47" s="6">
        <f t="shared" si="63"/>
        <v>12298456708</v>
      </c>
      <c r="Q47" s="6">
        <f t="shared" si="0"/>
        <v>0</v>
      </c>
    </row>
    <row r="48" spans="1:19" ht="45">
      <c r="A48" s="5" t="s">
        <v>70</v>
      </c>
      <c r="B48" s="3" t="s">
        <v>26</v>
      </c>
      <c r="C48" s="3" t="s">
        <v>27</v>
      </c>
      <c r="D48" s="3" t="s">
        <v>19</v>
      </c>
      <c r="E48" s="4" t="s">
        <v>71</v>
      </c>
      <c r="F48" s="6">
        <v>5000000000</v>
      </c>
      <c r="G48" s="6">
        <v>0</v>
      </c>
      <c r="H48" s="6">
        <v>0</v>
      </c>
      <c r="I48" s="6">
        <v>5000000000</v>
      </c>
      <c r="J48" s="6">
        <v>0</v>
      </c>
      <c r="K48" s="6">
        <v>0</v>
      </c>
      <c r="L48" s="6">
        <v>5000000000</v>
      </c>
      <c r="M48" s="6">
        <v>0</v>
      </c>
      <c r="N48" s="6">
        <v>0</v>
      </c>
      <c r="O48" s="6">
        <v>0</v>
      </c>
      <c r="P48" s="6">
        <f t="shared" si="63"/>
        <v>0</v>
      </c>
      <c r="Q48" s="6">
        <f t="shared" si="0"/>
        <v>0</v>
      </c>
    </row>
    <row r="49" spans="1:17" ht="56.25">
      <c r="A49" s="5" t="s">
        <v>72</v>
      </c>
      <c r="B49" s="3" t="s">
        <v>17</v>
      </c>
      <c r="C49" s="3" t="s">
        <v>42</v>
      </c>
      <c r="D49" s="3" t="s">
        <v>19</v>
      </c>
      <c r="E49" s="4" t="s">
        <v>73</v>
      </c>
      <c r="F49" s="6">
        <v>6000000000</v>
      </c>
      <c r="G49" s="6">
        <v>0</v>
      </c>
      <c r="H49" s="6">
        <v>0</v>
      </c>
      <c r="I49" s="6">
        <v>6000000000</v>
      </c>
      <c r="J49" s="6">
        <v>0</v>
      </c>
      <c r="K49" s="6">
        <v>6000000000</v>
      </c>
      <c r="L49" s="6">
        <v>0</v>
      </c>
      <c r="M49" s="6">
        <v>0</v>
      </c>
      <c r="N49" s="6">
        <v>0</v>
      </c>
      <c r="O49" s="6">
        <v>0</v>
      </c>
      <c r="P49" s="6">
        <f t="shared" si="63"/>
        <v>0</v>
      </c>
      <c r="Q49" s="6">
        <f t="shared" si="0"/>
        <v>0</v>
      </c>
    </row>
    <row r="50" spans="1:17" ht="56.25">
      <c r="A50" s="5" t="s">
        <v>72</v>
      </c>
      <c r="B50" s="3" t="s">
        <v>26</v>
      </c>
      <c r="C50" s="3" t="s">
        <v>27</v>
      </c>
      <c r="D50" s="3" t="s">
        <v>19</v>
      </c>
      <c r="E50" s="4" t="s">
        <v>73</v>
      </c>
      <c r="F50" s="6">
        <v>3500000000</v>
      </c>
      <c r="G50" s="6">
        <v>0</v>
      </c>
      <c r="H50" s="6">
        <v>0</v>
      </c>
      <c r="I50" s="6">
        <v>3500000000</v>
      </c>
      <c r="J50" s="6">
        <v>0</v>
      </c>
      <c r="K50" s="6">
        <v>0</v>
      </c>
      <c r="L50" s="6">
        <v>3500000000</v>
      </c>
      <c r="M50" s="6">
        <v>0</v>
      </c>
      <c r="N50" s="6">
        <v>0</v>
      </c>
      <c r="O50" s="6">
        <v>0</v>
      </c>
      <c r="P50" s="6">
        <f t="shared" si="63"/>
        <v>0</v>
      </c>
      <c r="Q50" s="6">
        <f t="shared" si="0"/>
        <v>0</v>
      </c>
    </row>
    <row r="51" spans="1:17" ht="33.75">
      <c r="A51" s="5" t="s">
        <v>74</v>
      </c>
      <c r="B51" s="3" t="s">
        <v>26</v>
      </c>
      <c r="C51" s="3" t="s">
        <v>27</v>
      </c>
      <c r="D51" s="3" t="s">
        <v>19</v>
      </c>
      <c r="E51" s="4" t="s">
        <v>75</v>
      </c>
      <c r="F51" s="6">
        <v>5000000000</v>
      </c>
      <c r="G51" s="6">
        <v>0</v>
      </c>
      <c r="H51" s="6">
        <v>0</v>
      </c>
      <c r="I51" s="6">
        <v>5000000000</v>
      </c>
      <c r="J51" s="6">
        <v>0</v>
      </c>
      <c r="K51" s="6">
        <v>2011625984</v>
      </c>
      <c r="L51" s="6">
        <v>2988374016</v>
      </c>
      <c r="M51" s="6">
        <v>1322617067</v>
      </c>
      <c r="N51" s="6">
        <v>536460495.5</v>
      </c>
      <c r="O51" s="6">
        <v>536460495.5</v>
      </c>
      <c r="P51" s="6">
        <f t="shared" si="63"/>
        <v>786156571.5</v>
      </c>
      <c r="Q51" s="6">
        <f t="shared" si="0"/>
        <v>0</v>
      </c>
    </row>
    <row r="52" spans="1:17" ht="45">
      <c r="A52" s="5" t="s">
        <v>76</v>
      </c>
      <c r="B52" s="3" t="s">
        <v>17</v>
      </c>
      <c r="C52" s="3" t="s">
        <v>42</v>
      </c>
      <c r="D52" s="3" t="s">
        <v>19</v>
      </c>
      <c r="E52" s="4" t="s">
        <v>77</v>
      </c>
      <c r="F52" s="6">
        <v>12283000000</v>
      </c>
      <c r="G52" s="6">
        <v>0</v>
      </c>
      <c r="H52" s="6">
        <v>0</v>
      </c>
      <c r="I52" s="6">
        <v>12283000000</v>
      </c>
      <c r="J52" s="6">
        <v>0</v>
      </c>
      <c r="K52" s="6">
        <v>11477000</v>
      </c>
      <c r="L52" s="6">
        <v>12271523000</v>
      </c>
      <c r="M52" s="6">
        <v>11477000</v>
      </c>
      <c r="N52" s="6">
        <v>11477000</v>
      </c>
      <c r="O52" s="6">
        <v>11477000</v>
      </c>
      <c r="P52" s="6">
        <f t="shared" si="63"/>
        <v>0</v>
      </c>
      <c r="Q52" s="6">
        <f t="shared" si="0"/>
        <v>0</v>
      </c>
    </row>
    <row r="53" spans="1:17" ht="45">
      <c r="A53" s="5" t="s">
        <v>76</v>
      </c>
      <c r="B53" s="3" t="s">
        <v>26</v>
      </c>
      <c r="C53" s="3" t="s">
        <v>27</v>
      </c>
      <c r="D53" s="3" t="s">
        <v>19</v>
      </c>
      <c r="E53" s="4" t="s">
        <v>77</v>
      </c>
      <c r="F53" s="6">
        <v>2375000000</v>
      </c>
      <c r="G53" s="6">
        <v>0</v>
      </c>
      <c r="H53" s="6">
        <v>0</v>
      </c>
      <c r="I53" s="6">
        <v>2375000000</v>
      </c>
      <c r="J53" s="6">
        <v>0</v>
      </c>
      <c r="K53" s="6">
        <v>0</v>
      </c>
      <c r="L53" s="6">
        <v>2375000000</v>
      </c>
      <c r="M53" s="6">
        <v>0</v>
      </c>
      <c r="N53" s="6">
        <v>0</v>
      </c>
      <c r="O53" s="6">
        <v>0</v>
      </c>
      <c r="P53" s="6">
        <f t="shared" si="63"/>
        <v>0</v>
      </c>
      <c r="Q53" s="6">
        <f t="shared" si="0"/>
        <v>0</v>
      </c>
    </row>
    <row r="54" spans="1:17" ht="45">
      <c r="A54" s="5" t="s">
        <v>78</v>
      </c>
      <c r="B54" s="3" t="s">
        <v>17</v>
      </c>
      <c r="C54" s="3" t="s">
        <v>42</v>
      </c>
      <c r="D54" s="3" t="s">
        <v>19</v>
      </c>
      <c r="E54" s="4" t="s">
        <v>79</v>
      </c>
      <c r="F54" s="6">
        <v>1000000000</v>
      </c>
      <c r="G54" s="6">
        <v>0</v>
      </c>
      <c r="H54" s="6">
        <v>0</v>
      </c>
      <c r="I54" s="6">
        <v>1000000000</v>
      </c>
      <c r="J54" s="6">
        <v>0</v>
      </c>
      <c r="K54" s="6">
        <v>1000000000</v>
      </c>
      <c r="L54" s="6">
        <v>0</v>
      </c>
      <c r="M54" s="6">
        <v>0</v>
      </c>
      <c r="N54" s="6">
        <v>0</v>
      </c>
      <c r="O54" s="6">
        <v>0</v>
      </c>
      <c r="P54" s="6">
        <f t="shared" si="63"/>
        <v>0</v>
      </c>
      <c r="Q54" s="6">
        <f t="shared" si="0"/>
        <v>0</v>
      </c>
    </row>
    <row r="55" spans="1:17" ht="45">
      <c r="A55" s="5" t="s">
        <v>78</v>
      </c>
      <c r="B55" s="3" t="s">
        <v>26</v>
      </c>
      <c r="C55" s="3" t="s">
        <v>27</v>
      </c>
      <c r="D55" s="3" t="s">
        <v>19</v>
      </c>
      <c r="E55" s="4" t="s">
        <v>79</v>
      </c>
      <c r="F55" s="6">
        <v>4000000000</v>
      </c>
      <c r="G55" s="6">
        <v>0</v>
      </c>
      <c r="H55" s="6">
        <v>0</v>
      </c>
      <c r="I55" s="6">
        <v>4000000000</v>
      </c>
      <c r="J55" s="6">
        <v>0</v>
      </c>
      <c r="K55" s="6">
        <v>3500000000</v>
      </c>
      <c r="L55" s="6">
        <v>500000000</v>
      </c>
      <c r="M55" s="6">
        <v>0</v>
      </c>
      <c r="N55" s="6">
        <v>0</v>
      </c>
      <c r="O55" s="6">
        <v>0</v>
      </c>
      <c r="P55" s="6">
        <f t="shared" si="63"/>
        <v>0</v>
      </c>
      <c r="Q55" s="6">
        <f t="shared" si="0"/>
        <v>0</v>
      </c>
    </row>
    <row r="56" spans="1:17" ht="45">
      <c r="A56" s="5" t="s">
        <v>80</v>
      </c>
      <c r="B56" s="3" t="s">
        <v>17</v>
      </c>
      <c r="C56" s="3" t="s">
        <v>42</v>
      </c>
      <c r="D56" s="3" t="s">
        <v>19</v>
      </c>
      <c r="E56" s="4" t="s">
        <v>81</v>
      </c>
      <c r="F56" s="6">
        <v>500000000</v>
      </c>
      <c r="G56" s="6">
        <v>0</v>
      </c>
      <c r="H56" s="6">
        <v>0</v>
      </c>
      <c r="I56" s="6">
        <v>500000000</v>
      </c>
      <c r="J56" s="6">
        <v>0</v>
      </c>
      <c r="K56" s="6">
        <v>199863148</v>
      </c>
      <c r="L56" s="6">
        <v>300136852</v>
      </c>
      <c r="M56" s="6">
        <v>0</v>
      </c>
      <c r="N56" s="6">
        <v>0</v>
      </c>
      <c r="O56" s="6">
        <v>0</v>
      </c>
      <c r="P56" s="6">
        <f t="shared" si="63"/>
        <v>0</v>
      </c>
      <c r="Q56" s="6">
        <f t="shared" si="0"/>
        <v>0</v>
      </c>
    </row>
    <row r="57" spans="1:17" ht="45">
      <c r="A57" s="5" t="s">
        <v>80</v>
      </c>
      <c r="B57" s="3" t="s">
        <v>26</v>
      </c>
      <c r="C57" s="3" t="s">
        <v>27</v>
      </c>
      <c r="D57" s="3" t="s">
        <v>19</v>
      </c>
      <c r="E57" s="4" t="s">
        <v>81</v>
      </c>
      <c r="F57" s="6">
        <v>1000000000</v>
      </c>
      <c r="G57" s="6">
        <v>0</v>
      </c>
      <c r="H57" s="6">
        <v>0</v>
      </c>
      <c r="I57" s="6">
        <v>1000000000</v>
      </c>
      <c r="J57" s="6">
        <v>0</v>
      </c>
      <c r="K57" s="6">
        <v>0</v>
      </c>
      <c r="L57" s="6">
        <v>1000000000</v>
      </c>
      <c r="M57" s="6">
        <v>0</v>
      </c>
      <c r="N57" s="6">
        <v>0</v>
      </c>
      <c r="O57" s="6">
        <v>0</v>
      </c>
      <c r="P57" s="6">
        <f t="shared" si="63"/>
        <v>0</v>
      </c>
      <c r="Q57" s="6">
        <f t="shared" si="0"/>
        <v>0</v>
      </c>
    </row>
    <row r="58" spans="1:17" ht="45">
      <c r="A58" s="5" t="s">
        <v>82</v>
      </c>
      <c r="B58" s="3" t="s">
        <v>17</v>
      </c>
      <c r="C58" s="3" t="s">
        <v>42</v>
      </c>
      <c r="D58" s="3" t="s">
        <v>19</v>
      </c>
      <c r="E58" s="4" t="s">
        <v>83</v>
      </c>
      <c r="F58" s="6">
        <v>500000000</v>
      </c>
      <c r="G58" s="6">
        <v>0</v>
      </c>
      <c r="H58" s="6">
        <v>0</v>
      </c>
      <c r="I58" s="6">
        <v>500000000</v>
      </c>
      <c r="J58" s="6">
        <v>0</v>
      </c>
      <c r="K58" s="6">
        <v>0</v>
      </c>
      <c r="L58" s="6">
        <v>500000000</v>
      </c>
      <c r="M58" s="6">
        <v>0</v>
      </c>
      <c r="N58" s="6">
        <v>0</v>
      </c>
      <c r="O58" s="6">
        <v>0</v>
      </c>
      <c r="P58" s="6">
        <f t="shared" si="63"/>
        <v>0</v>
      </c>
      <c r="Q58" s="6">
        <f t="shared" si="0"/>
        <v>0</v>
      </c>
    </row>
    <row r="59" spans="1:17" ht="45">
      <c r="A59" s="5" t="s">
        <v>82</v>
      </c>
      <c r="B59" s="3" t="s">
        <v>26</v>
      </c>
      <c r="C59" s="3" t="s">
        <v>27</v>
      </c>
      <c r="D59" s="3" t="s">
        <v>19</v>
      </c>
      <c r="E59" s="4" t="s">
        <v>83</v>
      </c>
      <c r="F59" s="6">
        <v>1500000000</v>
      </c>
      <c r="G59" s="6">
        <v>0</v>
      </c>
      <c r="H59" s="6">
        <v>0</v>
      </c>
      <c r="I59" s="6">
        <v>1500000000</v>
      </c>
      <c r="J59" s="6">
        <v>0</v>
      </c>
      <c r="K59" s="6">
        <v>0</v>
      </c>
      <c r="L59" s="6">
        <v>1500000000</v>
      </c>
      <c r="M59" s="6">
        <v>0</v>
      </c>
      <c r="N59" s="6">
        <v>0</v>
      </c>
      <c r="O59" s="6">
        <v>0</v>
      </c>
      <c r="P59" s="6">
        <f t="shared" si="63"/>
        <v>0</v>
      </c>
      <c r="Q59" s="6">
        <f t="shared" si="0"/>
        <v>0</v>
      </c>
    </row>
    <row r="60" spans="1:17" ht="78.75">
      <c r="A60" s="5" t="s">
        <v>84</v>
      </c>
      <c r="B60" s="3" t="s">
        <v>17</v>
      </c>
      <c r="C60" s="3" t="s">
        <v>42</v>
      </c>
      <c r="D60" s="3" t="s">
        <v>19</v>
      </c>
      <c r="E60" s="4" t="s">
        <v>85</v>
      </c>
      <c r="F60" s="6">
        <v>10588398905</v>
      </c>
      <c r="G60" s="6">
        <v>0</v>
      </c>
      <c r="H60" s="6">
        <v>0</v>
      </c>
      <c r="I60" s="6">
        <v>10588398905</v>
      </c>
      <c r="J60" s="6">
        <v>0</v>
      </c>
      <c r="K60" s="6">
        <v>10588398905</v>
      </c>
      <c r="L60" s="6">
        <v>0</v>
      </c>
      <c r="M60" s="6">
        <v>10588398905</v>
      </c>
      <c r="N60" s="6">
        <v>10588398905</v>
      </c>
      <c r="O60" s="6">
        <v>10588398905</v>
      </c>
      <c r="P60" s="6">
        <f t="shared" si="63"/>
        <v>0</v>
      </c>
      <c r="Q60" s="6">
        <f t="shared" si="0"/>
        <v>0</v>
      </c>
    </row>
    <row r="61" spans="1:17" ht="78.75">
      <c r="A61" s="5" t="s">
        <v>84</v>
      </c>
      <c r="B61" s="3" t="s">
        <v>26</v>
      </c>
      <c r="C61" s="3" t="s">
        <v>27</v>
      </c>
      <c r="D61" s="3" t="s">
        <v>19</v>
      </c>
      <c r="E61" s="4" t="s">
        <v>85</v>
      </c>
      <c r="F61" s="6">
        <v>25000000000</v>
      </c>
      <c r="G61" s="6">
        <v>0</v>
      </c>
      <c r="H61" s="6">
        <v>0</v>
      </c>
      <c r="I61" s="6">
        <v>25000000000</v>
      </c>
      <c r="J61" s="6">
        <v>0</v>
      </c>
      <c r="K61" s="6">
        <v>17000000000</v>
      </c>
      <c r="L61" s="6">
        <v>8000000000</v>
      </c>
      <c r="M61" s="6">
        <v>0</v>
      </c>
      <c r="N61" s="6">
        <v>0</v>
      </c>
      <c r="O61" s="6">
        <v>0</v>
      </c>
      <c r="P61" s="6">
        <f t="shared" si="63"/>
        <v>0</v>
      </c>
      <c r="Q61" s="6">
        <f t="shared" si="0"/>
        <v>0</v>
      </c>
    </row>
    <row r="62" spans="1:17" ht="112.5">
      <c r="A62" s="5" t="s">
        <v>86</v>
      </c>
      <c r="B62" s="3" t="s">
        <v>17</v>
      </c>
      <c r="C62" s="3" t="s">
        <v>42</v>
      </c>
      <c r="D62" s="3" t="s">
        <v>19</v>
      </c>
      <c r="E62" s="4" t="s">
        <v>87</v>
      </c>
      <c r="F62" s="6">
        <v>1000000000</v>
      </c>
      <c r="G62" s="6">
        <v>0</v>
      </c>
      <c r="H62" s="6">
        <v>0</v>
      </c>
      <c r="I62" s="6">
        <v>1000000000</v>
      </c>
      <c r="J62" s="6">
        <v>0</v>
      </c>
      <c r="K62" s="6">
        <v>984000000</v>
      </c>
      <c r="L62" s="6">
        <v>16000000</v>
      </c>
      <c r="M62" s="6">
        <v>826645300</v>
      </c>
      <c r="N62" s="6">
        <v>316434777</v>
      </c>
      <c r="O62" s="6">
        <v>315051643</v>
      </c>
      <c r="P62" s="6">
        <f t="shared" si="63"/>
        <v>510210523</v>
      </c>
      <c r="Q62" s="6">
        <f t="shared" si="0"/>
        <v>1383134</v>
      </c>
    </row>
    <row r="63" spans="1:17" ht="112.5">
      <c r="A63" s="5" t="s">
        <v>86</v>
      </c>
      <c r="B63" s="3" t="s">
        <v>26</v>
      </c>
      <c r="C63" s="3" t="s">
        <v>27</v>
      </c>
      <c r="D63" s="3" t="s">
        <v>19</v>
      </c>
      <c r="E63" s="4" t="s">
        <v>87</v>
      </c>
      <c r="F63" s="6">
        <v>28000000000</v>
      </c>
      <c r="G63" s="6">
        <v>0</v>
      </c>
      <c r="H63" s="6">
        <v>0</v>
      </c>
      <c r="I63" s="6">
        <v>28000000000</v>
      </c>
      <c r="J63" s="6">
        <v>0</v>
      </c>
      <c r="K63" s="6">
        <v>18952468044</v>
      </c>
      <c r="L63" s="6">
        <v>9047531956</v>
      </c>
      <c r="M63" s="6">
        <v>2097239986</v>
      </c>
      <c r="N63" s="6">
        <v>0</v>
      </c>
      <c r="O63" s="6">
        <v>0</v>
      </c>
      <c r="P63" s="6">
        <f t="shared" si="63"/>
        <v>2097239986</v>
      </c>
      <c r="Q63" s="6">
        <f t="shared" si="0"/>
        <v>0</v>
      </c>
    </row>
    <row r="64" spans="1:17" ht="67.5">
      <c r="A64" s="5" t="s">
        <v>88</v>
      </c>
      <c r="B64" s="3" t="s">
        <v>26</v>
      </c>
      <c r="C64" s="3" t="s">
        <v>27</v>
      </c>
      <c r="D64" s="3" t="s">
        <v>19</v>
      </c>
      <c r="E64" s="4" t="s">
        <v>89</v>
      </c>
      <c r="F64" s="6">
        <v>10000000000</v>
      </c>
      <c r="G64" s="6">
        <v>0</v>
      </c>
      <c r="H64" s="6">
        <v>0</v>
      </c>
      <c r="I64" s="6">
        <v>10000000000</v>
      </c>
      <c r="J64" s="6">
        <v>0</v>
      </c>
      <c r="K64" s="6">
        <v>7820106203</v>
      </c>
      <c r="L64" s="6">
        <v>2179893797</v>
      </c>
      <c r="M64" s="6">
        <v>0</v>
      </c>
      <c r="N64" s="6">
        <v>0</v>
      </c>
      <c r="O64" s="6">
        <v>0</v>
      </c>
      <c r="P64" s="6">
        <f t="shared" si="63"/>
        <v>0</v>
      </c>
      <c r="Q64" s="6">
        <f t="shared" si="0"/>
        <v>0</v>
      </c>
    </row>
    <row r="65" spans="1:17" ht="67.5">
      <c r="A65" s="5" t="s">
        <v>90</v>
      </c>
      <c r="B65" s="3" t="s">
        <v>17</v>
      </c>
      <c r="C65" s="3" t="s">
        <v>42</v>
      </c>
      <c r="D65" s="3" t="s">
        <v>19</v>
      </c>
      <c r="E65" s="4" t="s">
        <v>91</v>
      </c>
      <c r="F65" s="6">
        <v>2000000000</v>
      </c>
      <c r="G65" s="6">
        <v>0</v>
      </c>
      <c r="H65" s="6">
        <v>0</v>
      </c>
      <c r="I65" s="6">
        <v>2000000000</v>
      </c>
      <c r="J65" s="6">
        <v>0</v>
      </c>
      <c r="K65" s="6">
        <v>2000000000</v>
      </c>
      <c r="L65" s="6">
        <v>0</v>
      </c>
      <c r="M65" s="6">
        <v>0</v>
      </c>
      <c r="N65" s="6">
        <v>0</v>
      </c>
      <c r="O65" s="6">
        <v>0</v>
      </c>
      <c r="P65" s="6">
        <f t="shared" si="63"/>
        <v>0</v>
      </c>
      <c r="Q65" s="6">
        <f t="shared" si="0"/>
        <v>0</v>
      </c>
    </row>
    <row r="66" spans="1:17" ht="45">
      <c r="A66" s="5" t="s">
        <v>92</v>
      </c>
      <c r="B66" s="3" t="s">
        <v>17</v>
      </c>
      <c r="C66" s="3" t="s">
        <v>42</v>
      </c>
      <c r="D66" s="3" t="s">
        <v>19</v>
      </c>
      <c r="E66" s="4" t="s">
        <v>93</v>
      </c>
      <c r="F66" s="6">
        <v>15000000000</v>
      </c>
      <c r="G66" s="6">
        <v>0</v>
      </c>
      <c r="H66" s="6">
        <v>0</v>
      </c>
      <c r="I66" s="6">
        <v>15000000000</v>
      </c>
      <c r="J66" s="6">
        <v>0</v>
      </c>
      <c r="K66" s="6">
        <v>15000000000</v>
      </c>
      <c r="L66" s="6">
        <v>0</v>
      </c>
      <c r="M66" s="6">
        <v>15000000000</v>
      </c>
      <c r="N66" s="6">
        <v>0</v>
      </c>
      <c r="O66" s="6">
        <v>0</v>
      </c>
      <c r="P66" s="6">
        <f t="shared" si="63"/>
        <v>15000000000</v>
      </c>
      <c r="Q66" s="6">
        <f t="shared" si="0"/>
        <v>0</v>
      </c>
    </row>
    <row r="67" spans="1:17" ht="101.25">
      <c r="A67" s="5" t="s">
        <v>94</v>
      </c>
      <c r="B67" s="3" t="s">
        <v>17</v>
      </c>
      <c r="C67" s="3" t="s">
        <v>42</v>
      </c>
      <c r="D67" s="3" t="s">
        <v>19</v>
      </c>
      <c r="E67" s="4" t="s">
        <v>95</v>
      </c>
      <c r="F67" s="6">
        <v>50000000000</v>
      </c>
      <c r="G67" s="6">
        <v>0</v>
      </c>
      <c r="H67" s="6">
        <v>0</v>
      </c>
      <c r="I67" s="6">
        <v>50000000000</v>
      </c>
      <c r="J67" s="6">
        <v>0</v>
      </c>
      <c r="K67" s="6">
        <v>50000000000</v>
      </c>
      <c r="L67" s="6">
        <v>0</v>
      </c>
      <c r="M67" s="6">
        <v>50000000000</v>
      </c>
      <c r="N67" s="6">
        <v>0</v>
      </c>
      <c r="O67" s="6">
        <v>0</v>
      </c>
      <c r="P67" s="6">
        <f t="shared" si="63"/>
        <v>50000000000</v>
      </c>
      <c r="Q67" s="6">
        <f t="shared" si="0"/>
        <v>0</v>
      </c>
    </row>
    <row r="68" spans="1:17" ht="101.25">
      <c r="A68" s="5" t="s">
        <v>94</v>
      </c>
      <c r="B68" s="3" t="s">
        <v>26</v>
      </c>
      <c r="C68" s="3" t="s">
        <v>27</v>
      </c>
      <c r="D68" s="3" t="s">
        <v>19</v>
      </c>
      <c r="E68" s="4" t="s">
        <v>95</v>
      </c>
      <c r="F68" s="6">
        <v>59000000000</v>
      </c>
      <c r="G68" s="6">
        <v>0</v>
      </c>
      <c r="H68" s="6">
        <v>0</v>
      </c>
      <c r="I68" s="6">
        <v>59000000000</v>
      </c>
      <c r="J68" s="6">
        <v>0</v>
      </c>
      <c r="K68" s="6">
        <v>38622887697</v>
      </c>
      <c r="L68" s="6">
        <v>20377112303</v>
      </c>
      <c r="M68" s="6">
        <v>7836289404</v>
      </c>
      <c r="N68" s="6">
        <v>0</v>
      </c>
      <c r="O68" s="6">
        <v>0</v>
      </c>
      <c r="P68" s="6">
        <f t="shared" si="63"/>
        <v>7836289404</v>
      </c>
      <c r="Q68" s="6">
        <f t="shared" si="0"/>
        <v>0</v>
      </c>
    </row>
    <row r="69" spans="1:17" ht="67.5">
      <c r="A69" s="5" t="s">
        <v>96</v>
      </c>
      <c r="B69" s="3" t="s">
        <v>17</v>
      </c>
      <c r="C69" s="3" t="s">
        <v>42</v>
      </c>
      <c r="D69" s="3" t="s">
        <v>19</v>
      </c>
      <c r="E69" s="4" t="s">
        <v>97</v>
      </c>
      <c r="F69" s="6">
        <v>6000000000</v>
      </c>
      <c r="G69" s="6">
        <v>0</v>
      </c>
      <c r="H69" s="6">
        <v>0</v>
      </c>
      <c r="I69" s="6">
        <v>6000000000</v>
      </c>
      <c r="J69" s="6">
        <v>0</v>
      </c>
      <c r="K69" s="6">
        <v>6000000000</v>
      </c>
      <c r="L69" s="6">
        <v>0</v>
      </c>
      <c r="M69" s="6">
        <v>0</v>
      </c>
      <c r="N69" s="6">
        <v>0</v>
      </c>
      <c r="O69" s="6">
        <v>0</v>
      </c>
      <c r="P69" s="6">
        <f t="shared" si="63"/>
        <v>0</v>
      </c>
      <c r="Q69" s="6">
        <f t="shared" si="0"/>
        <v>0</v>
      </c>
    </row>
    <row r="70" spans="1:17" ht="67.5">
      <c r="A70" s="5" t="s">
        <v>96</v>
      </c>
      <c r="B70" s="3" t="s">
        <v>26</v>
      </c>
      <c r="C70" s="3" t="s">
        <v>27</v>
      </c>
      <c r="D70" s="3" t="s">
        <v>19</v>
      </c>
      <c r="E70" s="4" t="s">
        <v>97</v>
      </c>
      <c r="F70" s="6">
        <v>4000000000</v>
      </c>
      <c r="G70" s="6">
        <v>0</v>
      </c>
      <c r="H70" s="6">
        <v>0</v>
      </c>
      <c r="I70" s="6">
        <v>4000000000</v>
      </c>
      <c r="J70" s="6">
        <v>0</v>
      </c>
      <c r="K70" s="6">
        <v>0</v>
      </c>
      <c r="L70" s="6">
        <v>4000000000</v>
      </c>
      <c r="M70" s="6">
        <v>0</v>
      </c>
      <c r="N70" s="6">
        <v>0</v>
      </c>
      <c r="O70" s="6">
        <v>0</v>
      </c>
      <c r="P70" s="6">
        <f t="shared" si="63"/>
        <v>0</v>
      </c>
      <c r="Q70" s="6">
        <f t="shared" si="0"/>
        <v>0</v>
      </c>
    </row>
    <row r="71" spans="1:17" ht="56.25">
      <c r="A71" s="5" t="s">
        <v>98</v>
      </c>
      <c r="B71" s="3" t="s">
        <v>17</v>
      </c>
      <c r="C71" s="3" t="s">
        <v>42</v>
      </c>
      <c r="D71" s="3" t="s">
        <v>19</v>
      </c>
      <c r="E71" s="4" t="s">
        <v>99</v>
      </c>
      <c r="F71" s="6">
        <v>2000000000</v>
      </c>
      <c r="G71" s="6">
        <v>0</v>
      </c>
      <c r="H71" s="6">
        <v>0</v>
      </c>
      <c r="I71" s="6">
        <v>2000000000</v>
      </c>
      <c r="J71" s="6">
        <v>0</v>
      </c>
      <c r="K71" s="6">
        <v>1259999253</v>
      </c>
      <c r="L71" s="6">
        <v>740000747</v>
      </c>
      <c r="M71" s="6">
        <v>0</v>
      </c>
      <c r="N71" s="6">
        <v>0</v>
      </c>
      <c r="O71" s="6">
        <v>0</v>
      </c>
      <c r="P71" s="6">
        <f t="shared" si="63"/>
        <v>0</v>
      </c>
      <c r="Q71" s="6">
        <f t="shared" si="0"/>
        <v>0</v>
      </c>
    </row>
    <row r="72" spans="1:17" ht="56.25">
      <c r="A72" s="5" t="s">
        <v>100</v>
      </c>
      <c r="B72" s="3" t="s">
        <v>17</v>
      </c>
      <c r="C72" s="3" t="s">
        <v>42</v>
      </c>
      <c r="D72" s="3" t="s">
        <v>19</v>
      </c>
      <c r="E72" s="4" t="s">
        <v>101</v>
      </c>
      <c r="F72" s="6">
        <v>18682598357</v>
      </c>
      <c r="G72" s="6">
        <v>0</v>
      </c>
      <c r="H72" s="6">
        <v>0</v>
      </c>
      <c r="I72" s="6">
        <v>18682598357</v>
      </c>
      <c r="J72" s="6">
        <v>0</v>
      </c>
      <c r="K72" s="6">
        <v>16882598357</v>
      </c>
      <c r="L72" s="6">
        <v>1800000000</v>
      </c>
      <c r="M72" s="6">
        <v>16882598357</v>
      </c>
      <c r="N72" s="6">
        <v>15882598357</v>
      </c>
      <c r="O72" s="6">
        <v>15882598357</v>
      </c>
      <c r="P72" s="6">
        <f t="shared" si="63"/>
        <v>1000000000</v>
      </c>
      <c r="Q72" s="6">
        <f t="shared" si="0"/>
        <v>0</v>
      </c>
    </row>
    <row r="73" spans="1:17" ht="56.25">
      <c r="A73" s="5" t="s">
        <v>100</v>
      </c>
      <c r="B73" s="3" t="s">
        <v>26</v>
      </c>
      <c r="C73" s="3" t="s">
        <v>27</v>
      </c>
      <c r="D73" s="3" t="s">
        <v>19</v>
      </c>
      <c r="E73" s="4" t="s">
        <v>101</v>
      </c>
      <c r="F73" s="6">
        <v>5000000000</v>
      </c>
      <c r="G73" s="6">
        <v>0</v>
      </c>
      <c r="H73" s="6">
        <v>0</v>
      </c>
      <c r="I73" s="6">
        <v>5000000000</v>
      </c>
      <c r="J73" s="6">
        <v>0</v>
      </c>
      <c r="K73" s="6">
        <v>0</v>
      </c>
      <c r="L73" s="6">
        <v>5000000000</v>
      </c>
      <c r="M73" s="6">
        <v>0</v>
      </c>
      <c r="N73" s="6">
        <v>0</v>
      </c>
      <c r="O73" s="6">
        <v>0</v>
      </c>
      <c r="P73" s="6">
        <f t="shared" si="63"/>
        <v>0</v>
      </c>
      <c r="Q73" s="6">
        <f t="shared" si="0"/>
        <v>0</v>
      </c>
    </row>
    <row r="74" spans="1:17" ht="78.75">
      <c r="A74" s="5" t="s">
        <v>102</v>
      </c>
      <c r="B74" s="3" t="s">
        <v>17</v>
      </c>
      <c r="C74" s="3" t="s">
        <v>42</v>
      </c>
      <c r="D74" s="3" t="s">
        <v>19</v>
      </c>
      <c r="E74" s="4" t="s">
        <v>103</v>
      </c>
      <c r="F74" s="6">
        <v>2000000000</v>
      </c>
      <c r="G74" s="6">
        <v>0</v>
      </c>
      <c r="H74" s="6">
        <v>0</v>
      </c>
      <c r="I74" s="6">
        <v>2000000000</v>
      </c>
      <c r="J74" s="6">
        <v>0</v>
      </c>
      <c r="K74" s="6">
        <v>1843000000</v>
      </c>
      <c r="L74" s="6">
        <v>157000000</v>
      </c>
      <c r="M74" s="6">
        <v>1460946667</v>
      </c>
      <c r="N74" s="6">
        <v>135170267</v>
      </c>
      <c r="O74" s="6">
        <v>61156667</v>
      </c>
      <c r="P74" s="6">
        <f t="shared" si="63"/>
        <v>1325776400</v>
      </c>
      <c r="Q74" s="6">
        <f t="shared" si="0"/>
        <v>74013600</v>
      </c>
    </row>
    <row r="75" spans="1:17" ht="78.75">
      <c r="A75" s="5" t="s">
        <v>102</v>
      </c>
      <c r="B75" s="3" t="s">
        <v>26</v>
      </c>
      <c r="C75" s="3" t="s">
        <v>27</v>
      </c>
      <c r="D75" s="3" t="s">
        <v>19</v>
      </c>
      <c r="E75" s="4" t="s">
        <v>103</v>
      </c>
      <c r="F75" s="6">
        <v>13000000000</v>
      </c>
      <c r="G75" s="6">
        <v>0</v>
      </c>
      <c r="H75" s="6">
        <v>0</v>
      </c>
      <c r="I75" s="6">
        <v>13000000000</v>
      </c>
      <c r="J75" s="6">
        <v>0</v>
      </c>
      <c r="K75" s="6">
        <v>0</v>
      </c>
      <c r="L75" s="6">
        <v>13000000000</v>
      </c>
      <c r="M75" s="6">
        <v>0</v>
      </c>
      <c r="N75" s="6">
        <v>0</v>
      </c>
      <c r="O75" s="6">
        <v>0</v>
      </c>
      <c r="P75" s="6">
        <f t="shared" si="63"/>
        <v>0</v>
      </c>
      <c r="Q75" s="6">
        <f t="shared" si="0"/>
        <v>0</v>
      </c>
    </row>
    <row r="76" spans="1:17" ht="56.25">
      <c r="A76" s="5" t="s">
        <v>104</v>
      </c>
      <c r="B76" s="3" t="s">
        <v>17</v>
      </c>
      <c r="C76" s="3" t="s">
        <v>42</v>
      </c>
      <c r="D76" s="3" t="s">
        <v>19</v>
      </c>
      <c r="E76" s="4" t="s">
        <v>105</v>
      </c>
      <c r="F76" s="6">
        <v>50000000000</v>
      </c>
      <c r="G76" s="6">
        <v>0</v>
      </c>
      <c r="H76" s="6">
        <v>0</v>
      </c>
      <c r="I76" s="6">
        <v>50000000000</v>
      </c>
      <c r="J76" s="6">
        <v>0</v>
      </c>
      <c r="K76" s="6">
        <v>50000000000</v>
      </c>
      <c r="L76" s="6">
        <v>0</v>
      </c>
      <c r="M76" s="6">
        <v>50000000000</v>
      </c>
      <c r="N76" s="6">
        <v>7258440260</v>
      </c>
      <c r="O76" s="6">
        <v>7258440260</v>
      </c>
      <c r="P76" s="6">
        <f t="shared" si="63"/>
        <v>42741559740</v>
      </c>
      <c r="Q76" s="6">
        <f t="shared" si="0"/>
        <v>0</v>
      </c>
    </row>
    <row r="77" spans="1:17" ht="67.5">
      <c r="A77" s="5" t="s">
        <v>106</v>
      </c>
      <c r="B77" s="3" t="s">
        <v>17</v>
      </c>
      <c r="C77" s="3" t="s">
        <v>42</v>
      </c>
      <c r="D77" s="3" t="s">
        <v>19</v>
      </c>
      <c r="E77" s="4" t="s">
        <v>107</v>
      </c>
      <c r="F77" s="6">
        <v>1000000000</v>
      </c>
      <c r="G77" s="6">
        <v>0</v>
      </c>
      <c r="H77" s="6">
        <v>0</v>
      </c>
      <c r="I77" s="6">
        <v>1000000000</v>
      </c>
      <c r="J77" s="6">
        <v>0</v>
      </c>
      <c r="K77" s="6">
        <v>0</v>
      </c>
      <c r="L77" s="6">
        <v>1000000000</v>
      </c>
      <c r="M77" s="6">
        <v>0</v>
      </c>
      <c r="N77" s="6">
        <v>0</v>
      </c>
      <c r="O77" s="6">
        <v>0</v>
      </c>
      <c r="P77" s="6">
        <f t="shared" si="63"/>
        <v>0</v>
      </c>
      <c r="Q77" s="6">
        <f t="shared" si="0"/>
        <v>0</v>
      </c>
    </row>
    <row r="78" spans="1:17" ht="56.25">
      <c r="A78" s="5" t="s">
        <v>108</v>
      </c>
      <c r="B78" s="3" t="s">
        <v>17</v>
      </c>
      <c r="C78" s="3" t="s">
        <v>42</v>
      </c>
      <c r="D78" s="3" t="s">
        <v>19</v>
      </c>
      <c r="E78" s="4" t="s">
        <v>109</v>
      </c>
      <c r="F78" s="6">
        <v>300000000</v>
      </c>
      <c r="G78" s="6">
        <v>0</v>
      </c>
      <c r="H78" s="6">
        <v>0</v>
      </c>
      <c r="I78" s="6">
        <v>300000000</v>
      </c>
      <c r="J78" s="6">
        <v>0</v>
      </c>
      <c r="K78" s="6">
        <v>0</v>
      </c>
      <c r="L78" s="6">
        <v>300000000</v>
      </c>
      <c r="M78" s="6">
        <v>0</v>
      </c>
      <c r="N78" s="6">
        <v>0</v>
      </c>
      <c r="O78" s="6">
        <v>0</v>
      </c>
      <c r="P78" s="6">
        <f t="shared" si="63"/>
        <v>0</v>
      </c>
      <c r="Q78" s="6">
        <f t="shared" si="0"/>
        <v>0</v>
      </c>
    </row>
    <row r="79" spans="1:17" ht="101.25">
      <c r="A79" s="5" t="s">
        <v>110</v>
      </c>
      <c r="B79" s="3" t="s">
        <v>17</v>
      </c>
      <c r="C79" s="3" t="s">
        <v>42</v>
      </c>
      <c r="D79" s="3" t="s">
        <v>19</v>
      </c>
      <c r="E79" s="4" t="s">
        <v>111</v>
      </c>
      <c r="F79" s="6">
        <v>3000000000</v>
      </c>
      <c r="G79" s="6">
        <v>0</v>
      </c>
      <c r="H79" s="6">
        <v>0</v>
      </c>
      <c r="I79" s="6">
        <v>3000000000</v>
      </c>
      <c r="J79" s="6">
        <v>0</v>
      </c>
      <c r="K79" s="6">
        <v>1603606258</v>
      </c>
      <c r="L79" s="6">
        <v>1396393742</v>
      </c>
      <c r="M79" s="6">
        <v>1603606258</v>
      </c>
      <c r="N79" s="6">
        <v>0</v>
      </c>
      <c r="O79" s="6">
        <v>0</v>
      </c>
      <c r="P79" s="6">
        <f t="shared" si="63"/>
        <v>1603606258</v>
      </c>
      <c r="Q79" s="6">
        <f t="shared" si="0"/>
        <v>0</v>
      </c>
    </row>
    <row r="80" spans="1:17" ht="101.25">
      <c r="A80" s="5" t="s">
        <v>110</v>
      </c>
      <c r="B80" s="3" t="s">
        <v>26</v>
      </c>
      <c r="C80" s="3" t="s">
        <v>27</v>
      </c>
      <c r="D80" s="3" t="s">
        <v>19</v>
      </c>
      <c r="E80" s="4" t="s">
        <v>111</v>
      </c>
      <c r="F80" s="6">
        <v>125000000</v>
      </c>
      <c r="G80" s="6">
        <v>0</v>
      </c>
      <c r="H80" s="6">
        <v>0</v>
      </c>
      <c r="I80" s="6">
        <v>125000000</v>
      </c>
      <c r="J80" s="6">
        <v>0</v>
      </c>
      <c r="K80" s="6">
        <v>0</v>
      </c>
      <c r="L80" s="6">
        <v>125000000</v>
      </c>
      <c r="M80" s="6">
        <v>0</v>
      </c>
      <c r="N80" s="6">
        <v>0</v>
      </c>
      <c r="O80" s="6">
        <v>0</v>
      </c>
      <c r="P80" s="6">
        <f t="shared" si="63"/>
        <v>0</v>
      </c>
      <c r="Q80" s="6">
        <f t="shared" si="0"/>
        <v>0</v>
      </c>
    </row>
    <row r="81" spans="1:17" ht="67.5">
      <c r="A81" s="5" t="s">
        <v>112</v>
      </c>
      <c r="B81" s="3" t="s">
        <v>17</v>
      </c>
      <c r="C81" s="3" t="s">
        <v>42</v>
      </c>
      <c r="D81" s="3" t="s">
        <v>19</v>
      </c>
      <c r="E81" s="4" t="s">
        <v>113</v>
      </c>
      <c r="F81" s="6">
        <v>6317289887</v>
      </c>
      <c r="G81" s="6">
        <v>0</v>
      </c>
      <c r="H81" s="6">
        <v>0</v>
      </c>
      <c r="I81" s="6">
        <v>6317289887</v>
      </c>
      <c r="J81" s="6">
        <v>0</v>
      </c>
      <c r="K81" s="6">
        <v>5294199452</v>
      </c>
      <c r="L81" s="6">
        <v>1023090435</v>
      </c>
      <c r="M81" s="6">
        <v>5294199452</v>
      </c>
      <c r="N81" s="6">
        <v>2478425335.04</v>
      </c>
      <c r="O81" s="6">
        <v>2478425335.04</v>
      </c>
      <c r="P81" s="6">
        <f t="shared" si="63"/>
        <v>2815774116.96</v>
      </c>
      <c r="Q81" s="6">
        <f t="shared" si="0"/>
        <v>0</v>
      </c>
    </row>
    <row r="82" spans="1:17" ht="101.25">
      <c r="A82" s="5" t="s">
        <v>114</v>
      </c>
      <c r="B82" s="3" t="s">
        <v>26</v>
      </c>
      <c r="C82" s="3" t="s">
        <v>59</v>
      </c>
      <c r="D82" s="3" t="s">
        <v>19</v>
      </c>
      <c r="E82" s="4" t="s">
        <v>115</v>
      </c>
      <c r="F82" s="6">
        <v>40000000000</v>
      </c>
      <c r="G82" s="6">
        <v>0</v>
      </c>
      <c r="H82" s="6">
        <v>0</v>
      </c>
      <c r="I82" s="6">
        <v>40000000000</v>
      </c>
      <c r="J82" s="6">
        <v>0</v>
      </c>
      <c r="K82" s="6">
        <v>23565852034</v>
      </c>
      <c r="L82" s="6">
        <v>16434147966</v>
      </c>
      <c r="M82" s="6">
        <v>19431652845</v>
      </c>
      <c r="N82" s="6">
        <v>0</v>
      </c>
      <c r="O82" s="6">
        <v>0</v>
      </c>
      <c r="P82" s="6">
        <f t="shared" si="63"/>
        <v>19431652845</v>
      </c>
      <c r="Q82" s="6">
        <f t="shared" si="0"/>
        <v>0</v>
      </c>
    </row>
    <row r="83" spans="1:17" ht="45">
      <c r="A83" s="5" t="s">
        <v>116</v>
      </c>
      <c r="B83" s="3" t="s">
        <v>17</v>
      </c>
      <c r="C83" s="3" t="s">
        <v>42</v>
      </c>
      <c r="D83" s="3" t="s">
        <v>19</v>
      </c>
      <c r="E83" s="4" t="s">
        <v>117</v>
      </c>
      <c r="F83" s="6">
        <v>25617401643</v>
      </c>
      <c r="G83" s="6">
        <v>0</v>
      </c>
      <c r="H83" s="6">
        <v>0</v>
      </c>
      <c r="I83" s="6">
        <v>25617401643</v>
      </c>
      <c r="J83" s="6">
        <v>0</v>
      </c>
      <c r="K83" s="6">
        <v>22603481173.939999</v>
      </c>
      <c r="L83" s="6">
        <v>3013920469.0599999</v>
      </c>
      <c r="M83" s="6">
        <v>19812934920.779999</v>
      </c>
      <c r="N83" s="6">
        <v>7760017042.4200001</v>
      </c>
      <c r="O83" s="6">
        <v>7687355042.4099998</v>
      </c>
      <c r="P83" s="6">
        <f t="shared" si="63"/>
        <v>12052917878.359999</v>
      </c>
      <c r="Q83" s="6">
        <f t="shared" ref="Q83:Q146" si="64">N83-O83</f>
        <v>72662000.010000229</v>
      </c>
    </row>
    <row r="84" spans="1:17" ht="45">
      <c r="A84" s="5" t="s">
        <v>116</v>
      </c>
      <c r="B84" s="3" t="s">
        <v>26</v>
      </c>
      <c r="C84" s="3" t="s">
        <v>27</v>
      </c>
      <c r="D84" s="3" t="s">
        <v>19</v>
      </c>
      <c r="E84" s="4" t="s">
        <v>117</v>
      </c>
      <c r="F84" s="6">
        <v>8000000000</v>
      </c>
      <c r="G84" s="6">
        <v>0</v>
      </c>
      <c r="H84" s="6">
        <v>0</v>
      </c>
      <c r="I84" s="6">
        <v>8000000000</v>
      </c>
      <c r="J84" s="6">
        <v>0</v>
      </c>
      <c r="K84" s="6">
        <v>8000000000</v>
      </c>
      <c r="L84" s="6">
        <v>0</v>
      </c>
      <c r="M84" s="6">
        <v>7999939997</v>
      </c>
      <c r="N84" s="6">
        <v>1571456231.7</v>
      </c>
      <c r="O84" s="6">
        <v>1542065128</v>
      </c>
      <c r="P84" s="6">
        <f t="shared" si="63"/>
        <v>6428483765.3000002</v>
      </c>
      <c r="Q84" s="6">
        <f t="shared" si="64"/>
        <v>29391103.700000048</v>
      </c>
    </row>
    <row r="85" spans="1:17" ht="45">
      <c r="A85" s="5" t="s">
        <v>116</v>
      </c>
      <c r="B85" s="3" t="s">
        <v>26</v>
      </c>
      <c r="C85" s="3" t="s">
        <v>59</v>
      </c>
      <c r="D85" s="3" t="s">
        <v>19</v>
      </c>
      <c r="E85" s="4" t="s">
        <v>117</v>
      </c>
      <c r="F85" s="6">
        <v>187355700000</v>
      </c>
      <c r="G85" s="6">
        <v>0</v>
      </c>
      <c r="H85" s="6">
        <v>0</v>
      </c>
      <c r="I85" s="6">
        <v>187355700000</v>
      </c>
      <c r="J85" s="6">
        <v>0</v>
      </c>
      <c r="K85" s="6">
        <v>121026728911</v>
      </c>
      <c r="L85" s="6">
        <v>66328971089</v>
      </c>
      <c r="M85" s="6">
        <v>45257397304.029999</v>
      </c>
      <c r="N85" s="6">
        <v>3359108495.9000001</v>
      </c>
      <c r="O85" s="6">
        <v>3359108495.9000001</v>
      </c>
      <c r="P85" s="6">
        <f t="shared" si="63"/>
        <v>41898288808.129997</v>
      </c>
      <c r="Q85" s="6">
        <f t="shared" si="64"/>
        <v>0</v>
      </c>
    </row>
    <row r="86" spans="1:17" ht="56.25">
      <c r="A86" s="5" t="s">
        <v>118</v>
      </c>
      <c r="B86" s="3" t="s">
        <v>17</v>
      </c>
      <c r="C86" s="3" t="s">
        <v>42</v>
      </c>
      <c r="D86" s="3" t="s">
        <v>19</v>
      </c>
      <c r="E86" s="4" t="s">
        <v>119</v>
      </c>
      <c r="F86" s="6">
        <v>20000000000</v>
      </c>
      <c r="G86" s="6">
        <v>0</v>
      </c>
      <c r="H86" s="6">
        <v>0</v>
      </c>
      <c r="I86" s="6">
        <v>20000000000</v>
      </c>
      <c r="J86" s="6">
        <v>0</v>
      </c>
      <c r="K86" s="6">
        <v>18276000000</v>
      </c>
      <c r="L86" s="6">
        <v>1724000000</v>
      </c>
      <c r="M86" s="6">
        <v>102199315</v>
      </c>
      <c r="N86" s="6">
        <v>0</v>
      </c>
      <c r="O86" s="6">
        <v>0</v>
      </c>
      <c r="P86" s="6">
        <f t="shared" si="63"/>
        <v>102199315</v>
      </c>
      <c r="Q86" s="6">
        <f t="shared" si="64"/>
        <v>0</v>
      </c>
    </row>
    <row r="87" spans="1:17" ht="67.5">
      <c r="A87" s="5" t="s">
        <v>120</v>
      </c>
      <c r="B87" s="3" t="s">
        <v>17</v>
      </c>
      <c r="C87" s="3" t="s">
        <v>42</v>
      </c>
      <c r="D87" s="3" t="s">
        <v>19</v>
      </c>
      <c r="E87" s="4" t="s">
        <v>121</v>
      </c>
      <c r="F87" s="6">
        <v>405000000000</v>
      </c>
      <c r="G87" s="6">
        <v>0</v>
      </c>
      <c r="H87" s="6">
        <v>0</v>
      </c>
      <c r="I87" s="6">
        <v>405000000000</v>
      </c>
      <c r="J87" s="6">
        <v>0</v>
      </c>
      <c r="K87" s="6">
        <v>405000000000</v>
      </c>
      <c r="L87" s="6">
        <v>0</v>
      </c>
      <c r="M87" s="6">
        <v>405000000000</v>
      </c>
      <c r="N87" s="6">
        <v>208111055277</v>
      </c>
      <c r="O87" s="6">
        <v>208111055277</v>
      </c>
      <c r="P87" s="6">
        <f t="shared" si="63"/>
        <v>196888944723</v>
      </c>
      <c r="Q87" s="6">
        <f t="shared" si="64"/>
        <v>0</v>
      </c>
    </row>
    <row r="88" spans="1:17" ht="56.25">
      <c r="A88" s="5" t="s">
        <v>122</v>
      </c>
      <c r="B88" s="3" t="s">
        <v>17</v>
      </c>
      <c r="C88" s="3" t="s">
        <v>42</v>
      </c>
      <c r="D88" s="3" t="s">
        <v>19</v>
      </c>
      <c r="E88" s="4" t="s">
        <v>123</v>
      </c>
      <c r="F88" s="6">
        <v>29050000000</v>
      </c>
      <c r="G88" s="6">
        <v>0</v>
      </c>
      <c r="H88" s="6">
        <v>0</v>
      </c>
      <c r="I88" s="6">
        <v>29050000000</v>
      </c>
      <c r="J88" s="6">
        <v>0</v>
      </c>
      <c r="K88" s="6">
        <v>29050000000</v>
      </c>
      <c r="L88" s="6">
        <v>0</v>
      </c>
      <c r="M88" s="6">
        <v>29050000000</v>
      </c>
      <c r="N88" s="6">
        <v>0</v>
      </c>
      <c r="O88" s="6">
        <v>0</v>
      </c>
      <c r="P88" s="6">
        <f t="shared" si="63"/>
        <v>29050000000</v>
      </c>
      <c r="Q88" s="6">
        <f t="shared" si="64"/>
        <v>0</v>
      </c>
    </row>
    <row r="89" spans="1:17" ht="112.5">
      <c r="A89" s="5" t="s">
        <v>124</v>
      </c>
      <c r="B89" s="3" t="s">
        <v>17</v>
      </c>
      <c r="C89" s="3" t="s">
        <v>42</v>
      </c>
      <c r="D89" s="3" t="s">
        <v>19</v>
      </c>
      <c r="E89" s="4" t="s">
        <v>125</v>
      </c>
      <c r="F89" s="6">
        <v>20000000000</v>
      </c>
      <c r="G89" s="6">
        <v>0</v>
      </c>
      <c r="H89" s="6">
        <v>0</v>
      </c>
      <c r="I89" s="6">
        <v>20000000000</v>
      </c>
      <c r="J89" s="6">
        <v>0</v>
      </c>
      <c r="K89" s="6">
        <v>20000000000</v>
      </c>
      <c r="L89" s="6">
        <v>0</v>
      </c>
      <c r="M89" s="6">
        <v>20000000000</v>
      </c>
      <c r="N89" s="6">
        <v>2143035291</v>
      </c>
      <c r="O89" s="6">
        <v>2143035291</v>
      </c>
      <c r="P89" s="6">
        <f t="shared" si="63"/>
        <v>17856964709</v>
      </c>
      <c r="Q89" s="6">
        <f t="shared" si="64"/>
        <v>0</v>
      </c>
    </row>
    <row r="90" spans="1:17" ht="112.5">
      <c r="A90" s="5" t="s">
        <v>124</v>
      </c>
      <c r="B90" s="3" t="s">
        <v>26</v>
      </c>
      <c r="C90" s="3" t="s">
        <v>27</v>
      </c>
      <c r="D90" s="3" t="s">
        <v>19</v>
      </c>
      <c r="E90" s="4" t="s">
        <v>125</v>
      </c>
      <c r="F90" s="6">
        <v>25000000000</v>
      </c>
      <c r="G90" s="6">
        <v>0</v>
      </c>
      <c r="H90" s="6">
        <v>0</v>
      </c>
      <c r="I90" s="6">
        <v>25000000000</v>
      </c>
      <c r="J90" s="6">
        <v>0</v>
      </c>
      <c r="K90" s="6">
        <v>4552000000</v>
      </c>
      <c r="L90" s="6">
        <v>20448000000</v>
      </c>
      <c r="M90" s="6">
        <v>0</v>
      </c>
      <c r="N90" s="6">
        <v>0</v>
      </c>
      <c r="O90" s="6">
        <v>0</v>
      </c>
      <c r="P90" s="6">
        <f t="shared" si="63"/>
        <v>0</v>
      </c>
      <c r="Q90" s="6">
        <f t="shared" si="64"/>
        <v>0</v>
      </c>
    </row>
    <row r="91" spans="1:17" ht="67.5">
      <c r="A91" s="5" t="s">
        <v>126</v>
      </c>
      <c r="B91" s="3" t="s">
        <v>17</v>
      </c>
      <c r="C91" s="3" t="s">
        <v>42</v>
      </c>
      <c r="D91" s="3" t="s">
        <v>19</v>
      </c>
      <c r="E91" s="4" t="s">
        <v>127</v>
      </c>
      <c r="F91" s="6">
        <v>3500000000</v>
      </c>
      <c r="G91" s="6">
        <v>0</v>
      </c>
      <c r="H91" s="6">
        <v>0</v>
      </c>
      <c r="I91" s="6">
        <v>3500000000</v>
      </c>
      <c r="J91" s="6">
        <v>0</v>
      </c>
      <c r="K91" s="6">
        <v>3000000000</v>
      </c>
      <c r="L91" s="6">
        <v>500000000</v>
      </c>
      <c r="M91" s="6">
        <v>0</v>
      </c>
      <c r="N91" s="6">
        <v>0</v>
      </c>
      <c r="O91" s="6">
        <v>0</v>
      </c>
      <c r="P91" s="6">
        <f t="shared" si="63"/>
        <v>0</v>
      </c>
      <c r="Q91" s="6">
        <f t="shared" si="64"/>
        <v>0</v>
      </c>
    </row>
    <row r="92" spans="1:17" ht="112.5">
      <c r="A92" s="5" t="s">
        <v>128</v>
      </c>
      <c r="B92" s="3" t="s">
        <v>17</v>
      </c>
      <c r="C92" s="3" t="s">
        <v>42</v>
      </c>
      <c r="D92" s="3" t="s">
        <v>19</v>
      </c>
      <c r="E92" s="4" t="s">
        <v>129</v>
      </c>
      <c r="F92" s="6">
        <v>40000000000</v>
      </c>
      <c r="G92" s="6">
        <v>0</v>
      </c>
      <c r="H92" s="6">
        <v>0</v>
      </c>
      <c r="I92" s="6">
        <v>40000000000</v>
      </c>
      <c r="J92" s="6">
        <v>0</v>
      </c>
      <c r="K92" s="6">
        <v>39815070000</v>
      </c>
      <c r="L92" s="6">
        <v>184930000</v>
      </c>
      <c r="M92" s="6">
        <v>10038697038.67</v>
      </c>
      <c r="N92" s="6">
        <v>3456171261.23</v>
      </c>
      <c r="O92" s="6">
        <v>3454248061.23</v>
      </c>
      <c r="P92" s="6">
        <f t="shared" si="63"/>
        <v>6582525777.4400005</v>
      </c>
      <c r="Q92" s="6">
        <f t="shared" si="64"/>
        <v>1923200</v>
      </c>
    </row>
    <row r="93" spans="1:17" ht="112.5">
      <c r="A93" s="5" t="s">
        <v>128</v>
      </c>
      <c r="B93" s="3" t="s">
        <v>26</v>
      </c>
      <c r="C93" s="3" t="s">
        <v>27</v>
      </c>
      <c r="D93" s="3" t="s">
        <v>19</v>
      </c>
      <c r="E93" s="4" t="s">
        <v>129</v>
      </c>
      <c r="F93" s="6">
        <v>63000000000</v>
      </c>
      <c r="G93" s="6">
        <v>0</v>
      </c>
      <c r="H93" s="6">
        <v>0</v>
      </c>
      <c r="I93" s="6">
        <v>63000000000</v>
      </c>
      <c r="J93" s="6">
        <v>0</v>
      </c>
      <c r="K93" s="6">
        <v>28021903073</v>
      </c>
      <c r="L93" s="6">
        <v>34978096927</v>
      </c>
      <c r="M93" s="6">
        <v>8017389262</v>
      </c>
      <c r="N93" s="6">
        <v>23518000</v>
      </c>
      <c r="O93" s="6">
        <v>23518000</v>
      </c>
      <c r="P93" s="6">
        <f t="shared" si="63"/>
        <v>7993871262</v>
      </c>
      <c r="Q93" s="6">
        <f t="shared" si="64"/>
        <v>0</v>
      </c>
    </row>
    <row r="94" spans="1:17" ht="67.5">
      <c r="A94" s="5" t="s">
        <v>130</v>
      </c>
      <c r="B94" s="3" t="s">
        <v>17</v>
      </c>
      <c r="C94" s="3" t="s">
        <v>42</v>
      </c>
      <c r="D94" s="3" t="s">
        <v>19</v>
      </c>
      <c r="E94" s="4" t="s">
        <v>131</v>
      </c>
      <c r="F94" s="6">
        <v>30000000000</v>
      </c>
      <c r="G94" s="6">
        <v>0</v>
      </c>
      <c r="H94" s="6">
        <v>0</v>
      </c>
      <c r="I94" s="6">
        <v>30000000000</v>
      </c>
      <c r="J94" s="6">
        <v>0</v>
      </c>
      <c r="K94" s="6">
        <v>29999989602</v>
      </c>
      <c r="L94" s="6">
        <v>10398</v>
      </c>
      <c r="M94" s="6">
        <v>29999989602</v>
      </c>
      <c r="N94" s="6">
        <v>0</v>
      </c>
      <c r="O94" s="6">
        <v>0</v>
      </c>
      <c r="P94" s="6">
        <f t="shared" si="63"/>
        <v>29999989602</v>
      </c>
      <c r="Q94" s="6">
        <f t="shared" si="64"/>
        <v>0</v>
      </c>
    </row>
    <row r="95" spans="1:17" ht="56.25">
      <c r="A95" s="5" t="s">
        <v>132</v>
      </c>
      <c r="B95" s="3" t="s">
        <v>17</v>
      </c>
      <c r="C95" s="3" t="s">
        <v>42</v>
      </c>
      <c r="D95" s="3" t="s">
        <v>19</v>
      </c>
      <c r="E95" s="4" t="s">
        <v>133</v>
      </c>
      <c r="F95" s="6">
        <v>500000000</v>
      </c>
      <c r="G95" s="6">
        <v>0</v>
      </c>
      <c r="H95" s="6">
        <v>0</v>
      </c>
      <c r="I95" s="6">
        <v>500000000</v>
      </c>
      <c r="J95" s="6">
        <v>0</v>
      </c>
      <c r="K95" s="6">
        <v>500000000</v>
      </c>
      <c r="L95" s="6">
        <v>0</v>
      </c>
      <c r="M95" s="6">
        <v>0</v>
      </c>
      <c r="N95" s="6">
        <v>0</v>
      </c>
      <c r="O95" s="6">
        <v>0</v>
      </c>
      <c r="P95" s="6">
        <f t="shared" si="63"/>
        <v>0</v>
      </c>
      <c r="Q95" s="6">
        <f t="shared" si="64"/>
        <v>0</v>
      </c>
    </row>
    <row r="96" spans="1:17" ht="56.25">
      <c r="A96" s="5" t="s">
        <v>132</v>
      </c>
      <c r="B96" s="3" t="s">
        <v>26</v>
      </c>
      <c r="C96" s="3" t="s">
        <v>27</v>
      </c>
      <c r="D96" s="3" t="s">
        <v>19</v>
      </c>
      <c r="E96" s="4" t="s">
        <v>133</v>
      </c>
      <c r="F96" s="6">
        <v>500000000</v>
      </c>
      <c r="G96" s="6">
        <v>0</v>
      </c>
      <c r="H96" s="6">
        <v>0</v>
      </c>
      <c r="I96" s="6">
        <v>500000000</v>
      </c>
      <c r="J96" s="6">
        <v>0</v>
      </c>
      <c r="K96" s="6">
        <v>500000000</v>
      </c>
      <c r="L96" s="6">
        <v>0</v>
      </c>
      <c r="M96" s="6">
        <v>0</v>
      </c>
      <c r="N96" s="6">
        <v>0</v>
      </c>
      <c r="O96" s="6">
        <v>0</v>
      </c>
      <c r="P96" s="6">
        <f t="shared" si="63"/>
        <v>0</v>
      </c>
      <c r="Q96" s="6">
        <f t="shared" si="64"/>
        <v>0</v>
      </c>
    </row>
    <row r="97" spans="1:17" ht="45">
      <c r="A97" s="5" t="s">
        <v>134</v>
      </c>
      <c r="B97" s="3" t="s">
        <v>17</v>
      </c>
      <c r="C97" s="3" t="s">
        <v>42</v>
      </c>
      <c r="D97" s="3" t="s">
        <v>19</v>
      </c>
      <c r="E97" s="4" t="s">
        <v>135</v>
      </c>
      <c r="F97" s="6">
        <v>5294199452</v>
      </c>
      <c r="G97" s="6">
        <v>0</v>
      </c>
      <c r="H97" s="6">
        <v>0</v>
      </c>
      <c r="I97" s="6">
        <v>5294199452</v>
      </c>
      <c r="J97" s="6">
        <v>0</v>
      </c>
      <c r="K97" s="6">
        <v>5294199452</v>
      </c>
      <c r="L97" s="6">
        <v>0</v>
      </c>
      <c r="M97" s="6">
        <v>5294199452</v>
      </c>
      <c r="N97" s="6">
        <v>5294199452</v>
      </c>
      <c r="O97" s="6">
        <v>5294199452</v>
      </c>
      <c r="P97" s="6">
        <f t="shared" si="63"/>
        <v>0</v>
      </c>
      <c r="Q97" s="6">
        <f t="shared" si="64"/>
        <v>0</v>
      </c>
    </row>
    <row r="98" spans="1:17" ht="90">
      <c r="A98" s="5" t="s">
        <v>136</v>
      </c>
      <c r="B98" s="3" t="s">
        <v>17</v>
      </c>
      <c r="C98" s="3" t="s">
        <v>42</v>
      </c>
      <c r="D98" s="3" t="s">
        <v>19</v>
      </c>
      <c r="E98" s="4" t="s">
        <v>137</v>
      </c>
      <c r="F98" s="6">
        <v>10588398904</v>
      </c>
      <c r="G98" s="6">
        <v>0</v>
      </c>
      <c r="H98" s="6">
        <v>0</v>
      </c>
      <c r="I98" s="6">
        <v>10588398904</v>
      </c>
      <c r="J98" s="6">
        <v>0</v>
      </c>
      <c r="K98" s="6">
        <v>10588398904</v>
      </c>
      <c r="L98" s="6">
        <v>0</v>
      </c>
      <c r="M98" s="6">
        <v>10588398904</v>
      </c>
      <c r="N98" s="6">
        <v>2279592924</v>
      </c>
      <c r="O98" s="6">
        <v>2276105974</v>
      </c>
      <c r="P98" s="6">
        <f t="shared" si="63"/>
        <v>8308805980</v>
      </c>
      <c r="Q98" s="6">
        <f t="shared" si="64"/>
        <v>3486950</v>
      </c>
    </row>
    <row r="99" spans="1:17" ht="112.5">
      <c r="A99" s="5" t="s">
        <v>138</v>
      </c>
      <c r="B99" s="3" t="s">
        <v>17</v>
      </c>
      <c r="C99" s="3" t="s">
        <v>42</v>
      </c>
      <c r="D99" s="3" t="s">
        <v>19</v>
      </c>
      <c r="E99" s="4" t="s">
        <v>139</v>
      </c>
      <c r="F99" s="6">
        <v>60588398905</v>
      </c>
      <c r="G99" s="6">
        <v>0</v>
      </c>
      <c r="H99" s="6">
        <v>0</v>
      </c>
      <c r="I99" s="6">
        <v>60588398905</v>
      </c>
      <c r="J99" s="6">
        <v>0</v>
      </c>
      <c r="K99" s="6">
        <v>60588398905</v>
      </c>
      <c r="L99" s="6">
        <v>0</v>
      </c>
      <c r="M99" s="6">
        <v>60588398905</v>
      </c>
      <c r="N99" s="6">
        <v>19843624421.209999</v>
      </c>
      <c r="O99" s="6">
        <v>19843624421.209999</v>
      </c>
      <c r="P99" s="6">
        <f t="shared" ref="P99:P162" si="65">M99-N99</f>
        <v>40744774483.790001</v>
      </c>
      <c r="Q99" s="6">
        <f t="shared" si="64"/>
        <v>0</v>
      </c>
    </row>
    <row r="100" spans="1:17" ht="112.5">
      <c r="A100" s="5" t="s">
        <v>138</v>
      </c>
      <c r="B100" s="3" t="s">
        <v>26</v>
      </c>
      <c r="C100" s="3" t="s">
        <v>27</v>
      </c>
      <c r="D100" s="3" t="s">
        <v>19</v>
      </c>
      <c r="E100" s="4" t="s">
        <v>139</v>
      </c>
      <c r="F100" s="6">
        <v>5000000000</v>
      </c>
      <c r="G100" s="6">
        <v>0</v>
      </c>
      <c r="H100" s="6">
        <v>0</v>
      </c>
      <c r="I100" s="6">
        <v>5000000000</v>
      </c>
      <c r="J100" s="6">
        <v>0</v>
      </c>
      <c r="K100" s="6">
        <v>4956579510</v>
      </c>
      <c r="L100" s="6">
        <v>43420490</v>
      </c>
      <c r="M100" s="6">
        <v>4956579510</v>
      </c>
      <c r="N100" s="6">
        <v>754453862</v>
      </c>
      <c r="O100" s="6">
        <v>754453862</v>
      </c>
      <c r="P100" s="6">
        <f t="shared" si="65"/>
        <v>4202125648</v>
      </c>
      <c r="Q100" s="6">
        <f t="shared" si="64"/>
        <v>0</v>
      </c>
    </row>
    <row r="101" spans="1:17" ht="112.5">
      <c r="A101" s="5" t="s">
        <v>138</v>
      </c>
      <c r="B101" s="3" t="s">
        <v>26</v>
      </c>
      <c r="C101" s="3" t="s">
        <v>59</v>
      </c>
      <c r="D101" s="3" t="s">
        <v>19</v>
      </c>
      <c r="E101" s="4" t="s">
        <v>139</v>
      </c>
      <c r="F101" s="6">
        <v>80000000000</v>
      </c>
      <c r="G101" s="6">
        <v>0</v>
      </c>
      <c r="H101" s="6">
        <v>0</v>
      </c>
      <c r="I101" s="6">
        <v>80000000000</v>
      </c>
      <c r="J101" s="6">
        <v>0</v>
      </c>
      <c r="K101" s="6">
        <v>72338831997</v>
      </c>
      <c r="L101" s="6">
        <v>7661168003</v>
      </c>
      <c r="M101" s="6">
        <v>68052976157</v>
      </c>
      <c r="N101" s="6">
        <v>0</v>
      </c>
      <c r="O101" s="6">
        <v>0</v>
      </c>
      <c r="P101" s="6">
        <f t="shared" si="65"/>
        <v>68052976157</v>
      </c>
      <c r="Q101" s="6">
        <f t="shared" si="64"/>
        <v>0</v>
      </c>
    </row>
    <row r="102" spans="1:17" ht="56.25">
      <c r="A102" s="5" t="s">
        <v>140</v>
      </c>
      <c r="B102" s="3" t="s">
        <v>17</v>
      </c>
      <c r="C102" s="3" t="s">
        <v>42</v>
      </c>
      <c r="D102" s="3" t="s">
        <v>19</v>
      </c>
      <c r="E102" s="4" t="s">
        <v>141</v>
      </c>
      <c r="F102" s="6">
        <v>21176797809</v>
      </c>
      <c r="G102" s="6">
        <v>0</v>
      </c>
      <c r="H102" s="6">
        <v>0</v>
      </c>
      <c r="I102" s="6">
        <v>21176797809</v>
      </c>
      <c r="J102" s="6">
        <v>0</v>
      </c>
      <c r="K102" s="6">
        <v>21176797809</v>
      </c>
      <c r="L102" s="6">
        <v>0</v>
      </c>
      <c r="M102" s="6">
        <v>21176797809</v>
      </c>
      <c r="N102" s="6">
        <v>21176797809</v>
      </c>
      <c r="O102" s="6">
        <v>21176797809</v>
      </c>
      <c r="P102" s="6">
        <f t="shared" si="65"/>
        <v>0</v>
      </c>
      <c r="Q102" s="6">
        <f t="shared" si="64"/>
        <v>0</v>
      </c>
    </row>
    <row r="103" spans="1:17" ht="56.25">
      <c r="A103" s="5" t="s">
        <v>142</v>
      </c>
      <c r="B103" s="3" t="s">
        <v>26</v>
      </c>
      <c r="C103" s="3" t="s">
        <v>27</v>
      </c>
      <c r="D103" s="3" t="s">
        <v>19</v>
      </c>
      <c r="E103" s="4" t="s">
        <v>143</v>
      </c>
      <c r="F103" s="6">
        <v>500000000</v>
      </c>
      <c r="G103" s="6">
        <v>0</v>
      </c>
      <c r="H103" s="6">
        <v>0</v>
      </c>
      <c r="I103" s="6">
        <v>500000000</v>
      </c>
      <c r="J103" s="6">
        <v>0</v>
      </c>
      <c r="K103" s="6">
        <v>500000000</v>
      </c>
      <c r="L103" s="6">
        <v>0</v>
      </c>
      <c r="M103" s="6">
        <v>0</v>
      </c>
      <c r="N103" s="6">
        <v>0</v>
      </c>
      <c r="O103" s="6">
        <v>0</v>
      </c>
      <c r="P103" s="6">
        <f t="shared" si="65"/>
        <v>0</v>
      </c>
      <c r="Q103" s="6">
        <f t="shared" si="64"/>
        <v>0</v>
      </c>
    </row>
    <row r="104" spans="1:17" ht="78.75">
      <c r="A104" s="5" t="s">
        <v>144</v>
      </c>
      <c r="B104" s="3" t="s">
        <v>17</v>
      </c>
      <c r="C104" s="3" t="s">
        <v>42</v>
      </c>
      <c r="D104" s="3" t="s">
        <v>19</v>
      </c>
      <c r="E104" s="4" t="s">
        <v>145</v>
      </c>
      <c r="F104" s="6">
        <v>65294199452</v>
      </c>
      <c r="G104" s="6">
        <v>0</v>
      </c>
      <c r="H104" s="6">
        <v>0</v>
      </c>
      <c r="I104" s="6">
        <v>65294199452</v>
      </c>
      <c r="J104" s="6">
        <v>0</v>
      </c>
      <c r="K104" s="6">
        <v>65294199452</v>
      </c>
      <c r="L104" s="6">
        <v>0</v>
      </c>
      <c r="M104" s="6">
        <v>65294199452</v>
      </c>
      <c r="N104" s="6">
        <v>5759547682.4799995</v>
      </c>
      <c r="O104" s="6">
        <v>5318886520.5299997</v>
      </c>
      <c r="P104" s="6">
        <f t="shared" si="65"/>
        <v>59534651769.520004</v>
      </c>
      <c r="Q104" s="6">
        <f t="shared" si="64"/>
        <v>440661161.94999981</v>
      </c>
    </row>
    <row r="105" spans="1:17" ht="78.75">
      <c r="A105" s="5" t="s">
        <v>144</v>
      </c>
      <c r="B105" s="3" t="s">
        <v>26</v>
      </c>
      <c r="C105" s="3" t="s">
        <v>27</v>
      </c>
      <c r="D105" s="3" t="s">
        <v>19</v>
      </c>
      <c r="E105" s="4" t="s">
        <v>145</v>
      </c>
      <c r="F105" s="6">
        <v>2000000000</v>
      </c>
      <c r="G105" s="6">
        <v>0</v>
      </c>
      <c r="H105" s="6">
        <v>0</v>
      </c>
      <c r="I105" s="6">
        <v>2000000000</v>
      </c>
      <c r="J105" s="6">
        <v>0</v>
      </c>
      <c r="K105" s="6">
        <v>2000000000</v>
      </c>
      <c r="L105" s="6">
        <v>0</v>
      </c>
      <c r="M105" s="6">
        <v>2000000000</v>
      </c>
      <c r="N105" s="6">
        <v>0</v>
      </c>
      <c r="O105" s="6">
        <v>0</v>
      </c>
      <c r="P105" s="6">
        <f t="shared" si="65"/>
        <v>2000000000</v>
      </c>
      <c r="Q105" s="6">
        <f t="shared" si="64"/>
        <v>0</v>
      </c>
    </row>
    <row r="106" spans="1:17" ht="45">
      <c r="A106" s="5" t="s">
        <v>146</v>
      </c>
      <c r="B106" s="3" t="s">
        <v>26</v>
      </c>
      <c r="C106" s="3" t="s">
        <v>27</v>
      </c>
      <c r="D106" s="3" t="s">
        <v>19</v>
      </c>
      <c r="E106" s="4" t="s">
        <v>147</v>
      </c>
      <c r="F106" s="6">
        <v>25000000000</v>
      </c>
      <c r="G106" s="6">
        <v>0</v>
      </c>
      <c r="H106" s="6">
        <v>0</v>
      </c>
      <c r="I106" s="6">
        <v>25000000000</v>
      </c>
      <c r="J106" s="6">
        <v>0</v>
      </c>
      <c r="K106" s="6">
        <v>599988000</v>
      </c>
      <c r="L106" s="6">
        <v>24400012000</v>
      </c>
      <c r="M106" s="6">
        <v>599988000</v>
      </c>
      <c r="N106" s="6">
        <v>0</v>
      </c>
      <c r="O106" s="6">
        <v>0</v>
      </c>
      <c r="P106" s="6">
        <f t="shared" si="65"/>
        <v>599988000</v>
      </c>
      <c r="Q106" s="6">
        <f t="shared" si="64"/>
        <v>0</v>
      </c>
    </row>
    <row r="107" spans="1:17" ht="78.75">
      <c r="A107" s="5" t="s">
        <v>148</v>
      </c>
      <c r="B107" s="3" t="s">
        <v>26</v>
      </c>
      <c r="C107" s="3" t="s">
        <v>27</v>
      </c>
      <c r="D107" s="3" t="s">
        <v>19</v>
      </c>
      <c r="E107" s="4" t="s">
        <v>149</v>
      </c>
      <c r="F107" s="6">
        <v>5000000000</v>
      </c>
      <c r="G107" s="6">
        <v>0</v>
      </c>
      <c r="H107" s="6">
        <v>0</v>
      </c>
      <c r="I107" s="6">
        <v>5000000000</v>
      </c>
      <c r="J107" s="6">
        <v>0</v>
      </c>
      <c r="K107" s="6">
        <v>2084162126</v>
      </c>
      <c r="L107" s="6">
        <v>2915837874</v>
      </c>
      <c r="M107" s="6">
        <v>2084162126</v>
      </c>
      <c r="N107" s="6">
        <v>0</v>
      </c>
      <c r="O107" s="6">
        <v>0</v>
      </c>
      <c r="P107" s="6">
        <f t="shared" si="65"/>
        <v>2084162126</v>
      </c>
      <c r="Q107" s="6">
        <f t="shared" si="64"/>
        <v>0</v>
      </c>
    </row>
    <row r="108" spans="1:17" ht="67.5">
      <c r="A108" s="5" t="s">
        <v>150</v>
      </c>
      <c r="B108" s="3" t="s">
        <v>17</v>
      </c>
      <c r="C108" s="3" t="s">
        <v>42</v>
      </c>
      <c r="D108" s="3" t="s">
        <v>19</v>
      </c>
      <c r="E108" s="4" t="s">
        <v>151</v>
      </c>
      <c r="F108" s="6">
        <v>27500000000</v>
      </c>
      <c r="G108" s="6">
        <v>0</v>
      </c>
      <c r="H108" s="6">
        <v>0</v>
      </c>
      <c r="I108" s="6">
        <v>27500000000</v>
      </c>
      <c r="J108" s="6">
        <v>0</v>
      </c>
      <c r="K108" s="6">
        <v>27500000000</v>
      </c>
      <c r="L108" s="6">
        <v>0</v>
      </c>
      <c r="M108" s="6">
        <v>10000000000</v>
      </c>
      <c r="N108" s="6">
        <v>9697348453.0499992</v>
      </c>
      <c r="O108" s="6">
        <v>9697348453.0499992</v>
      </c>
      <c r="P108" s="6">
        <f t="shared" si="65"/>
        <v>302651546.95000076</v>
      </c>
      <c r="Q108" s="6">
        <f t="shared" si="64"/>
        <v>0</v>
      </c>
    </row>
    <row r="109" spans="1:17" ht="67.5">
      <c r="A109" s="5" t="s">
        <v>150</v>
      </c>
      <c r="B109" s="3" t="s">
        <v>26</v>
      </c>
      <c r="C109" s="3" t="s">
        <v>27</v>
      </c>
      <c r="D109" s="3" t="s">
        <v>19</v>
      </c>
      <c r="E109" s="4" t="s">
        <v>151</v>
      </c>
      <c r="F109" s="6">
        <v>2500000000</v>
      </c>
      <c r="G109" s="6">
        <v>0</v>
      </c>
      <c r="H109" s="6">
        <v>0</v>
      </c>
      <c r="I109" s="6">
        <v>2500000000</v>
      </c>
      <c r="J109" s="6">
        <v>0</v>
      </c>
      <c r="K109" s="6">
        <v>0</v>
      </c>
      <c r="L109" s="6">
        <v>2500000000</v>
      </c>
      <c r="M109" s="6">
        <v>0</v>
      </c>
      <c r="N109" s="6">
        <v>0</v>
      </c>
      <c r="O109" s="6">
        <v>0</v>
      </c>
      <c r="P109" s="6">
        <f t="shared" si="65"/>
        <v>0</v>
      </c>
      <c r="Q109" s="6">
        <f t="shared" si="64"/>
        <v>0</v>
      </c>
    </row>
    <row r="110" spans="1:17" ht="56.25">
      <c r="A110" s="5" t="s">
        <v>152</v>
      </c>
      <c r="B110" s="3" t="s">
        <v>17</v>
      </c>
      <c r="C110" s="3" t="s">
        <v>42</v>
      </c>
      <c r="D110" s="3" t="s">
        <v>19</v>
      </c>
      <c r="E110" s="4" t="s">
        <v>153</v>
      </c>
      <c r="F110" s="6">
        <v>1000000000</v>
      </c>
      <c r="G110" s="6">
        <v>0</v>
      </c>
      <c r="H110" s="6">
        <v>0</v>
      </c>
      <c r="I110" s="6">
        <v>1000000000</v>
      </c>
      <c r="J110" s="6">
        <v>0</v>
      </c>
      <c r="K110" s="6">
        <v>1000000000</v>
      </c>
      <c r="L110" s="6">
        <v>0</v>
      </c>
      <c r="M110" s="6">
        <v>0</v>
      </c>
      <c r="N110" s="6">
        <v>0</v>
      </c>
      <c r="O110" s="6">
        <v>0</v>
      </c>
      <c r="P110" s="6">
        <f t="shared" si="65"/>
        <v>0</v>
      </c>
      <c r="Q110" s="6">
        <f t="shared" si="64"/>
        <v>0</v>
      </c>
    </row>
    <row r="111" spans="1:17" ht="90">
      <c r="A111" s="5" t="s">
        <v>154</v>
      </c>
      <c r="B111" s="3" t="s">
        <v>26</v>
      </c>
      <c r="C111" s="3" t="s">
        <v>27</v>
      </c>
      <c r="D111" s="3" t="s">
        <v>19</v>
      </c>
      <c r="E111" s="4" t="s">
        <v>155</v>
      </c>
      <c r="F111" s="6">
        <v>13955790445</v>
      </c>
      <c r="G111" s="6">
        <v>0</v>
      </c>
      <c r="H111" s="6">
        <v>0</v>
      </c>
      <c r="I111" s="6">
        <v>13955790445</v>
      </c>
      <c r="J111" s="6">
        <v>0</v>
      </c>
      <c r="K111" s="6">
        <v>11276000000</v>
      </c>
      <c r="L111" s="6">
        <v>2679790445</v>
      </c>
      <c r="M111" s="6">
        <v>76824444.799999997</v>
      </c>
      <c r="N111" s="6">
        <v>0</v>
      </c>
      <c r="O111" s="6">
        <v>0</v>
      </c>
      <c r="P111" s="6">
        <f t="shared" si="65"/>
        <v>76824444.799999997</v>
      </c>
      <c r="Q111" s="6">
        <f t="shared" si="64"/>
        <v>0</v>
      </c>
    </row>
    <row r="112" spans="1:17" ht="90">
      <c r="A112" s="5" t="s">
        <v>154</v>
      </c>
      <c r="B112" s="3" t="s">
        <v>26</v>
      </c>
      <c r="C112" s="3" t="s">
        <v>59</v>
      </c>
      <c r="D112" s="3" t="s">
        <v>19</v>
      </c>
      <c r="E112" s="4" t="s">
        <v>155</v>
      </c>
      <c r="F112" s="6">
        <v>2644209555</v>
      </c>
      <c r="G112" s="6">
        <v>0</v>
      </c>
      <c r="H112" s="6">
        <v>0</v>
      </c>
      <c r="I112" s="6">
        <v>2644209555</v>
      </c>
      <c r="J112" s="6">
        <v>0</v>
      </c>
      <c r="K112" s="6">
        <v>0</v>
      </c>
      <c r="L112" s="6">
        <v>2644209555</v>
      </c>
      <c r="M112" s="6">
        <v>0</v>
      </c>
      <c r="N112" s="6">
        <v>0</v>
      </c>
      <c r="O112" s="6">
        <v>0</v>
      </c>
      <c r="P112" s="6">
        <f t="shared" si="65"/>
        <v>0</v>
      </c>
      <c r="Q112" s="6">
        <f t="shared" si="64"/>
        <v>0</v>
      </c>
    </row>
    <row r="113" spans="1:17" ht="45">
      <c r="A113" s="5" t="s">
        <v>156</v>
      </c>
      <c r="B113" s="3" t="s">
        <v>17</v>
      </c>
      <c r="C113" s="3" t="s">
        <v>42</v>
      </c>
      <c r="D113" s="3" t="s">
        <v>19</v>
      </c>
      <c r="E113" s="4" t="s">
        <v>157</v>
      </c>
      <c r="F113" s="6">
        <v>500000000</v>
      </c>
      <c r="G113" s="6">
        <v>0</v>
      </c>
      <c r="H113" s="6">
        <v>0</v>
      </c>
      <c r="I113" s="6">
        <v>500000000</v>
      </c>
      <c r="J113" s="6">
        <v>0</v>
      </c>
      <c r="K113" s="6">
        <v>500000000</v>
      </c>
      <c r="L113" s="6">
        <v>0</v>
      </c>
      <c r="M113" s="6">
        <v>0</v>
      </c>
      <c r="N113" s="6">
        <v>0</v>
      </c>
      <c r="O113" s="6">
        <v>0</v>
      </c>
      <c r="P113" s="6">
        <f t="shared" si="65"/>
        <v>0</v>
      </c>
      <c r="Q113" s="6">
        <f t="shared" si="64"/>
        <v>0</v>
      </c>
    </row>
    <row r="114" spans="1:17" ht="67.5">
      <c r="A114" s="5" t="s">
        <v>158</v>
      </c>
      <c r="B114" s="3" t="s">
        <v>17</v>
      </c>
      <c r="C114" s="3" t="s">
        <v>42</v>
      </c>
      <c r="D114" s="3" t="s">
        <v>19</v>
      </c>
      <c r="E114" s="4" t="s">
        <v>159</v>
      </c>
      <c r="F114" s="6">
        <v>15000000000</v>
      </c>
      <c r="G114" s="6">
        <v>0</v>
      </c>
      <c r="H114" s="6">
        <v>0</v>
      </c>
      <c r="I114" s="6">
        <v>15000000000</v>
      </c>
      <c r="J114" s="6">
        <v>0</v>
      </c>
      <c r="K114" s="6">
        <v>6592000000</v>
      </c>
      <c r="L114" s="6">
        <v>8408000000</v>
      </c>
      <c r="M114" s="6">
        <v>6225329692</v>
      </c>
      <c r="N114" s="6">
        <v>604548689.88999999</v>
      </c>
      <c r="O114" s="6">
        <v>598567630.88999999</v>
      </c>
      <c r="P114" s="6">
        <f t="shared" si="65"/>
        <v>5620781002.1099997</v>
      </c>
      <c r="Q114" s="6">
        <f t="shared" si="64"/>
        <v>5981059</v>
      </c>
    </row>
    <row r="115" spans="1:17" ht="67.5">
      <c r="A115" s="5" t="s">
        <v>158</v>
      </c>
      <c r="B115" s="3" t="s">
        <v>26</v>
      </c>
      <c r="C115" s="3" t="s">
        <v>27</v>
      </c>
      <c r="D115" s="3" t="s">
        <v>19</v>
      </c>
      <c r="E115" s="4" t="s">
        <v>159</v>
      </c>
      <c r="F115" s="6">
        <v>20000000000</v>
      </c>
      <c r="G115" s="6">
        <v>0</v>
      </c>
      <c r="H115" s="6">
        <v>0</v>
      </c>
      <c r="I115" s="6">
        <v>20000000000</v>
      </c>
      <c r="J115" s="6">
        <v>0</v>
      </c>
      <c r="K115" s="6">
        <v>0</v>
      </c>
      <c r="L115" s="6">
        <v>20000000000</v>
      </c>
      <c r="M115" s="6">
        <v>0</v>
      </c>
      <c r="N115" s="6">
        <v>0</v>
      </c>
      <c r="O115" s="6">
        <v>0</v>
      </c>
      <c r="P115" s="6">
        <f t="shared" si="65"/>
        <v>0</v>
      </c>
      <c r="Q115" s="6">
        <f t="shared" si="64"/>
        <v>0</v>
      </c>
    </row>
    <row r="116" spans="1:17" ht="45">
      <c r="A116" s="5" t="s">
        <v>160</v>
      </c>
      <c r="B116" s="3" t="s">
        <v>17</v>
      </c>
      <c r="C116" s="3" t="s">
        <v>42</v>
      </c>
      <c r="D116" s="3" t="s">
        <v>19</v>
      </c>
      <c r="E116" s="4" t="s">
        <v>161</v>
      </c>
      <c r="F116" s="6">
        <v>1000000000</v>
      </c>
      <c r="G116" s="6">
        <v>0</v>
      </c>
      <c r="H116" s="6">
        <v>0</v>
      </c>
      <c r="I116" s="6">
        <v>1000000000</v>
      </c>
      <c r="J116" s="6">
        <v>0</v>
      </c>
      <c r="K116" s="6">
        <v>0</v>
      </c>
      <c r="L116" s="6">
        <v>1000000000</v>
      </c>
      <c r="M116" s="6">
        <v>0</v>
      </c>
      <c r="N116" s="6">
        <v>0</v>
      </c>
      <c r="O116" s="6">
        <v>0</v>
      </c>
      <c r="P116" s="6">
        <f t="shared" si="65"/>
        <v>0</v>
      </c>
      <c r="Q116" s="6">
        <f t="shared" si="64"/>
        <v>0</v>
      </c>
    </row>
    <row r="117" spans="1:17" ht="112.5">
      <c r="A117" s="5" t="s">
        <v>162</v>
      </c>
      <c r="B117" s="3" t="s">
        <v>17</v>
      </c>
      <c r="C117" s="3" t="s">
        <v>42</v>
      </c>
      <c r="D117" s="3" t="s">
        <v>19</v>
      </c>
      <c r="E117" s="4" t="s">
        <v>163</v>
      </c>
      <c r="F117" s="6">
        <v>69832196714</v>
      </c>
      <c r="G117" s="6">
        <v>0</v>
      </c>
      <c r="H117" s="6">
        <v>0</v>
      </c>
      <c r="I117" s="6">
        <v>69832196714</v>
      </c>
      <c r="J117" s="6">
        <v>0</v>
      </c>
      <c r="K117" s="6">
        <v>68732598357</v>
      </c>
      <c r="L117" s="6">
        <v>1099598357</v>
      </c>
      <c r="M117" s="6">
        <v>66832598357</v>
      </c>
      <c r="N117" s="6">
        <v>16099158803.959999</v>
      </c>
      <c r="O117" s="6">
        <v>16099158803.959999</v>
      </c>
      <c r="P117" s="6">
        <f t="shared" si="65"/>
        <v>50733439553.040001</v>
      </c>
      <c r="Q117" s="6">
        <f t="shared" si="64"/>
        <v>0</v>
      </c>
    </row>
    <row r="118" spans="1:17" ht="56.25">
      <c r="A118" s="5" t="s">
        <v>164</v>
      </c>
      <c r="B118" s="3" t="s">
        <v>17</v>
      </c>
      <c r="C118" s="3" t="s">
        <v>42</v>
      </c>
      <c r="D118" s="3" t="s">
        <v>19</v>
      </c>
      <c r="E118" s="4" t="s">
        <v>165</v>
      </c>
      <c r="F118" s="6">
        <v>5000000000</v>
      </c>
      <c r="G118" s="6">
        <v>0</v>
      </c>
      <c r="H118" s="6">
        <v>0</v>
      </c>
      <c r="I118" s="6">
        <v>5000000000</v>
      </c>
      <c r="J118" s="6">
        <v>0</v>
      </c>
      <c r="K118" s="6">
        <v>5000000000</v>
      </c>
      <c r="L118" s="6">
        <v>0</v>
      </c>
      <c r="M118" s="6">
        <v>0</v>
      </c>
      <c r="N118" s="6">
        <v>0</v>
      </c>
      <c r="O118" s="6">
        <v>0</v>
      </c>
      <c r="P118" s="6">
        <f t="shared" si="65"/>
        <v>0</v>
      </c>
      <c r="Q118" s="6">
        <f t="shared" si="64"/>
        <v>0</v>
      </c>
    </row>
    <row r="119" spans="1:17" ht="56.25">
      <c r="A119" s="5" t="s">
        <v>166</v>
      </c>
      <c r="B119" s="3" t="s">
        <v>17</v>
      </c>
      <c r="C119" s="3" t="s">
        <v>42</v>
      </c>
      <c r="D119" s="3" t="s">
        <v>19</v>
      </c>
      <c r="E119" s="4" t="s">
        <v>167</v>
      </c>
      <c r="F119" s="6">
        <v>11859006773</v>
      </c>
      <c r="G119" s="6">
        <v>0</v>
      </c>
      <c r="H119" s="6">
        <v>0</v>
      </c>
      <c r="I119" s="6">
        <v>11859006773</v>
      </c>
      <c r="J119" s="6">
        <v>0</v>
      </c>
      <c r="K119" s="6">
        <v>10800000000</v>
      </c>
      <c r="L119" s="6">
        <v>1059006773</v>
      </c>
      <c r="M119" s="6">
        <v>10800000000</v>
      </c>
      <c r="N119" s="6">
        <v>10800000000</v>
      </c>
      <c r="O119" s="6">
        <v>10800000000</v>
      </c>
      <c r="P119" s="6">
        <f t="shared" si="65"/>
        <v>0</v>
      </c>
      <c r="Q119" s="6">
        <f t="shared" si="64"/>
        <v>0</v>
      </c>
    </row>
    <row r="120" spans="1:17" ht="67.5">
      <c r="A120" s="5" t="s">
        <v>168</v>
      </c>
      <c r="B120" s="3" t="s">
        <v>17</v>
      </c>
      <c r="C120" s="3" t="s">
        <v>42</v>
      </c>
      <c r="D120" s="3" t="s">
        <v>19</v>
      </c>
      <c r="E120" s="4" t="s">
        <v>169</v>
      </c>
      <c r="F120" s="6">
        <v>10000000000</v>
      </c>
      <c r="G120" s="6">
        <v>0</v>
      </c>
      <c r="H120" s="6">
        <v>0</v>
      </c>
      <c r="I120" s="6">
        <v>10000000000</v>
      </c>
      <c r="J120" s="6">
        <v>0</v>
      </c>
      <c r="K120" s="6">
        <v>10000000000</v>
      </c>
      <c r="L120" s="6">
        <v>0</v>
      </c>
      <c r="M120" s="6">
        <v>10000000000</v>
      </c>
      <c r="N120" s="6">
        <v>490850935</v>
      </c>
      <c r="O120" s="6">
        <v>490850935</v>
      </c>
      <c r="P120" s="6">
        <f t="shared" si="65"/>
        <v>9509149065</v>
      </c>
      <c r="Q120" s="6">
        <f t="shared" si="64"/>
        <v>0</v>
      </c>
    </row>
    <row r="121" spans="1:17" ht="56.25">
      <c r="A121" s="5" t="s">
        <v>170</v>
      </c>
      <c r="B121" s="3" t="s">
        <v>17</v>
      </c>
      <c r="C121" s="3" t="s">
        <v>42</v>
      </c>
      <c r="D121" s="3" t="s">
        <v>19</v>
      </c>
      <c r="E121" s="4" t="s">
        <v>171</v>
      </c>
      <c r="F121" s="6">
        <v>1000000000</v>
      </c>
      <c r="G121" s="6">
        <v>0</v>
      </c>
      <c r="H121" s="6">
        <v>0</v>
      </c>
      <c r="I121" s="6">
        <v>1000000000</v>
      </c>
      <c r="J121" s="6">
        <v>0</v>
      </c>
      <c r="K121" s="6">
        <v>108271251</v>
      </c>
      <c r="L121" s="6">
        <v>891728749</v>
      </c>
      <c r="M121" s="6">
        <v>108271251</v>
      </c>
      <c r="N121" s="6">
        <v>0</v>
      </c>
      <c r="O121" s="6">
        <v>0</v>
      </c>
      <c r="P121" s="6">
        <f t="shared" si="65"/>
        <v>108271251</v>
      </c>
      <c r="Q121" s="6">
        <f t="shared" si="64"/>
        <v>0</v>
      </c>
    </row>
    <row r="122" spans="1:17" ht="67.5">
      <c r="A122" s="5" t="s">
        <v>172</v>
      </c>
      <c r="B122" s="3" t="s">
        <v>17</v>
      </c>
      <c r="C122" s="3" t="s">
        <v>42</v>
      </c>
      <c r="D122" s="3" t="s">
        <v>19</v>
      </c>
      <c r="E122" s="4" t="s">
        <v>173</v>
      </c>
      <c r="F122" s="6">
        <v>10588398905</v>
      </c>
      <c r="G122" s="6">
        <v>0</v>
      </c>
      <c r="H122" s="6">
        <v>0</v>
      </c>
      <c r="I122" s="6">
        <v>10588398905</v>
      </c>
      <c r="J122" s="6">
        <v>0</v>
      </c>
      <c r="K122" s="6">
        <v>10588398905</v>
      </c>
      <c r="L122" s="6">
        <v>0</v>
      </c>
      <c r="M122" s="6">
        <v>10588398905</v>
      </c>
      <c r="N122" s="6">
        <v>9500000000</v>
      </c>
      <c r="O122" s="6">
        <v>9500000000</v>
      </c>
      <c r="P122" s="6">
        <f t="shared" si="65"/>
        <v>1088398905</v>
      </c>
      <c r="Q122" s="6">
        <f t="shared" si="64"/>
        <v>0</v>
      </c>
    </row>
    <row r="123" spans="1:17" ht="67.5">
      <c r="A123" s="5" t="s">
        <v>174</v>
      </c>
      <c r="B123" s="3" t="s">
        <v>17</v>
      </c>
      <c r="C123" s="3" t="s">
        <v>42</v>
      </c>
      <c r="D123" s="3" t="s">
        <v>19</v>
      </c>
      <c r="E123" s="4" t="s">
        <v>175</v>
      </c>
      <c r="F123" s="6">
        <v>15000000000</v>
      </c>
      <c r="G123" s="6">
        <v>0</v>
      </c>
      <c r="H123" s="6">
        <v>0</v>
      </c>
      <c r="I123" s="6">
        <v>15000000000</v>
      </c>
      <c r="J123" s="6">
        <v>0</v>
      </c>
      <c r="K123" s="6">
        <v>14942666632</v>
      </c>
      <c r="L123" s="6">
        <v>57333368</v>
      </c>
      <c r="M123" s="6">
        <v>2350696424.6700001</v>
      </c>
      <c r="N123" s="6">
        <v>150726608</v>
      </c>
      <c r="O123" s="6">
        <v>112084608</v>
      </c>
      <c r="P123" s="6">
        <f t="shared" si="65"/>
        <v>2199969816.6700001</v>
      </c>
      <c r="Q123" s="6">
        <f t="shared" si="64"/>
        <v>38642000</v>
      </c>
    </row>
    <row r="124" spans="1:17" ht="67.5">
      <c r="A124" s="5" t="s">
        <v>174</v>
      </c>
      <c r="B124" s="3" t="s">
        <v>26</v>
      </c>
      <c r="C124" s="3" t="s">
        <v>27</v>
      </c>
      <c r="D124" s="3" t="s">
        <v>19</v>
      </c>
      <c r="E124" s="4" t="s">
        <v>175</v>
      </c>
      <c r="F124" s="6">
        <v>10000000000</v>
      </c>
      <c r="G124" s="6">
        <v>0</v>
      </c>
      <c r="H124" s="6">
        <v>0</v>
      </c>
      <c r="I124" s="6">
        <v>10000000000</v>
      </c>
      <c r="J124" s="6">
        <v>0</v>
      </c>
      <c r="K124" s="6">
        <v>3150000000</v>
      </c>
      <c r="L124" s="6">
        <v>6850000000</v>
      </c>
      <c r="M124" s="6">
        <v>0</v>
      </c>
      <c r="N124" s="6">
        <v>0</v>
      </c>
      <c r="O124" s="6">
        <v>0</v>
      </c>
      <c r="P124" s="6">
        <f t="shared" si="65"/>
        <v>0</v>
      </c>
      <c r="Q124" s="6">
        <f t="shared" si="64"/>
        <v>0</v>
      </c>
    </row>
    <row r="125" spans="1:17" ht="45">
      <c r="A125" s="5" t="s">
        <v>176</v>
      </c>
      <c r="B125" s="3" t="s">
        <v>17</v>
      </c>
      <c r="C125" s="3" t="s">
        <v>42</v>
      </c>
      <c r="D125" s="3" t="s">
        <v>19</v>
      </c>
      <c r="E125" s="4" t="s">
        <v>177</v>
      </c>
      <c r="F125" s="6">
        <v>36470997262</v>
      </c>
      <c r="G125" s="6">
        <v>0</v>
      </c>
      <c r="H125" s="6">
        <v>0</v>
      </c>
      <c r="I125" s="6">
        <v>36470997262</v>
      </c>
      <c r="J125" s="6">
        <v>0</v>
      </c>
      <c r="K125" s="6">
        <v>30860282027</v>
      </c>
      <c r="L125" s="6">
        <v>5610715235</v>
      </c>
      <c r="M125" s="6">
        <v>26318241725</v>
      </c>
      <c r="N125" s="6">
        <v>14978265323.52</v>
      </c>
      <c r="O125" s="6">
        <v>14978265323.52</v>
      </c>
      <c r="P125" s="6">
        <f t="shared" si="65"/>
        <v>11339976401.48</v>
      </c>
      <c r="Q125" s="6">
        <f t="shared" si="64"/>
        <v>0</v>
      </c>
    </row>
    <row r="126" spans="1:17" ht="56.25">
      <c r="A126" s="5" t="s">
        <v>178</v>
      </c>
      <c r="B126" s="3" t="s">
        <v>26</v>
      </c>
      <c r="C126" s="3" t="s">
        <v>27</v>
      </c>
      <c r="D126" s="3" t="s">
        <v>19</v>
      </c>
      <c r="E126" s="4" t="s">
        <v>179</v>
      </c>
      <c r="F126" s="6">
        <v>1000000000</v>
      </c>
      <c r="G126" s="6">
        <v>0</v>
      </c>
      <c r="H126" s="6">
        <v>0</v>
      </c>
      <c r="I126" s="6">
        <v>1000000000</v>
      </c>
      <c r="J126" s="6">
        <v>0</v>
      </c>
      <c r="K126" s="6">
        <v>0</v>
      </c>
      <c r="L126" s="6">
        <v>1000000000</v>
      </c>
      <c r="M126" s="6">
        <v>0</v>
      </c>
      <c r="N126" s="6">
        <v>0</v>
      </c>
      <c r="O126" s="6">
        <v>0</v>
      </c>
      <c r="P126" s="6">
        <f t="shared" si="65"/>
        <v>0</v>
      </c>
      <c r="Q126" s="6">
        <f t="shared" si="64"/>
        <v>0</v>
      </c>
    </row>
    <row r="127" spans="1:17" ht="56.25">
      <c r="A127" s="5" t="s">
        <v>180</v>
      </c>
      <c r="B127" s="3" t="s">
        <v>17</v>
      </c>
      <c r="C127" s="3" t="s">
        <v>42</v>
      </c>
      <c r="D127" s="3" t="s">
        <v>19</v>
      </c>
      <c r="E127" s="4" t="s">
        <v>181</v>
      </c>
      <c r="F127" s="6">
        <v>500000000</v>
      </c>
      <c r="G127" s="6">
        <v>0</v>
      </c>
      <c r="H127" s="6">
        <v>0</v>
      </c>
      <c r="I127" s="6">
        <v>500000000</v>
      </c>
      <c r="J127" s="6">
        <v>0</v>
      </c>
      <c r="K127" s="6">
        <v>500000000</v>
      </c>
      <c r="L127" s="6">
        <v>0</v>
      </c>
      <c r="M127" s="6">
        <v>0</v>
      </c>
      <c r="N127" s="6">
        <v>0</v>
      </c>
      <c r="O127" s="6">
        <v>0</v>
      </c>
      <c r="P127" s="6">
        <f t="shared" si="65"/>
        <v>0</v>
      </c>
      <c r="Q127" s="6">
        <f t="shared" si="64"/>
        <v>0</v>
      </c>
    </row>
    <row r="128" spans="1:17" ht="78.75">
      <c r="A128" s="5" t="s">
        <v>182</v>
      </c>
      <c r="B128" s="3" t="s">
        <v>17</v>
      </c>
      <c r="C128" s="3" t="s">
        <v>42</v>
      </c>
      <c r="D128" s="3" t="s">
        <v>19</v>
      </c>
      <c r="E128" s="4" t="s">
        <v>183</v>
      </c>
      <c r="F128" s="6">
        <v>10588398905</v>
      </c>
      <c r="G128" s="6">
        <v>0</v>
      </c>
      <c r="H128" s="6">
        <v>0</v>
      </c>
      <c r="I128" s="6">
        <v>10588398905</v>
      </c>
      <c r="J128" s="6">
        <v>0</v>
      </c>
      <c r="K128" s="6">
        <v>9000000000</v>
      </c>
      <c r="L128" s="6">
        <v>1588398905</v>
      </c>
      <c r="M128" s="6">
        <v>9000000000</v>
      </c>
      <c r="N128" s="6">
        <v>9000000000</v>
      </c>
      <c r="O128" s="6">
        <v>9000000000</v>
      </c>
      <c r="P128" s="6">
        <f t="shared" si="65"/>
        <v>0</v>
      </c>
      <c r="Q128" s="6">
        <f t="shared" si="64"/>
        <v>0</v>
      </c>
    </row>
    <row r="129" spans="1:17" ht="45">
      <c r="A129" s="5" t="s">
        <v>184</v>
      </c>
      <c r="B129" s="3" t="s">
        <v>17</v>
      </c>
      <c r="C129" s="3" t="s">
        <v>42</v>
      </c>
      <c r="D129" s="3" t="s">
        <v>19</v>
      </c>
      <c r="E129" s="4" t="s">
        <v>185</v>
      </c>
      <c r="F129" s="6">
        <v>1000000000</v>
      </c>
      <c r="G129" s="6">
        <v>0</v>
      </c>
      <c r="H129" s="6">
        <v>0</v>
      </c>
      <c r="I129" s="6">
        <v>1000000000</v>
      </c>
      <c r="J129" s="6">
        <v>0</v>
      </c>
      <c r="K129" s="6">
        <v>119179761</v>
      </c>
      <c r="L129" s="6">
        <v>880820239</v>
      </c>
      <c r="M129" s="6">
        <v>0</v>
      </c>
      <c r="N129" s="6">
        <v>0</v>
      </c>
      <c r="O129" s="6">
        <v>0</v>
      </c>
      <c r="P129" s="6">
        <f t="shared" si="65"/>
        <v>0</v>
      </c>
      <c r="Q129" s="6">
        <f t="shared" si="64"/>
        <v>0</v>
      </c>
    </row>
    <row r="130" spans="1:17" ht="45">
      <c r="A130" s="5" t="s">
        <v>186</v>
      </c>
      <c r="B130" s="3" t="s">
        <v>17</v>
      </c>
      <c r="C130" s="3" t="s">
        <v>42</v>
      </c>
      <c r="D130" s="3" t="s">
        <v>19</v>
      </c>
      <c r="E130" s="4" t="s">
        <v>187</v>
      </c>
      <c r="F130" s="6">
        <v>10000000000</v>
      </c>
      <c r="G130" s="6">
        <v>0</v>
      </c>
      <c r="H130" s="6">
        <v>0</v>
      </c>
      <c r="I130" s="6">
        <v>10000000000</v>
      </c>
      <c r="J130" s="6">
        <v>0</v>
      </c>
      <c r="K130" s="6">
        <v>9326119000</v>
      </c>
      <c r="L130" s="6">
        <v>673881000</v>
      </c>
      <c r="M130" s="6">
        <v>623670479</v>
      </c>
      <c r="N130" s="6">
        <v>99065036.879999995</v>
      </c>
      <c r="O130" s="6">
        <v>99065036.879999995</v>
      </c>
      <c r="P130" s="6">
        <f t="shared" si="65"/>
        <v>524605442.12</v>
      </c>
      <c r="Q130" s="6">
        <f t="shared" si="64"/>
        <v>0</v>
      </c>
    </row>
    <row r="131" spans="1:17" ht="67.5">
      <c r="A131" s="5" t="s">
        <v>188</v>
      </c>
      <c r="B131" s="3" t="s">
        <v>17</v>
      </c>
      <c r="C131" s="3" t="s">
        <v>18</v>
      </c>
      <c r="D131" s="3" t="s">
        <v>19</v>
      </c>
      <c r="E131" s="4" t="s">
        <v>189</v>
      </c>
      <c r="F131" s="6">
        <v>66530691000</v>
      </c>
      <c r="G131" s="6">
        <v>0</v>
      </c>
      <c r="H131" s="6">
        <v>0</v>
      </c>
      <c r="I131" s="6">
        <v>66530691000</v>
      </c>
      <c r="J131" s="6">
        <v>0</v>
      </c>
      <c r="K131" s="6">
        <v>35600000000</v>
      </c>
      <c r="L131" s="6">
        <v>30930691000</v>
      </c>
      <c r="M131" s="6">
        <v>0</v>
      </c>
      <c r="N131" s="6">
        <v>0</v>
      </c>
      <c r="O131" s="6">
        <v>0</v>
      </c>
      <c r="P131" s="6">
        <f t="shared" si="65"/>
        <v>0</v>
      </c>
      <c r="Q131" s="6">
        <f t="shared" si="64"/>
        <v>0</v>
      </c>
    </row>
    <row r="132" spans="1:17" ht="67.5">
      <c r="A132" s="5" t="s">
        <v>188</v>
      </c>
      <c r="B132" s="3" t="s">
        <v>17</v>
      </c>
      <c r="C132" s="3" t="s">
        <v>42</v>
      </c>
      <c r="D132" s="3" t="s">
        <v>19</v>
      </c>
      <c r="E132" s="4" t="s">
        <v>189</v>
      </c>
      <c r="F132" s="6">
        <v>758629900000</v>
      </c>
      <c r="G132" s="6">
        <v>0</v>
      </c>
      <c r="H132" s="6">
        <v>0</v>
      </c>
      <c r="I132" s="6">
        <v>758629900000</v>
      </c>
      <c r="J132" s="6">
        <v>0</v>
      </c>
      <c r="K132" s="6">
        <v>708748349487</v>
      </c>
      <c r="L132" s="6">
        <v>49881550513</v>
      </c>
      <c r="M132" s="6">
        <v>433222409366.40002</v>
      </c>
      <c r="N132" s="6">
        <v>267725295298.45999</v>
      </c>
      <c r="O132" s="6">
        <v>267617953933.64001</v>
      </c>
      <c r="P132" s="6">
        <f t="shared" si="65"/>
        <v>165497114067.94003</v>
      </c>
      <c r="Q132" s="6">
        <f t="shared" si="64"/>
        <v>107341364.81997681</v>
      </c>
    </row>
    <row r="133" spans="1:17" ht="67.5">
      <c r="A133" s="5" t="s">
        <v>188</v>
      </c>
      <c r="B133" s="3" t="s">
        <v>17</v>
      </c>
      <c r="C133" s="3" t="s">
        <v>190</v>
      </c>
      <c r="D133" s="3" t="s">
        <v>19</v>
      </c>
      <c r="E133" s="4" t="s">
        <v>189</v>
      </c>
      <c r="F133" s="6">
        <v>14352309000</v>
      </c>
      <c r="G133" s="6">
        <v>0</v>
      </c>
      <c r="H133" s="6">
        <v>0</v>
      </c>
      <c r="I133" s="6">
        <v>14352309000</v>
      </c>
      <c r="J133" s="6">
        <v>0</v>
      </c>
      <c r="K133" s="6">
        <v>0</v>
      </c>
      <c r="L133" s="6">
        <v>14352309000</v>
      </c>
      <c r="M133" s="6">
        <v>0</v>
      </c>
      <c r="N133" s="6">
        <v>0</v>
      </c>
      <c r="O133" s="6">
        <v>0</v>
      </c>
      <c r="P133" s="6">
        <f t="shared" si="65"/>
        <v>0</v>
      </c>
      <c r="Q133" s="6">
        <f t="shared" si="64"/>
        <v>0</v>
      </c>
    </row>
    <row r="134" spans="1:17" ht="67.5">
      <c r="A134" s="5" t="s">
        <v>191</v>
      </c>
      <c r="B134" s="3" t="s">
        <v>17</v>
      </c>
      <c r="C134" s="3" t="s">
        <v>42</v>
      </c>
      <c r="D134" s="3" t="s">
        <v>19</v>
      </c>
      <c r="E134" s="4" t="s">
        <v>192</v>
      </c>
      <c r="F134" s="6">
        <v>512835240669</v>
      </c>
      <c r="G134" s="6">
        <v>0</v>
      </c>
      <c r="H134" s="6">
        <v>0</v>
      </c>
      <c r="I134" s="6">
        <v>512835240669</v>
      </c>
      <c r="J134" s="6">
        <v>0</v>
      </c>
      <c r="K134" s="6">
        <v>435452569586.79999</v>
      </c>
      <c r="L134" s="6">
        <v>77382671082.199997</v>
      </c>
      <c r="M134" s="6">
        <v>329803035774.62</v>
      </c>
      <c r="N134" s="6">
        <v>136875312077.78</v>
      </c>
      <c r="O134" s="6">
        <v>136823028778.28</v>
      </c>
      <c r="P134" s="6">
        <f t="shared" si="65"/>
        <v>192927723696.84</v>
      </c>
      <c r="Q134" s="6">
        <f t="shared" si="64"/>
        <v>52283299.5</v>
      </c>
    </row>
    <row r="135" spans="1:17" ht="56.25">
      <c r="A135" s="5" t="s">
        <v>193</v>
      </c>
      <c r="B135" s="3" t="s">
        <v>17</v>
      </c>
      <c r="C135" s="3" t="s">
        <v>42</v>
      </c>
      <c r="D135" s="3" t="s">
        <v>19</v>
      </c>
      <c r="E135" s="4" t="s">
        <v>194</v>
      </c>
      <c r="F135" s="6">
        <v>20882598357</v>
      </c>
      <c r="G135" s="6">
        <v>0</v>
      </c>
      <c r="H135" s="6">
        <v>0</v>
      </c>
      <c r="I135" s="6">
        <v>20882598357</v>
      </c>
      <c r="J135" s="6">
        <v>0</v>
      </c>
      <c r="K135" s="6">
        <v>20292498357.299999</v>
      </c>
      <c r="L135" s="6">
        <v>590099999.70000005</v>
      </c>
      <c r="M135" s="6">
        <v>12519993732.299999</v>
      </c>
      <c r="N135" s="6">
        <v>5393552925</v>
      </c>
      <c r="O135" s="6">
        <v>5393552925</v>
      </c>
      <c r="P135" s="6">
        <f t="shared" si="65"/>
        <v>7126440807.2999992</v>
      </c>
      <c r="Q135" s="6">
        <f t="shared" si="64"/>
        <v>0</v>
      </c>
    </row>
    <row r="136" spans="1:17" ht="56.25">
      <c r="A136" s="5" t="s">
        <v>195</v>
      </c>
      <c r="B136" s="3" t="s">
        <v>26</v>
      </c>
      <c r="C136" s="3" t="s">
        <v>27</v>
      </c>
      <c r="D136" s="3" t="s">
        <v>19</v>
      </c>
      <c r="E136" s="4" t="s">
        <v>196</v>
      </c>
      <c r="F136" s="6">
        <v>35000000000</v>
      </c>
      <c r="G136" s="6">
        <v>0</v>
      </c>
      <c r="H136" s="6">
        <v>0</v>
      </c>
      <c r="I136" s="6">
        <v>35000000000</v>
      </c>
      <c r="J136" s="6">
        <v>0</v>
      </c>
      <c r="K136" s="6">
        <v>26869663626</v>
      </c>
      <c r="L136" s="6">
        <v>8130336374</v>
      </c>
      <c r="M136" s="6">
        <v>76446329</v>
      </c>
      <c r="N136" s="6">
        <v>0</v>
      </c>
      <c r="O136" s="6">
        <v>0</v>
      </c>
      <c r="P136" s="6">
        <f t="shared" si="65"/>
        <v>76446329</v>
      </c>
      <c r="Q136" s="6">
        <f t="shared" si="64"/>
        <v>0</v>
      </c>
    </row>
    <row r="137" spans="1:17" ht="67.5">
      <c r="A137" s="5" t="s">
        <v>197</v>
      </c>
      <c r="B137" s="3" t="s">
        <v>26</v>
      </c>
      <c r="C137" s="3" t="s">
        <v>27</v>
      </c>
      <c r="D137" s="3" t="s">
        <v>19</v>
      </c>
      <c r="E137" s="4" t="s">
        <v>198</v>
      </c>
      <c r="F137" s="6">
        <v>3000000000</v>
      </c>
      <c r="G137" s="6">
        <v>0</v>
      </c>
      <c r="H137" s="6">
        <v>0</v>
      </c>
      <c r="I137" s="6">
        <v>3000000000</v>
      </c>
      <c r="J137" s="6">
        <v>0</v>
      </c>
      <c r="K137" s="6">
        <v>0</v>
      </c>
      <c r="L137" s="6">
        <v>3000000000</v>
      </c>
      <c r="M137" s="6">
        <v>0</v>
      </c>
      <c r="N137" s="6">
        <v>0</v>
      </c>
      <c r="O137" s="6">
        <v>0</v>
      </c>
      <c r="P137" s="6">
        <f t="shared" si="65"/>
        <v>0</v>
      </c>
      <c r="Q137" s="6">
        <f t="shared" si="64"/>
        <v>0</v>
      </c>
    </row>
    <row r="138" spans="1:17" ht="33.75">
      <c r="A138" s="5" t="s">
        <v>199</v>
      </c>
      <c r="B138" s="3" t="s">
        <v>17</v>
      </c>
      <c r="C138" s="3" t="s">
        <v>42</v>
      </c>
      <c r="D138" s="3" t="s">
        <v>19</v>
      </c>
      <c r="E138" s="4" t="s">
        <v>200</v>
      </c>
      <c r="F138" s="6">
        <v>25000000000</v>
      </c>
      <c r="G138" s="6">
        <v>0</v>
      </c>
      <c r="H138" s="6">
        <v>0</v>
      </c>
      <c r="I138" s="6">
        <v>25000000000</v>
      </c>
      <c r="J138" s="6">
        <v>0</v>
      </c>
      <c r="K138" s="6">
        <v>20348171464</v>
      </c>
      <c r="L138" s="6">
        <v>4651828536</v>
      </c>
      <c r="M138" s="6">
        <v>1600033354.1300001</v>
      </c>
      <c r="N138" s="6">
        <v>531760203.69</v>
      </c>
      <c r="O138" s="6">
        <v>531760203.69</v>
      </c>
      <c r="P138" s="6">
        <f t="shared" si="65"/>
        <v>1068273150.4400001</v>
      </c>
      <c r="Q138" s="6">
        <f t="shared" si="64"/>
        <v>0</v>
      </c>
    </row>
    <row r="139" spans="1:17" ht="56.25">
      <c r="A139" s="5" t="s">
        <v>201</v>
      </c>
      <c r="B139" s="3" t="s">
        <v>17</v>
      </c>
      <c r="C139" s="3" t="s">
        <v>42</v>
      </c>
      <c r="D139" s="3" t="s">
        <v>19</v>
      </c>
      <c r="E139" s="4" t="s">
        <v>202</v>
      </c>
      <c r="F139" s="6">
        <v>25000000000</v>
      </c>
      <c r="G139" s="6">
        <v>0</v>
      </c>
      <c r="H139" s="6">
        <v>0</v>
      </c>
      <c r="I139" s="6">
        <v>25000000000</v>
      </c>
      <c r="J139" s="6">
        <v>0</v>
      </c>
      <c r="K139" s="6">
        <v>23520506436.5</v>
      </c>
      <c r="L139" s="6">
        <v>1479493563.5</v>
      </c>
      <c r="M139" s="6">
        <v>18176510770.919998</v>
      </c>
      <c r="N139" s="6">
        <v>11553234118.74</v>
      </c>
      <c r="O139" s="6">
        <v>11553234118.74</v>
      </c>
      <c r="P139" s="6">
        <f t="shared" si="65"/>
        <v>6623276652.1799984</v>
      </c>
      <c r="Q139" s="6">
        <f t="shared" si="64"/>
        <v>0</v>
      </c>
    </row>
    <row r="140" spans="1:17" ht="33.75">
      <c r="A140" s="5" t="s">
        <v>203</v>
      </c>
      <c r="B140" s="3" t="s">
        <v>17</v>
      </c>
      <c r="C140" s="3" t="s">
        <v>42</v>
      </c>
      <c r="D140" s="3" t="s">
        <v>19</v>
      </c>
      <c r="E140" s="4" t="s">
        <v>204</v>
      </c>
      <c r="F140" s="6">
        <v>660000000</v>
      </c>
      <c r="G140" s="6">
        <v>0</v>
      </c>
      <c r="H140" s="6">
        <v>0</v>
      </c>
      <c r="I140" s="6">
        <v>660000000</v>
      </c>
      <c r="J140" s="6">
        <v>0</v>
      </c>
      <c r="K140" s="6">
        <v>654954214</v>
      </c>
      <c r="L140" s="6">
        <v>5045786</v>
      </c>
      <c r="M140" s="6">
        <v>79272346</v>
      </c>
      <c r="N140" s="6">
        <v>11746921</v>
      </c>
      <c r="O140" s="6">
        <v>11746921</v>
      </c>
      <c r="P140" s="6">
        <f t="shared" si="65"/>
        <v>67525425</v>
      </c>
      <c r="Q140" s="6">
        <f t="shared" si="64"/>
        <v>0</v>
      </c>
    </row>
    <row r="141" spans="1:17" ht="33.75">
      <c r="A141" s="5" t="s">
        <v>205</v>
      </c>
      <c r="B141" s="3" t="s">
        <v>26</v>
      </c>
      <c r="C141" s="3" t="s">
        <v>27</v>
      </c>
      <c r="D141" s="3" t="s">
        <v>19</v>
      </c>
      <c r="E141" s="4" t="s">
        <v>206</v>
      </c>
      <c r="F141" s="6">
        <v>35500000000</v>
      </c>
      <c r="G141" s="6">
        <v>0</v>
      </c>
      <c r="H141" s="6">
        <v>0</v>
      </c>
      <c r="I141" s="6">
        <v>35500000000</v>
      </c>
      <c r="J141" s="6">
        <v>0</v>
      </c>
      <c r="K141" s="6">
        <v>30634998460</v>
      </c>
      <c r="L141" s="6">
        <v>4865001540</v>
      </c>
      <c r="M141" s="6">
        <v>25846463338.330002</v>
      </c>
      <c r="N141" s="6">
        <v>894269050</v>
      </c>
      <c r="O141" s="6">
        <v>890729050</v>
      </c>
      <c r="P141" s="6">
        <f t="shared" si="65"/>
        <v>24952194288.330002</v>
      </c>
      <c r="Q141" s="6">
        <f t="shared" si="64"/>
        <v>3540000</v>
      </c>
    </row>
    <row r="142" spans="1:17" ht="56.25">
      <c r="A142" s="5" t="s">
        <v>207</v>
      </c>
      <c r="B142" s="3" t="s">
        <v>17</v>
      </c>
      <c r="C142" s="3" t="s">
        <v>42</v>
      </c>
      <c r="D142" s="3" t="s">
        <v>19</v>
      </c>
      <c r="E142" s="4" t="s">
        <v>208</v>
      </c>
      <c r="F142" s="6">
        <v>2000000000</v>
      </c>
      <c r="G142" s="6">
        <v>0</v>
      </c>
      <c r="H142" s="6">
        <v>0</v>
      </c>
      <c r="I142" s="6">
        <v>2000000000</v>
      </c>
      <c r="J142" s="6">
        <v>0</v>
      </c>
      <c r="K142" s="6">
        <v>0</v>
      </c>
      <c r="L142" s="6">
        <v>2000000000</v>
      </c>
      <c r="M142" s="6">
        <v>0</v>
      </c>
      <c r="N142" s="6">
        <v>0</v>
      </c>
      <c r="O142" s="6">
        <v>0</v>
      </c>
      <c r="P142" s="6">
        <f t="shared" si="65"/>
        <v>0</v>
      </c>
      <c r="Q142" s="6">
        <f t="shared" si="64"/>
        <v>0</v>
      </c>
    </row>
    <row r="143" spans="1:17" ht="56.25">
      <c r="A143" s="5" t="s">
        <v>207</v>
      </c>
      <c r="B143" s="3" t="s">
        <v>26</v>
      </c>
      <c r="C143" s="3" t="s">
        <v>27</v>
      </c>
      <c r="D143" s="3" t="s">
        <v>19</v>
      </c>
      <c r="E143" s="4" t="s">
        <v>208</v>
      </c>
      <c r="F143" s="6">
        <v>1000000000</v>
      </c>
      <c r="G143" s="6">
        <v>0</v>
      </c>
      <c r="H143" s="6">
        <v>0</v>
      </c>
      <c r="I143" s="6">
        <v>1000000000</v>
      </c>
      <c r="J143" s="6">
        <v>0</v>
      </c>
      <c r="K143" s="6">
        <v>0</v>
      </c>
      <c r="L143" s="6">
        <v>1000000000</v>
      </c>
      <c r="M143" s="6">
        <v>0</v>
      </c>
      <c r="N143" s="6">
        <v>0</v>
      </c>
      <c r="O143" s="6">
        <v>0</v>
      </c>
      <c r="P143" s="6">
        <f t="shared" si="65"/>
        <v>0</v>
      </c>
      <c r="Q143" s="6">
        <f t="shared" si="64"/>
        <v>0</v>
      </c>
    </row>
    <row r="144" spans="1:17" ht="45">
      <c r="A144" s="5" t="s">
        <v>209</v>
      </c>
      <c r="B144" s="3" t="s">
        <v>17</v>
      </c>
      <c r="C144" s="3" t="s">
        <v>42</v>
      </c>
      <c r="D144" s="3" t="s">
        <v>19</v>
      </c>
      <c r="E144" s="4" t="s">
        <v>210</v>
      </c>
      <c r="F144" s="6">
        <v>4000000000</v>
      </c>
      <c r="G144" s="6">
        <v>0</v>
      </c>
      <c r="H144" s="6">
        <v>0</v>
      </c>
      <c r="I144" s="6">
        <v>4000000000</v>
      </c>
      <c r="J144" s="6">
        <v>0</v>
      </c>
      <c r="K144" s="6">
        <v>3091979240</v>
      </c>
      <c r="L144" s="6">
        <v>908020760</v>
      </c>
      <c r="M144" s="6">
        <v>1160123184.9300001</v>
      </c>
      <c r="N144" s="6">
        <v>456974066.75999999</v>
      </c>
      <c r="O144" s="6">
        <v>407983305.62</v>
      </c>
      <c r="P144" s="6">
        <f t="shared" si="65"/>
        <v>703149118.17000008</v>
      </c>
      <c r="Q144" s="6">
        <f t="shared" si="64"/>
        <v>48990761.139999986</v>
      </c>
    </row>
    <row r="145" spans="1:17" ht="45">
      <c r="A145" s="5" t="s">
        <v>211</v>
      </c>
      <c r="B145" s="3" t="s">
        <v>26</v>
      </c>
      <c r="C145" s="3" t="s">
        <v>27</v>
      </c>
      <c r="D145" s="3" t="s">
        <v>19</v>
      </c>
      <c r="E145" s="4" t="s">
        <v>212</v>
      </c>
      <c r="F145" s="6">
        <v>2000000000</v>
      </c>
      <c r="G145" s="6">
        <v>0</v>
      </c>
      <c r="H145" s="6">
        <v>0</v>
      </c>
      <c r="I145" s="6">
        <v>2000000000</v>
      </c>
      <c r="J145" s="6">
        <v>0</v>
      </c>
      <c r="K145" s="6">
        <v>1981305521.54</v>
      </c>
      <c r="L145" s="6">
        <v>18694478.460000001</v>
      </c>
      <c r="M145" s="6">
        <v>0</v>
      </c>
      <c r="N145" s="6">
        <v>0</v>
      </c>
      <c r="O145" s="6">
        <v>0</v>
      </c>
      <c r="P145" s="6">
        <f t="shared" si="65"/>
        <v>0</v>
      </c>
      <c r="Q145" s="6">
        <f t="shared" si="64"/>
        <v>0</v>
      </c>
    </row>
    <row r="146" spans="1:17" ht="45">
      <c r="A146" s="5" t="s">
        <v>213</v>
      </c>
      <c r="B146" s="3" t="s">
        <v>17</v>
      </c>
      <c r="C146" s="3" t="s">
        <v>42</v>
      </c>
      <c r="D146" s="3" t="s">
        <v>19</v>
      </c>
      <c r="E146" s="4" t="s">
        <v>214</v>
      </c>
      <c r="F146" s="6">
        <v>1000000000</v>
      </c>
      <c r="G146" s="6">
        <v>0</v>
      </c>
      <c r="H146" s="6">
        <v>0</v>
      </c>
      <c r="I146" s="6">
        <v>1000000000</v>
      </c>
      <c r="J146" s="6">
        <v>0</v>
      </c>
      <c r="K146" s="6">
        <v>500000000</v>
      </c>
      <c r="L146" s="6">
        <v>500000000</v>
      </c>
      <c r="M146" s="6">
        <v>259500000</v>
      </c>
      <c r="N146" s="6">
        <v>70211717.5</v>
      </c>
      <c r="O146" s="6">
        <v>69128384.5</v>
      </c>
      <c r="P146" s="6">
        <f t="shared" si="65"/>
        <v>189288282.5</v>
      </c>
      <c r="Q146" s="6">
        <f t="shared" si="64"/>
        <v>1083333</v>
      </c>
    </row>
    <row r="147" spans="1:17" ht="56.25">
      <c r="A147" s="5" t="s">
        <v>215</v>
      </c>
      <c r="B147" s="3" t="s">
        <v>26</v>
      </c>
      <c r="C147" s="3" t="s">
        <v>27</v>
      </c>
      <c r="D147" s="3" t="s">
        <v>19</v>
      </c>
      <c r="E147" s="4" t="s">
        <v>216</v>
      </c>
      <c r="F147" s="6">
        <v>30000000000</v>
      </c>
      <c r="G147" s="6">
        <v>0</v>
      </c>
      <c r="H147" s="6">
        <v>0</v>
      </c>
      <c r="I147" s="6">
        <v>30000000000</v>
      </c>
      <c r="J147" s="6">
        <v>0</v>
      </c>
      <c r="K147" s="6">
        <v>28599297619</v>
      </c>
      <c r="L147" s="6">
        <v>1400702381</v>
      </c>
      <c r="M147" s="6">
        <v>11252221253</v>
      </c>
      <c r="N147" s="6">
        <v>286844976.82999998</v>
      </c>
      <c r="O147" s="6">
        <v>279604976.82999998</v>
      </c>
      <c r="P147" s="6">
        <f t="shared" si="65"/>
        <v>10965376276.17</v>
      </c>
      <c r="Q147" s="6">
        <f t="shared" ref="Q147:Q168" si="66">N147-O147</f>
        <v>7240000</v>
      </c>
    </row>
    <row r="148" spans="1:17" ht="45">
      <c r="A148" s="5" t="s">
        <v>217</v>
      </c>
      <c r="B148" s="3" t="s">
        <v>17</v>
      </c>
      <c r="C148" s="3" t="s">
        <v>42</v>
      </c>
      <c r="D148" s="3" t="s">
        <v>19</v>
      </c>
      <c r="E148" s="4" t="s">
        <v>218</v>
      </c>
      <c r="F148" s="6">
        <v>200000000</v>
      </c>
      <c r="G148" s="6">
        <v>0</v>
      </c>
      <c r="H148" s="6">
        <v>0</v>
      </c>
      <c r="I148" s="6">
        <v>200000000</v>
      </c>
      <c r="J148" s="6">
        <v>0</v>
      </c>
      <c r="K148" s="6">
        <v>200000000</v>
      </c>
      <c r="L148" s="6">
        <v>0</v>
      </c>
      <c r="M148" s="6">
        <v>200000000</v>
      </c>
      <c r="N148" s="6">
        <v>0</v>
      </c>
      <c r="O148" s="6">
        <v>0</v>
      </c>
      <c r="P148" s="6">
        <f t="shared" si="65"/>
        <v>200000000</v>
      </c>
      <c r="Q148" s="6">
        <f t="shared" si="66"/>
        <v>0</v>
      </c>
    </row>
    <row r="149" spans="1:17" ht="56.25">
      <c r="A149" s="5" t="s">
        <v>219</v>
      </c>
      <c r="B149" s="3" t="s">
        <v>17</v>
      </c>
      <c r="C149" s="3" t="s">
        <v>42</v>
      </c>
      <c r="D149" s="3" t="s">
        <v>19</v>
      </c>
      <c r="E149" s="4" t="s">
        <v>220</v>
      </c>
      <c r="F149" s="6">
        <v>1000000000</v>
      </c>
      <c r="G149" s="6">
        <v>0</v>
      </c>
      <c r="H149" s="6">
        <v>0</v>
      </c>
      <c r="I149" s="6">
        <v>1000000000</v>
      </c>
      <c r="J149" s="6">
        <v>0</v>
      </c>
      <c r="K149" s="6">
        <v>1000000000</v>
      </c>
      <c r="L149" s="6">
        <v>0</v>
      </c>
      <c r="M149" s="6">
        <v>90786000</v>
      </c>
      <c r="N149" s="6">
        <v>0</v>
      </c>
      <c r="O149" s="6">
        <v>0</v>
      </c>
      <c r="P149" s="6">
        <f t="shared" si="65"/>
        <v>90786000</v>
      </c>
      <c r="Q149" s="6">
        <f t="shared" si="66"/>
        <v>0</v>
      </c>
    </row>
    <row r="150" spans="1:17" ht="56.25">
      <c r="A150" s="5" t="s">
        <v>219</v>
      </c>
      <c r="B150" s="3" t="s">
        <v>26</v>
      </c>
      <c r="C150" s="3" t="s">
        <v>27</v>
      </c>
      <c r="D150" s="3" t="s">
        <v>19</v>
      </c>
      <c r="E150" s="4" t="s">
        <v>220</v>
      </c>
      <c r="F150" s="6">
        <v>16000000000</v>
      </c>
      <c r="G150" s="6">
        <v>0</v>
      </c>
      <c r="H150" s="6">
        <v>0</v>
      </c>
      <c r="I150" s="6">
        <v>16000000000</v>
      </c>
      <c r="J150" s="6">
        <v>0</v>
      </c>
      <c r="K150" s="6">
        <v>2500000000</v>
      </c>
      <c r="L150" s="6">
        <v>13500000000</v>
      </c>
      <c r="M150" s="6">
        <v>603347900</v>
      </c>
      <c r="N150" s="6">
        <v>587948227.5</v>
      </c>
      <c r="O150" s="6">
        <v>587948227.5</v>
      </c>
      <c r="P150" s="6">
        <f t="shared" si="65"/>
        <v>15399672.5</v>
      </c>
      <c r="Q150" s="6">
        <f t="shared" si="66"/>
        <v>0</v>
      </c>
    </row>
    <row r="151" spans="1:17" ht="56.25">
      <c r="A151" s="5" t="s">
        <v>221</v>
      </c>
      <c r="B151" s="3" t="s">
        <v>26</v>
      </c>
      <c r="C151" s="3" t="s">
        <v>27</v>
      </c>
      <c r="D151" s="3" t="s">
        <v>19</v>
      </c>
      <c r="E151" s="4" t="s">
        <v>222</v>
      </c>
      <c r="F151" s="6">
        <v>5400000000</v>
      </c>
      <c r="G151" s="6">
        <v>0</v>
      </c>
      <c r="H151" s="6">
        <v>0</v>
      </c>
      <c r="I151" s="6">
        <v>5400000000</v>
      </c>
      <c r="J151" s="6">
        <v>0</v>
      </c>
      <c r="K151" s="6">
        <v>4261390000</v>
      </c>
      <c r="L151" s="6">
        <v>1138610000</v>
      </c>
      <c r="M151" s="6">
        <v>220285600</v>
      </c>
      <c r="N151" s="6">
        <v>203982826.5</v>
      </c>
      <c r="O151" s="6">
        <v>203982826.5</v>
      </c>
      <c r="P151" s="6">
        <f t="shared" si="65"/>
        <v>16302773.5</v>
      </c>
      <c r="Q151" s="6">
        <f t="shared" si="66"/>
        <v>0</v>
      </c>
    </row>
    <row r="152" spans="1:17" ht="56.25">
      <c r="A152" s="5" t="s">
        <v>223</v>
      </c>
      <c r="B152" s="3" t="s">
        <v>17</v>
      </c>
      <c r="C152" s="3" t="s">
        <v>18</v>
      </c>
      <c r="D152" s="3" t="s">
        <v>19</v>
      </c>
      <c r="E152" s="4" t="s">
        <v>224</v>
      </c>
      <c r="F152" s="6">
        <v>500000000</v>
      </c>
      <c r="G152" s="6">
        <v>0</v>
      </c>
      <c r="H152" s="6">
        <v>0</v>
      </c>
      <c r="I152" s="6">
        <v>500000000</v>
      </c>
      <c r="J152" s="6">
        <v>0</v>
      </c>
      <c r="K152" s="6">
        <v>451640000</v>
      </c>
      <c r="L152" s="6">
        <v>48360000</v>
      </c>
      <c r="M152" s="6">
        <v>403970000</v>
      </c>
      <c r="N152" s="6">
        <v>137854982</v>
      </c>
      <c r="O152" s="6">
        <v>137854982</v>
      </c>
      <c r="P152" s="6">
        <f t="shared" si="65"/>
        <v>266115018</v>
      </c>
      <c r="Q152" s="6">
        <f t="shared" si="66"/>
        <v>0</v>
      </c>
    </row>
    <row r="153" spans="1:17" ht="56.25">
      <c r="A153" s="5" t="s">
        <v>223</v>
      </c>
      <c r="B153" s="3" t="s">
        <v>26</v>
      </c>
      <c r="C153" s="3" t="s">
        <v>27</v>
      </c>
      <c r="D153" s="3" t="s">
        <v>19</v>
      </c>
      <c r="E153" s="4" t="s">
        <v>224</v>
      </c>
      <c r="F153" s="6">
        <v>200000000</v>
      </c>
      <c r="G153" s="6">
        <v>0</v>
      </c>
      <c r="H153" s="6">
        <v>0</v>
      </c>
      <c r="I153" s="6">
        <v>200000000</v>
      </c>
      <c r="J153" s="6">
        <v>0</v>
      </c>
      <c r="K153" s="6">
        <v>0</v>
      </c>
      <c r="L153" s="6">
        <v>200000000</v>
      </c>
      <c r="M153" s="6">
        <v>0</v>
      </c>
      <c r="N153" s="6">
        <v>0</v>
      </c>
      <c r="O153" s="6">
        <v>0</v>
      </c>
      <c r="P153" s="6">
        <f t="shared" si="65"/>
        <v>0</v>
      </c>
      <c r="Q153" s="6">
        <f t="shared" si="66"/>
        <v>0</v>
      </c>
    </row>
    <row r="154" spans="1:17" ht="45">
      <c r="A154" s="5" t="s">
        <v>225</v>
      </c>
      <c r="B154" s="3" t="s">
        <v>17</v>
      </c>
      <c r="C154" s="3" t="s">
        <v>42</v>
      </c>
      <c r="D154" s="3" t="s">
        <v>19</v>
      </c>
      <c r="E154" s="4" t="s">
        <v>226</v>
      </c>
      <c r="F154" s="6">
        <v>1190000000</v>
      </c>
      <c r="G154" s="6">
        <v>0</v>
      </c>
      <c r="H154" s="6">
        <v>0</v>
      </c>
      <c r="I154" s="6">
        <v>1190000000</v>
      </c>
      <c r="J154" s="6">
        <v>0</v>
      </c>
      <c r="K154" s="6">
        <v>0</v>
      </c>
      <c r="L154" s="6">
        <v>1190000000</v>
      </c>
      <c r="M154" s="6">
        <v>0</v>
      </c>
      <c r="N154" s="6">
        <v>0</v>
      </c>
      <c r="O154" s="6">
        <v>0</v>
      </c>
      <c r="P154" s="6">
        <f t="shared" si="65"/>
        <v>0</v>
      </c>
      <c r="Q154" s="6">
        <f t="shared" si="66"/>
        <v>0</v>
      </c>
    </row>
    <row r="155" spans="1:17" ht="45">
      <c r="A155" s="5" t="s">
        <v>227</v>
      </c>
      <c r="B155" s="3" t="s">
        <v>17</v>
      </c>
      <c r="C155" s="3" t="s">
        <v>42</v>
      </c>
      <c r="D155" s="3" t="s">
        <v>19</v>
      </c>
      <c r="E155" s="4" t="s">
        <v>228</v>
      </c>
      <c r="F155" s="6">
        <v>2000000000</v>
      </c>
      <c r="G155" s="6">
        <v>0</v>
      </c>
      <c r="H155" s="6">
        <v>0</v>
      </c>
      <c r="I155" s="6">
        <v>2000000000</v>
      </c>
      <c r="J155" s="6">
        <v>0</v>
      </c>
      <c r="K155" s="6">
        <v>708149144</v>
      </c>
      <c r="L155" s="6">
        <v>1291850856</v>
      </c>
      <c r="M155" s="6">
        <v>158602837</v>
      </c>
      <c r="N155" s="6">
        <v>23076076.879999999</v>
      </c>
      <c r="O155" s="6">
        <v>21112576.879999999</v>
      </c>
      <c r="P155" s="6">
        <f t="shared" si="65"/>
        <v>135526760.12</v>
      </c>
      <c r="Q155" s="6">
        <f t="shared" si="66"/>
        <v>1963500</v>
      </c>
    </row>
    <row r="156" spans="1:17" ht="67.5">
      <c r="A156" s="5" t="s">
        <v>229</v>
      </c>
      <c r="B156" s="3" t="s">
        <v>17</v>
      </c>
      <c r="C156" s="3" t="s">
        <v>42</v>
      </c>
      <c r="D156" s="3" t="s">
        <v>19</v>
      </c>
      <c r="E156" s="4" t="s">
        <v>230</v>
      </c>
      <c r="F156" s="6">
        <v>15500000000</v>
      </c>
      <c r="G156" s="6">
        <v>0</v>
      </c>
      <c r="H156" s="6">
        <v>0</v>
      </c>
      <c r="I156" s="6">
        <v>15500000000</v>
      </c>
      <c r="J156" s="6">
        <v>0</v>
      </c>
      <c r="K156" s="6">
        <v>12042285862.09</v>
      </c>
      <c r="L156" s="6">
        <v>3457714137.9099998</v>
      </c>
      <c r="M156" s="6">
        <v>10957378507.129999</v>
      </c>
      <c r="N156" s="6">
        <v>4808560459.5900002</v>
      </c>
      <c r="O156" s="6">
        <v>4808560459.5900002</v>
      </c>
      <c r="P156" s="6">
        <f t="shared" si="65"/>
        <v>6148818047.539999</v>
      </c>
      <c r="Q156" s="6">
        <f t="shared" si="66"/>
        <v>0</v>
      </c>
    </row>
    <row r="157" spans="1:17" ht="67.5">
      <c r="A157" s="5" t="s">
        <v>229</v>
      </c>
      <c r="B157" s="3" t="s">
        <v>26</v>
      </c>
      <c r="C157" s="3" t="s">
        <v>27</v>
      </c>
      <c r="D157" s="3" t="s">
        <v>19</v>
      </c>
      <c r="E157" s="4" t="s">
        <v>230</v>
      </c>
      <c r="F157" s="6">
        <v>2700000000</v>
      </c>
      <c r="G157" s="6">
        <v>0</v>
      </c>
      <c r="H157" s="6">
        <v>0</v>
      </c>
      <c r="I157" s="6">
        <v>2700000000</v>
      </c>
      <c r="J157" s="6">
        <v>0</v>
      </c>
      <c r="K157" s="6">
        <v>386846212</v>
      </c>
      <c r="L157" s="6">
        <v>2313153788</v>
      </c>
      <c r="M157" s="6">
        <v>386846212</v>
      </c>
      <c r="N157" s="6">
        <v>196139888</v>
      </c>
      <c r="O157" s="6">
        <v>196139888</v>
      </c>
      <c r="P157" s="6">
        <f t="shared" si="65"/>
        <v>190706324</v>
      </c>
      <c r="Q157" s="6">
        <f t="shared" si="66"/>
        <v>0</v>
      </c>
    </row>
    <row r="158" spans="1:17" ht="33.75">
      <c r="A158" s="5" t="s">
        <v>231</v>
      </c>
      <c r="B158" s="3" t="s">
        <v>17</v>
      </c>
      <c r="C158" s="3" t="s">
        <v>42</v>
      </c>
      <c r="D158" s="3" t="s">
        <v>19</v>
      </c>
      <c r="E158" s="4" t="s">
        <v>232</v>
      </c>
      <c r="F158" s="6">
        <v>5000000000</v>
      </c>
      <c r="G158" s="6">
        <v>0</v>
      </c>
      <c r="H158" s="6">
        <v>0</v>
      </c>
      <c r="I158" s="6">
        <v>5000000000</v>
      </c>
      <c r="J158" s="6">
        <v>0</v>
      </c>
      <c r="K158" s="6">
        <v>4299717398.9799995</v>
      </c>
      <c r="L158" s="6">
        <v>700282601.01999998</v>
      </c>
      <c r="M158" s="6">
        <v>1741104497.3699999</v>
      </c>
      <c r="N158" s="6">
        <v>30157434</v>
      </c>
      <c r="O158" s="6">
        <v>30157434</v>
      </c>
      <c r="P158" s="6">
        <f t="shared" si="65"/>
        <v>1710947063.3699999</v>
      </c>
      <c r="Q158" s="6">
        <f t="shared" si="66"/>
        <v>0</v>
      </c>
    </row>
    <row r="159" spans="1:17" ht="33.75">
      <c r="A159" s="5" t="s">
        <v>231</v>
      </c>
      <c r="B159" s="3" t="s">
        <v>26</v>
      </c>
      <c r="C159" s="3" t="s">
        <v>27</v>
      </c>
      <c r="D159" s="3" t="s">
        <v>19</v>
      </c>
      <c r="E159" s="4" t="s">
        <v>232</v>
      </c>
      <c r="F159" s="6">
        <v>1000000000</v>
      </c>
      <c r="G159" s="6">
        <v>0</v>
      </c>
      <c r="H159" s="6">
        <v>0</v>
      </c>
      <c r="I159" s="6">
        <v>1000000000</v>
      </c>
      <c r="J159" s="6">
        <v>0</v>
      </c>
      <c r="K159" s="6">
        <v>1000000000</v>
      </c>
      <c r="L159" s="6">
        <v>0</v>
      </c>
      <c r="M159" s="6">
        <v>227450000</v>
      </c>
      <c r="N159" s="6">
        <v>206413846.5</v>
      </c>
      <c r="O159" s="6">
        <v>206413846.5</v>
      </c>
      <c r="P159" s="6">
        <f t="shared" si="65"/>
        <v>21036153.5</v>
      </c>
      <c r="Q159" s="6">
        <f t="shared" si="66"/>
        <v>0</v>
      </c>
    </row>
    <row r="160" spans="1:17" ht="33.75">
      <c r="A160" s="5" t="s">
        <v>231</v>
      </c>
      <c r="B160" s="3" t="s">
        <v>26</v>
      </c>
      <c r="C160" s="3" t="s">
        <v>59</v>
      </c>
      <c r="D160" s="3" t="s">
        <v>19</v>
      </c>
      <c r="E160" s="4" t="s">
        <v>232</v>
      </c>
      <c r="F160" s="6">
        <v>30000000000</v>
      </c>
      <c r="G160" s="6">
        <v>0</v>
      </c>
      <c r="H160" s="6">
        <v>0</v>
      </c>
      <c r="I160" s="6">
        <v>30000000000</v>
      </c>
      <c r="J160" s="6">
        <v>0</v>
      </c>
      <c r="K160" s="6">
        <v>8614416215</v>
      </c>
      <c r="L160" s="6">
        <v>21385583785</v>
      </c>
      <c r="M160" s="6">
        <v>6598432526</v>
      </c>
      <c r="N160" s="6">
        <v>537505689</v>
      </c>
      <c r="O160" s="6">
        <v>537505689</v>
      </c>
      <c r="P160" s="6">
        <f t="shared" si="65"/>
        <v>6060926837</v>
      </c>
      <c r="Q160" s="6">
        <f t="shared" si="66"/>
        <v>0</v>
      </c>
    </row>
    <row r="161" spans="1:17" ht="33.75">
      <c r="A161" s="5" t="s">
        <v>233</v>
      </c>
      <c r="B161" s="3" t="s">
        <v>17</v>
      </c>
      <c r="C161" s="3" t="s">
        <v>42</v>
      </c>
      <c r="D161" s="3" t="s">
        <v>19</v>
      </c>
      <c r="E161" s="4" t="s">
        <v>234</v>
      </c>
      <c r="F161" s="6">
        <v>500000000</v>
      </c>
      <c r="G161" s="6">
        <v>0</v>
      </c>
      <c r="H161" s="6">
        <v>0</v>
      </c>
      <c r="I161" s="6">
        <v>500000000</v>
      </c>
      <c r="J161" s="6">
        <v>0</v>
      </c>
      <c r="K161" s="6">
        <v>0</v>
      </c>
      <c r="L161" s="6">
        <v>500000000</v>
      </c>
      <c r="M161" s="6">
        <v>0</v>
      </c>
      <c r="N161" s="6">
        <v>0</v>
      </c>
      <c r="O161" s="6">
        <v>0</v>
      </c>
      <c r="P161" s="6">
        <f t="shared" si="65"/>
        <v>0</v>
      </c>
      <c r="Q161" s="6">
        <f t="shared" si="66"/>
        <v>0</v>
      </c>
    </row>
    <row r="162" spans="1:17" ht="45">
      <c r="A162" s="5" t="s">
        <v>235</v>
      </c>
      <c r="B162" s="3" t="s">
        <v>26</v>
      </c>
      <c r="C162" s="3" t="s">
        <v>27</v>
      </c>
      <c r="D162" s="3" t="s">
        <v>19</v>
      </c>
      <c r="E162" s="4" t="s">
        <v>236</v>
      </c>
      <c r="F162" s="6">
        <v>580000000</v>
      </c>
      <c r="G162" s="6">
        <v>0</v>
      </c>
      <c r="H162" s="6">
        <v>0</v>
      </c>
      <c r="I162" s="6">
        <v>580000000</v>
      </c>
      <c r="J162" s="6">
        <v>0</v>
      </c>
      <c r="K162" s="6">
        <v>0</v>
      </c>
      <c r="L162" s="6">
        <v>580000000</v>
      </c>
      <c r="M162" s="6">
        <v>0</v>
      </c>
      <c r="N162" s="6">
        <v>0</v>
      </c>
      <c r="O162" s="6">
        <v>0</v>
      </c>
      <c r="P162" s="6">
        <f t="shared" si="65"/>
        <v>0</v>
      </c>
      <c r="Q162" s="6">
        <f t="shared" si="66"/>
        <v>0</v>
      </c>
    </row>
    <row r="163" spans="1:17" ht="56.25">
      <c r="A163" s="5" t="s">
        <v>237</v>
      </c>
      <c r="B163" s="3" t="s">
        <v>26</v>
      </c>
      <c r="C163" s="3" t="s">
        <v>27</v>
      </c>
      <c r="D163" s="3" t="s">
        <v>19</v>
      </c>
      <c r="E163" s="4" t="s">
        <v>238</v>
      </c>
      <c r="F163" s="6">
        <v>3720000000</v>
      </c>
      <c r="G163" s="6">
        <v>0</v>
      </c>
      <c r="H163" s="6">
        <v>0</v>
      </c>
      <c r="I163" s="6">
        <v>3720000000</v>
      </c>
      <c r="J163" s="6">
        <v>0</v>
      </c>
      <c r="K163" s="6">
        <v>0</v>
      </c>
      <c r="L163" s="6">
        <v>3720000000</v>
      </c>
      <c r="M163" s="6">
        <v>0</v>
      </c>
      <c r="N163" s="6">
        <v>0</v>
      </c>
      <c r="O163" s="6">
        <v>0</v>
      </c>
      <c r="P163" s="6">
        <f t="shared" ref="P163:P164" si="67">M163-N163</f>
        <v>0</v>
      </c>
      <c r="Q163" s="6">
        <f t="shared" si="66"/>
        <v>0</v>
      </c>
    </row>
    <row r="164" spans="1:17" ht="56.25">
      <c r="A164" s="5" t="s">
        <v>239</v>
      </c>
      <c r="B164" s="3" t="s">
        <v>17</v>
      </c>
      <c r="C164" s="3" t="s">
        <v>42</v>
      </c>
      <c r="D164" s="3" t="s">
        <v>19</v>
      </c>
      <c r="E164" s="4" t="s">
        <v>240</v>
      </c>
      <c r="F164" s="6">
        <v>2000000000</v>
      </c>
      <c r="G164" s="6">
        <v>0</v>
      </c>
      <c r="H164" s="6">
        <v>0</v>
      </c>
      <c r="I164" s="6">
        <v>2000000000</v>
      </c>
      <c r="J164" s="6">
        <v>0</v>
      </c>
      <c r="K164" s="6">
        <v>815200000</v>
      </c>
      <c r="L164" s="6">
        <v>1184800000</v>
      </c>
      <c r="M164" s="6">
        <v>636602401.88999999</v>
      </c>
      <c r="N164" s="6">
        <v>116849439</v>
      </c>
      <c r="O164" s="6">
        <v>116849439</v>
      </c>
      <c r="P164" s="6">
        <f t="shared" si="67"/>
        <v>519752962.88999999</v>
      </c>
      <c r="Q164" s="6">
        <f t="shared" si="66"/>
        <v>0</v>
      </c>
    </row>
    <row r="165" spans="1:17" s="9" customFormat="1">
      <c r="A165" s="20" t="s">
        <v>250</v>
      </c>
      <c r="B165" s="20"/>
      <c r="C165" s="20"/>
      <c r="D165" s="20"/>
      <c r="E165" s="17"/>
      <c r="F165" s="17">
        <f t="shared" ref="F165:Q165" si="68">SUM(F35:F164)</f>
        <v>3799191758599</v>
      </c>
      <c r="G165" s="17">
        <f t="shared" si="68"/>
        <v>0</v>
      </c>
      <c r="H165" s="17">
        <f t="shared" si="68"/>
        <v>0</v>
      </c>
      <c r="I165" s="17">
        <f t="shared" si="68"/>
        <v>3799191758599</v>
      </c>
      <c r="J165" s="17">
        <f t="shared" si="68"/>
        <v>0</v>
      </c>
      <c r="K165" s="17">
        <f t="shared" si="68"/>
        <v>3098689430364.1494</v>
      </c>
      <c r="L165" s="17">
        <f t="shared" si="68"/>
        <v>700502328234.84998</v>
      </c>
      <c r="M165" s="17">
        <f t="shared" si="68"/>
        <v>2194238287541.97</v>
      </c>
      <c r="N165" s="17">
        <f t="shared" si="68"/>
        <v>863052232940.86987</v>
      </c>
      <c r="O165" s="17">
        <f t="shared" si="68"/>
        <v>862156523140.75</v>
      </c>
      <c r="P165" s="17">
        <f t="shared" si="68"/>
        <v>1331186054601.1001</v>
      </c>
      <c r="Q165" s="17">
        <f t="shared" si="68"/>
        <v>895709800.11997688</v>
      </c>
    </row>
    <row r="166" spans="1:17" s="9" customFormat="1">
      <c r="A166" s="11"/>
      <c r="B166" s="11"/>
      <c r="C166" s="11"/>
      <c r="D166" s="11"/>
      <c r="E166" s="12"/>
      <c r="F166" s="12"/>
      <c r="G166" s="12"/>
      <c r="H166" s="12"/>
      <c r="I166" s="12"/>
      <c r="J166" s="12"/>
      <c r="K166" s="12"/>
      <c r="L166" s="12"/>
      <c r="M166" s="12"/>
      <c r="N166" s="12"/>
      <c r="O166" s="12"/>
      <c r="P166" s="12"/>
      <c r="Q166" s="12"/>
    </row>
    <row r="167" spans="1:17" s="9" customFormat="1">
      <c r="A167" s="21" t="s">
        <v>251</v>
      </c>
      <c r="B167" s="21"/>
      <c r="C167" s="21"/>
      <c r="D167" s="21"/>
      <c r="E167" s="18"/>
      <c r="F167" s="18">
        <f>F27+F33+F165</f>
        <v>4146091026186</v>
      </c>
      <c r="G167" s="18">
        <f t="shared" ref="G167:Q167" si="69">G27+G33+G165</f>
        <v>0</v>
      </c>
      <c r="H167" s="18">
        <f t="shared" si="69"/>
        <v>0</v>
      </c>
      <c r="I167" s="18">
        <f t="shared" si="69"/>
        <v>4146091026186</v>
      </c>
      <c r="J167" s="18">
        <f t="shared" si="69"/>
        <v>3182700000</v>
      </c>
      <c r="K167" s="18">
        <f t="shared" si="69"/>
        <v>3300742443004.1592</v>
      </c>
      <c r="L167" s="18">
        <f t="shared" si="69"/>
        <v>842165883181.83997</v>
      </c>
      <c r="M167" s="18">
        <f t="shared" si="69"/>
        <v>2289555863562.9897</v>
      </c>
      <c r="N167" s="18">
        <f t="shared" si="69"/>
        <v>937492507349.98987</v>
      </c>
      <c r="O167" s="18">
        <f t="shared" si="69"/>
        <v>936446280558.48999</v>
      </c>
      <c r="P167" s="18">
        <f t="shared" si="69"/>
        <v>1352063356213</v>
      </c>
      <c r="Q167" s="18">
        <f t="shared" si="69"/>
        <v>1046226791.4999779</v>
      </c>
    </row>
    <row r="168" spans="1:17" hidden="1">
      <c r="A168" s="5" t="s">
        <v>0</v>
      </c>
      <c r="B168" s="3" t="s">
        <v>0</v>
      </c>
      <c r="C168" s="3" t="s">
        <v>0</v>
      </c>
      <c r="D168" s="3" t="s">
        <v>0</v>
      </c>
      <c r="E168" s="4" t="s">
        <v>0</v>
      </c>
      <c r="F168" s="6">
        <v>4146091026186</v>
      </c>
      <c r="G168" s="6">
        <v>0</v>
      </c>
      <c r="H168" s="6">
        <v>0</v>
      </c>
      <c r="I168" s="6">
        <v>4146091026186</v>
      </c>
      <c r="J168" s="6">
        <v>3182700000</v>
      </c>
      <c r="K168" s="6">
        <v>2687767019844.6299</v>
      </c>
      <c r="L168" s="6">
        <v>1455141306341.3701</v>
      </c>
      <c r="M168" s="6">
        <v>2033690184338.5901</v>
      </c>
      <c r="N168" s="6">
        <v>844803640944.34998</v>
      </c>
      <c r="O168" s="6">
        <v>842381646164.88</v>
      </c>
      <c r="P168" s="6">
        <f t="shared" ref="P147:P168" si="70">M168-N168</f>
        <v>1188886543394.2402</v>
      </c>
      <c r="Q168" s="6">
        <f t="shared" si="66"/>
        <v>2421994779.4699707</v>
      </c>
    </row>
    <row r="169" spans="1:17" s="9" customFormat="1" hidden="1">
      <c r="A169" s="15" t="s">
        <v>0</v>
      </c>
      <c r="B169" s="13" t="s">
        <v>0</v>
      </c>
      <c r="C169" s="13" t="s">
        <v>0</v>
      </c>
      <c r="D169" s="13" t="s">
        <v>0</v>
      </c>
      <c r="E169" s="14" t="s">
        <v>0</v>
      </c>
      <c r="F169" s="19">
        <f>+F167-F168</f>
        <v>0</v>
      </c>
      <c r="G169" s="19">
        <f>+G167-G168</f>
        <v>0</v>
      </c>
      <c r="H169" s="19">
        <f t="shared" ref="H169:Q169" si="71">+H167-H168</f>
        <v>0</v>
      </c>
      <c r="I169" s="19">
        <f>+I167-I168</f>
        <v>0</v>
      </c>
      <c r="J169" s="19">
        <f t="shared" si="71"/>
        <v>0</v>
      </c>
      <c r="K169" s="19">
        <f t="shared" si="71"/>
        <v>612975423159.5293</v>
      </c>
      <c r="L169" s="19">
        <f t="shared" si="71"/>
        <v>-612975423159.53015</v>
      </c>
      <c r="M169" s="19">
        <f t="shared" si="71"/>
        <v>255865679224.39966</v>
      </c>
      <c r="N169" s="19">
        <f t="shared" si="71"/>
        <v>92688866405.639893</v>
      </c>
      <c r="O169" s="19">
        <f t="shared" si="71"/>
        <v>94064634393.609985</v>
      </c>
      <c r="P169" s="19">
        <f t="shared" si="71"/>
        <v>163176812818.75977</v>
      </c>
      <c r="Q169" s="19">
        <f t="shared" si="71"/>
        <v>-1375767987.9699926</v>
      </c>
    </row>
    <row r="170" spans="1:17" hidden="1">
      <c r="A170" s="5" t="s">
        <v>0</v>
      </c>
      <c r="B170" s="3" t="s">
        <v>0</v>
      </c>
      <c r="C170" s="3" t="s">
        <v>0</v>
      </c>
      <c r="D170" s="3" t="s">
        <v>0</v>
      </c>
      <c r="E170" s="4" t="s">
        <v>0</v>
      </c>
      <c r="F170" s="7" t="s">
        <v>0</v>
      </c>
      <c r="G170" s="7" t="s">
        <v>0</v>
      </c>
      <c r="H170" s="7" t="s">
        <v>0</v>
      </c>
      <c r="I170" s="7" t="s">
        <v>0</v>
      </c>
      <c r="J170" s="7" t="s">
        <v>0</v>
      </c>
      <c r="K170" s="7" t="s">
        <v>0</v>
      </c>
      <c r="L170" s="7" t="s">
        <v>0</v>
      </c>
      <c r="M170" s="7" t="s">
        <v>0</v>
      </c>
      <c r="N170" s="7" t="s">
        <v>0</v>
      </c>
      <c r="O170" s="7" t="s">
        <v>0</v>
      </c>
      <c r="P170" s="6"/>
      <c r="Q170" s="6"/>
    </row>
    <row r="171" spans="1:17" ht="33.950000000000003" customHeight="1"/>
  </sheetData>
  <autoFilter ref="A4:O170" xr:uid="{00000000-0001-0000-0000-000000000000}"/>
  <mergeCells count="9">
    <mergeCell ref="A33:D33"/>
    <mergeCell ref="A165:D165"/>
    <mergeCell ref="A167:D167"/>
    <mergeCell ref="E2:I2"/>
    <mergeCell ref="A8:D8"/>
    <mergeCell ref="A11:D11"/>
    <mergeCell ref="A18:D18"/>
    <mergeCell ref="A25:D25"/>
    <mergeCell ref="A27:D27"/>
  </mergeCells>
  <pageMargins left="0.78740157480314965" right="0.78740157480314965" top="0.39370078740157483" bottom="0.39370078740157483" header="0.39370078740157483" footer="0.39370078740157483"/>
  <pageSetup paperSize="14" scale="48" orientation="landscape" horizontalDpi="300" verticalDpi="300" r:id="rId1"/>
  <headerFooter alignWithMargins="0">
    <oddFooter>&amp;CPágina &amp;P de &amp;N</oddFooter>
  </headerFooter>
  <colBreaks count="1" manualBreakCount="1">
    <brk id="17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67AC33-9536-4F9C-9FF0-D0070206BF7B}">
  <dimension ref="A1:T171"/>
  <sheetViews>
    <sheetView showGridLines="0" zoomScaleNormal="100" workbookViewId="0">
      <pane xSplit="6" ySplit="4" topLeftCell="J5" activePane="bottomRight" state="frozen"/>
      <selection pane="topRight" activeCell="F1" sqref="F1"/>
      <selection pane="bottomLeft" activeCell="A5" sqref="A5"/>
      <selection pane="bottomRight" activeCell="F4" sqref="F4"/>
    </sheetView>
  </sheetViews>
  <sheetFormatPr baseColWidth="10" defaultRowHeight="15"/>
  <cols>
    <col min="1" max="1" width="21.5703125" customWidth="1"/>
    <col min="2" max="2" width="9.5703125" customWidth="1"/>
    <col min="3" max="3" width="8" customWidth="1"/>
    <col min="4" max="5" width="9.5703125" customWidth="1"/>
    <col min="6" max="6" width="27.5703125" customWidth="1"/>
    <col min="7" max="18" width="18.85546875" customWidth="1"/>
  </cols>
  <sheetData>
    <row r="1" spans="1:18">
      <c r="A1" s="2" t="s">
        <v>0</v>
      </c>
      <c r="B1" s="2" t="s">
        <v>0</v>
      </c>
      <c r="C1" s="2" t="s">
        <v>0</v>
      </c>
      <c r="D1" s="2" t="s">
        <v>0</v>
      </c>
      <c r="E1" s="2"/>
      <c r="F1" s="2" t="s">
        <v>0</v>
      </c>
      <c r="G1" s="2" t="s">
        <v>0</v>
      </c>
      <c r="H1" s="2" t="s">
        <v>0</v>
      </c>
      <c r="I1" s="2" t="s">
        <v>0</v>
      </c>
      <c r="J1" s="2" t="s">
        <v>0</v>
      </c>
      <c r="K1" s="2" t="s">
        <v>0</v>
      </c>
      <c r="L1" s="2" t="s">
        <v>0</v>
      </c>
      <c r="M1" s="2" t="s">
        <v>0</v>
      </c>
      <c r="N1" s="2" t="s">
        <v>0</v>
      </c>
      <c r="O1" s="2" t="s">
        <v>0</v>
      </c>
      <c r="P1" s="2" t="s">
        <v>0</v>
      </c>
      <c r="Q1" s="2"/>
      <c r="R1" s="2"/>
    </row>
    <row r="2" spans="1:18" s="9" customFormat="1">
      <c r="A2" s="8" t="s">
        <v>0</v>
      </c>
      <c r="B2" s="8" t="s">
        <v>0</v>
      </c>
      <c r="C2" s="8" t="s">
        <v>0</v>
      </c>
      <c r="D2" s="8" t="s">
        <v>0</v>
      </c>
      <c r="E2" s="8"/>
      <c r="F2" s="22" t="s">
        <v>243</v>
      </c>
      <c r="G2" s="22"/>
      <c r="H2" s="22"/>
      <c r="I2" s="22"/>
      <c r="J2" s="22"/>
      <c r="K2" s="8" t="s">
        <v>0</v>
      </c>
      <c r="L2" s="8" t="s">
        <v>0</v>
      </c>
      <c r="M2" s="8" t="s">
        <v>0</v>
      </c>
      <c r="N2" s="8" t="s">
        <v>0</v>
      </c>
      <c r="O2" s="8" t="s">
        <v>0</v>
      </c>
      <c r="P2" s="8"/>
      <c r="Q2" s="8"/>
      <c r="R2" s="8"/>
    </row>
    <row r="3" spans="1:18">
      <c r="A3" s="2" t="s">
        <v>0</v>
      </c>
      <c r="B3" s="2" t="s">
        <v>0</v>
      </c>
      <c r="C3" s="2" t="s">
        <v>0</v>
      </c>
      <c r="D3" s="2" t="s">
        <v>0</v>
      </c>
      <c r="E3" s="2"/>
      <c r="F3" s="2" t="s">
        <v>0</v>
      </c>
      <c r="G3" s="2" t="s">
        <v>0</v>
      </c>
      <c r="H3" s="2" t="s">
        <v>0</v>
      </c>
      <c r="I3" s="2" t="s">
        <v>0</v>
      </c>
      <c r="J3" s="2" t="s">
        <v>0</v>
      </c>
      <c r="K3" s="2" t="s">
        <v>0</v>
      </c>
      <c r="L3" s="2" t="s">
        <v>0</v>
      </c>
      <c r="M3" s="2" t="s">
        <v>0</v>
      </c>
      <c r="N3" s="2" t="s">
        <v>0</v>
      </c>
      <c r="O3" s="2" t="s">
        <v>0</v>
      </c>
      <c r="P3" s="2" t="s">
        <v>0</v>
      </c>
      <c r="Q3" s="2"/>
      <c r="R3" s="2"/>
    </row>
    <row r="4" spans="1:18" ht="24">
      <c r="A4" s="1" t="s">
        <v>1</v>
      </c>
      <c r="B4" s="1" t="s">
        <v>2</v>
      </c>
      <c r="C4" s="1" t="s">
        <v>3</v>
      </c>
      <c r="D4" s="1" t="s">
        <v>4</v>
      </c>
      <c r="E4" s="1"/>
      <c r="F4" s="1" t="s">
        <v>5</v>
      </c>
      <c r="G4" s="1" t="s">
        <v>6</v>
      </c>
      <c r="H4" s="1" t="s">
        <v>7</v>
      </c>
      <c r="I4" s="1" t="s">
        <v>8</v>
      </c>
      <c r="J4" s="1" t="s">
        <v>9</v>
      </c>
      <c r="K4" s="1" t="s">
        <v>10</v>
      </c>
      <c r="L4" s="1" t="s">
        <v>11</v>
      </c>
      <c r="M4" s="1" t="s">
        <v>12</v>
      </c>
      <c r="N4" s="1" t="s">
        <v>13</v>
      </c>
      <c r="O4" s="1" t="s">
        <v>14</v>
      </c>
      <c r="P4" s="1" t="s">
        <v>15</v>
      </c>
      <c r="Q4" s="1" t="s">
        <v>241</v>
      </c>
      <c r="R4" s="1" t="s">
        <v>242</v>
      </c>
    </row>
    <row r="5" spans="1:18" ht="22.5">
      <c r="A5" s="5" t="s">
        <v>16</v>
      </c>
      <c r="B5" s="3" t="s">
        <v>17</v>
      </c>
      <c r="C5" s="3" t="s">
        <v>18</v>
      </c>
      <c r="D5" s="3" t="s">
        <v>19</v>
      </c>
      <c r="E5" s="3" t="str">
        <f>A5&amp;B5&amp;C5</f>
        <v>A-01-01-01Nación10</v>
      </c>
      <c r="F5" s="4" t="s">
        <v>20</v>
      </c>
      <c r="G5" s="6">
        <f>IF($F5="","",_xlfn.XLOOKUP($E5,[1]Hoja1!$S:$S,[1]Hoja1!W:W))</f>
        <v>63565065960</v>
      </c>
      <c r="H5" s="6">
        <f>IF($F5="","",_xlfn.XLOOKUP($E5,[1]Hoja1!$S:$S,[1]Hoja1!X:X))</f>
        <v>0</v>
      </c>
      <c r="I5" s="6">
        <f>IF($F5="","",_xlfn.XLOOKUP($E5,[1]Hoja1!$S:$S,[1]Hoja1!Y:Y))</f>
        <v>0</v>
      </c>
      <c r="J5" s="6">
        <f>IF($F5="","",_xlfn.XLOOKUP($E5,[1]Hoja1!$S:$S,[1]Hoja1!Z:Z))</f>
        <v>63565065960</v>
      </c>
      <c r="K5" s="6">
        <f>IF($F5="","",_xlfn.XLOOKUP($E5,[1]Hoja1!$S:$S,[1]Hoja1!AA:AA))</f>
        <v>0</v>
      </c>
      <c r="L5" s="6">
        <f>IF($F5="","",_xlfn.XLOOKUP($E5,[1]Hoja1!$S:$S,[1]Hoja1!AB:AB))</f>
        <v>63479065960</v>
      </c>
      <c r="M5" s="6">
        <f>IF($F5="","",_xlfn.XLOOKUP($E5,[1]Hoja1!$S:$S,[1]Hoja1!AC:AC))</f>
        <v>86000000</v>
      </c>
      <c r="N5" s="6">
        <f>IF($F5="","",_xlfn.XLOOKUP($E5,[1]Hoja1!$S:$S,[1]Hoja1!AD:AD))</f>
        <v>21618086072</v>
      </c>
      <c r="O5" s="6">
        <f>IF($F5="","",_xlfn.XLOOKUP($E5,[1]Hoja1!$S:$S,[1]Hoja1!AE:AE))</f>
        <v>21601107986</v>
      </c>
      <c r="P5" s="6">
        <f>IF($F5="","",_xlfn.XLOOKUP($E5,[1]Hoja1!$S:$S,[1]Hoja1!AF:AF))</f>
        <v>21601107986</v>
      </c>
      <c r="Q5" s="6">
        <f>N5-O5</f>
        <v>16978086</v>
      </c>
      <c r="R5" s="6">
        <f t="shared" ref="R5:R82" si="0">O5-P5</f>
        <v>0</v>
      </c>
    </row>
    <row r="6" spans="1:18" ht="22.5">
      <c r="A6" s="5" t="s">
        <v>21</v>
      </c>
      <c r="B6" s="3" t="s">
        <v>17</v>
      </c>
      <c r="C6" s="3" t="s">
        <v>18</v>
      </c>
      <c r="D6" s="3" t="s">
        <v>19</v>
      </c>
      <c r="E6" s="3" t="str">
        <f t="shared" ref="E6:E69" si="1">A6&amp;B6&amp;C6</f>
        <v>A-01-01-02Nación10</v>
      </c>
      <c r="F6" s="4" t="s">
        <v>22</v>
      </c>
      <c r="G6" s="6">
        <f>IF($F6="","",_xlfn.XLOOKUP($E6,[1]Hoja1!$S:$S,[1]Hoja1!W:W))</f>
        <v>21188355320</v>
      </c>
      <c r="H6" s="6">
        <f>IF($F6="","",_xlfn.XLOOKUP($E6,[1]Hoja1!$S:$S,[1]Hoja1!X:X))</f>
        <v>0</v>
      </c>
      <c r="I6" s="6">
        <f>IF($F6="","",_xlfn.XLOOKUP($E6,[1]Hoja1!$S:$S,[1]Hoja1!Y:Y))</f>
        <v>0</v>
      </c>
      <c r="J6" s="6">
        <f>IF($F6="","",_xlfn.XLOOKUP($E6,[1]Hoja1!$S:$S,[1]Hoja1!Z:Z))</f>
        <v>21188355320</v>
      </c>
      <c r="K6" s="6">
        <f>IF($F6="","",_xlfn.XLOOKUP($E6,[1]Hoja1!$S:$S,[1]Hoja1!AA:AA))</f>
        <v>0</v>
      </c>
      <c r="L6" s="6">
        <f>IF($F6="","",_xlfn.XLOOKUP($E6,[1]Hoja1!$S:$S,[1]Hoja1!AB:AB))</f>
        <v>21188355320</v>
      </c>
      <c r="M6" s="6">
        <f>IF($F6="","",_xlfn.XLOOKUP($E6,[1]Hoja1!$S:$S,[1]Hoja1!AC:AC))</f>
        <v>0</v>
      </c>
      <c r="N6" s="6">
        <f>IF($F6="","",_xlfn.XLOOKUP($E6,[1]Hoja1!$S:$S,[1]Hoja1!AD:AD))</f>
        <v>8073281112</v>
      </c>
      <c r="O6" s="6">
        <f>IF($F6="","",_xlfn.XLOOKUP($E6,[1]Hoja1!$S:$S,[1]Hoja1!AE:AE))</f>
        <v>8073281112</v>
      </c>
      <c r="P6" s="6">
        <f>IF($F6="","",_xlfn.XLOOKUP($E6,[1]Hoja1!$S:$S,[1]Hoja1!AF:AF))</f>
        <v>8073281112</v>
      </c>
      <c r="Q6" s="6">
        <f t="shared" ref="Q6:Q10" si="2">N6-O6</f>
        <v>0</v>
      </c>
      <c r="R6" s="6">
        <f t="shared" si="0"/>
        <v>0</v>
      </c>
    </row>
    <row r="7" spans="1:18" ht="33.75">
      <c r="A7" s="5" t="s">
        <v>23</v>
      </c>
      <c r="B7" s="3" t="s">
        <v>17</v>
      </c>
      <c r="C7" s="3" t="s">
        <v>18</v>
      </c>
      <c r="D7" s="3" t="s">
        <v>19</v>
      </c>
      <c r="E7" s="3" t="str">
        <f t="shared" si="1"/>
        <v>A-01-01-03Nación10</v>
      </c>
      <c r="F7" s="4" t="s">
        <v>24</v>
      </c>
      <c r="G7" s="6">
        <f>IF($F7="","",_xlfn.XLOOKUP($E7,[1]Hoja1!$S:$S,[1]Hoja1!W:W))</f>
        <v>7369862720</v>
      </c>
      <c r="H7" s="6">
        <f>IF($F7="","",_xlfn.XLOOKUP($E7,[1]Hoja1!$S:$S,[1]Hoja1!X:X))</f>
        <v>0</v>
      </c>
      <c r="I7" s="6">
        <f>IF($F7="","",_xlfn.XLOOKUP($E7,[1]Hoja1!$S:$S,[1]Hoja1!Y:Y))</f>
        <v>0</v>
      </c>
      <c r="J7" s="6">
        <f>IF($F7="","",_xlfn.XLOOKUP($E7,[1]Hoja1!$S:$S,[1]Hoja1!Z:Z))</f>
        <v>7369862720</v>
      </c>
      <c r="K7" s="6">
        <f>IF($F7="","",_xlfn.XLOOKUP($E7,[1]Hoja1!$S:$S,[1]Hoja1!AA:AA))</f>
        <v>0</v>
      </c>
      <c r="L7" s="6">
        <f>IF($F7="","",_xlfn.XLOOKUP($E7,[1]Hoja1!$S:$S,[1]Hoja1!AB:AB))</f>
        <v>7369862720</v>
      </c>
      <c r="M7" s="6">
        <f>IF($F7="","",_xlfn.XLOOKUP($E7,[1]Hoja1!$S:$S,[1]Hoja1!AC:AC))</f>
        <v>0</v>
      </c>
      <c r="N7" s="6">
        <f>IF($F7="","",_xlfn.XLOOKUP($E7,[1]Hoja1!$S:$S,[1]Hoja1!AD:AD))</f>
        <v>3220759863</v>
      </c>
      <c r="O7" s="6">
        <f>IF($F7="","",_xlfn.XLOOKUP($E7,[1]Hoja1!$S:$S,[1]Hoja1!AE:AE))</f>
        <v>3220759863</v>
      </c>
      <c r="P7" s="6">
        <f>IF($F7="","",_xlfn.XLOOKUP($E7,[1]Hoja1!$S:$S,[1]Hoja1!AF:AF))</f>
        <v>3220759863</v>
      </c>
      <c r="Q7" s="6">
        <f t="shared" si="2"/>
        <v>0</v>
      </c>
      <c r="R7" s="6">
        <f t="shared" si="0"/>
        <v>0</v>
      </c>
    </row>
    <row r="8" spans="1:18" s="9" customFormat="1" ht="22.5">
      <c r="A8" s="23" t="s">
        <v>244</v>
      </c>
      <c r="B8" s="24"/>
      <c r="C8" s="24"/>
      <c r="D8" s="25"/>
      <c r="E8" s="3" t="str">
        <f t="shared" si="1"/>
        <v>SUBTOTAL GASTOS DE PERSONAL</v>
      </c>
      <c r="F8" s="10"/>
      <c r="G8" s="10">
        <f t="shared" ref="G8:Q8" si="3">SUM(G5:G7)</f>
        <v>92123284000</v>
      </c>
      <c r="H8" s="10">
        <f t="shared" si="3"/>
        <v>0</v>
      </c>
      <c r="I8" s="10">
        <f t="shared" si="3"/>
        <v>0</v>
      </c>
      <c r="J8" s="10">
        <f t="shared" si="3"/>
        <v>92123284000</v>
      </c>
      <c r="K8" s="10">
        <f t="shared" si="3"/>
        <v>0</v>
      </c>
      <c r="L8" s="10">
        <f t="shared" si="3"/>
        <v>92037284000</v>
      </c>
      <c r="M8" s="10">
        <f t="shared" si="3"/>
        <v>86000000</v>
      </c>
      <c r="N8" s="10">
        <f t="shared" si="3"/>
        <v>32912127047</v>
      </c>
      <c r="O8" s="10">
        <f t="shared" si="3"/>
        <v>32895148961</v>
      </c>
      <c r="P8" s="10">
        <f t="shared" si="3"/>
        <v>32895148961</v>
      </c>
      <c r="Q8" s="10">
        <f t="shared" si="3"/>
        <v>16978086</v>
      </c>
      <c r="R8" s="10">
        <f>SUM(R5:R7)</f>
        <v>0</v>
      </c>
    </row>
    <row r="9" spans="1:18" s="9" customFormat="1">
      <c r="A9" s="11"/>
      <c r="B9" s="11"/>
      <c r="C9" s="11"/>
      <c r="D9" s="11"/>
      <c r="E9" s="3" t="str">
        <f t="shared" si="1"/>
        <v/>
      </c>
      <c r="F9" s="12"/>
      <c r="G9" s="6" t="str">
        <f>IF($F9="","",_xlfn.XLOOKUP($E9,[1]Hoja1!$S:$S,[1]Hoja1!W:W))</f>
        <v/>
      </c>
      <c r="H9" s="6" t="str">
        <f>IF($F9="","",_xlfn.XLOOKUP($E9,[1]Hoja1!$S:$S,[1]Hoja1!X:X))</f>
        <v/>
      </c>
      <c r="I9" s="6" t="str">
        <f>IF($F9="","",_xlfn.XLOOKUP($E9,[1]Hoja1!$S:$S,[1]Hoja1!Y:Y))</f>
        <v/>
      </c>
      <c r="J9" s="6" t="str">
        <f>IF($F9="","",_xlfn.XLOOKUP($E9,[1]Hoja1!$S:$S,[1]Hoja1!Z:Z))</f>
        <v/>
      </c>
      <c r="K9" s="6" t="str">
        <f>IF($F9="","",_xlfn.XLOOKUP($E9,[1]Hoja1!$S:$S,[1]Hoja1!AA:AA))</f>
        <v/>
      </c>
      <c r="L9" s="6" t="str">
        <f>IF($F9="","",_xlfn.XLOOKUP($E9,[1]Hoja1!$S:$S,[1]Hoja1!AB:AB))</f>
        <v/>
      </c>
      <c r="M9" s="6" t="str">
        <f>IF($F9="","",_xlfn.XLOOKUP($E9,[1]Hoja1!$S:$S,[1]Hoja1!AC:AC))</f>
        <v/>
      </c>
      <c r="N9" s="6" t="str">
        <f>IF($F9="","",_xlfn.XLOOKUP($E9,[1]Hoja1!$S:$S,[1]Hoja1!AD:AD))</f>
        <v/>
      </c>
      <c r="O9" s="6" t="str">
        <f>IF($F9="","",_xlfn.XLOOKUP($E9,[1]Hoja1!$S:$S,[1]Hoja1!AE:AE))</f>
        <v/>
      </c>
      <c r="P9" s="6" t="str">
        <f>IF($F9="","",_xlfn.XLOOKUP($E9,[1]Hoja1!$S:$S,[1]Hoja1!AF:AF))</f>
        <v/>
      </c>
      <c r="Q9" s="6"/>
      <c r="R9" s="12"/>
    </row>
    <row r="10" spans="1:18" ht="22.5">
      <c r="A10" s="5" t="s">
        <v>25</v>
      </c>
      <c r="B10" s="3" t="s">
        <v>26</v>
      </c>
      <c r="C10" s="3" t="s">
        <v>27</v>
      </c>
      <c r="D10" s="3" t="s">
        <v>19</v>
      </c>
      <c r="E10" s="3" t="str">
        <f t="shared" si="1"/>
        <v>A-02Propios20</v>
      </c>
      <c r="F10" s="4" t="s">
        <v>28</v>
      </c>
      <c r="G10" s="6">
        <f>IF($F10="","",_xlfn.XLOOKUP($E10,[1]Hoja1!$S:$S,[1]Hoja1!W:W))</f>
        <v>46602420109</v>
      </c>
      <c r="H10" s="6">
        <f>IF($F10="","",_xlfn.XLOOKUP($E10,[1]Hoja1!$S:$S,[1]Hoja1!X:X))</f>
        <v>0</v>
      </c>
      <c r="I10" s="6">
        <f>IF($F10="","",_xlfn.XLOOKUP($E10,[1]Hoja1!$S:$S,[1]Hoja1!Y:Y))</f>
        <v>0</v>
      </c>
      <c r="J10" s="6">
        <f>IF($F10="","",_xlfn.XLOOKUP($E10,[1]Hoja1!$S:$S,[1]Hoja1!Z:Z))</f>
        <v>46602420109</v>
      </c>
      <c r="K10" s="6">
        <f>IF($F10="","",_xlfn.XLOOKUP($E10,[1]Hoja1!$S:$S,[1]Hoja1!AA:AA))</f>
        <v>0</v>
      </c>
      <c r="L10" s="6">
        <f>IF($F10="","",_xlfn.XLOOKUP($E10,[1]Hoja1!$S:$S,[1]Hoja1!AB:AB))</f>
        <v>42280149632.010002</v>
      </c>
      <c r="M10" s="6">
        <f>IF($F10="","",_xlfn.XLOOKUP($E10,[1]Hoja1!$S:$S,[1]Hoja1!AC:AC))</f>
        <v>4322270476.9899998</v>
      </c>
      <c r="N10" s="6">
        <f>IF($F10="","",_xlfn.XLOOKUP($E10,[1]Hoja1!$S:$S,[1]Hoja1!AD:AD))</f>
        <v>29338114541.48</v>
      </c>
      <c r="O10" s="6">
        <f>IF($F10="","",_xlfn.XLOOKUP($E10,[1]Hoja1!$S:$S,[1]Hoja1!AE:AE))</f>
        <v>11001450844.02</v>
      </c>
      <c r="P10" s="6">
        <f>IF($F10="","",_xlfn.XLOOKUP($E10,[1]Hoja1!$S:$S,[1]Hoja1!AF:AF))</f>
        <v>10851064628.639999</v>
      </c>
      <c r="Q10" s="6">
        <f t="shared" si="2"/>
        <v>18336663697.459999</v>
      </c>
      <c r="R10" s="6">
        <f t="shared" si="0"/>
        <v>150386215.38000107</v>
      </c>
    </row>
    <row r="11" spans="1:18" s="9" customFormat="1" ht="22.5">
      <c r="A11" s="23" t="s">
        <v>245</v>
      </c>
      <c r="B11" s="24"/>
      <c r="C11" s="24"/>
      <c r="D11" s="25"/>
      <c r="E11" s="3" t="str">
        <f t="shared" si="1"/>
        <v>SUBTOTAL ADQUISICION BIENES Y SERVICIOS</v>
      </c>
      <c r="F11" s="10"/>
      <c r="G11" s="10">
        <f t="shared" ref="G11:Q11" si="4">SUM(G10)</f>
        <v>46602420109</v>
      </c>
      <c r="H11" s="10">
        <f t="shared" si="4"/>
        <v>0</v>
      </c>
      <c r="I11" s="10">
        <f t="shared" si="4"/>
        <v>0</v>
      </c>
      <c r="J11" s="10">
        <f t="shared" si="4"/>
        <v>46602420109</v>
      </c>
      <c r="K11" s="10">
        <f t="shared" si="4"/>
        <v>0</v>
      </c>
      <c r="L11" s="10">
        <f t="shared" si="4"/>
        <v>42280149632.010002</v>
      </c>
      <c r="M11" s="10">
        <f t="shared" si="4"/>
        <v>4322270476.9899998</v>
      </c>
      <c r="N11" s="10">
        <f t="shared" si="4"/>
        <v>29338114541.48</v>
      </c>
      <c r="O11" s="10">
        <f t="shared" si="4"/>
        <v>11001450844.02</v>
      </c>
      <c r="P11" s="10">
        <f t="shared" si="4"/>
        <v>10851064628.639999</v>
      </c>
      <c r="Q11" s="10">
        <f t="shared" si="4"/>
        <v>18336663697.459999</v>
      </c>
      <c r="R11" s="10">
        <f>SUM(R10)</f>
        <v>150386215.38000107</v>
      </c>
    </row>
    <row r="12" spans="1:18" s="9" customFormat="1">
      <c r="A12" s="11"/>
      <c r="B12" s="11"/>
      <c r="C12" s="11"/>
      <c r="D12" s="11"/>
      <c r="E12" s="3" t="str">
        <f t="shared" si="1"/>
        <v/>
      </c>
      <c r="F12" s="12"/>
      <c r="G12" s="6" t="str">
        <f>IF($F12="","",_xlfn.XLOOKUP($E12,[1]Hoja1!$S:$S,[1]Hoja1!W:W))</f>
        <v/>
      </c>
      <c r="H12" s="6" t="str">
        <f>IF($F12="","",_xlfn.XLOOKUP($E12,[1]Hoja1!$S:$S,[1]Hoja1!X:X))</f>
        <v/>
      </c>
      <c r="I12" s="6" t="str">
        <f>IF($F12="","",_xlfn.XLOOKUP($E12,[1]Hoja1!$S:$S,[1]Hoja1!Y:Y))</f>
        <v/>
      </c>
      <c r="J12" s="6" t="str">
        <f>IF($F12="","",_xlfn.XLOOKUP($E12,[1]Hoja1!$S:$S,[1]Hoja1!Z:Z))</f>
        <v/>
      </c>
      <c r="K12" s="6" t="str">
        <f>IF($F12="","",_xlfn.XLOOKUP($E12,[1]Hoja1!$S:$S,[1]Hoja1!AA:AA))</f>
        <v/>
      </c>
      <c r="L12" s="6" t="str">
        <f>IF($F12="","",_xlfn.XLOOKUP($E12,[1]Hoja1!$S:$S,[1]Hoja1!AB:AB))</f>
        <v/>
      </c>
      <c r="M12" s="6" t="str">
        <f>IF($F12="","",_xlfn.XLOOKUP($E12,[1]Hoja1!$S:$S,[1]Hoja1!AC:AC))</f>
        <v/>
      </c>
      <c r="N12" s="6" t="str">
        <f>IF($F12="","",_xlfn.XLOOKUP($E12,[1]Hoja1!$S:$S,[1]Hoja1!AD:AD))</f>
        <v/>
      </c>
      <c r="O12" s="6" t="str">
        <f>IF($F12="","",_xlfn.XLOOKUP($E12,[1]Hoja1!$S:$S,[1]Hoja1!AE:AE))</f>
        <v/>
      </c>
      <c r="P12" s="6" t="str">
        <f>IF($F12="","",_xlfn.XLOOKUP($E12,[1]Hoja1!$S:$S,[1]Hoja1!AF:AF))</f>
        <v/>
      </c>
      <c r="Q12" s="6"/>
      <c r="R12" s="12"/>
    </row>
    <row r="13" spans="1:18" ht="33.75">
      <c r="A13" s="5" t="s">
        <v>29</v>
      </c>
      <c r="B13" s="3" t="s">
        <v>17</v>
      </c>
      <c r="C13" s="3" t="s">
        <v>18</v>
      </c>
      <c r="D13" s="3" t="s">
        <v>19</v>
      </c>
      <c r="E13" s="3" t="str">
        <f t="shared" si="1"/>
        <v>A-03-03-01-999Nación10</v>
      </c>
      <c r="F13" s="4" t="s">
        <v>30</v>
      </c>
      <c r="G13" s="6">
        <f>IF($F13="","",_xlfn.XLOOKUP($E13,[1]Hoja1!$S:$S,[1]Hoja1!W:W))</f>
        <v>3182700000</v>
      </c>
      <c r="H13" s="6">
        <f>IF($F13="","",_xlfn.XLOOKUP($E13,[1]Hoja1!$S:$S,[1]Hoja1!X:X))</f>
        <v>0</v>
      </c>
      <c r="I13" s="6">
        <f>IF($F13="","",_xlfn.XLOOKUP($E13,[1]Hoja1!$S:$S,[1]Hoja1!Y:Y))</f>
        <v>0</v>
      </c>
      <c r="J13" s="6">
        <f>IF($F13="","",_xlfn.XLOOKUP($E13,[1]Hoja1!$S:$S,[1]Hoja1!Z:Z))</f>
        <v>3182700000</v>
      </c>
      <c r="K13" s="6">
        <f>IF($F13="","",_xlfn.XLOOKUP($E13,[1]Hoja1!$S:$S,[1]Hoja1!AA:AA))</f>
        <v>3182700000</v>
      </c>
      <c r="L13" s="6">
        <f>IF($F13="","",_xlfn.XLOOKUP($E13,[1]Hoja1!$S:$S,[1]Hoja1!AB:AB))</f>
        <v>0</v>
      </c>
      <c r="M13" s="6">
        <f>IF($F13="","",_xlfn.XLOOKUP($E13,[1]Hoja1!$S:$S,[1]Hoja1!AC:AC))</f>
        <v>0</v>
      </c>
      <c r="N13" s="6">
        <f>IF($F13="","",_xlfn.XLOOKUP($E13,[1]Hoja1!$S:$S,[1]Hoja1!AD:AD))</f>
        <v>0</v>
      </c>
      <c r="O13" s="6">
        <f>IF($F13="","",_xlfn.XLOOKUP($E13,[1]Hoja1!$S:$S,[1]Hoja1!AE:AE))</f>
        <v>0</v>
      </c>
      <c r="P13" s="6">
        <f>IF($F13="","",_xlfn.XLOOKUP($E13,[1]Hoja1!$S:$S,[1]Hoja1!AF:AF))</f>
        <v>0</v>
      </c>
      <c r="Q13" s="6">
        <f t="shared" ref="Q13:Q17" si="5">N13-O13</f>
        <v>0</v>
      </c>
      <c r="R13" s="6">
        <f t="shared" si="0"/>
        <v>0</v>
      </c>
    </row>
    <row r="14" spans="1:18" ht="33.75">
      <c r="A14" s="5" t="s">
        <v>31</v>
      </c>
      <c r="B14" s="3" t="s">
        <v>17</v>
      </c>
      <c r="C14" s="3" t="s">
        <v>18</v>
      </c>
      <c r="D14" s="3" t="s">
        <v>19</v>
      </c>
      <c r="E14" s="3" t="str">
        <f t="shared" si="1"/>
        <v>A-03-04-02-012Nación10</v>
      </c>
      <c r="F14" s="4" t="s">
        <v>32</v>
      </c>
      <c r="G14" s="6">
        <f>IF($F14="","",_xlfn.XLOOKUP($E14,[1]Hoja1!$S:$S,[1]Hoja1!W:W))</f>
        <v>384786336</v>
      </c>
      <c r="H14" s="6">
        <f>IF($F14="","",_xlfn.XLOOKUP($E14,[1]Hoja1!$S:$S,[1]Hoja1!X:X))</f>
        <v>0</v>
      </c>
      <c r="I14" s="6">
        <f>IF($F14="","",_xlfn.XLOOKUP($E14,[1]Hoja1!$S:$S,[1]Hoja1!Y:Y))</f>
        <v>0</v>
      </c>
      <c r="J14" s="6">
        <f>IF($F14="","",_xlfn.XLOOKUP($E14,[1]Hoja1!$S:$S,[1]Hoja1!Z:Z))</f>
        <v>384786336</v>
      </c>
      <c r="K14" s="6">
        <f>IF($F14="","",_xlfn.XLOOKUP($E14,[1]Hoja1!$S:$S,[1]Hoja1!AA:AA))</f>
        <v>0</v>
      </c>
      <c r="L14" s="6">
        <f>IF($F14="","",_xlfn.XLOOKUP($E14,[1]Hoja1!$S:$S,[1]Hoja1!AB:AB))</f>
        <v>384786336</v>
      </c>
      <c r="M14" s="6">
        <f>IF($F14="","",_xlfn.XLOOKUP($E14,[1]Hoja1!$S:$S,[1]Hoja1!AC:AC))</f>
        <v>0</v>
      </c>
      <c r="N14" s="6">
        <f>IF($F14="","",_xlfn.XLOOKUP($E14,[1]Hoja1!$S:$S,[1]Hoja1!AD:AD))</f>
        <v>163957499</v>
      </c>
      <c r="O14" s="6">
        <f>IF($F14="","",_xlfn.XLOOKUP($E14,[1]Hoja1!$S:$S,[1]Hoja1!AE:AE))</f>
        <v>163957499</v>
      </c>
      <c r="P14" s="6">
        <f>IF($F14="","",_xlfn.XLOOKUP($E14,[1]Hoja1!$S:$S,[1]Hoja1!AF:AF))</f>
        <v>163957499</v>
      </c>
      <c r="Q14" s="6">
        <f t="shared" si="5"/>
        <v>0</v>
      </c>
      <c r="R14" s="6">
        <f t="shared" si="0"/>
        <v>0</v>
      </c>
    </row>
    <row r="15" spans="1:18" ht="33.75">
      <c r="A15" s="5" t="s">
        <v>33</v>
      </c>
      <c r="B15" s="3" t="s">
        <v>17</v>
      </c>
      <c r="C15" s="3" t="s">
        <v>18</v>
      </c>
      <c r="D15" s="3" t="s">
        <v>19</v>
      </c>
      <c r="E15" s="3" t="str">
        <f t="shared" si="1"/>
        <v>A-03-04-02-036Nación10</v>
      </c>
      <c r="F15" s="4" t="s">
        <v>34</v>
      </c>
      <c r="G15" s="6">
        <f>IF($F15="","",_xlfn.XLOOKUP($E15,[1]Hoja1!$S:$S,[1]Hoja1!W:W))</f>
        <v>379948800</v>
      </c>
      <c r="H15" s="6">
        <f>IF($F15="","",_xlfn.XLOOKUP($E15,[1]Hoja1!$S:$S,[1]Hoja1!X:X))</f>
        <v>0</v>
      </c>
      <c r="I15" s="6">
        <f>IF($F15="","",_xlfn.XLOOKUP($E15,[1]Hoja1!$S:$S,[1]Hoja1!Y:Y))</f>
        <v>0</v>
      </c>
      <c r="J15" s="6">
        <f>IF($F15="","",_xlfn.XLOOKUP($E15,[1]Hoja1!$S:$S,[1]Hoja1!Z:Z))</f>
        <v>379948800</v>
      </c>
      <c r="K15" s="6">
        <f>IF($F15="","",_xlfn.XLOOKUP($E15,[1]Hoja1!$S:$S,[1]Hoja1!AA:AA))</f>
        <v>0</v>
      </c>
      <c r="L15" s="6">
        <f>IF($F15="","",_xlfn.XLOOKUP($E15,[1]Hoja1!$S:$S,[1]Hoja1!AB:AB))</f>
        <v>379948800</v>
      </c>
      <c r="M15" s="6">
        <f>IF($F15="","",_xlfn.XLOOKUP($E15,[1]Hoja1!$S:$S,[1]Hoja1!AC:AC))</f>
        <v>0</v>
      </c>
      <c r="N15" s="6">
        <f>IF($F15="","",_xlfn.XLOOKUP($E15,[1]Hoja1!$S:$S,[1]Hoja1!AD:AD))</f>
        <v>222373870</v>
      </c>
      <c r="O15" s="6">
        <f>IF($F15="","",_xlfn.XLOOKUP($E15,[1]Hoja1!$S:$S,[1]Hoja1!AE:AE))</f>
        <v>0</v>
      </c>
      <c r="P15" s="6">
        <f>IF($F15="","",_xlfn.XLOOKUP($E15,[1]Hoja1!$S:$S,[1]Hoja1!AF:AF))</f>
        <v>0</v>
      </c>
      <c r="Q15" s="6">
        <f t="shared" si="5"/>
        <v>222373870</v>
      </c>
      <c r="R15" s="6">
        <f t="shared" si="0"/>
        <v>0</v>
      </c>
    </row>
    <row r="16" spans="1:18" ht="22.5">
      <c r="A16" s="5" t="s">
        <v>35</v>
      </c>
      <c r="B16" s="3" t="s">
        <v>17</v>
      </c>
      <c r="C16" s="3" t="s">
        <v>18</v>
      </c>
      <c r="D16" s="3" t="s">
        <v>19</v>
      </c>
      <c r="E16" s="3" t="str">
        <f t="shared" si="1"/>
        <v>A-03-10Nación10</v>
      </c>
      <c r="F16" s="4" t="s">
        <v>36</v>
      </c>
      <c r="G16" s="6">
        <f>IF($F16="","",_xlfn.XLOOKUP($E16,[1]Hoja1!$S:$S,[1]Hoja1!W:W))</f>
        <v>24820843872</v>
      </c>
      <c r="H16" s="6">
        <f>IF($F16="","",_xlfn.XLOOKUP($E16,[1]Hoja1!$S:$S,[1]Hoja1!X:X))</f>
        <v>0</v>
      </c>
      <c r="I16" s="6">
        <f>IF($F16="","",_xlfn.XLOOKUP($E16,[1]Hoja1!$S:$S,[1]Hoja1!Y:Y))</f>
        <v>0</v>
      </c>
      <c r="J16" s="6">
        <f>IF($F16="","",_xlfn.XLOOKUP($E16,[1]Hoja1!$S:$S,[1]Hoja1!Z:Z))</f>
        <v>24820843872</v>
      </c>
      <c r="K16" s="6">
        <f>IF($F16="","",_xlfn.XLOOKUP($E16,[1]Hoja1!$S:$S,[1]Hoja1!AA:AA))</f>
        <v>0</v>
      </c>
      <c r="L16" s="6">
        <f>IF($F16="","",_xlfn.XLOOKUP($E16,[1]Hoja1!$S:$S,[1]Hoja1!AB:AB))</f>
        <v>24820843872</v>
      </c>
      <c r="M16" s="6">
        <f>IF($F16="","",_xlfn.XLOOKUP($E16,[1]Hoja1!$S:$S,[1]Hoja1!AC:AC))</f>
        <v>0</v>
      </c>
      <c r="N16" s="6">
        <f>IF($F16="","",_xlfn.XLOOKUP($E16,[1]Hoja1!$S:$S,[1]Hoja1!AD:AD))</f>
        <v>18371450385.77</v>
      </c>
      <c r="O16" s="6">
        <f>IF($F16="","",_xlfn.XLOOKUP($E16,[1]Hoja1!$S:$S,[1]Hoja1!AE:AE))</f>
        <v>17700921962.09</v>
      </c>
      <c r="P16" s="6">
        <f>IF($F16="","",_xlfn.XLOOKUP($E16,[1]Hoja1!$S:$S,[1]Hoja1!AF:AF))</f>
        <v>17700921962.09</v>
      </c>
      <c r="Q16" s="6">
        <f t="shared" si="5"/>
        <v>670528423.68000031</v>
      </c>
      <c r="R16" s="6">
        <f t="shared" si="0"/>
        <v>0</v>
      </c>
    </row>
    <row r="17" spans="1:20" ht="22.5">
      <c r="A17" s="5" t="s">
        <v>35</v>
      </c>
      <c r="B17" s="3" t="s">
        <v>26</v>
      </c>
      <c r="C17" s="3" t="s">
        <v>27</v>
      </c>
      <c r="D17" s="3" t="s">
        <v>19</v>
      </c>
      <c r="E17" s="3" t="str">
        <f t="shared" si="1"/>
        <v>A-03-10Propios20</v>
      </c>
      <c r="F17" s="4" t="s">
        <v>36</v>
      </c>
      <c r="G17" s="6">
        <f>IF($F17="","",_xlfn.XLOOKUP($E17,[1]Hoja1!$S:$S,[1]Hoja1!W:W))</f>
        <v>20000000000</v>
      </c>
      <c r="H17" s="6">
        <f>IF($F17="","",_xlfn.XLOOKUP($E17,[1]Hoja1!$S:$S,[1]Hoja1!X:X))</f>
        <v>0</v>
      </c>
      <c r="I17" s="6">
        <f>IF($F17="","",_xlfn.XLOOKUP($E17,[1]Hoja1!$S:$S,[1]Hoja1!Y:Y))</f>
        <v>0</v>
      </c>
      <c r="J17" s="6">
        <f>IF($F17="","",_xlfn.XLOOKUP($E17,[1]Hoja1!$S:$S,[1]Hoja1!Z:Z))</f>
        <v>20000000000</v>
      </c>
      <c r="K17" s="6">
        <f>IF($F17="","",_xlfn.XLOOKUP($E17,[1]Hoja1!$S:$S,[1]Hoja1!AA:AA))</f>
        <v>0</v>
      </c>
      <c r="L17" s="6">
        <f>IF($F17="","",_xlfn.XLOOKUP($E17,[1]Hoja1!$S:$S,[1]Hoja1!AB:AB))</f>
        <v>20000000000</v>
      </c>
      <c r="M17" s="6">
        <f>IF($F17="","",_xlfn.XLOOKUP($E17,[1]Hoja1!$S:$S,[1]Hoja1!AC:AC))</f>
        <v>0</v>
      </c>
      <c r="N17" s="6">
        <f>IF($F17="","",_xlfn.XLOOKUP($E17,[1]Hoja1!$S:$S,[1]Hoja1!AD:AD))</f>
        <v>57738891.329999998</v>
      </c>
      <c r="O17" s="6">
        <f>IF($F17="","",_xlfn.XLOOKUP($E17,[1]Hoja1!$S:$S,[1]Hoja1!AE:AE))</f>
        <v>0</v>
      </c>
      <c r="P17" s="6">
        <f>IF($F17="","",_xlfn.XLOOKUP($E17,[1]Hoja1!$S:$S,[1]Hoja1!AF:AF))</f>
        <v>0</v>
      </c>
      <c r="Q17" s="6">
        <f t="shared" si="5"/>
        <v>57738891.329999998</v>
      </c>
      <c r="R17" s="6">
        <f t="shared" si="0"/>
        <v>0</v>
      </c>
    </row>
    <row r="18" spans="1:20" s="9" customFormat="1" ht="22.5">
      <c r="A18" s="23" t="s">
        <v>246</v>
      </c>
      <c r="B18" s="24"/>
      <c r="C18" s="24"/>
      <c r="D18" s="25"/>
      <c r="E18" s="3" t="str">
        <f t="shared" si="1"/>
        <v>SUBTOTAL TRANSFERENCIAS CORRIENTES</v>
      </c>
      <c r="F18" s="10"/>
      <c r="G18" s="10">
        <f t="shared" ref="G18:Q18" si="6">SUM(G13:G17)</f>
        <v>48768279008</v>
      </c>
      <c r="H18" s="10">
        <f t="shared" si="6"/>
        <v>0</v>
      </c>
      <c r="I18" s="10">
        <f t="shared" si="6"/>
        <v>0</v>
      </c>
      <c r="J18" s="10">
        <f t="shared" si="6"/>
        <v>48768279008</v>
      </c>
      <c r="K18" s="10">
        <f t="shared" si="6"/>
        <v>3182700000</v>
      </c>
      <c r="L18" s="10">
        <f t="shared" si="6"/>
        <v>45585579008</v>
      </c>
      <c r="M18" s="10">
        <f t="shared" si="6"/>
        <v>0</v>
      </c>
      <c r="N18" s="10">
        <f t="shared" si="6"/>
        <v>18815520646.100002</v>
      </c>
      <c r="O18" s="10">
        <f t="shared" si="6"/>
        <v>17864879461.09</v>
      </c>
      <c r="P18" s="10">
        <f t="shared" si="6"/>
        <v>17864879461.09</v>
      </c>
      <c r="Q18" s="10">
        <f t="shared" si="6"/>
        <v>950641185.01000035</v>
      </c>
      <c r="R18" s="10">
        <f>SUM(R13:R17)</f>
        <v>0</v>
      </c>
    </row>
    <row r="19" spans="1:20" s="9" customFormat="1">
      <c r="A19" s="11"/>
      <c r="B19" s="11"/>
      <c r="C19" s="11"/>
      <c r="D19" s="11"/>
      <c r="E19" s="3" t="str">
        <f t="shared" si="1"/>
        <v/>
      </c>
      <c r="F19" s="12"/>
      <c r="G19" s="6" t="str">
        <f>IF($F19="","",_xlfn.XLOOKUP($E19,[1]Hoja1!$S:$S,[1]Hoja1!W:W))</f>
        <v/>
      </c>
      <c r="H19" s="6" t="str">
        <f>IF($F19="","",_xlfn.XLOOKUP($E19,[1]Hoja1!$S:$S,[1]Hoja1!X:X))</f>
        <v/>
      </c>
      <c r="I19" s="6" t="str">
        <f>IF($F19="","",_xlfn.XLOOKUP($E19,[1]Hoja1!$S:$S,[1]Hoja1!Y:Y))</f>
        <v/>
      </c>
      <c r="J19" s="6" t="str">
        <f>IF($F19="","",_xlfn.XLOOKUP($E19,[1]Hoja1!$S:$S,[1]Hoja1!Z:Z))</f>
        <v/>
      </c>
      <c r="K19" s="6" t="str">
        <f>IF($F19="","",_xlfn.XLOOKUP($E19,[1]Hoja1!$S:$S,[1]Hoja1!AA:AA))</f>
        <v/>
      </c>
      <c r="L19" s="6" t="str">
        <f>IF($F19="","",_xlfn.XLOOKUP($E19,[1]Hoja1!$S:$S,[1]Hoja1!AB:AB))</f>
        <v/>
      </c>
      <c r="M19" s="6" t="str">
        <f>IF($F19="","",_xlfn.XLOOKUP($E19,[1]Hoja1!$S:$S,[1]Hoja1!AC:AC))</f>
        <v/>
      </c>
      <c r="N19" s="6" t="str">
        <f>IF($F19="","",_xlfn.XLOOKUP($E19,[1]Hoja1!$S:$S,[1]Hoja1!AD:AD))</f>
        <v/>
      </c>
      <c r="O19" s="6" t="str">
        <f>IF($F19="","",_xlfn.XLOOKUP($E19,[1]Hoja1!$S:$S,[1]Hoja1!AE:AE))</f>
        <v/>
      </c>
      <c r="P19" s="6" t="str">
        <f>IF($F19="","",_xlfn.XLOOKUP($E19,[1]Hoja1!$S:$S,[1]Hoja1!AF:AF))</f>
        <v/>
      </c>
      <c r="Q19" s="6"/>
      <c r="R19" s="12"/>
    </row>
    <row r="20" spans="1:20" ht="22.5">
      <c r="A20" s="5" t="s">
        <v>37</v>
      </c>
      <c r="B20" s="3" t="s">
        <v>17</v>
      </c>
      <c r="C20" s="3" t="s">
        <v>18</v>
      </c>
      <c r="D20" s="3" t="s">
        <v>19</v>
      </c>
      <c r="E20" s="3" t="str">
        <f t="shared" si="1"/>
        <v>A-08-01Nación10</v>
      </c>
      <c r="F20" s="4" t="s">
        <v>38</v>
      </c>
      <c r="G20" s="6">
        <f>IF($F20="","",_xlfn.XLOOKUP($E20,[1]Hoja1!$S:$S,[1]Hoja1!W:W))</f>
        <v>28823520000</v>
      </c>
      <c r="H20" s="6">
        <f>IF($F20="","",_xlfn.XLOOKUP($E20,[1]Hoja1!$S:$S,[1]Hoja1!X:X))</f>
        <v>0</v>
      </c>
      <c r="I20" s="6">
        <f>IF($F20="","",_xlfn.XLOOKUP($E20,[1]Hoja1!$S:$S,[1]Hoja1!Y:Y))</f>
        <v>0</v>
      </c>
      <c r="J20" s="6">
        <f>IF($F20="","",_xlfn.XLOOKUP($E20,[1]Hoja1!$S:$S,[1]Hoja1!Z:Z))</f>
        <v>28823520000</v>
      </c>
      <c r="K20" s="6">
        <f>IF($F20="","",_xlfn.XLOOKUP($E20,[1]Hoja1!$S:$S,[1]Hoja1!AA:AA))</f>
        <v>0</v>
      </c>
      <c r="L20" s="6">
        <f>IF($F20="","",_xlfn.XLOOKUP($E20,[1]Hoja1!$S:$S,[1]Hoja1!AB:AB))</f>
        <v>20150000000</v>
      </c>
      <c r="M20" s="6">
        <f>IF($F20="","",_xlfn.XLOOKUP($E20,[1]Hoja1!$S:$S,[1]Hoja1!AC:AC))</f>
        <v>8673520000</v>
      </c>
      <c r="N20" s="6">
        <f>IF($F20="","",_xlfn.XLOOKUP($E20,[1]Hoja1!$S:$S,[1]Hoja1!AD:AD))</f>
        <v>14251813786.440001</v>
      </c>
      <c r="O20" s="6">
        <f>IF($F20="","",_xlfn.XLOOKUP($E20,[1]Hoja1!$S:$S,[1]Hoja1!AE:AE))</f>
        <v>12678795143.01</v>
      </c>
      <c r="P20" s="6">
        <f>IF($F20="","",_xlfn.XLOOKUP($E20,[1]Hoja1!$S:$S,[1]Hoja1!AF:AF))</f>
        <v>12678664367.01</v>
      </c>
      <c r="Q20" s="6">
        <f t="shared" ref="Q20:Q24" si="7">N20-O20</f>
        <v>1573018643.4300003</v>
      </c>
      <c r="R20" s="6">
        <f t="shared" si="0"/>
        <v>130776</v>
      </c>
    </row>
    <row r="21" spans="1:20" ht="22.5">
      <c r="A21" s="5" t="s">
        <v>39</v>
      </c>
      <c r="B21" s="3" t="s">
        <v>17</v>
      </c>
      <c r="C21" s="3" t="s">
        <v>18</v>
      </c>
      <c r="D21" s="3" t="s">
        <v>19</v>
      </c>
      <c r="E21" s="3" t="str">
        <f t="shared" si="1"/>
        <v>A-08-03Nación10</v>
      </c>
      <c r="F21" s="4" t="s">
        <v>40</v>
      </c>
      <c r="G21" s="6">
        <f>IF($F21="","",_xlfn.XLOOKUP($E21,[1]Hoja1!$S:$S,[1]Hoja1!W:W))</f>
        <v>1631520</v>
      </c>
      <c r="H21" s="6">
        <f>IF($F21="","",_xlfn.XLOOKUP($E21,[1]Hoja1!$S:$S,[1]Hoja1!X:X))</f>
        <v>0</v>
      </c>
      <c r="I21" s="6">
        <f>IF($F21="","",_xlfn.XLOOKUP($E21,[1]Hoja1!$S:$S,[1]Hoja1!Y:Y))</f>
        <v>0</v>
      </c>
      <c r="J21" s="6">
        <f>IF($F21="","",_xlfn.XLOOKUP($E21,[1]Hoja1!$S:$S,[1]Hoja1!Z:Z))</f>
        <v>1631520</v>
      </c>
      <c r="K21" s="6">
        <f>IF($F21="","",_xlfn.XLOOKUP($E21,[1]Hoja1!$S:$S,[1]Hoja1!AA:AA))</f>
        <v>0</v>
      </c>
      <c r="L21" s="6">
        <f>IF($F21="","",_xlfn.XLOOKUP($E21,[1]Hoja1!$S:$S,[1]Hoja1!AB:AB))</f>
        <v>0</v>
      </c>
      <c r="M21" s="6">
        <f>IF($F21="","",_xlfn.XLOOKUP($E21,[1]Hoja1!$S:$S,[1]Hoja1!AC:AC))</f>
        <v>1631520</v>
      </c>
      <c r="N21" s="6">
        <f>IF($F21="","",_xlfn.XLOOKUP($E21,[1]Hoja1!$S:$S,[1]Hoja1!AD:AD))</f>
        <v>0</v>
      </c>
      <c r="O21" s="6">
        <f>IF($F21="","",_xlfn.XLOOKUP($E21,[1]Hoja1!$S:$S,[1]Hoja1!AE:AE))</f>
        <v>0</v>
      </c>
      <c r="P21" s="6">
        <f>IF($F21="","",_xlfn.XLOOKUP($E21,[1]Hoja1!$S:$S,[1]Hoja1!AF:AF))</f>
        <v>0</v>
      </c>
      <c r="Q21" s="6">
        <f t="shared" si="7"/>
        <v>0</v>
      </c>
      <c r="R21" s="6">
        <f t="shared" si="0"/>
        <v>0</v>
      </c>
    </row>
    <row r="22" spans="1:20" ht="22.5">
      <c r="A22" s="5" t="s">
        <v>41</v>
      </c>
      <c r="B22" s="3" t="s">
        <v>17</v>
      </c>
      <c r="C22" s="3" t="s">
        <v>42</v>
      </c>
      <c r="D22" s="3" t="s">
        <v>43</v>
      </c>
      <c r="E22" s="3" t="str">
        <f t="shared" si="1"/>
        <v>A-08-04-01Nación11</v>
      </c>
      <c r="F22" s="4" t="s">
        <v>44</v>
      </c>
      <c r="G22" s="6">
        <f>IF($F22="","",_xlfn.XLOOKUP($E22,[1]Hoja1!$S:$S,[1]Hoja1!W:W))</f>
        <v>12784649856</v>
      </c>
      <c r="H22" s="6">
        <f>IF($F22="","",_xlfn.XLOOKUP($E22,[1]Hoja1!$S:$S,[1]Hoja1!X:X))</f>
        <v>0</v>
      </c>
      <c r="I22" s="6">
        <f>IF($F22="","",_xlfn.XLOOKUP($E22,[1]Hoja1!$S:$S,[1]Hoja1!Y:Y))</f>
        <v>0</v>
      </c>
      <c r="J22" s="6">
        <f>IF($F22="","",_xlfn.XLOOKUP($E22,[1]Hoja1!$S:$S,[1]Hoja1!Z:Z))</f>
        <v>12784649856</v>
      </c>
      <c r="K22" s="6">
        <f>IF($F22="","",_xlfn.XLOOKUP($E22,[1]Hoja1!$S:$S,[1]Hoja1!AA:AA))</f>
        <v>0</v>
      </c>
      <c r="L22" s="6">
        <f>IF($F22="","",_xlfn.XLOOKUP($E22,[1]Hoja1!$S:$S,[1]Hoja1!AB:AB))</f>
        <v>0</v>
      </c>
      <c r="M22" s="6">
        <f>IF($F22="","",_xlfn.XLOOKUP($E22,[1]Hoja1!$S:$S,[1]Hoja1!AC:AC))</f>
        <v>12784649856</v>
      </c>
      <c r="N22" s="6">
        <f>IF($F22="","",_xlfn.XLOOKUP($E22,[1]Hoja1!$S:$S,[1]Hoja1!AD:AD))</f>
        <v>0</v>
      </c>
      <c r="O22" s="6">
        <f>IF($F22="","",_xlfn.XLOOKUP($E22,[1]Hoja1!$S:$S,[1]Hoja1!AE:AE))</f>
        <v>0</v>
      </c>
      <c r="P22" s="6">
        <f>IF($F22="","",_xlfn.XLOOKUP($E22,[1]Hoja1!$S:$S,[1]Hoja1!AF:AF))</f>
        <v>0</v>
      </c>
      <c r="Q22" s="6">
        <f t="shared" si="7"/>
        <v>0</v>
      </c>
      <c r="R22" s="6">
        <f t="shared" si="0"/>
        <v>0</v>
      </c>
    </row>
    <row r="23" spans="1:20" ht="22.5">
      <c r="A23" s="5" t="s">
        <v>45</v>
      </c>
      <c r="B23" s="3" t="s">
        <v>26</v>
      </c>
      <c r="C23" s="3" t="s">
        <v>27</v>
      </c>
      <c r="D23" s="3" t="s">
        <v>19</v>
      </c>
      <c r="E23" s="3" t="str">
        <f t="shared" si="1"/>
        <v>A-08-04-04Propios20</v>
      </c>
      <c r="F23" s="4" t="s">
        <v>46</v>
      </c>
      <c r="G23" s="6">
        <f>IF($F23="","",_xlfn.XLOOKUP($E23,[1]Hoja1!$S:$S,[1]Hoja1!W:W))</f>
        <v>3000000000</v>
      </c>
      <c r="H23" s="6">
        <f>IF($F23="","",_xlfn.XLOOKUP($E23,[1]Hoja1!$S:$S,[1]Hoja1!X:X))</f>
        <v>0</v>
      </c>
      <c r="I23" s="6">
        <f>IF($F23="","",_xlfn.XLOOKUP($E23,[1]Hoja1!$S:$S,[1]Hoja1!Y:Y))</f>
        <v>0</v>
      </c>
      <c r="J23" s="6">
        <f>IF($F23="","",_xlfn.XLOOKUP($E23,[1]Hoja1!$S:$S,[1]Hoja1!Z:Z))</f>
        <v>3000000000</v>
      </c>
      <c r="K23" s="6">
        <f>IF($F23="","",_xlfn.XLOOKUP($E23,[1]Hoja1!$S:$S,[1]Hoja1!AA:AA))</f>
        <v>0</v>
      </c>
      <c r="L23" s="6">
        <f>IF($F23="","",_xlfn.XLOOKUP($E23,[1]Hoja1!$S:$S,[1]Hoja1!AB:AB))</f>
        <v>2000000000</v>
      </c>
      <c r="M23" s="6">
        <f>IF($F23="","",_xlfn.XLOOKUP($E23,[1]Hoja1!$S:$S,[1]Hoja1!AC:AC))</f>
        <v>1000000000</v>
      </c>
      <c r="N23" s="6">
        <f>IF($F23="","",_xlfn.XLOOKUP($E23,[1]Hoja1!$S:$S,[1]Hoja1!AD:AD))</f>
        <v>0</v>
      </c>
      <c r="O23" s="6">
        <f>IF($F23="","",_xlfn.XLOOKUP($E23,[1]Hoja1!$S:$S,[1]Hoja1!AE:AE))</f>
        <v>0</v>
      </c>
      <c r="P23" s="6">
        <f>IF($F23="","",_xlfn.XLOOKUP($E23,[1]Hoja1!$S:$S,[1]Hoja1!AF:AF))</f>
        <v>0</v>
      </c>
      <c r="Q23" s="6">
        <f t="shared" si="7"/>
        <v>0</v>
      </c>
      <c r="R23" s="6">
        <f t="shared" si="0"/>
        <v>0</v>
      </c>
    </row>
    <row r="24" spans="1:20" ht="22.5">
      <c r="A24" s="5" t="s">
        <v>47</v>
      </c>
      <c r="B24" s="3" t="s">
        <v>17</v>
      </c>
      <c r="C24" s="3" t="s">
        <v>18</v>
      </c>
      <c r="D24" s="3" t="s">
        <v>19</v>
      </c>
      <c r="E24" s="3" t="str">
        <f t="shared" si="1"/>
        <v>A-08-05Nación10</v>
      </c>
      <c r="F24" s="4" t="s">
        <v>48</v>
      </c>
      <c r="G24" s="6">
        <f>IF($F24="","",_xlfn.XLOOKUP($E24,[1]Hoja1!$S:$S,[1]Hoja1!W:W))</f>
        <v>2893440</v>
      </c>
      <c r="H24" s="6">
        <f>IF($F24="","",_xlfn.XLOOKUP($E24,[1]Hoja1!$S:$S,[1]Hoja1!X:X))</f>
        <v>0</v>
      </c>
      <c r="I24" s="6">
        <f>IF($F24="","",_xlfn.XLOOKUP($E24,[1]Hoja1!$S:$S,[1]Hoja1!Y:Y))</f>
        <v>0</v>
      </c>
      <c r="J24" s="6">
        <f>IF($F24="","",_xlfn.XLOOKUP($E24,[1]Hoja1!$S:$S,[1]Hoja1!Z:Z))</f>
        <v>2893440</v>
      </c>
      <c r="K24" s="6">
        <f>IF($F24="","",_xlfn.XLOOKUP($E24,[1]Hoja1!$S:$S,[1]Hoja1!AA:AA))</f>
        <v>0</v>
      </c>
      <c r="L24" s="6">
        <f>IF($F24="","",_xlfn.XLOOKUP($E24,[1]Hoja1!$S:$S,[1]Hoja1!AB:AB))</f>
        <v>0</v>
      </c>
      <c r="M24" s="6">
        <f>IF($F24="","",_xlfn.XLOOKUP($E24,[1]Hoja1!$S:$S,[1]Hoja1!AC:AC))</f>
        <v>2893440</v>
      </c>
      <c r="N24" s="6">
        <f>IF($F24="","",_xlfn.XLOOKUP($E24,[1]Hoja1!$S:$S,[1]Hoja1!AD:AD))</f>
        <v>0</v>
      </c>
      <c r="O24" s="6">
        <f>IF($F24="","",_xlfn.XLOOKUP($E24,[1]Hoja1!$S:$S,[1]Hoja1!AE:AE))</f>
        <v>0</v>
      </c>
      <c r="P24" s="6">
        <f>IF($F24="","",_xlfn.XLOOKUP($E24,[1]Hoja1!$S:$S,[1]Hoja1!AF:AF))</f>
        <v>0</v>
      </c>
      <c r="Q24" s="6">
        <f t="shared" si="7"/>
        <v>0</v>
      </c>
      <c r="R24" s="6">
        <f t="shared" si="0"/>
        <v>0</v>
      </c>
    </row>
    <row r="25" spans="1:20" s="9" customFormat="1" ht="22.5" customHeight="1">
      <c r="A25" s="23" t="s">
        <v>247</v>
      </c>
      <c r="B25" s="24"/>
      <c r="C25" s="24"/>
      <c r="D25" s="25"/>
      <c r="E25" s="3" t="str">
        <f t="shared" si="1"/>
        <v>SUBTOTAL  GASTOS POR TRIBUTOS, MULTAS, SANCIONES E INTERESES DE MORA</v>
      </c>
      <c r="F25" s="10"/>
      <c r="G25" s="10">
        <f t="shared" ref="G25:Q25" si="8">SUM(G20:G24)</f>
        <v>44612694816</v>
      </c>
      <c r="H25" s="10">
        <f t="shared" si="8"/>
        <v>0</v>
      </c>
      <c r="I25" s="10">
        <f t="shared" si="8"/>
        <v>0</v>
      </c>
      <c r="J25" s="10">
        <f t="shared" si="8"/>
        <v>44612694816</v>
      </c>
      <c r="K25" s="10">
        <f t="shared" si="8"/>
        <v>0</v>
      </c>
      <c r="L25" s="10">
        <f t="shared" si="8"/>
        <v>22150000000</v>
      </c>
      <c r="M25" s="10">
        <f t="shared" si="8"/>
        <v>22462694816</v>
      </c>
      <c r="N25" s="10">
        <f t="shared" si="8"/>
        <v>14251813786.440001</v>
      </c>
      <c r="O25" s="10">
        <f t="shared" si="8"/>
        <v>12678795143.01</v>
      </c>
      <c r="P25" s="10">
        <f t="shared" si="8"/>
        <v>12678664367.01</v>
      </c>
      <c r="Q25" s="10">
        <f t="shared" si="8"/>
        <v>1573018643.4300003</v>
      </c>
      <c r="R25" s="10">
        <f>SUM(R20:R24)</f>
        <v>130776</v>
      </c>
    </row>
    <row r="26" spans="1:20" s="9" customFormat="1">
      <c r="A26" s="13"/>
      <c r="B26" s="14"/>
      <c r="C26" s="15"/>
      <c r="D26" s="13"/>
      <c r="E26" s="3" t="str">
        <f t="shared" si="1"/>
        <v/>
      </c>
      <c r="F26" s="13"/>
      <c r="G26" s="6" t="str">
        <f>IF($F26="","",_xlfn.XLOOKUP($E26,[1]Hoja1!$S:$S,[1]Hoja1!W:W))</f>
        <v/>
      </c>
      <c r="H26" s="6" t="str">
        <f>IF($F26="","",_xlfn.XLOOKUP($E26,[1]Hoja1!$S:$S,[1]Hoja1!X:X))</f>
        <v/>
      </c>
      <c r="I26" s="6" t="str">
        <f>IF($F26="","",_xlfn.XLOOKUP($E26,[1]Hoja1!$S:$S,[1]Hoja1!Y:Y))</f>
        <v/>
      </c>
      <c r="J26" s="6" t="str">
        <f>IF($F26="","",_xlfn.XLOOKUP($E26,[1]Hoja1!$S:$S,[1]Hoja1!Z:Z))</f>
        <v/>
      </c>
      <c r="K26" s="6" t="str">
        <f>IF($F26="","",_xlfn.XLOOKUP($E26,[1]Hoja1!$S:$S,[1]Hoja1!AA:AA))</f>
        <v/>
      </c>
      <c r="L26" s="6" t="str">
        <f>IF($F26="","",_xlfn.XLOOKUP($E26,[1]Hoja1!$S:$S,[1]Hoja1!AB:AB))</f>
        <v/>
      </c>
      <c r="M26" s="6" t="str">
        <f>IF($F26="","",_xlfn.XLOOKUP($E26,[1]Hoja1!$S:$S,[1]Hoja1!AC:AC))</f>
        <v/>
      </c>
      <c r="N26" s="6" t="str">
        <f>IF($F26="","",_xlfn.XLOOKUP($E26,[1]Hoja1!$S:$S,[1]Hoja1!AD:AD))</f>
        <v/>
      </c>
      <c r="O26" s="6" t="str">
        <f>IF($F26="","",_xlfn.XLOOKUP($E26,[1]Hoja1!$S:$S,[1]Hoja1!AE:AE))</f>
        <v/>
      </c>
      <c r="P26" s="6" t="str">
        <f>IF($F26="","",_xlfn.XLOOKUP($E26,[1]Hoja1!$S:$S,[1]Hoja1!AF:AF))</f>
        <v/>
      </c>
      <c r="Q26" s="6"/>
      <c r="R26" s="16"/>
      <c r="S26" s="16"/>
      <c r="T26" s="16"/>
    </row>
    <row r="27" spans="1:20" s="9" customFormat="1" ht="22.5">
      <c r="A27" s="20" t="s">
        <v>248</v>
      </c>
      <c r="B27" s="20"/>
      <c r="C27" s="20"/>
      <c r="D27" s="20"/>
      <c r="E27" s="3" t="str">
        <f t="shared" si="1"/>
        <v>TOTAL FUNCIONAMIENTO</v>
      </c>
      <c r="F27" s="17"/>
      <c r="G27" s="17">
        <f t="shared" ref="G27:R27" si="9">G11+G18+G25+G8</f>
        <v>232106677933</v>
      </c>
      <c r="H27" s="17">
        <f t="shared" si="9"/>
        <v>0</v>
      </c>
      <c r="I27" s="17">
        <f t="shared" si="9"/>
        <v>0</v>
      </c>
      <c r="J27" s="17">
        <f t="shared" si="9"/>
        <v>232106677933</v>
      </c>
      <c r="K27" s="17">
        <f t="shared" si="9"/>
        <v>3182700000</v>
      </c>
      <c r="L27" s="17">
        <f t="shared" si="9"/>
        <v>202053012640.01001</v>
      </c>
      <c r="M27" s="17">
        <f t="shared" si="9"/>
        <v>26870965292.989998</v>
      </c>
      <c r="N27" s="17">
        <f t="shared" si="9"/>
        <v>95317576021.020004</v>
      </c>
      <c r="O27" s="17">
        <f t="shared" si="9"/>
        <v>74440274409.119995</v>
      </c>
      <c r="P27" s="17">
        <f t="shared" si="9"/>
        <v>74289757417.73999</v>
      </c>
      <c r="Q27" s="17">
        <f t="shared" si="9"/>
        <v>20877301611.900002</v>
      </c>
      <c r="R27" s="17">
        <f t="shared" si="9"/>
        <v>150516991.38000107</v>
      </c>
    </row>
    <row r="28" spans="1:20" s="9" customFormat="1">
      <c r="A28" s="13"/>
      <c r="B28" s="14"/>
      <c r="C28" s="15"/>
      <c r="D28" s="13"/>
      <c r="E28" s="3" t="str">
        <f t="shared" si="1"/>
        <v/>
      </c>
      <c r="F28" s="13"/>
      <c r="G28" s="6" t="str">
        <f>IF($F28="","",_xlfn.XLOOKUP($E28,[1]Hoja1!$S:$S,[1]Hoja1!W:W))</f>
        <v/>
      </c>
      <c r="H28" s="6" t="str">
        <f>IF($F28="","",_xlfn.XLOOKUP($E28,[1]Hoja1!$S:$S,[1]Hoja1!X:X))</f>
        <v/>
      </c>
      <c r="I28" s="6" t="str">
        <f>IF($F28="","",_xlfn.XLOOKUP($E28,[1]Hoja1!$S:$S,[1]Hoja1!Y:Y))</f>
        <v/>
      </c>
      <c r="J28" s="6" t="str">
        <f>IF($F28="","",_xlfn.XLOOKUP($E28,[1]Hoja1!$S:$S,[1]Hoja1!Z:Z))</f>
        <v/>
      </c>
      <c r="K28" s="6" t="str">
        <f>IF($F28="","",_xlfn.XLOOKUP($E28,[1]Hoja1!$S:$S,[1]Hoja1!AA:AA))</f>
        <v/>
      </c>
      <c r="L28" s="6" t="str">
        <f>IF($F28="","",_xlfn.XLOOKUP($E28,[1]Hoja1!$S:$S,[1]Hoja1!AB:AB))</f>
        <v/>
      </c>
      <c r="M28" s="6" t="str">
        <f>IF($F28="","",_xlfn.XLOOKUP($E28,[1]Hoja1!$S:$S,[1]Hoja1!AC:AC))</f>
        <v/>
      </c>
      <c r="N28" s="6" t="str">
        <f>IF($F28="","",_xlfn.XLOOKUP($E28,[1]Hoja1!$S:$S,[1]Hoja1!AD:AD))</f>
        <v/>
      </c>
      <c r="O28" s="6" t="str">
        <f>IF($F28="","",_xlfn.XLOOKUP($E28,[1]Hoja1!$S:$S,[1]Hoja1!AE:AE))</f>
        <v/>
      </c>
      <c r="P28" s="6" t="str">
        <f>IF($F28="","",_xlfn.XLOOKUP($E28,[1]Hoja1!$S:$S,[1]Hoja1!AF:AF))</f>
        <v/>
      </c>
      <c r="Q28" s="6"/>
      <c r="R28" s="16"/>
      <c r="S28" s="16"/>
      <c r="T28" s="16"/>
    </row>
    <row r="29" spans="1:20" s="9" customFormat="1">
      <c r="A29" s="13"/>
      <c r="B29" s="14"/>
      <c r="C29" s="15"/>
      <c r="D29" s="13"/>
      <c r="E29" s="3" t="str">
        <f t="shared" si="1"/>
        <v/>
      </c>
      <c r="F29" s="13"/>
      <c r="G29" s="6" t="str">
        <f>IF($F29="","",_xlfn.XLOOKUP($E29,[1]Hoja1!$S:$S,[1]Hoja1!W:W))</f>
        <v/>
      </c>
      <c r="H29" s="6" t="str">
        <f>IF($F29="","",_xlfn.XLOOKUP($E29,[1]Hoja1!$S:$S,[1]Hoja1!X:X))</f>
        <v/>
      </c>
      <c r="I29" s="6" t="str">
        <f>IF($F29="","",_xlfn.XLOOKUP($E29,[1]Hoja1!$S:$S,[1]Hoja1!Y:Y))</f>
        <v/>
      </c>
      <c r="J29" s="6" t="str">
        <f>IF($F29="","",_xlfn.XLOOKUP($E29,[1]Hoja1!$S:$S,[1]Hoja1!Z:Z))</f>
        <v/>
      </c>
      <c r="K29" s="6" t="str">
        <f>IF($F29="","",_xlfn.XLOOKUP($E29,[1]Hoja1!$S:$S,[1]Hoja1!AA:AA))</f>
        <v/>
      </c>
      <c r="L29" s="6" t="str">
        <f>IF($F29="","",_xlfn.XLOOKUP($E29,[1]Hoja1!$S:$S,[1]Hoja1!AB:AB))</f>
        <v/>
      </c>
      <c r="M29" s="6" t="str">
        <f>IF($F29="","",_xlfn.XLOOKUP($E29,[1]Hoja1!$S:$S,[1]Hoja1!AC:AC))</f>
        <v/>
      </c>
      <c r="N29" s="6" t="str">
        <f>IF($F29="","",_xlfn.XLOOKUP($E29,[1]Hoja1!$S:$S,[1]Hoja1!AD:AD))</f>
        <v/>
      </c>
      <c r="O29" s="6" t="str">
        <f>IF($F29="","",_xlfn.XLOOKUP($E29,[1]Hoja1!$S:$S,[1]Hoja1!AE:AE))</f>
        <v/>
      </c>
      <c r="P29" s="6" t="str">
        <f>IF($F29="","",_xlfn.XLOOKUP($E29,[1]Hoja1!$S:$S,[1]Hoja1!AF:AF))</f>
        <v/>
      </c>
      <c r="Q29" s="6"/>
      <c r="R29" s="16"/>
      <c r="S29" s="16"/>
      <c r="T29" s="16"/>
    </row>
    <row r="30" spans="1:20" ht="22.5">
      <c r="A30" s="5" t="s">
        <v>49</v>
      </c>
      <c r="B30" s="3" t="s">
        <v>17</v>
      </c>
      <c r="C30" s="3" t="s">
        <v>42</v>
      </c>
      <c r="D30" s="3" t="s">
        <v>43</v>
      </c>
      <c r="E30" s="3" t="str">
        <f t="shared" si="1"/>
        <v>B-10-01-02Nación11</v>
      </c>
      <c r="F30" s="4" t="s">
        <v>50</v>
      </c>
      <c r="G30" s="6">
        <f>IF($F30="","",_xlfn.XLOOKUP($E30,[1]Hoja1!$S:$S,[1]Hoja1!W:W))</f>
        <v>2456712528</v>
      </c>
      <c r="H30" s="6">
        <f>IF($F30="","",_xlfn.XLOOKUP($E30,[1]Hoja1!$S:$S,[1]Hoja1!X:X))</f>
        <v>0</v>
      </c>
      <c r="I30" s="6">
        <f>IF($F30="","",_xlfn.XLOOKUP($E30,[1]Hoja1!$S:$S,[1]Hoja1!Y:Y))</f>
        <v>0</v>
      </c>
      <c r="J30" s="6">
        <f>IF($F30="","",_xlfn.XLOOKUP($E30,[1]Hoja1!$S:$S,[1]Hoja1!Z:Z))</f>
        <v>2456712528</v>
      </c>
      <c r="K30" s="6">
        <f>IF($F30="","",_xlfn.XLOOKUP($E30,[1]Hoja1!$S:$S,[1]Hoja1!AA:AA))</f>
        <v>0</v>
      </c>
      <c r="L30" s="6">
        <f>IF($F30="","",_xlfn.XLOOKUP($E30,[1]Hoja1!$S:$S,[1]Hoja1!AB:AB))</f>
        <v>0</v>
      </c>
      <c r="M30" s="6">
        <f>IF($F30="","",_xlfn.XLOOKUP($E30,[1]Hoja1!$S:$S,[1]Hoja1!AC:AC))</f>
        <v>2456712528</v>
      </c>
      <c r="N30" s="6">
        <f>IF($F30="","",_xlfn.XLOOKUP($E30,[1]Hoja1!$S:$S,[1]Hoja1!AD:AD))</f>
        <v>0</v>
      </c>
      <c r="O30" s="6">
        <f>IF($F30="","",_xlfn.XLOOKUP($E30,[1]Hoja1!$S:$S,[1]Hoja1!AE:AE))</f>
        <v>0</v>
      </c>
      <c r="P30" s="6">
        <f>IF($F30="","",_xlfn.XLOOKUP($E30,[1]Hoja1!$S:$S,[1]Hoja1!AF:AF))</f>
        <v>0</v>
      </c>
      <c r="Q30" s="6">
        <f t="shared" ref="Q30:Q32" si="10">N30-O30</f>
        <v>0</v>
      </c>
      <c r="R30" s="6">
        <f t="shared" si="0"/>
        <v>0</v>
      </c>
    </row>
    <row r="31" spans="1:20" ht="22.5">
      <c r="A31" s="5" t="s">
        <v>51</v>
      </c>
      <c r="B31" s="3" t="s">
        <v>17</v>
      </c>
      <c r="C31" s="3" t="s">
        <v>42</v>
      </c>
      <c r="D31" s="3" t="s">
        <v>43</v>
      </c>
      <c r="E31" s="3" t="str">
        <f t="shared" si="1"/>
        <v>B-10-01-03Nación11</v>
      </c>
      <c r="F31" s="4" t="s">
        <v>52</v>
      </c>
      <c r="G31" s="6">
        <f>IF($F31="","",_xlfn.XLOOKUP($E31,[1]Hoja1!$S:$S,[1]Hoja1!W:W))</f>
        <v>99623092370</v>
      </c>
      <c r="H31" s="6">
        <f>IF($F31="","",_xlfn.XLOOKUP($E31,[1]Hoja1!$S:$S,[1]Hoja1!X:X))</f>
        <v>0</v>
      </c>
      <c r="I31" s="6">
        <f>IF($F31="","",_xlfn.XLOOKUP($E31,[1]Hoja1!$S:$S,[1]Hoja1!Y:Y))</f>
        <v>0</v>
      </c>
      <c r="J31" s="6">
        <f>IF($F31="","",_xlfn.XLOOKUP($E31,[1]Hoja1!$S:$S,[1]Hoja1!Z:Z))</f>
        <v>99623092370</v>
      </c>
      <c r="K31" s="6">
        <f>IF($F31="","",_xlfn.XLOOKUP($E31,[1]Hoja1!$S:$S,[1]Hoja1!AA:AA))</f>
        <v>0</v>
      </c>
      <c r="L31" s="6">
        <f>IF($F31="","",_xlfn.XLOOKUP($E31,[1]Hoja1!$S:$S,[1]Hoja1!AB:AB))</f>
        <v>0</v>
      </c>
      <c r="M31" s="6">
        <f>IF($F31="","",_xlfn.XLOOKUP($E31,[1]Hoja1!$S:$S,[1]Hoja1!AC:AC))</f>
        <v>99623092370</v>
      </c>
      <c r="N31" s="6">
        <f>IF($F31="","",_xlfn.XLOOKUP($E31,[1]Hoja1!$S:$S,[1]Hoja1!AD:AD))</f>
        <v>0</v>
      </c>
      <c r="O31" s="6">
        <f>IF($F31="","",_xlfn.XLOOKUP($E31,[1]Hoja1!$S:$S,[1]Hoja1!AE:AE))</f>
        <v>0</v>
      </c>
      <c r="P31" s="6">
        <f>IF($F31="","",_xlfn.XLOOKUP($E31,[1]Hoja1!$S:$S,[1]Hoja1!AF:AF))</f>
        <v>0</v>
      </c>
      <c r="Q31" s="6">
        <f t="shared" si="10"/>
        <v>0</v>
      </c>
      <c r="R31" s="6">
        <f t="shared" si="0"/>
        <v>0</v>
      </c>
    </row>
    <row r="32" spans="1:20" ht="22.5">
      <c r="A32" s="5" t="s">
        <v>53</v>
      </c>
      <c r="B32" s="3" t="s">
        <v>17</v>
      </c>
      <c r="C32" s="3" t="s">
        <v>42</v>
      </c>
      <c r="D32" s="3" t="s">
        <v>19</v>
      </c>
      <c r="E32" s="3" t="str">
        <f t="shared" si="1"/>
        <v>B-10-04-01Nación11</v>
      </c>
      <c r="F32" s="4" t="s">
        <v>54</v>
      </c>
      <c r="G32" s="6">
        <f>IF($F32="","",_xlfn.XLOOKUP($E32,[1]Hoja1!$S:$S,[1]Hoja1!W:W))</f>
        <v>12712784756</v>
      </c>
      <c r="H32" s="6">
        <f>IF($F32="","",_xlfn.XLOOKUP($E32,[1]Hoja1!$S:$S,[1]Hoja1!X:X))</f>
        <v>0</v>
      </c>
      <c r="I32" s="6">
        <f>IF($F32="","",_xlfn.XLOOKUP($E32,[1]Hoja1!$S:$S,[1]Hoja1!Y:Y))</f>
        <v>0</v>
      </c>
      <c r="J32" s="6">
        <f>IF($F32="","",_xlfn.XLOOKUP($E32,[1]Hoja1!$S:$S,[1]Hoja1!Z:Z))</f>
        <v>12712784756</v>
      </c>
      <c r="K32" s="6">
        <f>IF($F32="","",_xlfn.XLOOKUP($E32,[1]Hoja1!$S:$S,[1]Hoja1!AA:AA))</f>
        <v>0</v>
      </c>
      <c r="L32" s="6">
        <f>IF($F32="","",_xlfn.XLOOKUP($E32,[1]Hoja1!$S:$S,[1]Hoja1!AB:AB))</f>
        <v>0</v>
      </c>
      <c r="M32" s="6">
        <f>IF($F32="","",_xlfn.XLOOKUP($E32,[1]Hoja1!$S:$S,[1]Hoja1!AC:AC))</f>
        <v>12712784756</v>
      </c>
      <c r="N32" s="6">
        <f>IF($F32="","",_xlfn.XLOOKUP($E32,[1]Hoja1!$S:$S,[1]Hoja1!AD:AD))</f>
        <v>0</v>
      </c>
      <c r="O32" s="6">
        <f>IF($F32="","",_xlfn.XLOOKUP($E32,[1]Hoja1!$S:$S,[1]Hoja1!AE:AE))</f>
        <v>0</v>
      </c>
      <c r="P32" s="6">
        <f>IF($F32="","",_xlfn.XLOOKUP($E32,[1]Hoja1!$S:$S,[1]Hoja1!AF:AF))</f>
        <v>0</v>
      </c>
      <c r="Q32" s="6">
        <f t="shared" si="10"/>
        <v>0</v>
      </c>
      <c r="R32" s="6">
        <f t="shared" si="0"/>
        <v>0</v>
      </c>
    </row>
    <row r="33" spans="1:20" s="9" customFormat="1" ht="22.5">
      <c r="A33" s="20" t="s">
        <v>249</v>
      </c>
      <c r="B33" s="20"/>
      <c r="C33" s="20"/>
      <c r="D33" s="20"/>
      <c r="E33" s="3" t="str">
        <f t="shared" si="1"/>
        <v>TOTAL DEUDA PUBLICA</v>
      </c>
      <c r="F33" s="17"/>
      <c r="G33" s="17">
        <f t="shared" ref="G33:Q33" si="11">SUM(G30:G32)</f>
        <v>114792589654</v>
      </c>
      <c r="H33" s="17">
        <f t="shared" si="11"/>
        <v>0</v>
      </c>
      <c r="I33" s="17">
        <f t="shared" si="11"/>
        <v>0</v>
      </c>
      <c r="J33" s="17">
        <f t="shared" si="11"/>
        <v>114792589654</v>
      </c>
      <c r="K33" s="17">
        <f t="shared" si="11"/>
        <v>0</v>
      </c>
      <c r="L33" s="17">
        <f t="shared" si="11"/>
        <v>0</v>
      </c>
      <c r="M33" s="17">
        <f t="shared" si="11"/>
        <v>114792589654</v>
      </c>
      <c r="N33" s="17">
        <f t="shared" si="11"/>
        <v>0</v>
      </c>
      <c r="O33" s="17">
        <f t="shared" si="11"/>
        <v>0</v>
      </c>
      <c r="P33" s="17">
        <f t="shared" si="11"/>
        <v>0</v>
      </c>
      <c r="Q33" s="17">
        <f t="shared" si="11"/>
        <v>0</v>
      </c>
      <c r="R33" s="17">
        <f>SUM(R30:R32)</f>
        <v>0</v>
      </c>
    </row>
    <row r="34" spans="1:20" s="9" customFormat="1">
      <c r="A34" s="13"/>
      <c r="B34" s="14"/>
      <c r="C34" s="15"/>
      <c r="D34" s="13"/>
      <c r="E34" s="3" t="str">
        <f t="shared" si="1"/>
        <v/>
      </c>
      <c r="F34" s="13"/>
      <c r="G34" s="6" t="str">
        <f>IF($F34="","",_xlfn.XLOOKUP($E34,[1]Hoja1!$S:$S,[1]Hoja1!W:W))</f>
        <v/>
      </c>
      <c r="H34" s="6" t="str">
        <f>IF($F34="","",_xlfn.XLOOKUP($E34,[1]Hoja1!$S:$S,[1]Hoja1!X:X))</f>
        <v/>
      </c>
      <c r="I34" s="6" t="str">
        <f>IF($F34="","",_xlfn.XLOOKUP($E34,[1]Hoja1!$S:$S,[1]Hoja1!Y:Y))</f>
        <v/>
      </c>
      <c r="J34" s="6" t="str">
        <f>IF($F34="","",_xlfn.XLOOKUP($E34,[1]Hoja1!$S:$S,[1]Hoja1!Z:Z))</f>
        <v/>
      </c>
      <c r="K34" s="6" t="str">
        <f>IF($F34="","",_xlfn.XLOOKUP($E34,[1]Hoja1!$S:$S,[1]Hoja1!AA:AA))</f>
        <v/>
      </c>
      <c r="L34" s="6" t="str">
        <f>IF($F34="","",_xlfn.XLOOKUP($E34,[1]Hoja1!$S:$S,[1]Hoja1!AB:AB))</f>
        <v/>
      </c>
      <c r="M34" s="6" t="str">
        <f>IF($F34="","",_xlfn.XLOOKUP($E34,[1]Hoja1!$S:$S,[1]Hoja1!AC:AC))</f>
        <v/>
      </c>
      <c r="N34" s="6" t="str">
        <f>IF($F34="","",_xlfn.XLOOKUP($E34,[1]Hoja1!$S:$S,[1]Hoja1!AD:AD))</f>
        <v/>
      </c>
      <c r="O34" s="6" t="str">
        <f>IF($F34="","",_xlfn.XLOOKUP($E34,[1]Hoja1!$S:$S,[1]Hoja1!AE:AE))</f>
        <v/>
      </c>
      <c r="P34" s="6" t="str">
        <f>IF($F34="","",_xlfn.XLOOKUP($E34,[1]Hoja1!$S:$S,[1]Hoja1!AF:AF))</f>
        <v/>
      </c>
      <c r="Q34" s="6"/>
      <c r="R34" s="16"/>
      <c r="S34" s="16"/>
      <c r="T34" s="16"/>
    </row>
    <row r="35" spans="1:20" ht="90">
      <c r="A35" s="5" t="s">
        <v>55</v>
      </c>
      <c r="B35" s="3" t="s">
        <v>17</v>
      </c>
      <c r="C35" s="3" t="s">
        <v>42</v>
      </c>
      <c r="D35" s="3" t="s">
        <v>19</v>
      </c>
      <c r="E35" s="3" t="str">
        <f t="shared" si="1"/>
        <v>C-2401-0600-41Nación11</v>
      </c>
      <c r="F35" s="4" t="s">
        <v>56</v>
      </c>
      <c r="G35" s="6">
        <f>IF($F35="","",_xlfn.XLOOKUP($E35,[1]Hoja1!$S:$S,[1]Hoja1!W:W))</f>
        <v>45000000000</v>
      </c>
      <c r="H35" s="6">
        <f>IF($F35="","",_xlfn.XLOOKUP($E35,[1]Hoja1!$S:$S,[1]Hoja1!X:X))</f>
        <v>0</v>
      </c>
      <c r="I35" s="6">
        <f>IF($F35="","",_xlfn.XLOOKUP($E35,[1]Hoja1!$S:$S,[1]Hoja1!Y:Y))</f>
        <v>0</v>
      </c>
      <c r="J35" s="6">
        <f>IF($F35="","",_xlfn.XLOOKUP($E35,[1]Hoja1!$S:$S,[1]Hoja1!Z:Z))</f>
        <v>45000000000</v>
      </c>
      <c r="K35" s="6">
        <f>IF($F35="","",_xlfn.XLOOKUP($E35,[1]Hoja1!$S:$S,[1]Hoja1!AA:AA))</f>
        <v>0</v>
      </c>
      <c r="L35" s="6">
        <f>IF($F35="","",_xlfn.XLOOKUP($E35,[1]Hoja1!$S:$S,[1]Hoja1!AB:AB))</f>
        <v>45000000000</v>
      </c>
      <c r="M35" s="6">
        <f>IF($F35="","",_xlfn.XLOOKUP($E35,[1]Hoja1!$S:$S,[1]Hoja1!AC:AC))</f>
        <v>0</v>
      </c>
      <c r="N35" s="6">
        <f>IF($F35="","",_xlfn.XLOOKUP($E35,[1]Hoja1!$S:$S,[1]Hoja1!AD:AD))</f>
        <v>45000000000</v>
      </c>
      <c r="O35" s="6">
        <f>IF($F35="","",_xlfn.XLOOKUP($E35,[1]Hoja1!$S:$S,[1]Hoja1!AE:AE))</f>
        <v>12297283259.01</v>
      </c>
      <c r="P35" s="6">
        <f>IF($F35="","",_xlfn.XLOOKUP($E35,[1]Hoja1!$S:$S,[1]Hoja1!AF:AF))</f>
        <v>12297283259.01</v>
      </c>
      <c r="Q35" s="6">
        <f t="shared" ref="Q35:Q98" si="12">N35-O35</f>
        <v>32702716740.989998</v>
      </c>
      <c r="R35" s="6">
        <f t="shared" si="0"/>
        <v>0</v>
      </c>
    </row>
    <row r="36" spans="1:20" ht="90">
      <c r="A36" s="5" t="s">
        <v>55</v>
      </c>
      <c r="B36" s="3" t="s">
        <v>26</v>
      </c>
      <c r="C36" s="3" t="s">
        <v>27</v>
      </c>
      <c r="D36" s="3" t="s">
        <v>19</v>
      </c>
      <c r="E36" s="3" t="str">
        <f t="shared" si="1"/>
        <v>C-2401-0600-41Propios20</v>
      </c>
      <c r="F36" s="4" t="s">
        <v>56</v>
      </c>
      <c r="G36" s="6">
        <f>IF($F36="","",_xlfn.XLOOKUP($E36,[1]Hoja1!$S:$S,[1]Hoja1!W:W))</f>
        <v>65000000000</v>
      </c>
      <c r="H36" s="6">
        <f>IF($F36="","",_xlfn.XLOOKUP($E36,[1]Hoja1!$S:$S,[1]Hoja1!X:X))</f>
        <v>0</v>
      </c>
      <c r="I36" s="6">
        <f>IF($F36="","",_xlfn.XLOOKUP($E36,[1]Hoja1!$S:$S,[1]Hoja1!Y:Y))</f>
        <v>0</v>
      </c>
      <c r="J36" s="6">
        <f>IF($F36="","",_xlfn.XLOOKUP($E36,[1]Hoja1!$S:$S,[1]Hoja1!Z:Z))</f>
        <v>65000000000</v>
      </c>
      <c r="K36" s="6">
        <f>IF($F36="","",_xlfn.XLOOKUP($E36,[1]Hoja1!$S:$S,[1]Hoja1!AA:AA))</f>
        <v>0</v>
      </c>
      <c r="L36" s="6">
        <f>IF($F36="","",_xlfn.XLOOKUP($E36,[1]Hoja1!$S:$S,[1]Hoja1!AB:AB))</f>
        <v>53530000000</v>
      </c>
      <c r="M36" s="6">
        <f>IF($F36="","",_xlfn.XLOOKUP($E36,[1]Hoja1!$S:$S,[1]Hoja1!AC:AC))</f>
        <v>11470000000</v>
      </c>
      <c r="N36" s="6">
        <f>IF($F36="","",_xlfn.XLOOKUP($E36,[1]Hoja1!$S:$S,[1]Hoja1!AD:AD))</f>
        <v>5200000000</v>
      </c>
      <c r="O36" s="6">
        <f>IF($F36="","",_xlfn.XLOOKUP($E36,[1]Hoja1!$S:$S,[1]Hoja1!AE:AE))</f>
        <v>0</v>
      </c>
      <c r="P36" s="6">
        <f>IF($F36="","",_xlfn.XLOOKUP($E36,[1]Hoja1!$S:$S,[1]Hoja1!AF:AF))</f>
        <v>0</v>
      </c>
      <c r="Q36" s="6">
        <f t="shared" si="12"/>
        <v>5200000000</v>
      </c>
      <c r="R36" s="6">
        <f t="shared" si="0"/>
        <v>0</v>
      </c>
    </row>
    <row r="37" spans="1:20" ht="67.5">
      <c r="A37" s="5" t="s">
        <v>57</v>
      </c>
      <c r="B37" s="3" t="s">
        <v>26</v>
      </c>
      <c r="C37" s="3" t="s">
        <v>27</v>
      </c>
      <c r="D37" s="3" t="s">
        <v>19</v>
      </c>
      <c r="E37" s="3" t="str">
        <f t="shared" si="1"/>
        <v>C-2401-0600-71Propios20</v>
      </c>
      <c r="F37" s="4" t="s">
        <v>58</v>
      </c>
      <c r="G37" s="6">
        <f>IF($F37="","",_xlfn.XLOOKUP($E37,[1]Hoja1!$S:$S,[1]Hoja1!W:W))</f>
        <v>3000000000</v>
      </c>
      <c r="H37" s="6">
        <f>IF($F37="","",_xlfn.XLOOKUP($E37,[1]Hoja1!$S:$S,[1]Hoja1!X:X))</f>
        <v>0</v>
      </c>
      <c r="I37" s="6">
        <f>IF($F37="","",_xlfn.XLOOKUP($E37,[1]Hoja1!$S:$S,[1]Hoja1!Y:Y))</f>
        <v>0</v>
      </c>
      <c r="J37" s="6">
        <f>IF($F37="","",_xlfn.XLOOKUP($E37,[1]Hoja1!$S:$S,[1]Hoja1!Z:Z))</f>
        <v>3000000000</v>
      </c>
      <c r="K37" s="6">
        <f>IF($F37="","",_xlfn.XLOOKUP($E37,[1]Hoja1!$S:$S,[1]Hoja1!AA:AA))</f>
        <v>0</v>
      </c>
      <c r="L37" s="6">
        <f>IF($F37="","",_xlfn.XLOOKUP($E37,[1]Hoja1!$S:$S,[1]Hoja1!AB:AB))</f>
        <v>3000000000</v>
      </c>
      <c r="M37" s="6">
        <f>IF($F37="","",_xlfn.XLOOKUP($E37,[1]Hoja1!$S:$S,[1]Hoja1!AC:AC))</f>
        <v>0</v>
      </c>
      <c r="N37" s="6">
        <f>IF($F37="","",_xlfn.XLOOKUP($E37,[1]Hoja1!$S:$S,[1]Hoja1!AD:AD))</f>
        <v>2544226935</v>
      </c>
      <c r="O37" s="6">
        <f>IF($F37="","",_xlfn.XLOOKUP($E37,[1]Hoja1!$S:$S,[1]Hoja1!AE:AE))</f>
        <v>0</v>
      </c>
      <c r="P37" s="6">
        <f>IF($F37="","",_xlfn.XLOOKUP($E37,[1]Hoja1!$S:$S,[1]Hoja1!AF:AF))</f>
        <v>0</v>
      </c>
      <c r="Q37" s="6">
        <f t="shared" si="12"/>
        <v>2544226935</v>
      </c>
      <c r="R37" s="6">
        <f t="shared" si="0"/>
        <v>0</v>
      </c>
    </row>
    <row r="38" spans="1:20" ht="67.5">
      <c r="A38" s="5" t="s">
        <v>57</v>
      </c>
      <c r="B38" s="3" t="s">
        <v>26</v>
      </c>
      <c r="C38" s="3" t="s">
        <v>59</v>
      </c>
      <c r="D38" s="3" t="s">
        <v>19</v>
      </c>
      <c r="E38" s="3" t="str">
        <f t="shared" si="1"/>
        <v>C-2401-0600-71Propios21</v>
      </c>
      <c r="F38" s="4" t="s">
        <v>58</v>
      </c>
      <c r="G38" s="6">
        <f>IF($F38="","",_xlfn.XLOOKUP($E38,[1]Hoja1!$S:$S,[1]Hoja1!W:W))</f>
        <v>20000000000</v>
      </c>
      <c r="H38" s="6">
        <f>IF($F38="","",_xlfn.XLOOKUP($E38,[1]Hoja1!$S:$S,[1]Hoja1!X:X))</f>
        <v>0</v>
      </c>
      <c r="I38" s="6">
        <f>IF($F38="","",_xlfn.XLOOKUP($E38,[1]Hoja1!$S:$S,[1]Hoja1!Y:Y))</f>
        <v>0</v>
      </c>
      <c r="J38" s="6">
        <f>IF($F38="","",_xlfn.XLOOKUP($E38,[1]Hoja1!$S:$S,[1]Hoja1!Z:Z))</f>
        <v>20000000000</v>
      </c>
      <c r="K38" s="6">
        <f>IF($F38="","",_xlfn.XLOOKUP($E38,[1]Hoja1!$S:$S,[1]Hoja1!AA:AA))</f>
        <v>0</v>
      </c>
      <c r="L38" s="6">
        <f>IF($F38="","",_xlfn.XLOOKUP($E38,[1]Hoja1!$S:$S,[1]Hoja1!AB:AB))</f>
        <v>19608647547</v>
      </c>
      <c r="M38" s="6">
        <f>IF($F38="","",_xlfn.XLOOKUP($E38,[1]Hoja1!$S:$S,[1]Hoja1!AC:AC))</f>
        <v>391352453</v>
      </c>
      <c r="N38" s="6">
        <f>IF($F38="","",_xlfn.XLOOKUP($E38,[1]Hoja1!$S:$S,[1]Hoja1!AD:AD))</f>
        <v>18618341496</v>
      </c>
      <c r="O38" s="6">
        <f>IF($F38="","",_xlfn.XLOOKUP($E38,[1]Hoja1!$S:$S,[1]Hoja1!AE:AE))</f>
        <v>0</v>
      </c>
      <c r="P38" s="6">
        <f>IF($F38="","",_xlfn.XLOOKUP($E38,[1]Hoja1!$S:$S,[1]Hoja1!AF:AF))</f>
        <v>0</v>
      </c>
      <c r="Q38" s="6">
        <f t="shared" si="12"/>
        <v>18618341496</v>
      </c>
      <c r="R38" s="6">
        <f t="shared" si="0"/>
        <v>0</v>
      </c>
    </row>
    <row r="39" spans="1:20" ht="101.25">
      <c r="A39" s="5" t="s">
        <v>60</v>
      </c>
      <c r="B39" s="3" t="s">
        <v>17</v>
      </c>
      <c r="C39" s="3" t="s">
        <v>42</v>
      </c>
      <c r="D39" s="3" t="s">
        <v>19</v>
      </c>
      <c r="E39" s="3" t="str">
        <f t="shared" si="1"/>
        <v>C-2401-0600-72Nación11</v>
      </c>
      <c r="F39" s="4" t="s">
        <v>61</v>
      </c>
      <c r="G39" s="6">
        <f>IF($F39="","",_xlfn.XLOOKUP($E39,[1]Hoja1!$S:$S,[1]Hoja1!W:W))</f>
        <v>39470719124</v>
      </c>
      <c r="H39" s="6">
        <f>IF($F39="","",_xlfn.XLOOKUP($E39,[1]Hoja1!$S:$S,[1]Hoja1!X:X))</f>
        <v>0</v>
      </c>
      <c r="I39" s="6">
        <f>IF($F39="","",_xlfn.XLOOKUP($E39,[1]Hoja1!$S:$S,[1]Hoja1!Y:Y))</f>
        <v>0</v>
      </c>
      <c r="J39" s="6">
        <f>IF($F39="","",_xlfn.XLOOKUP($E39,[1]Hoja1!$S:$S,[1]Hoja1!Z:Z))</f>
        <v>39470719124</v>
      </c>
      <c r="K39" s="6">
        <f>IF($F39="","",_xlfn.XLOOKUP($E39,[1]Hoja1!$S:$S,[1]Hoja1!AA:AA))</f>
        <v>0</v>
      </c>
      <c r="L39" s="6">
        <f>IF($F39="","",_xlfn.XLOOKUP($E39,[1]Hoja1!$S:$S,[1]Hoja1!AB:AB))</f>
        <v>38976040495</v>
      </c>
      <c r="M39" s="6">
        <f>IF($F39="","",_xlfn.XLOOKUP($E39,[1]Hoja1!$S:$S,[1]Hoja1!AC:AC))</f>
        <v>494678629</v>
      </c>
      <c r="N39" s="6">
        <f>IF($F39="","",_xlfn.XLOOKUP($E39,[1]Hoja1!$S:$S,[1]Hoja1!AD:AD))</f>
        <v>38757962517</v>
      </c>
      <c r="O39" s="6">
        <f>IF($F39="","",_xlfn.XLOOKUP($E39,[1]Hoja1!$S:$S,[1]Hoja1!AE:AE))</f>
        <v>10504036174.35</v>
      </c>
      <c r="P39" s="6">
        <f>IF($F39="","",_xlfn.XLOOKUP($E39,[1]Hoja1!$S:$S,[1]Hoja1!AF:AF))</f>
        <v>10498912841.35</v>
      </c>
      <c r="Q39" s="6">
        <f t="shared" si="12"/>
        <v>28253926342.650002</v>
      </c>
      <c r="R39" s="6">
        <f t="shared" si="0"/>
        <v>5123333</v>
      </c>
    </row>
    <row r="40" spans="1:20" ht="101.25">
      <c r="A40" s="5" t="s">
        <v>60</v>
      </c>
      <c r="B40" s="3" t="s">
        <v>26</v>
      </c>
      <c r="C40" s="3" t="s">
        <v>59</v>
      </c>
      <c r="D40" s="3" t="s">
        <v>19</v>
      </c>
      <c r="E40" s="3" t="str">
        <f t="shared" si="1"/>
        <v>C-2401-0600-72Propios21</v>
      </c>
      <c r="F40" s="4" t="s">
        <v>61</v>
      </c>
      <c r="G40" s="6">
        <f>IF($F40="","",_xlfn.XLOOKUP($E40,[1]Hoja1!$S:$S,[1]Hoja1!W:W))</f>
        <v>40000000000</v>
      </c>
      <c r="H40" s="6">
        <f>IF($F40="","",_xlfn.XLOOKUP($E40,[1]Hoja1!$S:$S,[1]Hoja1!X:X))</f>
        <v>0</v>
      </c>
      <c r="I40" s="6">
        <f>IF($F40="","",_xlfn.XLOOKUP($E40,[1]Hoja1!$S:$S,[1]Hoja1!Y:Y))</f>
        <v>0</v>
      </c>
      <c r="J40" s="6">
        <f>IF($F40="","",_xlfn.XLOOKUP($E40,[1]Hoja1!$S:$S,[1]Hoja1!Z:Z))</f>
        <v>40000000000</v>
      </c>
      <c r="K40" s="6">
        <f>IF($F40="","",_xlfn.XLOOKUP($E40,[1]Hoja1!$S:$S,[1]Hoja1!AA:AA))</f>
        <v>0</v>
      </c>
      <c r="L40" s="6">
        <f>IF($F40="","",_xlfn.XLOOKUP($E40,[1]Hoja1!$S:$S,[1]Hoja1!AB:AB))</f>
        <v>775100000</v>
      </c>
      <c r="M40" s="6">
        <f>IF($F40="","",_xlfn.XLOOKUP($E40,[1]Hoja1!$S:$S,[1]Hoja1!AC:AC))</f>
        <v>39224900000</v>
      </c>
      <c r="N40" s="6">
        <f>IF($F40="","",_xlfn.XLOOKUP($E40,[1]Hoja1!$S:$S,[1]Hoja1!AD:AD))</f>
        <v>775100000</v>
      </c>
      <c r="O40" s="6">
        <f>IF($F40="","",_xlfn.XLOOKUP($E40,[1]Hoja1!$S:$S,[1]Hoja1!AE:AE))</f>
        <v>0</v>
      </c>
      <c r="P40" s="6">
        <f>IF($F40="","",_xlfn.XLOOKUP($E40,[1]Hoja1!$S:$S,[1]Hoja1!AF:AF))</f>
        <v>0</v>
      </c>
      <c r="Q40" s="6">
        <f t="shared" si="12"/>
        <v>775100000</v>
      </c>
      <c r="R40" s="6">
        <f t="shared" si="0"/>
        <v>0</v>
      </c>
    </row>
    <row r="41" spans="1:20" ht="101.25">
      <c r="A41" s="5" t="s">
        <v>62</v>
      </c>
      <c r="B41" s="3" t="s">
        <v>26</v>
      </c>
      <c r="C41" s="3" t="s">
        <v>27</v>
      </c>
      <c r="D41" s="3" t="s">
        <v>19</v>
      </c>
      <c r="E41" s="3" t="str">
        <f t="shared" si="1"/>
        <v>C-2401-0600-73Propios20</v>
      </c>
      <c r="F41" s="4" t="s">
        <v>63</v>
      </c>
      <c r="G41" s="6">
        <f>IF($F41="","",_xlfn.XLOOKUP($E41,[1]Hoja1!$S:$S,[1]Hoja1!W:W))</f>
        <v>7000000000</v>
      </c>
      <c r="H41" s="6">
        <f>IF($F41="","",_xlfn.XLOOKUP($E41,[1]Hoja1!$S:$S,[1]Hoja1!X:X))</f>
        <v>0</v>
      </c>
      <c r="I41" s="6">
        <f>IF($F41="","",_xlfn.XLOOKUP($E41,[1]Hoja1!$S:$S,[1]Hoja1!Y:Y))</f>
        <v>0</v>
      </c>
      <c r="J41" s="6">
        <f>IF($F41="","",_xlfn.XLOOKUP($E41,[1]Hoja1!$S:$S,[1]Hoja1!Z:Z))</f>
        <v>7000000000</v>
      </c>
      <c r="K41" s="6">
        <f>IF($F41="","",_xlfn.XLOOKUP($E41,[1]Hoja1!$S:$S,[1]Hoja1!AA:AA))</f>
        <v>0</v>
      </c>
      <c r="L41" s="6">
        <f>IF($F41="","",_xlfn.XLOOKUP($E41,[1]Hoja1!$S:$S,[1]Hoja1!AB:AB))</f>
        <v>800000000</v>
      </c>
      <c r="M41" s="6">
        <f>IF($F41="","",_xlfn.XLOOKUP($E41,[1]Hoja1!$S:$S,[1]Hoja1!AC:AC))</f>
        <v>6200000000</v>
      </c>
      <c r="N41" s="6">
        <f>IF($F41="","",_xlfn.XLOOKUP($E41,[1]Hoja1!$S:$S,[1]Hoja1!AD:AD))</f>
        <v>800000000</v>
      </c>
      <c r="O41" s="6">
        <f>IF($F41="","",_xlfn.XLOOKUP($E41,[1]Hoja1!$S:$S,[1]Hoja1!AE:AE))</f>
        <v>0</v>
      </c>
      <c r="P41" s="6">
        <f>IF($F41="","",_xlfn.XLOOKUP($E41,[1]Hoja1!$S:$S,[1]Hoja1!AF:AF))</f>
        <v>0</v>
      </c>
      <c r="Q41" s="6">
        <f t="shared" si="12"/>
        <v>800000000</v>
      </c>
      <c r="R41" s="6">
        <f t="shared" si="0"/>
        <v>0</v>
      </c>
    </row>
    <row r="42" spans="1:20" ht="78.75">
      <c r="A42" s="5" t="s">
        <v>64</v>
      </c>
      <c r="B42" s="3" t="s">
        <v>17</v>
      </c>
      <c r="C42" s="3" t="s">
        <v>42</v>
      </c>
      <c r="D42" s="3" t="s">
        <v>19</v>
      </c>
      <c r="E42" s="3" t="str">
        <f t="shared" si="1"/>
        <v>C-2401-0600-74Nación11</v>
      </c>
      <c r="F42" s="4" t="s">
        <v>65</v>
      </c>
      <c r="G42" s="6">
        <f>IF($F42="","",_xlfn.XLOOKUP($E42,[1]Hoja1!$S:$S,[1]Hoja1!W:W))</f>
        <v>40500000000</v>
      </c>
      <c r="H42" s="6">
        <f>IF($F42="","",_xlfn.XLOOKUP($E42,[1]Hoja1!$S:$S,[1]Hoja1!X:X))</f>
        <v>0</v>
      </c>
      <c r="I42" s="6">
        <f>IF($F42="","",_xlfn.XLOOKUP($E42,[1]Hoja1!$S:$S,[1]Hoja1!Y:Y))</f>
        <v>0</v>
      </c>
      <c r="J42" s="6">
        <f>IF($F42="","",_xlfn.XLOOKUP($E42,[1]Hoja1!$S:$S,[1]Hoja1!Z:Z))</f>
        <v>40500000000</v>
      </c>
      <c r="K42" s="6">
        <f>IF($F42="","",_xlfn.XLOOKUP($E42,[1]Hoja1!$S:$S,[1]Hoja1!AA:AA))</f>
        <v>0</v>
      </c>
      <c r="L42" s="6">
        <f>IF($F42="","",_xlfn.XLOOKUP($E42,[1]Hoja1!$S:$S,[1]Hoja1!AB:AB))</f>
        <v>40500000000</v>
      </c>
      <c r="M42" s="6">
        <f>IF($F42="","",_xlfn.XLOOKUP($E42,[1]Hoja1!$S:$S,[1]Hoja1!AC:AC))</f>
        <v>0</v>
      </c>
      <c r="N42" s="6">
        <f>IF($F42="","",_xlfn.XLOOKUP($E42,[1]Hoja1!$S:$S,[1]Hoja1!AD:AD))</f>
        <v>40442900000</v>
      </c>
      <c r="O42" s="6">
        <f>IF($F42="","",_xlfn.XLOOKUP($E42,[1]Hoja1!$S:$S,[1]Hoja1!AE:AE))</f>
        <v>1741732994</v>
      </c>
      <c r="P42" s="6">
        <f>IF($F42="","",_xlfn.XLOOKUP($E42,[1]Hoja1!$S:$S,[1]Hoja1!AF:AF))</f>
        <v>1741732994</v>
      </c>
      <c r="Q42" s="6">
        <f t="shared" si="12"/>
        <v>38701167006</v>
      </c>
      <c r="R42" s="6">
        <f t="shared" si="0"/>
        <v>0</v>
      </c>
    </row>
    <row r="43" spans="1:20" ht="78.75">
      <c r="A43" s="5" t="s">
        <v>64</v>
      </c>
      <c r="B43" s="3" t="s">
        <v>26</v>
      </c>
      <c r="C43" s="3" t="s">
        <v>27</v>
      </c>
      <c r="D43" s="3" t="s">
        <v>19</v>
      </c>
      <c r="E43" s="3" t="str">
        <f t="shared" si="1"/>
        <v>C-2401-0600-74Propios20</v>
      </c>
      <c r="F43" s="4" t="s">
        <v>65</v>
      </c>
      <c r="G43" s="6">
        <f>IF($F43="","",_xlfn.XLOOKUP($E43,[1]Hoja1!$S:$S,[1]Hoja1!W:W))</f>
        <v>20000000000</v>
      </c>
      <c r="H43" s="6">
        <f>IF($F43="","",_xlfn.XLOOKUP($E43,[1]Hoja1!$S:$S,[1]Hoja1!X:X))</f>
        <v>0</v>
      </c>
      <c r="I43" s="6">
        <f>IF($F43="","",_xlfn.XLOOKUP($E43,[1]Hoja1!$S:$S,[1]Hoja1!Y:Y))</f>
        <v>0</v>
      </c>
      <c r="J43" s="6">
        <f>IF($F43="","",_xlfn.XLOOKUP($E43,[1]Hoja1!$S:$S,[1]Hoja1!Z:Z))</f>
        <v>20000000000</v>
      </c>
      <c r="K43" s="6">
        <f>IF($F43="","",_xlfn.XLOOKUP($E43,[1]Hoja1!$S:$S,[1]Hoja1!AA:AA))</f>
        <v>0</v>
      </c>
      <c r="L43" s="6">
        <f>IF($F43="","",_xlfn.XLOOKUP($E43,[1]Hoja1!$S:$S,[1]Hoja1!AB:AB))</f>
        <v>0</v>
      </c>
      <c r="M43" s="6">
        <f>IF($F43="","",_xlfn.XLOOKUP($E43,[1]Hoja1!$S:$S,[1]Hoja1!AC:AC))</f>
        <v>20000000000</v>
      </c>
      <c r="N43" s="6">
        <f>IF($F43="","",_xlfn.XLOOKUP($E43,[1]Hoja1!$S:$S,[1]Hoja1!AD:AD))</f>
        <v>0</v>
      </c>
      <c r="O43" s="6">
        <f>IF($F43="","",_xlfn.XLOOKUP($E43,[1]Hoja1!$S:$S,[1]Hoja1!AE:AE))</f>
        <v>0</v>
      </c>
      <c r="P43" s="6">
        <f>IF($F43="","",_xlfn.XLOOKUP($E43,[1]Hoja1!$S:$S,[1]Hoja1!AF:AF))</f>
        <v>0</v>
      </c>
      <c r="Q43" s="6">
        <f t="shared" si="12"/>
        <v>0</v>
      </c>
      <c r="R43" s="6">
        <f t="shared" si="0"/>
        <v>0</v>
      </c>
    </row>
    <row r="44" spans="1:20" ht="90">
      <c r="A44" s="5" t="s">
        <v>66</v>
      </c>
      <c r="B44" s="3" t="s">
        <v>17</v>
      </c>
      <c r="C44" s="3" t="s">
        <v>42</v>
      </c>
      <c r="D44" s="3" t="s">
        <v>19</v>
      </c>
      <c r="E44" s="3" t="str">
        <f t="shared" si="1"/>
        <v>C-2401-0600-75Nación11</v>
      </c>
      <c r="F44" s="4" t="s">
        <v>67</v>
      </c>
      <c r="G44" s="6">
        <f>IF($F44="","",_xlfn.XLOOKUP($E44,[1]Hoja1!$S:$S,[1]Hoja1!W:W))</f>
        <v>13764918576</v>
      </c>
      <c r="H44" s="6">
        <f>IF($F44="","",_xlfn.XLOOKUP($E44,[1]Hoja1!$S:$S,[1]Hoja1!X:X))</f>
        <v>0</v>
      </c>
      <c r="I44" s="6">
        <f>IF($F44="","",_xlfn.XLOOKUP($E44,[1]Hoja1!$S:$S,[1]Hoja1!Y:Y))</f>
        <v>0</v>
      </c>
      <c r="J44" s="6">
        <f>IF($F44="","",_xlfn.XLOOKUP($E44,[1]Hoja1!$S:$S,[1]Hoja1!Z:Z))</f>
        <v>13764918576</v>
      </c>
      <c r="K44" s="6">
        <f>IF($F44="","",_xlfn.XLOOKUP($E44,[1]Hoja1!$S:$S,[1]Hoja1!AA:AA))</f>
        <v>0</v>
      </c>
      <c r="L44" s="6">
        <f>IF($F44="","",_xlfn.XLOOKUP($E44,[1]Hoja1!$S:$S,[1]Hoja1!AB:AB))</f>
        <v>0</v>
      </c>
      <c r="M44" s="6">
        <f>IF($F44="","",_xlfn.XLOOKUP($E44,[1]Hoja1!$S:$S,[1]Hoja1!AC:AC))</f>
        <v>13764918576</v>
      </c>
      <c r="N44" s="6">
        <f>IF($F44="","",_xlfn.XLOOKUP($E44,[1]Hoja1!$S:$S,[1]Hoja1!AD:AD))</f>
        <v>0</v>
      </c>
      <c r="O44" s="6">
        <f>IF($F44="","",_xlfn.XLOOKUP($E44,[1]Hoja1!$S:$S,[1]Hoja1!AE:AE))</f>
        <v>0</v>
      </c>
      <c r="P44" s="6">
        <f>IF($F44="","",_xlfn.XLOOKUP($E44,[1]Hoja1!$S:$S,[1]Hoja1!AF:AF))</f>
        <v>0</v>
      </c>
      <c r="Q44" s="6">
        <f t="shared" si="12"/>
        <v>0</v>
      </c>
      <c r="R44" s="6">
        <f t="shared" si="0"/>
        <v>0</v>
      </c>
    </row>
    <row r="45" spans="1:20" ht="90">
      <c r="A45" s="5" t="s">
        <v>66</v>
      </c>
      <c r="B45" s="3" t="s">
        <v>26</v>
      </c>
      <c r="C45" s="3" t="s">
        <v>27</v>
      </c>
      <c r="D45" s="3" t="s">
        <v>19</v>
      </c>
      <c r="E45" s="3" t="str">
        <f t="shared" si="1"/>
        <v>C-2401-0600-75Propios20</v>
      </c>
      <c r="F45" s="4" t="s">
        <v>67</v>
      </c>
      <c r="G45" s="6">
        <f>IF($F45="","",_xlfn.XLOOKUP($E45,[1]Hoja1!$S:$S,[1]Hoja1!W:W))</f>
        <v>40000000000</v>
      </c>
      <c r="H45" s="6">
        <f>IF($F45="","",_xlfn.XLOOKUP($E45,[1]Hoja1!$S:$S,[1]Hoja1!X:X))</f>
        <v>0</v>
      </c>
      <c r="I45" s="6">
        <f>IF($F45="","",_xlfn.XLOOKUP($E45,[1]Hoja1!$S:$S,[1]Hoja1!Y:Y))</f>
        <v>0</v>
      </c>
      <c r="J45" s="6">
        <f>IF($F45="","",_xlfn.XLOOKUP($E45,[1]Hoja1!$S:$S,[1]Hoja1!Z:Z))</f>
        <v>40000000000</v>
      </c>
      <c r="K45" s="6">
        <f>IF($F45="","",_xlfn.XLOOKUP($E45,[1]Hoja1!$S:$S,[1]Hoja1!AA:AA))</f>
        <v>0</v>
      </c>
      <c r="L45" s="6">
        <f>IF($F45="","",_xlfn.XLOOKUP($E45,[1]Hoja1!$S:$S,[1]Hoja1!AB:AB))</f>
        <v>17200476718</v>
      </c>
      <c r="M45" s="6">
        <f>IF($F45="","",_xlfn.XLOOKUP($E45,[1]Hoja1!$S:$S,[1]Hoja1!AC:AC))</f>
        <v>22799523282</v>
      </c>
      <c r="N45" s="6">
        <f>IF($F45="","",_xlfn.XLOOKUP($E45,[1]Hoja1!$S:$S,[1]Hoja1!AD:AD))</f>
        <v>4684990389</v>
      </c>
      <c r="O45" s="6">
        <f>IF($F45="","",_xlfn.XLOOKUP($E45,[1]Hoja1!$S:$S,[1]Hoja1!AE:AE))</f>
        <v>0</v>
      </c>
      <c r="P45" s="6">
        <f>IF($F45="","",_xlfn.XLOOKUP($E45,[1]Hoja1!$S:$S,[1]Hoja1!AF:AF))</f>
        <v>0</v>
      </c>
      <c r="Q45" s="6">
        <f t="shared" si="12"/>
        <v>4684990389</v>
      </c>
      <c r="R45" s="6">
        <f t="shared" si="0"/>
        <v>0</v>
      </c>
    </row>
    <row r="46" spans="1:20" ht="78.75">
      <c r="A46" s="5" t="s">
        <v>68</v>
      </c>
      <c r="B46" s="3" t="s">
        <v>17</v>
      </c>
      <c r="C46" s="3" t="s">
        <v>42</v>
      </c>
      <c r="D46" s="3" t="s">
        <v>19</v>
      </c>
      <c r="E46" s="3" t="str">
        <f t="shared" si="1"/>
        <v>C-2401-0600-76Nación11</v>
      </c>
      <c r="F46" s="4" t="s">
        <v>69</v>
      </c>
      <c r="G46" s="6">
        <f>IF($F46="","",_xlfn.XLOOKUP($E46,[1]Hoja1!$S:$S,[1]Hoja1!W:W))</f>
        <v>1000000000</v>
      </c>
      <c r="H46" s="6">
        <f>IF($F46="","",_xlfn.XLOOKUP($E46,[1]Hoja1!$S:$S,[1]Hoja1!X:X))</f>
        <v>0</v>
      </c>
      <c r="I46" s="6">
        <f>IF($F46="","",_xlfn.XLOOKUP($E46,[1]Hoja1!$S:$S,[1]Hoja1!Y:Y))</f>
        <v>0</v>
      </c>
      <c r="J46" s="6">
        <f>IF($F46="","",_xlfn.XLOOKUP($E46,[1]Hoja1!$S:$S,[1]Hoja1!Z:Z))</f>
        <v>1000000000</v>
      </c>
      <c r="K46" s="6">
        <f>IF($F46="","",_xlfn.XLOOKUP($E46,[1]Hoja1!$S:$S,[1]Hoja1!AA:AA))</f>
        <v>0</v>
      </c>
      <c r="L46" s="6">
        <f>IF($F46="","",_xlfn.XLOOKUP($E46,[1]Hoja1!$S:$S,[1]Hoja1!AB:AB))</f>
        <v>822899577</v>
      </c>
      <c r="M46" s="6">
        <f>IF($F46="","",_xlfn.XLOOKUP($E46,[1]Hoja1!$S:$S,[1]Hoja1!AC:AC))</f>
        <v>177100423</v>
      </c>
      <c r="N46" s="6">
        <f>IF($F46="","",_xlfn.XLOOKUP($E46,[1]Hoja1!$S:$S,[1]Hoja1!AD:AD))</f>
        <v>0</v>
      </c>
      <c r="O46" s="6">
        <f>IF($F46="","",_xlfn.XLOOKUP($E46,[1]Hoja1!$S:$S,[1]Hoja1!AE:AE))</f>
        <v>0</v>
      </c>
      <c r="P46" s="6">
        <f>IF($F46="","",_xlfn.XLOOKUP($E46,[1]Hoja1!$S:$S,[1]Hoja1!AF:AF))</f>
        <v>0</v>
      </c>
      <c r="Q46" s="6">
        <f t="shared" si="12"/>
        <v>0</v>
      </c>
      <c r="R46" s="6">
        <f t="shared" si="0"/>
        <v>0</v>
      </c>
    </row>
    <row r="47" spans="1:20" ht="45">
      <c r="A47" s="5" t="s">
        <v>70</v>
      </c>
      <c r="B47" s="3" t="s">
        <v>17</v>
      </c>
      <c r="C47" s="3" t="s">
        <v>42</v>
      </c>
      <c r="D47" s="3" t="s">
        <v>19</v>
      </c>
      <c r="E47" s="3" t="str">
        <f t="shared" si="1"/>
        <v>C-2401-0600-77Nación11</v>
      </c>
      <c r="F47" s="4" t="s">
        <v>71</v>
      </c>
      <c r="G47" s="6">
        <f>IF($F47="","",_xlfn.XLOOKUP($E47,[1]Hoja1!$S:$S,[1]Hoja1!W:W))</f>
        <v>30000000000</v>
      </c>
      <c r="H47" s="6">
        <f>IF($F47="","",_xlfn.XLOOKUP($E47,[1]Hoja1!$S:$S,[1]Hoja1!X:X))</f>
        <v>0</v>
      </c>
      <c r="I47" s="6">
        <f>IF($F47="","",_xlfn.XLOOKUP($E47,[1]Hoja1!$S:$S,[1]Hoja1!Y:Y))</f>
        <v>0</v>
      </c>
      <c r="J47" s="6">
        <f>IF($F47="","",_xlfn.XLOOKUP($E47,[1]Hoja1!$S:$S,[1]Hoja1!Z:Z))</f>
        <v>30000000000</v>
      </c>
      <c r="K47" s="6">
        <f>IF($F47="","",_xlfn.XLOOKUP($E47,[1]Hoja1!$S:$S,[1]Hoja1!AA:AA))</f>
        <v>0</v>
      </c>
      <c r="L47" s="6">
        <f>IF($F47="","",_xlfn.XLOOKUP($E47,[1]Hoja1!$S:$S,[1]Hoja1!AB:AB))</f>
        <v>30000000000</v>
      </c>
      <c r="M47" s="6">
        <f>IF($F47="","",_xlfn.XLOOKUP($E47,[1]Hoja1!$S:$S,[1]Hoja1!AC:AC))</f>
        <v>0</v>
      </c>
      <c r="N47" s="6">
        <f>IF($F47="","",_xlfn.XLOOKUP($E47,[1]Hoja1!$S:$S,[1]Hoja1!AD:AD))</f>
        <v>30000000000</v>
      </c>
      <c r="O47" s="6">
        <f>IF($F47="","",_xlfn.XLOOKUP($E47,[1]Hoja1!$S:$S,[1]Hoja1!AE:AE))</f>
        <v>17701543292</v>
      </c>
      <c r="P47" s="6">
        <f>IF($F47="","",_xlfn.XLOOKUP($E47,[1]Hoja1!$S:$S,[1]Hoja1!AF:AF))</f>
        <v>17701543292</v>
      </c>
      <c r="Q47" s="6">
        <f t="shared" si="12"/>
        <v>12298456708</v>
      </c>
      <c r="R47" s="6">
        <f t="shared" si="0"/>
        <v>0</v>
      </c>
    </row>
    <row r="48" spans="1:20" ht="45">
      <c r="A48" s="5" t="s">
        <v>70</v>
      </c>
      <c r="B48" s="3" t="s">
        <v>26</v>
      </c>
      <c r="C48" s="3" t="s">
        <v>27</v>
      </c>
      <c r="D48" s="3" t="s">
        <v>19</v>
      </c>
      <c r="E48" s="3" t="str">
        <f t="shared" si="1"/>
        <v>C-2401-0600-77Propios20</v>
      </c>
      <c r="F48" s="4" t="s">
        <v>71</v>
      </c>
      <c r="G48" s="6">
        <f>IF($F48="","",_xlfn.XLOOKUP($E48,[1]Hoja1!$S:$S,[1]Hoja1!W:W))</f>
        <v>5000000000</v>
      </c>
      <c r="H48" s="6">
        <f>IF($F48="","",_xlfn.XLOOKUP($E48,[1]Hoja1!$S:$S,[1]Hoja1!X:X))</f>
        <v>0</v>
      </c>
      <c r="I48" s="6">
        <f>IF($F48="","",_xlfn.XLOOKUP($E48,[1]Hoja1!$S:$S,[1]Hoja1!Y:Y))</f>
        <v>0</v>
      </c>
      <c r="J48" s="6">
        <f>IF($F48="","",_xlfn.XLOOKUP($E48,[1]Hoja1!$S:$S,[1]Hoja1!Z:Z))</f>
        <v>5000000000</v>
      </c>
      <c r="K48" s="6">
        <f>IF($F48="","",_xlfn.XLOOKUP($E48,[1]Hoja1!$S:$S,[1]Hoja1!AA:AA))</f>
        <v>0</v>
      </c>
      <c r="L48" s="6">
        <f>IF($F48="","",_xlfn.XLOOKUP($E48,[1]Hoja1!$S:$S,[1]Hoja1!AB:AB))</f>
        <v>0</v>
      </c>
      <c r="M48" s="6">
        <f>IF($F48="","",_xlfn.XLOOKUP($E48,[1]Hoja1!$S:$S,[1]Hoja1!AC:AC))</f>
        <v>5000000000</v>
      </c>
      <c r="N48" s="6">
        <f>IF($F48="","",_xlfn.XLOOKUP($E48,[1]Hoja1!$S:$S,[1]Hoja1!AD:AD))</f>
        <v>0</v>
      </c>
      <c r="O48" s="6">
        <f>IF($F48="","",_xlfn.XLOOKUP($E48,[1]Hoja1!$S:$S,[1]Hoja1!AE:AE))</f>
        <v>0</v>
      </c>
      <c r="P48" s="6">
        <f>IF($F48="","",_xlfn.XLOOKUP($E48,[1]Hoja1!$S:$S,[1]Hoja1!AF:AF))</f>
        <v>0</v>
      </c>
      <c r="Q48" s="6">
        <f t="shared" si="12"/>
        <v>0</v>
      </c>
      <c r="R48" s="6">
        <f t="shared" si="0"/>
        <v>0</v>
      </c>
    </row>
    <row r="49" spans="1:18" ht="56.25">
      <c r="A49" s="5" t="s">
        <v>72</v>
      </c>
      <c r="B49" s="3" t="s">
        <v>17</v>
      </c>
      <c r="C49" s="3" t="s">
        <v>42</v>
      </c>
      <c r="D49" s="3" t="s">
        <v>19</v>
      </c>
      <c r="E49" s="3" t="str">
        <f t="shared" si="1"/>
        <v>C-2401-0600-78Nación11</v>
      </c>
      <c r="F49" s="4" t="s">
        <v>73</v>
      </c>
      <c r="G49" s="6">
        <f>IF($F49="","",_xlfn.XLOOKUP($E49,[1]Hoja1!$S:$S,[1]Hoja1!W:W))</f>
        <v>6000000000</v>
      </c>
      <c r="H49" s="6">
        <f>IF($F49="","",_xlfn.XLOOKUP($E49,[1]Hoja1!$S:$S,[1]Hoja1!X:X))</f>
        <v>0</v>
      </c>
      <c r="I49" s="6">
        <f>IF($F49="","",_xlfn.XLOOKUP($E49,[1]Hoja1!$S:$S,[1]Hoja1!Y:Y))</f>
        <v>0</v>
      </c>
      <c r="J49" s="6">
        <f>IF($F49="","",_xlfn.XLOOKUP($E49,[1]Hoja1!$S:$S,[1]Hoja1!Z:Z))</f>
        <v>6000000000</v>
      </c>
      <c r="K49" s="6">
        <f>IF($F49="","",_xlfn.XLOOKUP($E49,[1]Hoja1!$S:$S,[1]Hoja1!AA:AA))</f>
        <v>0</v>
      </c>
      <c r="L49" s="6">
        <f>IF($F49="","",_xlfn.XLOOKUP($E49,[1]Hoja1!$S:$S,[1]Hoja1!AB:AB))</f>
        <v>6000000000</v>
      </c>
      <c r="M49" s="6">
        <f>IF($F49="","",_xlfn.XLOOKUP($E49,[1]Hoja1!$S:$S,[1]Hoja1!AC:AC))</f>
        <v>0</v>
      </c>
      <c r="N49" s="6">
        <f>IF($F49="","",_xlfn.XLOOKUP($E49,[1]Hoja1!$S:$S,[1]Hoja1!AD:AD))</f>
        <v>0</v>
      </c>
      <c r="O49" s="6">
        <f>IF($F49="","",_xlfn.XLOOKUP($E49,[1]Hoja1!$S:$S,[1]Hoja1!AE:AE))</f>
        <v>0</v>
      </c>
      <c r="P49" s="6">
        <f>IF($F49="","",_xlfn.XLOOKUP($E49,[1]Hoja1!$S:$S,[1]Hoja1!AF:AF))</f>
        <v>0</v>
      </c>
      <c r="Q49" s="6">
        <f t="shared" si="12"/>
        <v>0</v>
      </c>
      <c r="R49" s="6">
        <f t="shared" si="0"/>
        <v>0</v>
      </c>
    </row>
    <row r="50" spans="1:18" ht="56.25">
      <c r="A50" s="5" t="s">
        <v>72</v>
      </c>
      <c r="B50" s="3" t="s">
        <v>26</v>
      </c>
      <c r="C50" s="3" t="s">
        <v>27</v>
      </c>
      <c r="D50" s="3" t="s">
        <v>19</v>
      </c>
      <c r="E50" s="3" t="str">
        <f t="shared" si="1"/>
        <v>C-2401-0600-78Propios20</v>
      </c>
      <c r="F50" s="4" t="s">
        <v>73</v>
      </c>
      <c r="G50" s="6">
        <f>IF($F50="","",_xlfn.XLOOKUP($E50,[1]Hoja1!$S:$S,[1]Hoja1!W:W))</f>
        <v>3500000000</v>
      </c>
      <c r="H50" s="6">
        <f>IF($F50="","",_xlfn.XLOOKUP($E50,[1]Hoja1!$S:$S,[1]Hoja1!X:X))</f>
        <v>0</v>
      </c>
      <c r="I50" s="6">
        <f>IF($F50="","",_xlfn.XLOOKUP($E50,[1]Hoja1!$S:$S,[1]Hoja1!Y:Y))</f>
        <v>0</v>
      </c>
      <c r="J50" s="6">
        <f>IF($F50="","",_xlfn.XLOOKUP($E50,[1]Hoja1!$S:$S,[1]Hoja1!Z:Z))</f>
        <v>3500000000</v>
      </c>
      <c r="K50" s="6">
        <f>IF($F50="","",_xlfn.XLOOKUP($E50,[1]Hoja1!$S:$S,[1]Hoja1!AA:AA))</f>
        <v>0</v>
      </c>
      <c r="L50" s="6">
        <f>IF($F50="","",_xlfn.XLOOKUP($E50,[1]Hoja1!$S:$S,[1]Hoja1!AB:AB))</f>
        <v>0</v>
      </c>
      <c r="M50" s="6">
        <f>IF($F50="","",_xlfn.XLOOKUP($E50,[1]Hoja1!$S:$S,[1]Hoja1!AC:AC))</f>
        <v>3500000000</v>
      </c>
      <c r="N50" s="6">
        <f>IF($F50="","",_xlfn.XLOOKUP($E50,[1]Hoja1!$S:$S,[1]Hoja1!AD:AD))</f>
        <v>0</v>
      </c>
      <c r="O50" s="6">
        <f>IF($F50="","",_xlfn.XLOOKUP($E50,[1]Hoja1!$S:$S,[1]Hoja1!AE:AE))</f>
        <v>0</v>
      </c>
      <c r="P50" s="6">
        <f>IF($F50="","",_xlfn.XLOOKUP($E50,[1]Hoja1!$S:$S,[1]Hoja1!AF:AF))</f>
        <v>0</v>
      </c>
      <c r="Q50" s="6">
        <f t="shared" si="12"/>
        <v>0</v>
      </c>
      <c r="R50" s="6">
        <f t="shared" si="0"/>
        <v>0</v>
      </c>
    </row>
    <row r="51" spans="1:18" ht="33.75">
      <c r="A51" s="5" t="s">
        <v>74</v>
      </c>
      <c r="B51" s="3" t="s">
        <v>26</v>
      </c>
      <c r="C51" s="3" t="s">
        <v>27</v>
      </c>
      <c r="D51" s="3" t="s">
        <v>19</v>
      </c>
      <c r="E51" s="3" t="str">
        <f t="shared" si="1"/>
        <v>C-2401-0600-79Propios20</v>
      </c>
      <c r="F51" s="4" t="s">
        <v>75</v>
      </c>
      <c r="G51" s="6">
        <f>IF($F51="","",_xlfn.XLOOKUP($E51,[1]Hoja1!$S:$S,[1]Hoja1!W:W))</f>
        <v>5000000000</v>
      </c>
      <c r="H51" s="6">
        <f>IF($F51="","",_xlfn.XLOOKUP($E51,[1]Hoja1!$S:$S,[1]Hoja1!X:X))</f>
        <v>0</v>
      </c>
      <c r="I51" s="6">
        <f>IF($F51="","",_xlfn.XLOOKUP($E51,[1]Hoja1!$S:$S,[1]Hoja1!Y:Y))</f>
        <v>0</v>
      </c>
      <c r="J51" s="6">
        <f>IF($F51="","",_xlfn.XLOOKUP($E51,[1]Hoja1!$S:$S,[1]Hoja1!Z:Z))</f>
        <v>5000000000</v>
      </c>
      <c r="K51" s="6">
        <f>IF($F51="","",_xlfn.XLOOKUP($E51,[1]Hoja1!$S:$S,[1]Hoja1!AA:AA))</f>
        <v>0</v>
      </c>
      <c r="L51" s="6">
        <f>IF($F51="","",_xlfn.XLOOKUP($E51,[1]Hoja1!$S:$S,[1]Hoja1!AB:AB))</f>
        <v>2011625984</v>
      </c>
      <c r="M51" s="6">
        <f>IF($F51="","",_xlfn.XLOOKUP($E51,[1]Hoja1!$S:$S,[1]Hoja1!AC:AC))</f>
        <v>2988374016</v>
      </c>
      <c r="N51" s="6">
        <f>IF($F51="","",_xlfn.XLOOKUP($E51,[1]Hoja1!$S:$S,[1]Hoja1!AD:AD))</f>
        <v>1322617067</v>
      </c>
      <c r="O51" s="6">
        <f>IF($F51="","",_xlfn.XLOOKUP($E51,[1]Hoja1!$S:$S,[1]Hoja1!AE:AE))</f>
        <v>536460495.5</v>
      </c>
      <c r="P51" s="6">
        <f>IF($F51="","",_xlfn.XLOOKUP($E51,[1]Hoja1!$S:$S,[1]Hoja1!AF:AF))</f>
        <v>536460495.5</v>
      </c>
      <c r="Q51" s="6">
        <f t="shared" si="12"/>
        <v>786156571.5</v>
      </c>
      <c r="R51" s="6">
        <f t="shared" si="0"/>
        <v>0</v>
      </c>
    </row>
    <row r="52" spans="1:18" ht="45">
      <c r="A52" s="5" t="s">
        <v>76</v>
      </c>
      <c r="B52" s="3" t="s">
        <v>17</v>
      </c>
      <c r="C52" s="3" t="s">
        <v>42</v>
      </c>
      <c r="D52" s="3" t="s">
        <v>19</v>
      </c>
      <c r="E52" s="3" t="str">
        <f t="shared" si="1"/>
        <v>C-2401-0600-80Nación11</v>
      </c>
      <c r="F52" s="4" t="s">
        <v>77</v>
      </c>
      <c r="G52" s="6">
        <f>IF($F52="","",_xlfn.XLOOKUP($E52,[1]Hoja1!$S:$S,[1]Hoja1!W:W))</f>
        <v>12283000000</v>
      </c>
      <c r="H52" s="6">
        <f>IF($F52="","",_xlfn.XLOOKUP($E52,[1]Hoja1!$S:$S,[1]Hoja1!X:X))</f>
        <v>0</v>
      </c>
      <c r="I52" s="6">
        <f>IF($F52="","",_xlfn.XLOOKUP($E52,[1]Hoja1!$S:$S,[1]Hoja1!Y:Y))</f>
        <v>0</v>
      </c>
      <c r="J52" s="6">
        <f>IF($F52="","",_xlfn.XLOOKUP($E52,[1]Hoja1!$S:$S,[1]Hoja1!Z:Z))</f>
        <v>12283000000</v>
      </c>
      <c r="K52" s="6">
        <f>IF($F52="","",_xlfn.XLOOKUP($E52,[1]Hoja1!$S:$S,[1]Hoja1!AA:AA))</f>
        <v>0</v>
      </c>
      <c r="L52" s="6">
        <f>IF($F52="","",_xlfn.XLOOKUP($E52,[1]Hoja1!$S:$S,[1]Hoja1!AB:AB))</f>
        <v>11477000</v>
      </c>
      <c r="M52" s="6">
        <f>IF($F52="","",_xlfn.XLOOKUP($E52,[1]Hoja1!$S:$S,[1]Hoja1!AC:AC))</f>
        <v>12271523000</v>
      </c>
      <c r="N52" s="6">
        <f>IF($F52="","",_xlfn.XLOOKUP($E52,[1]Hoja1!$S:$S,[1]Hoja1!AD:AD))</f>
        <v>11477000</v>
      </c>
      <c r="O52" s="6">
        <f>IF($F52="","",_xlfn.XLOOKUP($E52,[1]Hoja1!$S:$S,[1]Hoja1!AE:AE))</f>
        <v>11477000</v>
      </c>
      <c r="P52" s="6">
        <f>IF($F52="","",_xlfn.XLOOKUP($E52,[1]Hoja1!$S:$S,[1]Hoja1!AF:AF))</f>
        <v>11477000</v>
      </c>
      <c r="Q52" s="6">
        <f t="shared" si="12"/>
        <v>0</v>
      </c>
      <c r="R52" s="6">
        <f t="shared" si="0"/>
        <v>0</v>
      </c>
    </row>
    <row r="53" spans="1:18" ht="45">
      <c r="A53" s="5" t="s">
        <v>76</v>
      </c>
      <c r="B53" s="3" t="s">
        <v>26</v>
      </c>
      <c r="C53" s="3" t="s">
        <v>27</v>
      </c>
      <c r="D53" s="3" t="s">
        <v>19</v>
      </c>
      <c r="E53" s="3" t="str">
        <f t="shared" si="1"/>
        <v>C-2401-0600-80Propios20</v>
      </c>
      <c r="F53" s="4" t="s">
        <v>77</v>
      </c>
      <c r="G53" s="6">
        <f>IF($F53="","",_xlfn.XLOOKUP($E53,[1]Hoja1!$S:$S,[1]Hoja1!W:W))</f>
        <v>2375000000</v>
      </c>
      <c r="H53" s="6">
        <f>IF($F53="","",_xlfn.XLOOKUP($E53,[1]Hoja1!$S:$S,[1]Hoja1!X:X))</f>
        <v>0</v>
      </c>
      <c r="I53" s="6">
        <f>IF($F53="","",_xlfn.XLOOKUP($E53,[1]Hoja1!$S:$S,[1]Hoja1!Y:Y))</f>
        <v>0</v>
      </c>
      <c r="J53" s="6">
        <f>IF($F53="","",_xlfn.XLOOKUP($E53,[1]Hoja1!$S:$S,[1]Hoja1!Z:Z))</f>
        <v>2375000000</v>
      </c>
      <c r="K53" s="6">
        <f>IF($F53="","",_xlfn.XLOOKUP($E53,[1]Hoja1!$S:$S,[1]Hoja1!AA:AA))</f>
        <v>0</v>
      </c>
      <c r="L53" s="6">
        <f>IF($F53="","",_xlfn.XLOOKUP($E53,[1]Hoja1!$S:$S,[1]Hoja1!AB:AB))</f>
        <v>0</v>
      </c>
      <c r="M53" s="6">
        <f>IF($F53="","",_xlfn.XLOOKUP($E53,[1]Hoja1!$S:$S,[1]Hoja1!AC:AC))</f>
        <v>2375000000</v>
      </c>
      <c r="N53" s="6">
        <f>IF($F53="","",_xlfn.XLOOKUP($E53,[1]Hoja1!$S:$S,[1]Hoja1!AD:AD))</f>
        <v>0</v>
      </c>
      <c r="O53" s="6">
        <f>IF($F53="","",_xlfn.XLOOKUP($E53,[1]Hoja1!$S:$S,[1]Hoja1!AE:AE))</f>
        <v>0</v>
      </c>
      <c r="P53" s="6">
        <f>IF($F53="","",_xlfn.XLOOKUP($E53,[1]Hoja1!$S:$S,[1]Hoja1!AF:AF))</f>
        <v>0</v>
      </c>
      <c r="Q53" s="6">
        <f t="shared" si="12"/>
        <v>0</v>
      </c>
      <c r="R53" s="6">
        <f t="shared" si="0"/>
        <v>0</v>
      </c>
    </row>
    <row r="54" spans="1:18" ht="45">
      <c r="A54" s="5" t="s">
        <v>78</v>
      </c>
      <c r="B54" s="3" t="s">
        <v>17</v>
      </c>
      <c r="C54" s="3" t="s">
        <v>42</v>
      </c>
      <c r="D54" s="3" t="s">
        <v>19</v>
      </c>
      <c r="E54" s="3" t="str">
        <f t="shared" si="1"/>
        <v>C-2401-0600-81Nación11</v>
      </c>
      <c r="F54" s="4" t="s">
        <v>79</v>
      </c>
      <c r="G54" s="6">
        <f>IF($F54="","",_xlfn.XLOOKUP($E54,[1]Hoja1!$S:$S,[1]Hoja1!W:W))</f>
        <v>1000000000</v>
      </c>
      <c r="H54" s="6">
        <f>IF($F54="","",_xlfn.XLOOKUP($E54,[1]Hoja1!$S:$S,[1]Hoja1!X:X))</f>
        <v>0</v>
      </c>
      <c r="I54" s="6">
        <f>IF($F54="","",_xlfn.XLOOKUP($E54,[1]Hoja1!$S:$S,[1]Hoja1!Y:Y))</f>
        <v>0</v>
      </c>
      <c r="J54" s="6">
        <f>IF($F54="","",_xlfn.XLOOKUP($E54,[1]Hoja1!$S:$S,[1]Hoja1!Z:Z))</f>
        <v>1000000000</v>
      </c>
      <c r="K54" s="6">
        <f>IF($F54="","",_xlfn.XLOOKUP($E54,[1]Hoja1!$S:$S,[1]Hoja1!AA:AA))</f>
        <v>0</v>
      </c>
      <c r="L54" s="6">
        <f>IF($F54="","",_xlfn.XLOOKUP($E54,[1]Hoja1!$S:$S,[1]Hoja1!AB:AB))</f>
        <v>1000000000</v>
      </c>
      <c r="M54" s="6">
        <f>IF($F54="","",_xlfn.XLOOKUP($E54,[1]Hoja1!$S:$S,[1]Hoja1!AC:AC))</f>
        <v>0</v>
      </c>
      <c r="N54" s="6">
        <f>IF($F54="","",_xlfn.XLOOKUP($E54,[1]Hoja1!$S:$S,[1]Hoja1!AD:AD))</f>
        <v>0</v>
      </c>
      <c r="O54" s="6">
        <f>IF($F54="","",_xlfn.XLOOKUP($E54,[1]Hoja1!$S:$S,[1]Hoja1!AE:AE))</f>
        <v>0</v>
      </c>
      <c r="P54" s="6">
        <f>IF($F54="","",_xlfn.XLOOKUP($E54,[1]Hoja1!$S:$S,[1]Hoja1!AF:AF))</f>
        <v>0</v>
      </c>
      <c r="Q54" s="6">
        <f t="shared" si="12"/>
        <v>0</v>
      </c>
      <c r="R54" s="6">
        <f t="shared" si="0"/>
        <v>0</v>
      </c>
    </row>
    <row r="55" spans="1:18" ht="45">
      <c r="A55" s="5" t="s">
        <v>78</v>
      </c>
      <c r="B55" s="3" t="s">
        <v>26</v>
      </c>
      <c r="C55" s="3" t="s">
        <v>27</v>
      </c>
      <c r="D55" s="3" t="s">
        <v>19</v>
      </c>
      <c r="E55" s="3" t="str">
        <f t="shared" si="1"/>
        <v>C-2401-0600-81Propios20</v>
      </c>
      <c r="F55" s="4" t="s">
        <v>79</v>
      </c>
      <c r="G55" s="6">
        <f>IF($F55="","",_xlfn.XLOOKUP($E55,[1]Hoja1!$S:$S,[1]Hoja1!W:W))</f>
        <v>4000000000</v>
      </c>
      <c r="H55" s="6">
        <f>IF($F55="","",_xlfn.XLOOKUP($E55,[1]Hoja1!$S:$S,[1]Hoja1!X:X))</f>
        <v>0</v>
      </c>
      <c r="I55" s="6">
        <f>IF($F55="","",_xlfn.XLOOKUP($E55,[1]Hoja1!$S:$S,[1]Hoja1!Y:Y))</f>
        <v>0</v>
      </c>
      <c r="J55" s="6">
        <f>IF($F55="","",_xlfn.XLOOKUP($E55,[1]Hoja1!$S:$S,[1]Hoja1!Z:Z))</f>
        <v>4000000000</v>
      </c>
      <c r="K55" s="6">
        <f>IF($F55="","",_xlfn.XLOOKUP($E55,[1]Hoja1!$S:$S,[1]Hoja1!AA:AA))</f>
        <v>0</v>
      </c>
      <c r="L55" s="6">
        <f>IF($F55="","",_xlfn.XLOOKUP($E55,[1]Hoja1!$S:$S,[1]Hoja1!AB:AB))</f>
        <v>3500000000</v>
      </c>
      <c r="M55" s="6">
        <f>IF($F55="","",_xlfn.XLOOKUP($E55,[1]Hoja1!$S:$S,[1]Hoja1!AC:AC))</f>
        <v>500000000</v>
      </c>
      <c r="N55" s="6">
        <f>IF($F55="","",_xlfn.XLOOKUP($E55,[1]Hoja1!$S:$S,[1]Hoja1!AD:AD))</f>
        <v>0</v>
      </c>
      <c r="O55" s="6">
        <f>IF($F55="","",_xlfn.XLOOKUP($E55,[1]Hoja1!$S:$S,[1]Hoja1!AE:AE))</f>
        <v>0</v>
      </c>
      <c r="P55" s="6">
        <f>IF($F55="","",_xlfn.XLOOKUP($E55,[1]Hoja1!$S:$S,[1]Hoja1!AF:AF))</f>
        <v>0</v>
      </c>
      <c r="Q55" s="6">
        <f t="shared" si="12"/>
        <v>0</v>
      </c>
      <c r="R55" s="6">
        <f t="shared" si="0"/>
        <v>0</v>
      </c>
    </row>
    <row r="56" spans="1:18" ht="45">
      <c r="A56" s="5" t="s">
        <v>80</v>
      </c>
      <c r="B56" s="3" t="s">
        <v>17</v>
      </c>
      <c r="C56" s="3" t="s">
        <v>42</v>
      </c>
      <c r="D56" s="3" t="s">
        <v>19</v>
      </c>
      <c r="E56" s="3" t="str">
        <f t="shared" si="1"/>
        <v>C-2401-0600-82Nación11</v>
      </c>
      <c r="F56" s="4" t="s">
        <v>81</v>
      </c>
      <c r="G56" s="6">
        <f>IF($F56="","",_xlfn.XLOOKUP($E56,[1]Hoja1!$S:$S,[1]Hoja1!W:W))</f>
        <v>500000000</v>
      </c>
      <c r="H56" s="6">
        <f>IF($F56="","",_xlfn.XLOOKUP($E56,[1]Hoja1!$S:$S,[1]Hoja1!X:X))</f>
        <v>0</v>
      </c>
      <c r="I56" s="6">
        <f>IF($F56="","",_xlfn.XLOOKUP($E56,[1]Hoja1!$S:$S,[1]Hoja1!Y:Y))</f>
        <v>0</v>
      </c>
      <c r="J56" s="6">
        <f>IF($F56="","",_xlfn.XLOOKUP($E56,[1]Hoja1!$S:$S,[1]Hoja1!Z:Z))</f>
        <v>500000000</v>
      </c>
      <c r="K56" s="6">
        <f>IF($F56="","",_xlfn.XLOOKUP($E56,[1]Hoja1!$S:$S,[1]Hoja1!AA:AA))</f>
        <v>0</v>
      </c>
      <c r="L56" s="6">
        <f>IF($F56="","",_xlfn.XLOOKUP($E56,[1]Hoja1!$S:$S,[1]Hoja1!AB:AB))</f>
        <v>199863148</v>
      </c>
      <c r="M56" s="6">
        <f>IF($F56="","",_xlfn.XLOOKUP($E56,[1]Hoja1!$S:$S,[1]Hoja1!AC:AC))</f>
        <v>300136852</v>
      </c>
      <c r="N56" s="6">
        <f>IF($F56="","",_xlfn.XLOOKUP($E56,[1]Hoja1!$S:$S,[1]Hoja1!AD:AD))</f>
        <v>0</v>
      </c>
      <c r="O56" s="6">
        <f>IF($F56="","",_xlfn.XLOOKUP($E56,[1]Hoja1!$S:$S,[1]Hoja1!AE:AE))</f>
        <v>0</v>
      </c>
      <c r="P56" s="6">
        <f>IF($F56="","",_xlfn.XLOOKUP($E56,[1]Hoja1!$S:$S,[1]Hoja1!AF:AF))</f>
        <v>0</v>
      </c>
      <c r="Q56" s="6">
        <f t="shared" si="12"/>
        <v>0</v>
      </c>
      <c r="R56" s="6">
        <f t="shared" si="0"/>
        <v>0</v>
      </c>
    </row>
    <row r="57" spans="1:18" ht="45">
      <c r="A57" s="5" t="s">
        <v>80</v>
      </c>
      <c r="B57" s="3" t="s">
        <v>26</v>
      </c>
      <c r="C57" s="3" t="s">
        <v>27</v>
      </c>
      <c r="D57" s="3" t="s">
        <v>19</v>
      </c>
      <c r="E57" s="3" t="str">
        <f t="shared" si="1"/>
        <v>C-2401-0600-82Propios20</v>
      </c>
      <c r="F57" s="4" t="s">
        <v>81</v>
      </c>
      <c r="G57" s="6">
        <f>IF($F57="","",_xlfn.XLOOKUP($E57,[1]Hoja1!$S:$S,[1]Hoja1!W:W))</f>
        <v>1000000000</v>
      </c>
      <c r="H57" s="6">
        <f>IF($F57="","",_xlfn.XLOOKUP($E57,[1]Hoja1!$S:$S,[1]Hoja1!X:X))</f>
        <v>0</v>
      </c>
      <c r="I57" s="6">
        <f>IF($F57="","",_xlfn.XLOOKUP($E57,[1]Hoja1!$S:$S,[1]Hoja1!Y:Y))</f>
        <v>0</v>
      </c>
      <c r="J57" s="6">
        <f>IF($F57="","",_xlfn.XLOOKUP($E57,[1]Hoja1!$S:$S,[1]Hoja1!Z:Z))</f>
        <v>1000000000</v>
      </c>
      <c r="K57" s="6">
        <f>IF($F57="","",_xlfn.XLOOKUP($E57,[1]Hoja1!$S:$S,[1]Hoja1!AA:AA))</f>
        <v>0</v>
      </c>
      <c r="L57" s="6">
        <f>IF($F57="","",_xlfn.XLOOKUP($E57,[1]Hoja1!$S:$S,[1]Hoja1!AB:AB))</f>
        <v>0</v>
      </c>
      <c r="M57" s="6">
        <f>IF($F57="","",_xlfn.XLOOKUP($E57,[1]Hoja1!$S:$S,[1]Hoja1!AC:AC))</f>
        <v>1000000000</v>
      </c>
      <c r="N57" s="6">
        <f>IF($F57="","",_xlfn.XLOOKUP($E57,[1]Hoja1!$S:$S,[1]Hoja1!AD:AD))</f>
        <v>0</v>
      </c>
      <c r="O57" s="6">
        <f>IF($F57="","",_xlfn.XLOOKUP($E57,[1]Hoja1!$S:$S,[1]Hoja1!AE:AE))</f>
        <v>0</v>
      </c>
      <c r="P57" s="6">
        <f>IF($F57="","",_xlfn.XLOOKUP($E57,[1]Hoja1!$S:$S,[1]Hoja1!AF:AF))</f>
        <v>0</v>
      </c>
      <c r="Q57" s="6">
        <f t="shared" si="12"/>
        <v>0</v>
      </c>
      <c r="R57" s="6">
        <f t="shared" si="0"/>
        <v>0</v>
      </c>
    </row>
    <row r="58" spans="1:18" ht="45">
      <c r="A58" s="5" t="s">
        <v>82</v>
      </c>
      <c r="B58" s="3" t="s">
        <v>17</v>
      </c>
      <c r="C58" s="3" t="s">
        <v>42</v>
      </c>
      <c r="D58" s="3" t="s">
        <v>19</v>
      </c>
      <c r="E58" s="3" t="str">
        <f t="shared" si="1"/>
        <v>C-2401-0600-83Nación11</v>
      </c>
      <c r="F58" s="4" t="s">
        <v>83</v>
      </c>
      <c r="G58" s="6">
        <f>IF($F58="","",_xlfn.XLOOKUP($E58,[1]Hoja1!$S:$S,[1]Hoja1!W:W))</f>
        <v>500000000</v>
      </c>
      <c r="H58" s="6">
        <f>IF($F58="","",_xlfn.XLOOKUP($E58,[1]Hoja1!$S:$S,[1]Hoja1!X:X))</f>
        <v>0</v>
      </c>
      <c r="I58" s="6">
        <f>IF($F58="","",_xlfn.XLOOKUP($E58,[1]Hoja1!$S:$S,[1]Hoja1!Y:Y))</f>
        <v>0</v>
      </c>
      <c r="J58" s="6">
        <f>IF($F58="","",_xlfn.XLOOKUP($E58,[1]Hoja1!$S:$S,[1]Hoja1!Z:Z))</f>
        <v>500000000</v>
      </c>
      <c r="K58" s="6">
        <f>IF($F58="","",_xlfn.XLOOKUP($E58,[1]Hoja1!$S:$S,[1]Hoja1!AA:AA))</f>
        <v>0</v>
      </c>
      <c r="L58" s="6">
        <f>IF($F58="","",_xlfn.XLOOKUP($E58,[1]Hoja1!$S:$S,[1]Hoja1!AB:AB))</f>
        <v>0</v>
      </c>
      <c r="M58" s="6">
        <f>IF($F58="","",_xlfn.XLOOKUP($E58,[1]Hoja1!$S:$S,[1]Hoja1!AC:AC))</f>
        <v>500000000</v>
      </c>
      <c r="N58" s="6">
        <f>IF($F58="","",_xlfn.XLOOKUP($E58,[1]Hoja1!$S:$S,[1]Hoja1!AD:AD))</f>
        <v>0</v>
      </c>
      <c r="O58" s="6">
        <f>IF($F58="","",_xlfn.XLOOKUP($E58,[1]Hoja1!$S:$S,[1]Hoja1!AE:AE))</f>
        <v>0</v>
      </c>
      <c r="P58" s="6">
        <f>IF($F58="","",_xlfn.XLOOKUP($E58,[1]Hoja1!$S:$S,[1]Hoja1!AF:AF))</f>
        <v>0</v>
      </c>
      <c r="Q58" s="6">
        <f t="shared" si="12"/>
        <v>0</v>
      </c>
      <c r="R58" s="6">
        <f t="shared" si="0"/>
        <v>0</v>
      </c>
    </row>
    <row r="59" spans="1:18" ht="45">
      <c r="A59" s="5" t="s">
        <v>82</v>
      </c>
      <c r="B59" s="3" t="s">
        <v>26</v>
      </c>
      <c r="C59" s="3" t="s">
        <v>27</v>
      </c>
      <c r="D59" s="3" t="s">
        <v>19</v>
      </c>
      <c r="E59" s="3" t="str">
        <f t="shared" si="1"/>
        <v>C-2401-0600-83Propios20</v>
      </c>
      <c r="F59" s="4" t="s">
        <v>83</v>
      </c>
      <c r="G59" s="6">
        <f>IF($F59="","",_xlfn.XLOOKUP($E59,[1]Hoja1!$S:$S,[1]Hoja1!W:W))</f>
        <v>1500000000</v>
      </c>
      <c r="H59" s="6">
        <f>IF($F59="","",_xlfn.XLOOKUP($E59,[1]Hoja1!$S:$S,[1]Hoja1!X:X))</f>
        <v>0</v>
      </c>
      <c r="I59" s="6">
        <f>IF($F59="","",_xlfn.XLOOKUP($E59,[1]Hoja1!$S:$S,[1]Hoja1!Y:Y))</f>
        <v>0</v>
      </c>
      <c r="J59" s="6">
        <f>IF($F59="","",_xlfn.XLOOKUP($E59,[1]Hoja1!$S:$S,[1]Hoja1!Z:Z))</f>
        <v>1500000000</v>
      </c>
      <c r="K59" s="6">
        <f>IF($F59="","",_xlfn.XLOOKUP($E59,[1]Hoja1!$S:$S,[1]Hoja1!AA:AA))</f>
        <v>0</v>
      </c>
      <c r="L59" s="6">
        <f>IF($F59="","",_xlfn.XLOOKUP($E59,[1]Hoja1!$S:$S,[1]Hoja1!AB:AB))</f>
        <v>0</v>
      </c>
      <c r="M59" s="6">
        <f>IF($F59="","",_xlfn.XLOOKUP($E59,[1]Hoja1!$S:$S,[1]Hoja1!AC:AC))</f>
        <v>1500000000</v>
      </c>
      <c r="N59" s="6">
        <f>IF($F59="","",_xlfn.XLOOKUP($E59,[1]Hoja1!$S:$S,[1]Hoja1!AD:AD))</f>
        <v>0</v>
      </c>
      <c r="O59" s="6">
        <f>IF($F59="","",_xlfn.XLOOKUP($E59,[1]Hoja1!$S:$S,[1]Hoja1!AE:AE))</f>
        <v>0</v>
      </c>
      <c r="P59" s="6">
        <f>IF($F59="","",_xlfn.XLOOKUP($E59,[1]Hoja1!$S:$S,[1]Hoja1!AF:AF))</f>
        <v>0</v>
      </c>
      <c r="Q59" s="6">
        <f t="shared" si="12"/>
        <v>0</v>
      </c>
      <c r="R59" s="6">
        <f t="shared" si="0"/>
        <v>0</v>
      </c>
    </row>
    <row r="60" spans="1:18" ht="78.75">
      <c r="A60" s="5" t="s">
        <v>84</v>
      </c>
      <c r="B60" s="3" t="s">
        <v>17</v>
      </c>
      <c r="C60" s="3" t="s">
        <v>42</v>
      </c>
      <c r="D60" s="3" t="s">
        <v>19</v>
      </c>
      <c r="E60" s="3" t="str">
        <f t="shared" si="1"/>
        <v>C-2401-0600-85Nación11</v>
      </c>
      <c r="F60" s="4" t="s">
        <v>85</v>
      </c>
      <c r="G60" s="6">
        <f>IF($F60="","",_xlfn.XLOOKUP($E60,[1]Hoja1!$S:$S,[1]Hoja1!W:W))</f>
        <v>10588398905</v>
      </c>
      <c r="H60" s="6">
        <f>IF($F60="","",_xlfn.XLOOKUP($E60,[1]Hoja1!$S:$S,[1]Hoja1!X:X))</f>
        <v>0</v>
      </c>
      <c r="I60" s="6">
        <f>IF($F60="","",_xlfn.XLOOKUP($E60,[1]Hoja1!$S:$S,[1]Hoja1!Y:Y))</f>
        <v>0</v>
      </c>
      <c r="J60" s="6">
        <f>IF($F60="","",_xlfn.XLOOKUP($E60,[1]Hoja1!$S:$S,[1]Hoja1!Z:Z))</f>
        <v>10588398905</v>
      </c>
      <c r="K60" s="6">
        <f>IF($F60="","",_xlfn.XLOOKUP($E60,[1]Hoja1!$S:$S,[1]Hoja1!AA:AA))</f>
        <v>0</v>
      </c>
      <c r="L60" s="6">
        <f>IF($F60="","",_xlfn.XLOOKUP($E60,[1]Hoja1!$S:$S,[1]Hoja1!AB:AB))</f>
        <v>10588398905</v>
      </c>
      <c r="M60" s="6">
        <f>IF($F60="","",_xlfn.XLOOKUP($E60,[1]Hoja1!$S:$S,[1]Hoja1!AC:AC))</f>
        <v>0</v>
      </c>
      <c r="N60" s="6">
        <f>IF($F60="","",_xlfn.XLOOKUP($E60,[1]Hoja1!$S:$S,[1]Hoja1!AD:AD))</f>
        <v>10588398905</v>
      </c>
      <c r="O60" s="6">
        <f>IF($F60="","",_xlfn.XLOOKUP($E60,[1]Hoja1!$S:$S,[1]Hoja1!AE:AE))</f>
        <v>10588398905</v>
      </c>
      <c r="P60" s="6">
        <f>IF($F60="","",_xlfn.XLOOKUP($E60,[1]Hoja1!$S:$S,[1]Hoja1!AF:AF))</f>
        <v>10588398905</v>
      </c>
      <c r="Q60" s="6">
        <f t="shared" si="12"/>
        <v>0</v>
      </c>
      <c r="R60" s="6">
        <f t="shared" si="0"/>
        <v>0</v>
      </c>
    </row>
    <row r="61" spans="1:18" ht="78.75">
      <c r="A61" s="5" t="s">
        <v>84</v>
      </c>
      <c r="B61" s="3" t="s">
        <v>26</v>
      </c>
      <c r="C61" s="3" t="s">
        <v>27</v>
      </c>
      <c r="D61" s="3" t="s">
        <v>19</v>
      </c>
      <c r="E61" s="3" t="str">
        <f t="shared" si="1"/>
        <v>C-2401-0600-85Propios20</v>
      </c>
      <c r="F61" s="4" t="s">
        <v>85</v>
      </c>
      <c r="G61" s="6">
        <f>IF($F61="","",_xlfn.XLOOKUP($E61,[1]Hoja1!$S:$S,[1]Hoja1!W:W))</f>
        <v>25000000000</v>
      </c>
      <c r="H61" s="6">
        <f>IF($F61="","",_xlfn.XLOOKUP($E61,[1]Hoja1!$S:$S,[1]Hoja1!X:X))</f>
        <v>0</v>
      </c>
      <c r="I61" s="6">
        <f>IF($F61="","",_xlfn.XLOOKUP($E61,[1]Hoja1!$S:$S,[1]Hoja1!Y:Y))</f>
        <v>0</v>
      </c>
      <c r="J61" s="6">
        <f>IF($F61="","",_xlfn.XLOOKUP($E61,[1]Hoja1!$S:$S,[1]Hoja1!Z:Z))</f>
        <v>25000000000</v>
      </c>
      <c r="K61" s="6">
        <f>IF($F61="","",_xlfn.XLOOKUP($E61,[1]Hoja1!$S:$S,[1]Hoja1!AA:AA))</f>
        <v>0</v>
      </c>
      <c r="L61" s="6">
        <f>IF($F61="","",_xlfn.XLOOKUP($E61,[1]Hoja1!$S:$S,[1]Hoja1!AB:AB))</f>
        <v>17000000000</v>
      </c>
      <c r="M61" s="6">
        <f>IF($F61="","",_xlfn.XLOOKUP($E61,[1]Hoja1!$S:$S,[1]Hoja1!AC:AC))</f>
        <v>8000000000</v>
      </c>
      <c r="N61" s="6">
        <f>IF($F61="","",_xlfn.XLOOKUP($E61,[1]Hoja1!$S:$S,[1]Hoja1!AD:AD))</f>
        <v>0</v>
      </c>
      <c r="O61" s="6">
        <f>IF($F61="","",_xlfn.XLOOKUP($E61,[1]Hoja1!$S:$S,[1]Hoja1!AE:AE))</f>
        <v>0</v>
      </c>
      <c r="P61" s="6">
        <f>IF($F61="","",_xlfn.XLOOKUP($E61,[1]Hoja1!$S:$S,[1]Hoja1!AF:AF))</f>
        <v>0</v>
      </c>
      <c r="Q61" s="6">
        <f t="shared" si="12"/>
        <v>0</v>
      </c>
      <c r="R61" s="6">
        <f t="shared" si="0"/>
        <v>0</v>
      </c>
    </row>
    <row r="62" spans="1:18" ht="112.5">
      <c r="A62" s="5" t="s">
        <v>86</v>
      </c>
      <c r="B62" s="3" t="s">
        <v>17</v>
      </c>
      <c r="C62" s="3" t="s">
        <v>42</v>
      </c>
      <c r="D62" s="3" t="s">
        <v>19</v>
      </c>
      <c r="E62" s="3" t="str">
        <f t="shared" si="1"/>
        <v>C-2401-0600-86Nación11</v>
      </c>
      <c r="F62" s="4" t="s">
        <v>87</v>
      </c>
      <c r="G62" s="6">
        <f>IF($F62="","",_xlfn.XLOOKUP($E62,[1]Hoja1!$S:$S,[1]Hoja1!W:W))</f>
        <v>1000000000</v>
      </c>
      <c r="H62" s="6">
        <f>IF($F62="","",_xlfn.XLOOKUP($E62,[1]Hoja1!$S:$S,[1]Hoja1!X:X))</f>
        <v>0</v>
      </c>
      <c r="I62" s="6">
        <f>IF($F62="","",_xlfn.XLOOKUP($E62,[1]Hoja1!$S:$S,[1]Hoja1!Y:Y))</f>
        <v>0</v>
      </c>
      <c r="J62" s="6">
        <f>IF($F62="","",_xlfn.XLOOKUP($E62,[1]Hoja1!$S:$S,[1]Hoja1!Z:Z))</f>
        <v>1000000000</v>
      </c>
      <c r="K62" s="6">
        <f>IF($F62="","",_xlfn.XLOOKUP($E62,[1]Hoja1!$S:$S,[1]Hoja1!AA:AA))</f>
        <v>0</v>
      </c>
      <c r="L62" s="6">
        <f>IF($F62="","",_xlfn.XLOOKUP($E62,[1]Hoja1!$S:$S,[1]Hoja1!AB:AB))</f>
        <v>984000000</v>
      </c>
      <c r="M62" s="6">
        <f>IF($F62="","",_xlfn.XLOOKUP($E62,[1]Hoja1!$S:$S,[1]Hoja1!AC:AC))</f>
        <v>16000000</v>
      </c>
      <c r="N62" s="6">
        <f>IF($F62="","",_xlfn.XLOOKUP($E62,[1]Hoja1!$S:$S,[1]Hoja1!AD:AD))</f>
        <v>826645300</v>
      </c>
      <c r="O62" s="6">
        <f>IF($F62="","",_xlfn.XLOOKUP($E62,[1]Hoja1!$S:$S,[1]Hoja1!AE:AE))</f>
        <v>316434777</v>
      </c>
      <c r="P62" s="6">
        <f>IF($F62="","",_xlfn.XLOOKUP($E62,[1]Hoja1!$S:$S,[1]Hoja1!AF:AF))</f>
        <v>315051643</v>
      </c>
      <c r="Q62" s="6">
        <f t="shared" si="12"/>
        <v>510210523</v>
      </c>
      <c r="R62" s="6">
        <f t="shared" si="0"/>
        <v>1383134</v>
      </c>
    </row>
    <row r="63" spans="1:18" ht="112.5">
      <c r="A63" s="5" t="s">
        <v>86</v>
      </c>
      <c r="B63" s="3" t="s">
        <v>26</v>
      </c>
      <c r="C63" s="3" t="s">
        <v>27</v>
      </c>
      <c r="D63" s="3" t="s">
        <v>19</v>
      </c>
      <c r="E63" s="3" t="str">
        <f t="shared" si="1"/>
        <v>C-2401-0600-86Propios20</v>
      </c>
      <c r="F63" s="4" t="s">
        <v>87</v>
      </c>
      <c r="G63" s="6">
        <f>IF($F63="","",_xlfn.XLOOKUP($E63,[1]Hoja1!$S:$S,[1]Hoja1!W:W))</f>
        <v>28000000000</v>
      </c>
      <c r="H63" s="6">
        <f>IF($F63="","",_xlfn.XLOOKUP($E63,[1]Hoja1!$S:$S,[1]Hoja1!X:X))</f>
        <v>0</v>
      </c>
      <c r="I63" s="6">
        <f>IF($F63="","",_xlfn.XLOOKUP($E63,[1]Hoja1!$S:$S,[1]Hoja1!Y:Y))</f>
        <v>0</v>
      </c>
      <c r="J63" s="6">
        <f>IF($F63="","",_xlfn.XLOOKUP($E63,[1]Hoja1!$S:$S,[1]Hoja1!Z:Z))</f>
        <v>28000000000</v>
      </c>
      <c r="K63" s="6">
        <f>IF($F63="","",_xlfn.XLOOKUP($E63,[1]Hoja1!$S:$S,[1]Hoja1!AA:AA))</f>
        <v>0</v>
      </c>
      <c r="L63" s="6">
        <f>IF($F63="","",_xlfn.XLOOKUP($E63,[1]Hoja1!$S:$S,[1]Hoja1!AB:AB))</f>
        <v>18952468044</v>
      </c>
      <c r="M63" s="6">
        <f>IF($F63="","",_xlfn.XLOOKUP($E63,[1]Hoja1!$S:$S,[1]Hoja1!AC:AC))</f>
        <v>9047531956</v>
      </c>
      <c r="N63" s="6">
        <f>IF($F63="","",_xlfn.XLOOKUP($E63,[1]Hoja1!$S:$S,[1]Hoja1!AD:AD))</f>
        <v>2097239986</v>
      </c>
      <c r="O63" s="6">
        <f>IF($F63="","",_xlfn.XLOOKUP($E63,[1]Hoja1!$S:$S,[1]Hoja1!AE:AE))</f>
        <v>0</v>
      </c>
      <c r="P63" s="6">
        <f>IF($F63="","",_xlfn.XLOOKUP($E63,[1]Hoja1!$S:$S,[1]Hoja1!AF:AF))</f>
        <v>0</v>
      </c>
      <c r="Q63" s="6">
        <f t="shared" si="12"/>
        <v>2097239986</v>
      </c>
      <c r="R63" s="6">
        <f t="shared" si="0"/>
        <v>0</v>
      </c>
    </row>
    <row r="64" spans="1:18" ht="67.5">
      <c r="A64" s="5" t="s">
        <v>88</v>
      </c>
      <c r="B64" s="3" t="s">
        <v>26</v>
      </c>
      <c r="C64" s="3" t="s">
        <v>27</v>
      </c>
      <c r="D64" s="3" t="s">
        <v>19</v>
      </c>
      <c r="E64" s="3" t="str">
        <f t="shared" si="1"/>
        <v>C-2401-0600-88Propios20</v>
      </c>
      <c r="F64" s="4" t="s">
        <v>89</v>
      </c>
      <c r="G64" s="6">
        <f>IF($F64="","",_xlfn.XLOOKUP($E64,[1]Hoja1!$S:$S,[1]Hoja1!W:W))</f>
        <v>10000000000</v>
      </c>
      <c r="H64" s="6">
        <f>IF($F64="","",_xlfn.XLOOKUP($E64,[1]Hoja1!$S:$S,[1]Hoja1!X:X))</f>
        <v>0</v>
      </c>
      <c r="I64" s="6">
        <f>IF($F64="","",_xlfn.XLOOKUP($E64,[1]Hoja1!$S:$S,[1]Hoja1!Y:Y))</f>
        <v>0</v>
      </c>
      <c r="J64" s="6">
        <f>IF($F64="","",_xlfn.XLOOKUP($E64,[1]Hoja1!$S:$S,[1]Hoja1!Z:Z))</f>
        <v>10000000000</v>
      </c>
      <c r="K64" s="6">
        <f>IF($F64="","",_xlfn.XLOOKUP($E64,[1]Hoja1!$S:$S,[1]Hoja1!AA:AA))</f>
        <v>0</v>
      </c>
      <c r="L64" s="6">
        <f>IF($F64="","",_xlfn.XLOOKUP($E64,[1]Hoja1!$S:$S,[1]Hoja1!AB:AB))</f>
        <v>7820106203</v>
      </c>
      <c r="M64" s="6">
        <f>IF($F64="","",_xlfn.XLOOKUP($E64,[1]Hoja1!$S:$S,[1]Hoja1!AC:AC))</f>
        <v>2179893797</v>
      </c>
      <c r="N64" s="6">
        <f>IF($F64="","",_xlfn.XLOOKUP($E64,[1]Hoja1!$S:$S,[1]Hoja1!AD:AD))</f>
        <v>0</v>
      </c>
      <c r="O64" s="6">
        <f>IF($F64="","",_xlfn.XLOOKUP($E64,[1]Hoja1!$S:$S,[1]Hoja1!AE:AE))</f>
        <v>0</v>
      </c>
      <c r="P64" s="6">
        <f>IF($F64="","",_xlfn.XLOOKUP($E64,[1]Hoja1!$S:$S,[1]Hoja1!AF:AF))</f>
        <v>0</v>
      </c>
      <c r="Q64" s="6">
        <f t="shared" si="12"/>
        <v>0</v>
      </c>
      <c r="R64" s="6">
        <f t="shared" si="0"/>
        <v>0</v>
      </c>
    </row>
    <row r="65" spans="1:18" ht="67.5">
      <c r="A65" s="5" t="s">
        <v>90</v>
      </c>
      <c r="B65" s="3" t="s">
        <v>17</v>
      </c>
      <c r="C65" s="3" t="s">
        <v>42</v>
      </c>
      <c r="D65" s="3" t="s">
        <v>19</v>
      </c>
      <c r="E65" s="3" t="str">
        <f t="shared" si="1"/>
        <v>C-2401-0600-89Nación11</v>
      </c>
      <c r="F65" s="4" t="s">
        <v>91</v>
      </c>
      <c r="G65" s="6">
        <f>IF($F65="","",_xlfn.XLOOKUP($E65,[1]Hoja1!$S:$S,[1]Hoja1!W:W))</f>
        <v>2000000000</v>
      </c>
      <c r="H65" s="6">
        <f>IF($F65="","",_xlfn.XLOOKUP($E65,[1]Hoja1!$S:$S,[1]Hoja1!X:X))</f>
        <v>0</v>
      </c>
      <c r="I65" s="6">
        <f>IF($F65="","",_xlfn.XLOOKUP($E65,[1]Hoja1!$S:$S,[1]Hoja1!Y:Y))</f>
        <v>0</v>
      </c>
      <c r="J65" s="6">
        <f>IF($F65="","",_xlfn.XLOOKUP($E65,[1]Hoja1!$S:$S,[1]Hoja1!Z:Z))</f>
        <v>2000000000</v>
      </c>
      <c r="K65" s="6">
        <f>IF($F65="","",_xlfn.XLOOKUP($E65,[1]Hoja1!$S:$S,[1]Hoja1!AA:AA))</f>
        <v>0</v>
      </c>
      <c r="L65" s="6">
        <f>IF($F65="","",_xlfn.XLOOKUP($E65,[1]Hoja1!$S:$S,[1]Hoja1!AB:AB))</f>
        <v>2000000000</v>
      </c>
      <c r="M65" s="6">
        <f>IF($F65="","",_xlfn.XLOOKUP($E65,[1]Hoja1!$S:$S,[1]Hoja1!AC:AC))</f>
        <v>0</v>
      </c>
      <c r="N65" s="6">
        <f>IF($F65="","",_xlfn.XLOOKUP($E65,[1]Hoja1!$S:$S,[1]Hoja1!AD:AD))</f>
        <v>0</v>
      </c>
      <c r="O65" s="6">
        <f>IF($F65="","",_xlfn.XLOOKUP($E65,[1]Hoja1!$S:$S,[1]Hoja1!AE:AE))</f>
        <v>0</v>
      </c>
      <c r="P65" s="6">
        <f>IF($F65="","",_xlfn.XLOOKUP($E65,[1]Hoja1!$S:$S,[1]Hoja1!AF:AF))</f>
        <v>0</v>
      </c>
      <c r="Q65" s="6">
        <f t="shared" si="12"/>
        <v>0</v>
      </c>
      <c r="R65" s="6">
        <f t="shared" si="0"/>
        <v>0</v>
      </c>
    </row>
    <row r="66" spans="1:18" ht="45">
      <c r="A66" s="5" t="s">
        <v>92</v>
      </c>
      <c r="B66" s="3" t="s">
        <v>17</v>
      </c>
      <c r="C66" s="3" t="s">
        <v>42</v>
      </c>
      <c r="D66" s="3" t="s">
        <v>19</v>
      </c>
      <c r="E66" s="3" t="str">
        <f t="shared" si="1"/>
        <v>C-2401-0600-90Nación11</v>
      </c>
      <c r="F66" s="4" t="s">
        <v>93</v>
      </c>
      <c r="G66" s="6">
        <f>IF($F66="","",_xlfn.XLOOKUP($E66,[1]Hoja1!$S:$S,[1]Hoja1!W:W))</f>
        <v>15000000000</v>
      </c>
      <c r="H66" s="6">
        <f>IF($F66="","",_xlfn.XLOOKUP($E66,[1]Hoja1!$S:$S,[1]Hoja1!X:X))</f>
        <v>0</v>
      </c>
      <c r="I66" s="6">
        <f>IF($F66="","",_xlfn.XLOOKUP($E66,[1]Hoja1!$S:$S,[1]Hoja1!Y:Y))</f>
        <v>0</v>
      </c>
      <c r="J66" s="6">
        <f>IF($F66="","",_xlfn.XLOOKUP($E66,[1]Hoja1!$S:$S,[1]Hoja1!Z:Z))</f>
        <v>15000000000</v>
      </c>
      <c r="K66" s="6">
        <f>IF($F66="","",_xlfn.XLOOKUP($E66,[1]Hoja1!$S:$S,[1]Hoja1!AA:AA))</f>
        <v>0</v>
      </c>
      <c r="L66" s="6">
        <f>IF($F66="","",_xlfn.XLOOKUP($E66,[1]Hoja1!$S:$S,[1]Hoja1!AB:AB))</f>
        <v>15000000000</v>
      </c>
      <c r="M66" s="6">
        <f>IF($F66="","",_xlfn.XLOOKUP($E66,[1]Hoja1!$S:$S,[1]Hoja1!AC:AC))</f>
        <v>0</v>
      </c>
      <c r="N66" s="6">
        <f>IF($F66="","",_xlfn.XLOOKUP($E66,[1]Hoja1!$S:$S,[1]Hoja1!AD:AD))</f>
        <v>15000000000</v>
      </c>
      <c r="O66" s="6">
        <f>IF($F66="","",_xlfn.XLOOKUP($E66,[1]Hoja1!$S:$S,[1]Hoja1!AE:AE))</f>
        <v>0</v>
      </c>
      <c r="P66" s="6">
        <f>IF($F66="","",_xlfn.XLOOKUP($E66,[1]Hoja1!$S:$S,[1]Hoja1!AF:AF))</f>
        <v>0</v>
      </c>
      <c r="Q66" s="6">
        <f t="shared" si="12"/>
        <v>15000000000</v>
      </c>
      <c r="R66" s="6">
        <f t="shared" si="0"/>
        <v>0</v>
      </c>
    </row>
    <row r="67" spans="1:18" ht="101.25">
      <c r="A67" s="5" t="s">
        <v>94</v>
      </c>
      <c r="B67" s="3" t="s">
        <v>17</v>
      </c>
      <c r="C67" s="3" t="s">
        <v>42</v>
      </c>
      <c r="D67" s="3" t="s">
        <v>19</v>
      </c>
      <c r="E67" s="3" t="str">
        <f t="shared" si="1"/>
        <v>C-2401-0600-91Nación11</v>
      </c>
      <c r="F67" s="4" t="s">
        <v>95</v>
      </c>
      <c r="G67" s="6">
        <f>IF($F67="","",_xlfn.XLOOKUP($E67,[1]Hoja1!$S:$S,[1]Hoja1!W:W))</f>
        <v>50000000000</v>
      </c>
      <c r="H67" s="6">
        <f>IF($F67="","",_xlfn.XLOOKUP($E67,[1]Hoja1!$S:$S,[1]Hoja1!X:X))</f>
        <v>0</v>
      </c>
      <c r="I67" s="6">
        <f>IF($F67="","",_xlfn.XLOOKUP($E67,[1]Hoja1!$S:$S,[1]Hoja1!Y:Y))</f>
        <v>0</v>
      </c>
      <c r="J67" s="6">
        <f>IF($F67="","",_xlfn.XLOOKUP($E67,[1]Hoja1!$S:$S,[1]Hoja1!Z:Z))</f>
        <v>50000000000</v>
      </c>
      <c r="K67" s="6">
        <f>IF($F67="","",_xlfn.XLOOKUP($E67,[1]Hoja1!$S:$S,[1]Hoja1!AA:AA))</f>
        <v>0</v>
      </c>
      <c r="L67" s="6">
        <f>IF($F67="","",_xlfn.XLOOKUP($E67,[1]Hoja1!$S:$S,[1]Hoja1!AB:AB))</f>
        <v>50000000000</v>
      </c>
      <c r="M67" s="6">
        <f>IF($F67="","",_xlfn.XLOOKUP($E67,[1]Hoja1!$S:$S,[1]Hoja1!AC:AC))</f>
        <v>0</v>
      </c>
      <c r="N67" s="6">
        <f>IF($F67="","",_xlfn.XLOOKUP($E67,[1]Hoja1!$S:$S,[1]Hoja1!AD:AD))</f>
        <v>50000000000</v>
      </c>
      <c r="O67" s="6">
        <f>IF($F67="","",_xlfn.XLOOKUP($E67,[1]Hoja1!$S:$S,[1]Hoja1!AE:AE))</f>
        <v>0</v>
      </c>
      <c r="P67" s="6">
        <f>IF($F67="","",_xlfn.XLOOKUP($E67,[1]Hoja1!$S:$S,[1]Hoja1!AF:AF))</f>
        <v>0</v>
      </c>
      <c r="Q67" s="6">
        <f t="shared" si="12"/>
        <v>50000000000</v>
      </c>
      <c r="R67" s="6">
        <f t="shared" si="0"/>
        <v>0</v>
      </c>
    </row>
    <row r="68" spans="1:18" ht="101.25">
      <c r="A68" s="5" t="s">
        <v>94</v>
      </c>
      <c r="B68" s="3" t="s">
        <v>26</v>
      </c>
      <c r="C68" s="3" t="s">
        <v>27</v>
      </c>
      <c r="D68" s="3" t="s">
        <v>19</v>
      </c>
      <c r="E68" s="3" t="str">
        <f t="shared" si="1"/>
        <v>C-2401-0600-91Propios20</v>
      </c>
      <c r="F68" s="4" t="s">
        <v>95</v>
      </c>
      <c r="G68" s="6">
        <f>IF($F68="","",_xlfn.XLOOKUP($E68,[1]Hoja1!$S:$S,[1]Hoja1!W:W))</f>
        <v>59000000000</v>
      </c>
      <c r="H68" s="6">
        <f>IF($F68="","",_xlfn.XLOOKUP($E68,[1]Hoja1!$S:$S,[1]Hoja1!X:X))</f>
        <v>0</v>
      </c>
      <c r="I68" s="6">
        <f>IF($F68="","",_xlfn.XLOOKUP($E68,[1]Hoja1!$S:$S,[1]Hoja1!Y:Y))</f>
        <v>0</v>
      </c>
      <c r="J68" s="6">
        <f>IF($F68="","",_xlfn.XLOOKUP($E68,[1]Hoja1!$S:$S,[1]Hoja1!Z:Z))</f>
        <v>59000000000</v>
      </c>
      <c r="K68" s="6">
        <f>IF($F68="","",_xlfn.XLOOKUP($E68,[1]Hoja1!$S:$S,[1]Hoja1!AA:AA))</f>
        <v>0</v>
      </c>
      <c r="L68" s="6">
        <f>IF($F68="","",_xlfn.XLOOKUP($E68,[1]Hoja1!$S:$S,[1]Hoja1!AB:AB))</f>
        <v>38622887697</v>
      </c>
      <c r="M68" s="6">
        <f>IF($F68="","",_xlfn.XLOOKUP($E68,[1]Hoja1!$S:$S,[1]Hoja1!AC:AC))</f>
        <v>20377112303</v>
      </c>
      <c r="N68" s="6">
        <f>IF($F68="","",_xlfn.XLOOKUP($E68,[1]Hoja1!$S:$S,[1]Hoja1!AD:AD))</f>
        <v>7836289404</v>
      </c>
      <c r="O68" s="6">
        <f>IF($F68="","",_xlfn.XLOOKUP($E68,[1]Hoja1!$S:$S,[1]Hoja1!AE:AE))</f>
        <v>0</v>
      </c>
      <c r="P68" s="6">
        <f>IF($F68="","",_xlfn.XLOOKUP($E68,[1]Hoja1!$S:$S,[1]Hoja1!AF:AF))</f>
        <v>0</v>
      </c>
      <c r="Q68" s="6">
        <f t="shared" si="12"/>
        <v>7836289404</v>
      </c>
      <c r="R68" s="6">
        <f t="shared" si="0"/>
        <v>0</v>
      </c>
    </row>
    <row r="69" spans="1:18" ht="67.5">
      <c r="A69" s="5" t="s">
        <v>96</v>
      </c>
      <c r="B69" s="3" t="s">
        <v>17</v>
      </c>
      <c r="C69" s="3" t="s">
        <v>42</v>
      </c>
      <c r="D69" s="3" t="s">
        <v>19</v>
      </c>
      <c r="E69" s="3" t="str">
        <f t="shared" si="1"/>
        <v>C-2401-0600-92Nación11</v>
      </c>
      <c r="F69" s="4" t="s">
        <v>97</v>
      </c>
      <c r="G69" s="6">
        <f>IF($F69="","",_xlfn.XLOOKUP($E69,[1]Hoja1!$S:$S,[1]Hoja1!W:W))</f>
        <v>6000000000</v>
      </c>
      <c r="H69" s="6">
        <f>IF($F69="","",_xlfn.XLOOKUP($E69,[1]Hoja1!$S:$S,[1]Hoja1!X:X))</f>
        <v>0</v>
      </c>
      <c r="I69" s="6">
        <f>IF($F69="","",_xlfn.XLOOKUP($E69,[1]Hoja1!$S:$S,[1]Hoja1!Y:Y))</f>
        <v>0</v>
      </c>
      <c r="J69" s="6">
        <f>IF($F69="","",_xlfn.XLOOKUP($E69,[1]Hoja1!$S:$S,[1]Hoja1!Z:Z))</f>
        <v>6000000000</v>
      </c>
      <c r="K69" s="6">
        <f>IF($F69="","",_xlfn.XLOOKUP($E69,[1]Hoja1!$S:$S,[1]Hoja1!AA:AA))</f>
        <v>0</v>
      </c>
      <c r="L69" s="6">
        <f>IF($F69="","",_xlfn.XLOOKUP($E69,[1]Hoja1!$S:$S,[1]Hoja1!AB:AB))</f>
        <v>6000000000</v>
      </c>
      <c r="M69" s="6">
        <f>IF($F69="","",_xlfn.XLOOKUP($E69,[1]Hoja1!$S:$S,[1]Hoja1!AC:AC))</f>
        <v>0</v>
      </c>
      <c r="N69" s="6">
        <f>IF($F69="","",_xlfn.XLOOKUP($E69,[1]Hoja1!$S:$S,[1]Hoja1!AD:AD))</f>
        <v>0</v>
      </c>
      <c r="O69" s="6">
        <f>IF($F69="","",_xlfn.XLOOKUP($E69,[1]Hoja1!$S:$S,[1]Hoja1!AE:AE))</f>
        <v>0</v>
      </c>
      <c r="P69" s="6">
        <f>IF($F69="","",_xlfn.XLOOKUP($E69,[1]Hoja1!$S:$S,[1]Hoja1!AF:AF))</f>
        <v>0</v>
      </c>
      <c r="Q69" s="6">
        <f t="shared" si="12"/>
        <v>0</v>
      </c>
      <c r="R69" s="6">
        <f t="shared" si="0"/>
        <v>0</v>
      </c>
    </row>
    <row r="70" spans="1:18" ht="67.5">
      <c r="A70" s="5" t="s">
        <v>96</v>
      </c>
      <c r="B70" s="3" t="s">
        <v>26</v>
      </c>
      <c r="C70" s="3" t="s">
        <v>27</v>
      </c>
      <c r="D70" s="3" t="s">
        <v>19</v>
      </c>
      <c r="E70" s="3" t="str">
        <f t="shared" ref="E70:E133" si="13">A70&amp;B70&amp;C70</f>
        <v>C-2401-0600-92Propios20</v>
      </c>
      <c r="F70" s="4" t="s">
        <v>97</v>
      </c>
      <c r="G70" s="6">
        <f>IF($F70="","",_xlfn.XLOOKUP($E70,[1]Hoja1!$S:$S,[1]Hoja1!W:W))</f>
        <v>4000000000</v>
      </c>
      <c r="H70" s="6">
        <f>IF($F70="","",_xlfn.XLOOKUP($E70,[1]Hoja1!$S:$S,[1]Hoja1!X:X))</f>
        <v>0</v>
      </c>
      <c r="I70" s="6">
        <f>IF($F70="","",_xlfn.XLOOKUP($E70,[1]Hoja1!$S:$S,[1]Hoja1!Y:Y))</f>
        <v>0</v>
      </c>
      <c r="J70" s="6">
        <f>IF($F70="","",_xlfn.XLOOKUP($E70,[1]Hoja1!$S:$S,[1]Hoja1!Z:Z))</f>
        <v>4000000000</v>
      </c>
      <c r="K70" s="6">
        <f>IF($F70="","",_xlfn.XLOOKUP($E70,[1]Hoja1!$S:$S,[1]Hoja1!AA:AA))</f>
        <v>0</v>
      </c>
      <c r="L70" s="6">
        <f>IF($F70="","",_xlfn.XLOOKUP($E70,[1]Hoja1!$S:$S,[1]Hoja1!AB:AB))</f>
        <v>0</v>
      </c>
      <c r="M70" s="6">
        <f>IF($F70="","",_xlfn.XLOOKUP($E70,[1]Hoja1!$S:$S,[1]Hoja1!AC:AC))</f>
        <v>4000000000</v>
      </c>
      <c r="N70" s="6">
        <f>IF($F70="","",_xlfn.XLOOKUP($E70,[1]Hoja1!$S:$S,[1]Hoja1!AD:AD))</f>
        <v>0</v>
      </c>
      <c r="O70" s="6">
        <f>IF($F70="","",_xlfn.XLOOKUP($E70,[1]Hoja1!$S:$S,[1]Hoja1!AE:AE))</f>
        <v>0</v>
      </c>
      <c r="P70" s="6">
        <f>IF($F70="","",_xlfn.XLOOKUP($E70,[1]Hoja1!$S:$S,[1]Hoja1!AF:AF))</f>
        <v>0</v>
      </c>
      <c r="Q70" s="6">
        <f t="shared" si="12"/>
        <v>0</v>
      </c>
      <c r="R70" s="6">
        <f t="shared" si="0"/>
        <v>0</v>
      </c>
    </row>
    <row r="71" spans="1:18" ht="56.25">
      <c r="A71" s="5" t="s">
        <v>98</v>
      </c>
      <c r="B71" s="3" t="s">
        <v>17</v>
      </c>
      <c r="C71" s="3" t="s">
        <v>42</v>
      </c>
      <c r="D71" s="3" t="s">
        <v>19</v>
      </c>
      <c r="E71" s="3" t="str">
        <f t="shared" si="13"/>
        <v>C-2401-0600-93Nación11</v>
      </c>
      <c r="F71" s="4" t="s">
        <v>99</v>
      </c>
      <c r="G71" s="6">
        <f>IF($F71="","",_xlfn.XLOOKUP($E71,[1]Hoja1!$S:$S,[1]Hoja1!W:W))</f>
        <v>2000000000</v>
      </c>
      <c r="H71" s="6">
        <f>IF($F71="","",_xlfn.XLOOKUP($E71,[1]Hoja1!$S:$S,[1]Hoja1!X:X))</f>
        <v>0</v>
      </c>
      <c r="I71" s="6">
        <f>IF($F71="","",_xlfn.XLOOKUP($E71,[1]Hoja1!$S:$S,[1]Hoja1!Y:Y))</f>
        <v>0</v>
      </c>
      <c r="J71" s="6">
        <f>IF($F71="","",_xlfn.XLOOKUP($E71,[1]Hoja1!$S:$S,[1]Hoja1!Z:Z))</f>
        <v>2000000000</v>
      </c>
      <c r="K71" s="6">
        <f>IF($F71="","",_xlfn.XLOOKUP($E71,[1]Hoja1!$S:$S,[1]Hoja1!AA:AA))</f>
        <v>0</v>
      </c>
      <c r="L71" s="6">
        <f>IF($F71="","",_xlfn.XLOOKUP($E71,[1]Hoja1!$S:$S,[1]Hoja1!AB:AB))</f>
        <v>1259999253</v>
      </c>
      <c r="M71" s="6">
        <f>IF($F71="","",_xlfn.XLOOKUP($E71,[1]Hoja1!$S:$S,[1]Hoja1!AC:AC))</f>
        <v>740000747</v>
      </c>
      <c r="N71" s="6">
        <f>IF($F71="","",_xlfn.XLOOKUP($E71,[1]Hoja1!$S:$S,[1]Hoja1!AD:AD))</f>
        <v>0</v>
      </c>
      <c r="O71" s="6">
        <f>IF($F71="","",_xlfn.XLOOKUP($E71,[1]Hoja1!$S:$S,[1]Hoja1!AE:AE))</f>
        <v>0</v>
      </c>
      <c r="P71" s="6">
        <f>IF($F71="","",_xlfn.XLOOKUP($E71,[1]Hoja1!$S:$S,[1]Hoja1!AF:AF))</f>
        <v>0</v>
      </c>
      <c r="Q71" s="6">
        <f t="shared" si="12"/>
        <v>0</v>
      </c>
      <c r="R71" s="6">
        <f t="shared" si="0"/>
        <v>0</v>
      </c>
    </row>
    <row r="72" spans="1:18" ht="56.25">
      <c r="A72" s="5" t="s">
        <v>100</v>
      </c>
      <c r="B72" s="3" t="s">
        <v>17</v>
      </c>
      <c r="C72" s="3" t="s">
        <v>42</v>
      </c>
      <c r="D72" s="3" t="s">
        <v>19</v>
      </c>
      <c r="E72" s="3" t="str">
        <f t="shared" si="13"/>
        <v>C-2401-0600-94Nación11</v>
      </c>
      <c r="F72" s="4" t="s">
        <v>101</v>
      </c>
      <c r="G72" s="6">
        <f>IF($F72="","",_xlfn.XLOOKUP($E72,[1]Hoja1!$S:$S,[1]Hoja1!W:W))</f>
        <v>18682598357</v>
      </c>
      <c r="H72" s="6">
        <f>IF($F72="","",_xlfn.XLOOKUP($E72,[1]Hoja1!$S:$S,[1]Hoja1!X:X))</f>
        <v>0</v>
      </c>
      <c r="I72" s="6">
        <f>IF($F72="","",_xlfn.XLOOKUP($E72,[1]Hoja1!$S:$S,[1]Hoja1!Y:Y))</f>
        <v>0</v>
      </c>
      <c r="J72" s="6">
        <f>IF($F72="","",_xlfn.XLOOKUP($E72,[1]Hoja1!$S:$S,[1]Hoja1!Z:Z))</f>
        <v>18682598357</v>
      </c>
      <c r="K72" s="6">
        <f>IF($F72="","",_xlfn.XLOOKUP($E72,[1]Hoja1!$S:$S,[1]Hoja1!AA:AA))</f>
        <v>0</v>
      </c>
      <c r="L72" s="6">
        <f>IF($F72="","",_xlfn.XLOOKUP($E72,[1]Hoja1!$S:$S,[1]Hoja1!AB:AB))</f>
        <v>16882598357</v>
      </c>
      <c r="M72" s="6">
        <f>IF($F72="","",_xlfn.XLOOKUP($E72,[1]Hoja1!$S:$S,[1]Hoja1!AC:AC))</f>
        <v>1800000000</v>
      </c>
      <c r="N72" s="6">
        <f>IF($F72="","",_xlfn.XLOOKUP($E72,[1]Hoja1!$S:$S,[1]Hoja1!AD:AD))</f>
        <v>16882598357</v>
      </c>
      <c r="O72" s="6">
        <f>IF($F72="","",_xlfn.XLOOKUP($E72,[1]Hoja1!$S:$S,[1]Hoja1!AE:AE))</f>
        <v>15882598357</v>
      </c>
      <c r="P72" s="6">
        <f>IF($F72="","",_xlfn.XLOOKUP($E72,[1]Hoja1!$S:$S,[1]Hoja1!AF:AF))</f>
        <v>15882598357</v>
      </c>
      <c r="Q72" s="6">
        <f t="shared" si="12"/>
        <v>1000000000</v>
      </c>
      <c r="R72" s="6">
        <f t="shared" si="0"/>
        <v>0</v>
      </c>
    </row>
    <row r="73" spans="1:18" ht="56.25">
      <c r="A73" s="5" t="s">
        <v>100</v>
      </c>
      <c r="B73" s="3" t="s">
        <v>26</v>
      </c>
      <c r="C73" s="3" t="s">
        <v>27</v>
      </c>
      <c r="D73" s="3" t="s">
        <v>19</v>
      </c>
      <c r="E73" s="3" t="str">
        <f t="shared" si="13"/>
        <v>C-2401-0600-94Propios20</v>
      </c>
      <c r="F73" s="4" t="s">
        <v>101</v>
      </c>
      <c r="G73" s="6">
        <f>IF($F73="","",_xlfn.XLOOKUP($E73,[1]Hoja1!$S:$S,[1]Hoja1!W:W))</f>
        <v>5000000000</v>
      </c>
      <c r="H73" s="6">
        <f>IF($F73="","",_xlfn.XLOOKUP($E73,[1]Hoja1!$S:$S,[1]Hoja1!X:X))</f>
        <v>0</v>
      </c>
      <c r="I73" s="6">
        <f>IF($F73="","",_xlfn.XLOOKUP($E73,[1]Hoja1!$S:$S,[1]Hoja1!Y:Y))</f>
        <v>0</v>
      </c>
      <c r="J73" s="6">
        <f>IF($F73="","",_xlfn.XLOOKUP($E73,[1]Hoja1!$S:$S,[1]Hoja1!Z:Z))</f>
        <v>5000000000</v>
      </c>
      <c r="K73" s="6">
        <f>IF($F73="","",_xlfn.XLOOKUP($E73,[1]Hoja1!$S:$S,[1]Hoja1!AA:AA))</f>
        <v>0</v>
      </c>
      <c r="L73" s="6">
        <f>IF($F73="","",_xlfn.XLOOKUP($E73,[1]Hoja1!$S:$S,[1]Hoja1!AB:AB))</f>
        <v>0</v>
      </c>
      <c r="M73" s="6">
        <f>IF($F73="","",_xlfn.XLOOKUP($E73,[1]Hoja1!$S:$S,[1]Hoja1!AC:AC))</f>
        <v>5000000000</v>
      </c>
      <c r="N73" s="6">
        <f>IF($F73="","",_xlfn.XLOOKUP($E73,[1]Hoja1!$S:$S,[1]Hoja1!AD:AD))</f>
        <v>0</v>
      </c>
      <c r="O73" s="6">
        <f>IF($F73="","",_xlfn.XLOOKUP($E73,[1]Hoja1!$S:$S,[1]Hoja1!AE:AE))</f>
        <v>0</v>
      </c>
      <c r="P73" s="6">
        <f>IF($F73="","",_xlfn.XLOOKUP($E73,[1]Hoja1!$S:$S,[1]Hoja1!AF:AF))</f>
        <v>0</v>
      </c>
      <c r="Q73" s="6">
        <f t="shared" si="12"/>
        <v>0</v>
      </c>
      <c r="R73" s="6">
        <f t="shared" si="0"/>
        <v>0</v>
      </c>
    </row>
    <row r="74" spans="1:18" ht="78.75">
      <c r="A74" s="5" t="s">
        <v>102</v>
      </c>
      <c r="B74" s="3" t="s">
        <v>17</v>
      </c>
      <c r="C74" s="3" t="s">
        <v>42</v>
      </c>
      <c r="D74" s="3" t="s">
        <v>19</v>
      </c>
      <c r="E74" s="3" t="str">
        <f t="shared" si="13"/>
        <v>C-2401-0600-95Nación11</v>
      </c>
      <c r="F74" s="4" t="s">
        <v>103</v>
      </c>
      <c r="G74" s="6">
        <f>IF($F74="","",_xlfn.XLOOKUP($E74,[1]Hoja1!$S:$S,[1]Hoja1!W:W))</f>
        <v>2000000000</v>
      </c>
      <c r="H74" s="6">
        <f>IF($F74="","",_xlfn.XLOOKUP($E74,[1]Hoja1!$S:$S,[1]Hoja1!X:X))</f>
        <v>0</v>
      </c>
      <c r="I74" s="6">
        <f>IF($F74="","",_xlfn.XLOOKUP($E74,[1]Hoja1!$S:$S,[1]Hoja1!Y:Y))</f>
        <v>0</v>
      </c>
      <c r="J74" s="6">
        <f>IF($F74="","",_xlfn.XLOOKUP($E74,[1]Hoja1!$S:$S,[1]Hoja1!Z:Z))</f>
        <v>2000000000</v>
      </c>
      <c r="K74" s="6">
        <f>IF($F74="","",_xlfn.XLOOKUP($E74,[1]Hoja1!$S:$S,[1]Hoja1!AA:AA))</f>
        <v>0</v>
      </c>
      <c r="L74" s="6">
        <f>IF($F74="","",_xlfn.XLOOKUP($E74,[1]Hoja1!$S:$S,[1]Hoja1!AB:AB))</f>
        <v>1843000000</v>
      </c>
      <c r="M74" s="6">
        <f>IF($F74="","",_xlfn.XLOOKUP($E74,[1]Hoja1!$S:$S,[1]Hoja1!AC:AC))</f>
        <v>157000000</v>
      </c>
      <c r="N74" s="6">
        <f>IF($F74="","",_xlfn.XLOOKUP($E74,[1]Hoja1!$S:$S,[1]Hoja1!AD:AD))</f>
        <v>1460946667</v>
      </c>
      <c r="O74" s="6">
        <f>IF($F74="","",_xlfn.XLOOKUP($E74,[1]Hoja1!$S:$S,[1]Hoja1!AE:AE))</f>
        <v>135170267</v>
      </c>
      <c r="P74" s="6">
        <f>IF($F74="","",_xlfn.XLOOKUP($E74,[1]Hoja1!$S:$S,[1]Hoja1!AF:AF))</f>
        <v>61156667</v>
      </c>
      <c r="Q74" s="6">
        <f t="shared" si="12"/>
        <v>1325776400</v>
      </c>
      <c r="R74" s="6">
        <f t="shared" si="0"/>
        <v>74013600</v>
      </c>
    </row>
    <row r="75" spans="1:18" ht="78.75">
      <c r="A75" s="5" t="s">
        <v>102</v>
      </c>
      <c r="B75" s="3" t="s">
        <v>26</v>
      </c>
      <c r="C75" s="3" t="s">
        <v>27</v>
      </c>
      <c r="D75" s="3" t="s">
        <v>19</v>
      </c>
      <c r="E75" s="3" t="str">
        <f t="shared" si="13"/>
        <v>C-2401-0600-95Propios20</v>
      </c>
      <c r="F75" s="4" t="s">
        <v>103</v>
      </c>
      <c r="G75" s="6">
        <f>IF($F75="","",_xlfn.XLOOKUP($E75,[1]Hoja1!$S:$S,[1]Hoja1!W:W))</f>
        <v>13000000000</v>
      </c>
      <c r="H75" s="6">
        <f>IF($F75="","",_xlfn.XLOOKUP($E75,[1]Hoja1!$S:$S,[1]Hoja1!X:X))</f>
        <v>0</v>
      </c>
      <c r="I75" s="6">
        <f>IF($F75="","",_xlfn.XLOOKUP($E75,[1]Hoja1!$S:$S,[1]Hoja1!Y:Y))</f>
        <v>0</v>
      </c>
      <c r="J75" s="6">
        <f>IF($F75="","",_xlfn.XLOOKUP($E75,[1]Hoja1!$S:$S,[1]Hoja1!Z:Z))</f>
        <v>13000000000</v>
      </c>
      <c r="K75" s="6">
        <f>IF($F75="","",_xlfn.XLOOKUP($E75,[1]Hoja1!$S:$S,[1]Hoja1!AA:AA))</f>
        <v>0</v>
      </c>
      <c r="L75" s="6">
        <f>IF($F75="","",_xlfn.XLOOKUP($E75,[1]Hoja1!$S:$S,[1]Hoja1!AB:AB))</f>
        <v>0</v>
      </c>
      <c r="M75" s="6">
        <f>IF($F75="","",_xlfn.XLOOKUP($E75,[1]Hoja1!$S:$S,[1]Hoja1!AC:AC))</f>
        <v>13000000000</v>
      </c>
      <c r="N75" s="6">
        <f>IF($F75="","",_xlfn.XLOOKUP($E75,[1]Hoja1!$S:$S,[1]Hoja1!AD:AD))</f>
        <v>0</v>
      </c>
      <c r="O75" s="6">
        <f>IF($F75="","",_xlfn.XLOOKUP($E75,[1]Hoja1!$S:$S,[1]Hoja1!AE:AE))</f>
        <v>0</v>
      </c>
      <c r="P75" s="6">
        <f>IF($F75="","",_xlfn.XLOOKUP($E75,[1]Hoja1!$S:$S,[1]Hoja1!AF:AF))</f>
        <v>0</v>
      </c>
      <c r="Q75" s="6">
        <f t="shared" si="12"/>
        <v>0</v>
      </c>
      <c r="R75" s="6">
        <f t="shared" si="0"/>
        <v>0</v>
      </c>
    </row>
    <row r="76" spans="1:18" ht="56.25">
      <c r="A76" s="5" t="s">
        <v>104</v>
      </c>
      <c r="B76" s="3" t="s">
        <v>17</v>
      </c>
      <c r="C76" s="3" t="s">
        <v>42</v>
      </c>
      <c r="D76" s="3" t="s">
        <v>19</v>
      </c>
      <c r="E76" s="3" t="str">
        <f t="shared" si="13"/>
        <v>C-2401-0600-96Nación11</v>
      </c>
      <c r="F76" s="4" t="s">
        <v>105</v>
      </c>
      <c r="G76" s="6">
        <f>IF($F76="","",_xlfn.XLOOKUP($E76,[1]Hoja1!$S:$S,[1]Hoja1!W:W))</f>
        <v>50000000000</v>
      </c>
      <c r="H76" s="6">
        <f>IF($F76="","",_xlfn.XLOOKUP($E76,[1]Hoja1!$S:$S,[1]Hoja1!X:X))</f>
        <v>0</v>
      </c>
      <c r="I76" s="6">
        <f>IF($F76="","",_xlfn.XLOOKUP($E76,[1]Hoja1!$S:$S,[1]Hoja1!Y:Y))</f>
        <v>0</v>
      </c>
      <c r="J76" s="6">
        <f>IF($F76="","",_xlfn.XLOOKUP($E76,[1]Hoja1!$S:$S,[1]Hoja1!Z:Z))</f>
        <v>50000000000</v>
      </c>
      <c r="K76" s="6">
        <f>IF($F76="","",_xlfn.XLOOKUP($E76,[1]Hoja1!$S:$S,[1]Hoja1!AA:AA))</f>
        <v>0</v>
      </c>
      <c r="L76" s="6">
        <f>IF($F76="","",_xlfn.XLOOKUP($E76,[1]Hoja1!$S:$S,[1]Hoja1!AB:AB))</f>
        <v>50000000000</v>
      </c>
      <c r="M76" s="6">
        <f>IF($F76="","",_xlfn.XLOOKUP($E76,[1]Hoja1!$S:$S,[1]Hoja1!AC:AC))</f>
        <v>0</v>
      </c>
      <c r="N76" s="6">
        <f>IF($F76="","",_xlfn.XLOOKUP($E76,[1]Hoja1!$S:$S,[1]Hoja1!AD:AD))</f>
        <v>50000000000</v>
      </c>
      <c r="O76" s="6">
        <f>IF($F76="","",_xlfn.XLOOKUP($E76,[1]Hoja1!$S:$S,[1]Hoja1!AE:AE))</f>
        <v>7258440260</v>
      </c>
      <c r="P76" s="6">
        <f>IF($F76="","",_xlfn.XLOOKUP($E76,[1]Hoja1!$S:$S,[1]Hoja1!AF:AF))</f>
        <v>7258440260</v>
      </c>
      <c r="Q76" s="6">
        <f t="shared" si="12"/>
        <v>42741559740</v>
      </c>
      <c r="R76" s="6">
        <f t="shared" si="0"/>
        <v>0</v>
      </c>
    </row>
    <row r="77" spans="1:18" ht="67.5">
      <c r="A77" s="5" t="s">
        <v>106</v>
      </c>
      <c r="B77" s="3" t="s">
        <v>17</v>
      </c>
      <c r="C77" s="3" t="s">
        <v>42</v>
      </c>
      <c r="D77" s="3" t="s">
        <v>19</v>
      </c>
      <c r="E77" s="3" t="str">
        <f t="shared" si="13"/>
        <v>C-2401-0600-97Nación11</v>
      </c>
      <c r="F77" s="4" t="s">
        <v>107</v>
      </c>
      <c r="G77" s="6">
        <f>IF($F77="","",_xlfn.XLOOKUP($E77,[1]Hoja1!$S:$S,[1]Hoja1!W:W))</f>
        <v>1000000000</v>
      </c>
      <c r="H77" s="6">
        <f>IF($F77="","",_xlfn.XLOOKUP($E77,[1]Hoja1!$S:$S,[1]Hoja1!X:X))</f>
        <v>0</v>
      </c>
      <c r="I77" s="6">
        <f>IF($F77="","",_xlfn.XLOOKUP($E77,[1]Hoja1!$S:$S,[1]Hoja1!Y:Y))</f>
        <v>0</v>
      </c>
      <c r="J77" s="6">
        <f>IF($F77="","",_xlfn.XLOOKUP($E77,[1]Hoja1!$S:$S,[1]Hoja1!Z:Z))</f>
        <v>1000000000</v>
      </c>
      <c r="K77" s="6">
        <f>IF($F77="","",_xlfn.XLOOKUP($E77,[1]Hoja1!$S:$S,[1]Hoja1!AA:AA))</f>
        <v>0</v>
      </c>
      <c r="L77" s="6">
        <f>IF($F77="","",_xlfn.XLOOKUP($E77,[1]Hoja1!$S:$S,[1]Hoja1!AB:AB))</f>
        <v>0</v>
      </c>
      <c r="M77" s="6">
        <f>IF($F77="","",_xlfn.XLOOKUP($E77,[1]Hoja1!$S:$S,[1]Hoja1!AC:AC))</f>
        <v>1000000000</v>
      </c>
      <c r="N77" s="6">
        <f>IF($F77="","",_xlfn.XLOOKUP($E77,[1]Hoja1!$S:$S,[1]Hoja1!AD:AD))</f>
        <v>0</v>
      </c>
      <c r="O77" s="6">
        <f>IF($F77="","",_xlfn.XLOOKUP($E77,[1]Hoja1!$S:$S,[1]Hoja1!AE:AE))</f>
        <v>0</v>
      </c>
      <c r="P77" s="6">
        <f>IF($F77="","",_xlfn.XLOOKUP($E77,[1]Hoja1!$S:$S,[1]Hoja1!AF:AF))</f>
        <v>0</v>
      </c>
      <c r="Q77" s="6">
        <f t="shared" si="12"/>
        <v>0</v>
      </c>
      <c r="R77" s="6">
        <f t="shared" si="0"/>
        <v>0</v>
      </c>
    </row>
    <row r="78" spans="1:18" ht="56.25">
      <c r="A78" s="5" t="s">
        <v>108</v>
      </c>
      <c r="B78" s="3" t="s">
        <v>17</v>
      </c>
      <c r="C78" s="3" t="s">
        <v>42</v>
      </c>
      <c r="D78" s="3" t="s">
        <v>19</v>
      </c>
      <c r="E78" s="3" t="str">
        <f t="shared" si="13"/>
        <v>C-2401-0600-99Nación11</v>
      </c>
      <c r="F78" s="4" t="s">
        <v>109</v>
      </c>
      <c r="G78" s="6">
        <f>IF($F78="","",_xlfn.XLOOKUP($E78,[1]Hoja1!$S:$S,[1]Hoja1!W:W))</f>
        <v>300000000</v>
      </c>
      <c r="H78" s="6">
        <f>IF($F78="","",_xlfn.XLOOKUP($E78,[1]Hoja1!$S:$S,[1]Hoja1!X:X))</f>
        <v>0</v>
      </c>
      <c r="I78" s="6">
        <f>IF($F78="","",_xlfn.XLOOKUP($E78,[1]Hoja1!$S:$S,[1]Hoja1!Y:Y))</f>
        <v>0</v>
      </c>
      <c r="J78" s="6">
        <f>IF($F78="","",_xlfn.XLOOKUP($E78,[1]Hoja1!$S:$S,[1]Hoja1!Z:Z))</f>
        <v>300000000</v>
      </c>
      <c r="K78" s="6">
        <f>IF($F78="","",_xlfn.XLOOKUP($E78,[1]Hoja1!$S:$S,[1]Hoja1!AA:AA))</f>
        <v>0</v>
      </c>
      <c r="L78" s="6">
        <f>IF($F78="","",_xlfn.XLOOKUP($E78,[1]Hoja1!$S:$S,[1]Hoja1!AB:AB))</f>
        <v>0</v>
      </c>
      <c r="M78" s="6">
        <f>IF($F78="","",_xlfn.XLOOKUP($E78,[1]Hoja1!$S:$S,[1]Hoja1!AC:AC))</f>
        <v>300000000</v>
      </c>
      <c r="N78" s="6">
        <f>IF($F78="","",_xlfn.XLOOKUP($E78,[1]Hoja1!$S:$S,[1]Hoja1!AD:AD))</f>
        <v>0</v>
      </c>
      <c r="O78" s="6">
        <f>IF($F78="","",_xlfn.XLOOKUP($E78,[1]Hoja1!$S:$S,[1]Hoja1!AE:AE))</f>
        <v>0</v>
      </c>
      <c r="P78" s="6">
        <f>IF($F78="","",_xlfn.XLOOKUP($E78,[1]Hoja1!$S:$S,[1]Hoja1!AF:AF))</f>
        <v>0</v>
      </c>
      <c r="Q78" s="6">
        <f t="shared" si="12"/>
        <v>0</v>
      </c>
      <c r="R78" s="6">
        <f t="shared" si="0"/>
        <v>0</v>
      </c>
    </row>
    <row r="79" spans="1:18" ht="101.25">
      <c r="A79" s="5" t="s">
        <v>110</v>
      </c>
      <c r="B79" s="3" t="s">
        <v>17</v>
      </c>
      <c r="C79" s="3" t="s">
        <v>42</v>
      </c>
      <c r="D79" s="3" t="s">
        <v>19</v>
      </c>
      <c r="E79" s="3" t="str">
        <f t="shared" si="13"/>
        <v>C-2401-0600-100Nación11</v>
      </c>
      <c r="F79" s="4" t="s">
        <v>111</v>
      </c>
      <c r="G79" s="6">
        <f>IF($F79="","",_xlfn.XLOOKUP($E79,[1]Hoja1!$S:$S,[1]Hoja1!W:W))</f>
        <v>3000000000</v>
      </c>
      <c r="H79" s="6">
        <f>IF($F79="","",_xlfn.XLOOKUP($E79,[1]Hoja1!$S:$S,[1]Hoja1!X:X))</f>
        <v>0</v>
      </c>
      <c r="I79" s="6">
        <f>IF($F79="","",_xlfn.XLOOKUP($E79,[1]Hoja1!$S:$S,[1]Hoja1!Y:Y))</f>
        <v>0</v>
      </c>
      <c r="J79" s="6">
        <f>IF($F79="","",_xlfn.XLOOKUP($E79,[1]Hoja1!$S:$S,[1]Hoja1!Z:Z))</f>
        <v>3000000000</v>
      </c>
      <c r="K79" s="6">
        <f>IF($F79="","",_xlfn.XLOOKUP($E79,[1]Hoja1!$S:$S,[1]Hoja1!AA:AA))</f>
        <v>0</v>
      </c>
      <c r="L79" s="6">
        <f>IF($F79="","",_xlfn.XLOOKUP($E79,[1]Hoja1!$S:$S,[1]Hoja1!AB:AB))</f>
        <v>1603606258</v>
      </c>
      <c r="M79" s="6">
        <f>IF($F79="","",_xlfn.XLOOKUP($E79,[1]Hoja1!$S:$S,[1]Hoja1!AC:AC))</f>
        <v>1396393742</v>
      </c>
      <c r="N79" s="6">
        <f>IF($F79="","",_xlfn.XLOOKUP($E79,[1]Hoja1!$S:$S,[1]Hoja1!AD:AD))</f>
        <v>1603606258</v>
      </c>
      <c r="O79" s="6">
        <f>IF($F79="","",_xlfn.XLOOKUP($E79,[1]Hoja1!$S:$S,[1]Hoja1!AE:AE))</f>
        <v>0</v>
      </c>
      <c r="P79" s="6">
        <f>IF($F79="","",_xlfn.XLOOKUP($E79,[1]Hoja1!$S:$S,[1]Hoja1!AF:AF))</f>
        <v>0</v>
      </c>
      <c r="Q79" s="6">
        <f t="shared" si="12"/>
        <v>1603606258</v>
      </c>
      <c r="R79" s="6">
        <f t="shared" si="0"/>
        <v>0</v>
      </c>
    </row>
    <row r="80" spans="1:18" ht="101.25">
      <c r="A80" s="5" t="s">
        <v>110</v>
      </c>
      <c r="B80" s="3" t="s">
        <v>26</v>
      </c>
      <c r="C80" s="3" t="s">
        <v>27</v>
      </c>
      <c r="D80" s="3" t="s">
        <v>19</v>
      </c>
      <c r="E80" s="3" t="str">
        <f t="shared" si="13"/>
        <v>C-2401-0600-100Propios20</v>
      </c>
      <c r="F80" s="4" t="s">
        <v>111</v>
      </c>
      <c r="G80" s="6">
        <f>IF($F80="","",_xlfn.XLOOKUP($E80,[1]Hoja1!$S:$S,[1]Hoja1!W:W))</f>
        <v>125000000</v>
      </c>
      <c r="H80" s="6">
        <f>IF($F80="","",_xlfn.XLOOKUP($E80,[1]Hoja1!$S:$S,[1]Hoja1!X:X))</f>
        <v>0</v>
      </c>
      <c r="I80" s="6">
        <f>IF($F80="","",_xlfn.XLOOKUP($E80,[1]Hoja1!$S:$S,[1]Hoja1!Y:Y))</f>
        <v>0</v>
      </c>
      <c r="J80" s="6">
        <f>IF($F80="","",_xlfn.XLOOKUP($E80,[1]Hoja1!$S:$S,[1]Hoja1!Z:Z))</f>
        <v>125000000</v>
      </c>
      <c r="K80" s="6">
        <f>IF($F80="","",_xlfn.XLOOKUP($E80,[1]Hoja1!$S:$S,[1]Hoja1!AA:AA))</f>
        <v>0</v>
      </c>
      <c r="L80" s="6">
        <f>IF($F80="","",_xlfn.XLOOKUP($E80,[1]Hoja1!$S:$S,[1]Hoja1!AB:AB))</f>
        <v>0</v>
      </c>
      <c r="M80" s="6">
        <f>IF($F80="","",_xlfn.XLOOKUP($E80,[1]Hoja1!$S:$S,[1]Hoja1!AC:AC))</f>
        <v>125000000</v>
      </c>
      <c r="N80" s="6">
        <f>IF($F80="","",_xlfn.XLOOKUP($E80,[1]Hoja1!$S:$S,[1]Hoja1!AD:AD))</f>
        <v>0</v>
      </c>
      <c r="O80" s="6">
        <f>IF($F80="","",_xlfn.XLOOKUP($E80,[1]Hoja1!$S:$S,[1]Hoja1!AE:AE))</f>
        <v>0</v>
      </c>
      <c r="P80" s="6">
        <f>IF($F80="","",_xlfn.XLOOKUP($E80,[1]Hoja1!$S:$S,[1]Hoja1!AF:AF))</f>
        <v>0</v>
      </c>
      <c r="Q80" s="6">
        <f t="shared" si="12"/>
        <v>0</v>
      </c>
      <c r="R80" s="6">
        <f t="shared" si="0"/>
        <v>0</v>
      </c>
    </row>
    <row r="81" spans="1:18" ht="67.5">
      <c r="A81" s="5" t="s">
        <v>112</v>
      </c>
      <c r="B81" s="3" t="s">
        <v>17</v>
      </c>
      <c r="C81" s="3" t="s">
        <v>42</v>
      </c>
      <c r="D81" s="3" t="s">
        <v>19</v>
      </c>
      <c r="E81" s="3" t="str">
        <f t="shared" si="13"/>
        <v>C-2401-0600-101Nación11</v>
      </c>
      <c r="F81" s="4" t="s">
        <v>113</v>
      </c>
      <c r="G81" s="6">
        <f>IF($F81="","",_xlfn.XLOOKUP($E81,[1]Hoja1!$S:$S,[1]Hoja1!W:W))</f>
        <v>6317289887</v>
      </c>
      <c r="H81" s="6">
        <f>IF($F81="","",_xlfn.XLOOKUP($E81,[1]Hoja1!$S:$S,[1]Hoja1!X:X))</f>
        <v>0</v>
      </c>
      <c r="I81" s="6">
        <f>IF($F81="","",_xlfn.XLOOKUP($E81,[1]Hoja1!$S:$S,[1]Hoja1!Y:Y))</f>
        <v>0</v>
      </c>
      <c r="J81" s="6">
        <f>IF($F81="","",_xlfn.XLOOKUP($E81,[1]Hoja1!$S:$S,[1]Hoja1!Z:Z))</f>
        <v>6317289887</v>
      </c>
      <c r="K81" s="6">
        <f>IF($F81="","",_xlfn.XLOOKUP($E81,[1]Hoja1!$S:$S,[1]Hoja1!AA:AA))</f>
        <v>0</v>
      </c>
      <c r="L81" s="6">
        <f>IF($F81="","",_xlfn.XLOOKUP($E81,[1]Hoja1!$S:$S,[1]Hoja1!AB:AB))</f>
        <v>5294199452</v>
      </c>
      <c r="M81" s="6">
        <f>IF($F81="","",_xlfn.XLOOKUP($E81,[1]Hoja1!$S:$S,[1]Hoja1!AC:AC))</f>
        <v>1023090435</v>
      </c>
      <c r="N81" s="6">
        <f>IF($F81="","",_xlfn.XLOOKUP($E81,[1]Hoja1!$S:$S,[1]Hoja1!AD:AD))</f>
        <v>5294199452</v>
      </c>
      <c r="O81" s="6">
        <f>IF($F81="","",_xlfn.XLOOKUP($E81,[1]Hoja1!$S:$S,[1]Hoja1!AE:AE))</f>
        <v>2478425335.04</v>
      </c>
      <c r="P81" s="6">
        <f>IF($F81="","",_xlfn.XLOOKUP($E81,[1]Hoja1!$S:$S,[1]Hoja1!AF:AF))</f>
        <v>2478425335.04</v>
      </c>
      <c r="Q81" s="6">
        <f t="shared" si="12"/>
        <v>2815774116.96</v>
      </c>
      <c r="R81" s="6">
        <f t="shared" si="0"/>
        <v>0</v>
      </c>
    </row>
    <row r="82" spans="1:18" ht="101.25">
      <c r="A82" s="5" t="s">
        <v>114</v>
      </c>
      <c r="B82" s="3" t="s">
        <v>26</v>
      </c>
      <c r="C82" s="3" t="s">
        <v>59</v>
      </c>
      <c r="D82" s="3" t="s">
        <v>19</v>
      </c>
      <c r="E82" s="3" t="str">
        <f t="shared" si="13"/>
        <v>C-2401-0600-102Propios21</v>
      </c>
      <c r="F82" s="4" t="s">
        <v>115</v>
      </c>
      <c r="G82" s="6">
        <f>IF($F82="","",_xlfn.XLOOKUP($E82,[1]Hoja1!$S:$S,[1]Hoja1!W:W))</f>
        <v>40000000000</v>
      </c>
      <c r="H82" s="6">
        <f>IF($F82="","",_xlfn.XLOOKUP($E82,[1]Hoja1!$S:$S,[1]Hoja1!X:X))</f>
        <v>0</v>
      </c>
      <c r="I82" s="6">
        <f>IF($F82="","",_xlfn.XLOOKUP($E82,[1]Hoja1!$S:$S,[1]Hoja1!Y:Y))</f>
        <v>0</v>
      </c>
      <c r="J82" s="6">
        <f>IF($F82="","",_xlfn.XLOOKUP($E82,[1]Hoja1!$S:$S,[1]Hoja1!Z:Z))</f>
        <v>40000000000</v>
      </c>
      <c r="K82" s="6">
        <f>IF($F82="","",_xlfn.XLOOKUP($E82,[1]Hoja1!$S:$S,[1]Hoja1!AA:AA))</f>
        <v>0</v>
      </c>
      <c r="L82" s="6">
        <f>IF($F82="","",_xlfn.XLOOKUP($E82,[1]Hoja1!$S:$S,[1]Hoja1!AB:AB))</f>
        <v>23565852034</v>
      </c>
      <c r="M82" s="6">
        <f>IF($F82="","",_xlfn.XLOOKUP($E82,[1]Hoja1!$S:$S,[1]Hoja1!AC:AC))</f>
        <v>16434147966</v>
      </c>
      <c r="N82" s="6">
        <f>IF($F82="","",_xlfn.XLOOKUP($E82,[1]Hoja1!$S:$S,[1]Hoja1!AD:AD))</f>
        <v>19431652845</v>
      </c>
      <c r="O82" s="6">
        <f>IF($F82="","",_xlfn.XLOOKUP($E82,[1]Hoja1!$S:$S,[1]Hoja1!AE:AE))</f>
        <v>0</v>
      </c>
      <c r="P82" s="6">
        <f>IF($F82="","",_xlfn.XLOOKUP($E82,[1]Hoja1!$S:$S,[1]Hoja1!AF:AF))</f>
        <v>0</v>
      </c>
      <c r="Q82" s="6">
        <f t="shared" si="12"/>
        <v>19431652845</v>
      </c>
      <c r="R82" s="6">
        <f t="shared" si="0"/>
        <v>0</v>
      </c>
    </row>
    <row r="83" spans="1:18" ht="45">
      <c r="A83" s="5" t="s">
        <v>116</v>
      </c>
      <c r="B83" s="3" t="s">
        <v>17</v>
      </c>
      <c r="C83" s="3" t="s">
        <v>42</v>
      </c>
      <c r="D83" s="3" t="s">
        <v>19</v>
      </c>
      <c r="E83" s="3" t="str">
        <f t="shared" si="13"/>
        <v>C-2401-0600-103Nación11</v>
      </c>
      <c r="F83" s="4" t="s">
        <v>117</v>
      </c>
      <c r="G83" s="6">
        <f>IF($F83="","",_xlfn.XLOOKUP($E83,[1]Hoja1!$S:$S,[1]Hoja1!W:W))</f>
        <v>25617401643</v>
      </c>
      <c r="H83" s="6">
        <f>IF($F83="","",_xlfn.XLOOKUP($E83,[1]Hoja1!$S:$S,[1]Hoja1!X:X))</f>
        <v>0</v>
      </c>
      <c r="I83" s="6">
        <f>IF($F83="","",_xlfn.XLOOKUP($E83,[1]Hoja1!$S:$S,[1]Hoja1!Y:Y))</f>
        <v>0</v>
      </c>
      <c r="J83" s="6">
        <f>IF($F83="","",_xlfn.XLOOKUP($E83,[1]Hoja1!$S:$S,[1]Hoja1!Z:Z))</f>
        <v>25617401643</v>
      </c>
      <c r="K83" s="6">
        <f>IF($F83="","",_xlfn.XLOOKUP($E83,[1]Hoja1!$S:$S,[1]Hoja1!AA:AA))</f>
        <v>0</v>
      </c>
      <c r="L83" s="6">
        <f>IF($F83="","",_xlfn.XLOOKUP($E83,[1]Hoja1!$S:$S,[1]Hoja1!AB:AB))</f>
        <v>22603481173.939999</v>
      </c>
      <c r="M83" s="6">
        <f>IF($F83="","",_xlfn.XLOOKUP($E83,[1]Hoja1!$S:$S,[1]Hoja1!AC:AC))</f>
        <v>3013920469.0599999</v>
      </c>
      <c r="N83" s="6">
        <f>IF($F83="","",_xlfn.XLOOKUP($E83,[1]Hoja1!$S:$S,[1]Hoja1!AD:AD))</f>
        <v>19812934920.779999</v>
      </c>
      <c r="O83" s="6">
        <f>IF($F83="","",_xlfn.XLOOKUP($E83,[1]Hoja1!$S:$S,[1]Hoja1!AE:AE))</f>
        <v>7760017042.4200001</v>
      </c>
      <c r="P83" s="6">
        <f>IF($F83="","",_xlfn.XLOOKUP($E83,[1]Hoja1!$S:$S,[1]Hoja1!AF:AF))</f>
        <v>7687355042.4099998</v>
      </c>
      <c r="Q83" s="6">
        <f t="shared" si="12"/>
        <v>12052917878.359999</v>
      </c>
      <c r="R83" s="6">
        <f t="shared" ref="R83:R146" si="14">O83-P83</f>
        <v>72662000.010000229</v>
      </c>
    </row>
    <row r="84" spans="1:18" ht="45">
      <c r="A84" s="5" t="s">
        <v>116</v>
      </c>
      <c r="B84" s="3" t="s">
        <v>26</v>
      </c>
      <c r="C84" s="3" t="s">
        <v>27</v>
      </c>
      <c r="D84" s="3" t="s">
        <v>19</v>
      </c>
      <c r="E84" s="3" t="str">
        <f t="shared" si="13"/>
        <v>C-2401-0600-103Propios20</v>
      </c>
      <c r="F84" s="4" t="s">
        <v>117</v>
      </c>
      <c r="G84" s="6">
        <f>IF($F84="","",_xlfn.XLOOKUP($E84,[1]Hoja1!$S:$S,[1]Hoja1!W:W))</f>
        <v>8000000000</v>
      </c>
      <c r="H84" s="6">
        <f>IF($F84="","",_xlfn.XLOOKUP($E84,[1]Hoja1!$S:$S,[1]Hoja1!X:X))</f>
        <v>0</v>
      </c>
      <c r="I84" s="6">
        <f>IF($F84="","",_xlfn.XLOOKUP($E84,[1]Hoja1!$S:$S,[1]Hoja1!Y:Y))</f>
        <v>0</v>
      </c>
      <c r="J84" s="6">
        <f>IF($F84="","",_xlfn.XLOOKUP($E84,[1]Hoja1!$S:$S,[1]Hoja1!Z:Z))</f>
        <v>8000000000</v>
      </c>
      <c r="K84" s="6">
        <f>IF($F84="","",_xlfn.XLOOKUP($E84,[1]Hoja1!$S:$S,[1]Hoja1!AA:AA))</f>
        <v>0</v>
      </c>
      <c r="L84" s="6">
        <f>IF($F84="","",_xlfn.XLOOKUP($E84,[1]Hoja1!$S:$S,[1]Hoja1!AB:AB))</f>
        <v>8000000000</v>
      </c>
      <c r="M84" s="6">
        <f>IF($F84="","",_xlfn.XLOOKUP($E84,[1]Hoja1!$S:$S,[1]Hoja1!AC:AC))</f>
        <v>0</v>
      </c>
      <c r="N84" s="6">
        <f>IF($F84="","",_xlfn.XLOOKUP($E84,[1]Hoja1!$S:$S,[1]Hoja1!AD:AD))</f>
        <v>7999939997</v>
      </c>
      <c r="O84" s="6">
        <f>IF($F84="","",_xlfn.XLOOKUP($E84,[1]Hoja1!$S:$S,[1]Hoja1!AE:AE))</f>
        <v>1571456231.7</v>
      </c>
      <c r="P84" s="6">
        <f>IF($F84="","",_xlfn.XLOOKUP($E84,[1]Hoja1!$S:$S,[1]Hoja1!AF:AF))</f>
        <v>1542065128</v>
      </c>
      <c r="Q84" s="6">
        <f t="shared" si="12"/>
        <v>6428483765.3000002</v>
      </c>
      <c r="R84" s="6">
        <f t="shared" si="14"/>
        <v>29391103.700000048</v>
      </c>
    </row>
    <row r="85" spans="1:18" ht="45">
      <c r="A85" s="5" t="s">
        <v>116</v>
      </c>
      <c r="B85" s="3" t="s">
        <v>26</v>
      </c>
      <c r="C85" s="3" t="s">
        <v>59</v>
      </c>
      <c r="D85" s="3" t="s">
        <v>19</v>
      </c>
      <c r="E85" s="3" t="str">
        <f t="shared" si="13"/>
        <v>C-2401-0600-103Propios21</v>
      </c>
      <c r="F85" s="4" t="s">
        <v>117</v>
      </c>
      <c r="G85" s="6">
        <f>IF($F85="","",_xlfn.XLOOKUP($E85,[1]Hoja1!$S:$S,[1]Hoja1!W:W))</f>
        <v>187355700000</v>
      </c>
      <c r="H85" s="6">
        <f>IF($F85="","",_xlfn.XLOOKUP($E85,[1]Hoja1!$S:$S,[1]Hoja1!X:X))</f>
        <v>0</v>
      </c>
      <c r="I85" s="6">
        <f>IF($F85="","",_xlfn.XLOOKUP($E85,[1]Hoja1!$S:$S,[1]Hoja1!Y:Y))</f>
        <v>0</v>
      </c>
      <c r="J85" s="6">
        <f>IF($F85="","",_xlfn.XLOOKUP($E85,[1]Hoja1!$S:$S,[1]Hoja1!Z:Z))</f>
        <v>187355700000</v>
      </c>
      <c r="K85" s="6">
        <f>IF($F85="","",_xlfn.XLOOKUP($E85,[1]Hoja1!$S:$S,[1]Hoja1!AA:AA))</f>
        <v>0</v>
      </c>
      <c r="L85" s="6">
        <f>IF($F85="","",_xlfn.XLOOKUP($E85,[1]Hoja1!$S:$S,[1]Hoja1!AB:AB))</f>
        <v>121026728911</v>
      </c>
      <c r="M85" s="6">
        <f>IF($F85="","",_xlfn.XLOOKUP($E85,[1]Hoja1!$S:$S,[1]Hoja1!AC:AC))</f>
        <v>66328971089</v>
      </c>
      <c r="N85" s="6">
        <f>IF($F85="","",_xlfn.XLOOKUP($E85,[1]Hoja1!$S:$S,[1]Hoja1!AD:AD))</f>
        <v>45257397304.029999</v>
      </c>
      <c r="O85" s="6">
        <f>IF($F85="","",_xlfn.XLOOKUP($E85,[1]Hoja1!$S:$S,[1]Hoja1!AE:AE))</f>
        <v>3359108495.9000001</v>
      </c>
      <c r="P85" s="6">
        <f>IF($F85="","",_xlfn.XLOOKUP($E85,[1]Hoja1!$S:$S,[1]Hoja1!AF:AF))</f>
        <v>3359108495.9000001</v>
      </c>
      <c r="Q85" s="6">
        <f t="shared" si="12"/>
        <v>41898288808.129997</v>
      </c>
      <c r="R85" s="6">
        <f t="shared" si="14"/>
        <v>0</v>
      </c>
    </row>
    <row r="86" spans="1:18" ht="56.25">
      <c r="A86" s="5" t="s">
        <v>118</v>
      </c>
      <c r="B86" s="3" t="s">
        <v>17</v>
      </c>
      <c r="C86" s="3" t="s">
        <v>42</v>
      </c>
      <c r="D86" s="3" t="s">
        <v>19</v>
      </c>
      <c r="E86" s="3" t="str">
        <f t="shared" si="13"/>
        <v>C-2401-0600-105Nación11</v>
      </c>
      <c r="F86" s="4" t="s">
        <v>119</v>
      </c>
      <c r="G86" s="6">
        <f>IF($F86="","",_xlfn.XLOOKUP($E86,[1]Hoja1!$S:$S,[1]Hoja1!W:W))</f>
        <v>20000000000</v>
      </c>
      <c r="H86" s="6">
        <f>IF($F86="","",_xlfn.XLOOKUP($E86,[1]Hoja1!$S:$S,[1]Hoja1!X:X))</f>
        <v>0</v>
      </c>
      <c r="I86" s="6">
        <f>IF($F86="","",_xlfn.XLOOKUP($E86,[1]Hoja1!$S:$S,[1]Hoja1!Y:Y))</f>
        <v>0</v>
      </c>
      <c r="J86" s="6">
        <f>IF($F86="","",_xlfn.XLOOKUP($E86,[1]Hoja1!$S:$S,[1]Hoja1!Z:Z))</f>
        <v>20000000000</v>
      </c>
      <c r="K86" s="6">
        <f>IF($F86="","",_xlfn.XLOOKUP($E86,[1]Hoja1!$S:$S,[1]Hoja1!AA:AA))</f>
        <v>0</v>
      </c>
      <c r="L86" s="6">
        <f>IF($F86="","",_xlfn.XLOOKUP($E86,[1]Hoja1!$S:$S,[1]Hoja1!AB:AB))</f>
        <v>18276000000</v>
      </c>
      <c r="M86" s="6">
        <f>IF($F86="","",_xlfn.XLOOKUP($E86,[1]Hoja1!$S:$S,[1]Hoja1!AC:AC))</f>
        <v>1724000000</v>
      </c>
      <c r="N86" s="6">
        <f>IF($F86="","",_xlfn.XLOOKUP($E86,[1]Hoja1!$S:$S,[1]Hoja1!AD:AD))</f>
        <v>102199315</v>
      </c>
      <c r="O86" s="6">
        <f>IF($F86="","",_xlfn.XLOOKUP($E86,[1]Hoja1!$S:$S,[1]Hoja1!AE:AE))</f>
        <v>0</v>
      </c>
      <c r="P86" s="6">
        <f>IF($F86="","",_xlfn.XLOOKUP($E86,[1]Hoja1!$S:$S,[1]Hoja1!AF:AF))</f>
        <v>0</v>
      </c>
      <c r="Q86" s="6">
        <f t="shared" si="12"/>
        <v>102199315</v>
      </c>
      <c r="R86" s="6">
        <f t="shared" si="14"/>
        <v>0</v>
      </c>
    </row>
    <row r="87" spans="1:18" ht="67.5">
      <c r="A87" s="5" t="s">
        <v>120</v>
      </c>
      <c r="B87" s="3" t="s">
        <v>17</v>
      </c>
      <c r="C87" s="3" t="s">
        <v>42</v>
      </c>
      <c r="D87" s="3" t="s">
        <v>19</v>
      </c>
      <c r="E87" s="3" t="str">
        <f t="shared" si="13"/>
        <v>C-2401-0600-107Nación11</v>
      </c>
      <c r="F87" s="4" t="s">
        <v>121</v>
      </c>
      <c r="G87" s="6">
        <f>IF($F87="","",_xlfn.XLOOKUP($E87,[1]Hoja1!$S:$S,[1]Hoja1!W:W))</f>
        <v>405000000000</v>
      </c>
      <c r="H87" s="6">
        <f>IF($F87="","",_xlfn.XLOOKUP($E87,[1]Hoja1!$S:$S,[1]Hoja1!X:X))</f>
        <v>0</v>
      </c>
      <c r="I87" s="6">
        <f>IF($F87="","",_xlfn.XLOOKUP($E87,[1]Hoja1!$S:$S,[1]Hoja1!Y:Y))</f>
        <v>0</v>
      </c>
      <c r="J87" s="6">
        <f>IF($F87="","",_xlfn.XLOOKUP($E87,[1]Hoja1!$S:$S,[1]Hoja1!Z:Z))</f>
        <v>405000000000</v>
      </c>
      <c r="K87" s="6">
        <f>IF($F87="","",_xlfn.XLOOKUP($E87,[1]Hoja1!$S:$S,[1]Hoja1!AA:AA))</f>
        <v>0</v>
      </c>
      <c r="L87" s="6">
        <f>IF($F87="","",_xlfn.XLOOKUP($E87,[1]Hoja1!$S:$S,[1]Hoja1!AB:AB))</f>
        <v>405000000000</v>
      </c>
      <c r="M87" s="6">
        <f>IF($F87="","",_xlfn.XLOOKUP($E87,[1]Hoja1!$S:$S,[1]Hoja1!AC:AC))</f>
        <v>0</v>
      </c>
      <c r="N87" s="6">
        <f>IF($F87="","",_xlfn.XLOOKUP($E87,[1]Hoja1!$S:$S,[1]Hoja1!AD:AD))</f>
        <v>405000000000</v>
      </c>
      <c r="O87" s="6">
        <f>IF($F87="","",_xlfn.XLOOKUP($E87,[1]Hoja1!$S:$S,[1]Hoja1!AE:AE))</f>
        <v>208111055277</v>
      </c>
      <c r="P87" s="6">
        <f>IF($F87="","",_xlfn.XLOOKUP($E87,[1]Hoja1!$S:$S,[1]Hoja1!AF:AF))</f>
        <v>208111055277</v>
      </c>
      <c r="Q87" s="6">
        <f t="shared" si="12"/>
        <v>196888944723</v>
      </c>
      <c r="R87" s="6">
        <f t="shared" si="14"/>
        <v>0</v>
      </c>
    </row>
    <row r="88" spans="1:18" ht="56.25">
      <c r="A88" s="5" t="s">
        <v>122</v>
      </c>
      <c r="B88" s="3" t="s">
        <v>17</v>
      </c>
      <c r="C88" s="3" t="s">
        <v>42</v>
      </c>
      <c r="D88" s="3" t="s">
        <v>19</v>
      </c>
      <c r="E88" s="3" t="str">
        <f t="shared" si="13"/>
        <v>C-2401-0600-108Nación11</v>
      </c>
      <c r="F88" s="4" t="s">
        <v>123</v>
      </c>
      <c r="G88" s="6">
        <f>IF($F88="","",_xlfn.XLOOKUP($E88,[1]Hoja1!$S:$S,[1]Hoja1!W:W))</f>
        <v>29050000000</v>
      </c>
      <c r="H88" s="6">
        <f>IF($F88="","",_xlfn.XLOOKUP($E88,[1]Hoja1!$S:$S,[1]Hoja1!X:X))</f>
        <v>0</v>
      </c>
      <c r="I88" s="6">
        <f>IF($F88="","",_xlfn.XLOOKUP($E88,[1]Hoja1!$S:$S,[1]Hoja1!Y:Y))</f>
        <v>0</v>
      </c>
      <c r="J88" s="6">
        <f>IF($F88="","",_xlfn.XLOOKUP($E88,[1]Hoja1!$S:$S,[1]Hoja1!Z:Z))</f>
        <v>29050000000</v>
      </c>
      <c r="K88" s="6">
        <f>IF($F88="","",_xlfn.XLOOKUP($E88,[1]Hoja1!$S:$S,[1]Hoja1!AA:AA))</f>
        <v>0</v>
      </c>
      <c r="L88" s="6">
        <f>IF($F88="","",_xlfn.XLOOKUP($E88,[1]Hoja1!$S:$S,[1]Hoja1!AB:AB))</f>
        <v>29050000000</v>
      </c>
      <c r="M88" s="6">
        <f>IF($F88="","",_xlfn.XLOOKUP($E88,[1]Hoja1!$S:$S,[1]Hoja1!AC:AC))</f>
        <v>0</v>
      </c>
      <c r="N88" s="6">
        <f>IF($F88="","",_xlfn.XLOOKUP($E88,[1]Hoja1!$S:$S,[1]Hoja1!AD:AD))</f>
        <v>29050000000</v>
      </c>
      <c r="O88" s="6">
        <f>IF($F88="","",_xlfn.XLOOKUP($E88,[1]Hoja1!$S:$S,[1]Hoja1!AE:AE))</f>
        <v>0</v>
      </c>
      <c r="P88" s="6">
        <f>IF($F88="","",_xlfn.XLOOKUP($E88,[1]Hoja1!$S:$S,[1]Hoja1!AF:AF))</f>
        <v>0</v>
      </c>
      <c r="Q88" s="6">
        <f t="shared" si="12"/>
        <v>29050000000</v>
      </c>
      <c r="R88" s="6">
        <f t="shared" si="14"/>
        <v>0</v>
      </c>
    </row>
    <row r="89" spans="1:18" ht="112.5">
      <c r="A89" s="5" t="s">
        <v>124</v>
      </c>
      <c r="B89" s="3" t="s">
        <v>17</v>
      </c>
      <c r="C89" s="3" t="s">
        <v>42</v>
      </c>
      <c r="D89" s="3" t="s">
        <v>19</v>
      </c>
      <c r="E89" s="3" t="str">
        <f t="shared" si="13"/>
        <v>C-2401-0600-109Nación11</v>
      </c>
      <c r="F89" s="4" t="s">
        <v>125</v>
      </c>
      <c r="G89" s="6">
        <f>IF($F89="","",_xlfn.XLOOKUP($E89,[1]Hoja1!$S:$S,[1]Hoja1!W:W))</f>
        <v>20000000000</v>
      </c>
      <c r="H89" s="6">
        <f>IF($F89="","",_xlfn.XLOOKUP($E89,[1]Hoja1!$S:$S,[1]Hoja1!X:X))</f>
        <v>0</v>
      </c>
      <c r="I89" s="6">
        <f>IF($F89="","",_xlfn.XLOOKUP($E89,[1]Hoja1!$S:$S,[1]Hoja1!Y:Y))</f>
        <v>0</v>
      </c>
      <c r="J89" s="6">
        <f>IF($F89="","",_xlfn.XLOOKUP($E89,[1]Hoja1!$S:$S,[1]Hoja1!Z:Z))</f>
        <v>20000000000</v>
      </c>
      <c r="K89" s="6">
        <f>IF($F89="","",_xlfn.XLOOKUP($E89,[1]Hoja1!$S:$S,[1]Hoja1!AA:AA))</f>
        <v>0</v>
      </c>
      <c r="L89" s="6">
        <f>IF($F89="","",_xlfn.XLOOKUP($E89,[1]Hoja1!$S:$S,[1]Hoja1!AB:AB))</f>
        <v>20000000000</v>
      </c>
      <c r="M89" s="6">
        <f>IF($F89="","",_xlfn.XLOOKUP($E89,[1]Hoja1!$S:$S,[1]Hoja1!AC:AC))</f>
        <v>0</v>
      </c>
      <c r="N89" s="6">
        <f>IF($F89="","",_xlfn.XLOOKUP($E89,[1]Hoja1!$S:$S,[1]Hoja1!AD:AD))</f>
        <v>20000000000</v>
      </c>
      <c r="O89" s="6">
        <f>IF($F89="","",_xlfn.XLOOKUP($E89,[1]Hoja1!$S:$S,[1]Hoja1!AE:AE))</f>
        <v>2143035291</v>
      </c>
      <c r="P89" s="6">
        <f>IF($F89="","",_xlfn.XLOOKUP($E89,[1]Hoja1!$S:$S,[1]Hoja1!AF:AF))</f>
        <v>2143035291</v>
      </c>
      <c r="Q89" s="6">
        <f t="shared" si="12"/>
        <v>17856964709</v>
      </c>
      <c r="R89" s="6">
        <f t="shared" si="14"/>
        <v>0</v>
      </c>
    </row>
    <row r="90" spans="1:18" ht="112.5">
      <c r="A90" s="5" t="s">
        <v>124</v>
      </c>
      <c r="B90" s="3" t="s">
        <v>26</v>
      </c>
      <c r="C90" s="3" t="s">
        <v>27</v>
      </c>
      <c r="D90" s="3" t="s">
        <v>19</v>
      </c>
      <c r="E90" s="3" t="str">
        <f t="shared" si="13"/>
        <v>C-2401-0600-109Propios20</v>
      </c>
      <c r="F90" s="4" t="s">
        <v>125</v>
      </c>
      <c r="G90" s="6">
        <f>IF($F90="","",_xlfn.XLOOKUP($E90,[1]Hoja1!$S:$S,[1]Hoja1!W:W))</f>
        <v>25000000000</v>
      </c>
      <c r="H90" s="6">
        <f>IF($F90="","",_xlfn.XLOOKUP($E90,[1]Hoja1!$S:$S,[1]Hoja1!X:X))</f>
        <v>0</v>
      </c>
      <c r="I90" s="6">
        <f>IF($F90="","",_xlfn.XLOOKUP($E90,[1]Hoja1!$S:$S,[1]Hoja1!Y:Y))</f>
        <v>0</v>
      </c>
      <c r="J90" s="6">
        <f>IF($F90="","",_xlfn.XLOOKUP($E90,[1]Hoja1!$S:$S,[1]Hoja1!Z:Z))</f>
        <v>25000000000</v>
      </c>
      <c r="K90" s="6">
        <f>IF($F90="","",_xlfn.XLOOKUP($E90,[1]Hoja1!$S:$S,[1]Hoja1!AA:AA))</f>
        <v>0</v>
      </c>
      <c r="L90" s="6">
        <f>IF($F90="","",_xlfn.XLOOKUP($E90,[1]Hoja1!$S:$S,[1]Hoja1!AB:AB))</f>
        <v>4552000000</v>
      </c>
      <c r="M90" s="6">
        <f>IF($F90="","",_xlfn.XLOOKUP($E90,[1]Hoja1!$S:$S,[1]Hoja1!AC:AC))</f>
        <v>20448000000</v>
      </c>
      <c r="N90" s="6">
        <f>IF($F90="","",_xlfn.XLOOKUP($E90,[1]Hoja1!$S:$S,[1]Hoja1!AD:AD))</f>
        <v>0</v>
      </c>
      <c r="O90" s="6">
        <f>IF($F90="","",_xlfn.XLOOKUP($E90,[1]Hoja1!$S:$S,[1]Hoja1!AE:AE))</f>
        <v>0</v>
      </c>
      <c r="P90" s="6">
        <f>IF($F90="","",_xlfn.XLOOKUP($E90,[1]Hoja1!$S:$S,[1]Hoja1!AF:AF))</f>
        <v>0</v>
      </c>
      <c r="Q90" s="6">
        <f t="shared" si="12"/>
        <v>0</v>
      </c>
      <c r="R90" s="6">
        <f t="shared" si="14"/>
        <v>0</v>
      </c>
    </row>
    <row r="91" spans="1:18" ht="67.5">
      <c r="A91" s="5" t="s">
        <v>126</v>
      </c>
      <c r="B91" s="3" t="s">
        <v>17</v>
      </c>
      <c r="C91" s="3" t="s">
        <v>42</v>
      </c>
      <c r="D91" s="3" t="s">
        <v>19</v>
      </c>
      <c r="E91" s="3" t="str">
        <f t="shared" si="13"/>
        <v>C-2401-0600-110Nación11</v>
      </c>
      <c r="F91" s="4" t="s">
        <v>127</v>
      </c>
      <c r="G91" s="6">
        <f>IF($F91="","",_xlfn.XLOOKUP($E91,[1]Hoja1!$S:$S,[1]Hoja1!W:W))</f>
        <v>3500000000</v>
      </c>
      <c r="H91" s="6">
        <f>IF($F91="","",_xlfn.XLOOKUP($E91,[1]Hoja1!$S:$S,[1]Hoja1!X:X))</f>
        <v>0</v>
      </c>
      <c r="I91" s="6">
        <f>IF($F91="","",_xlfn.XLOOKUP($E91,[1]Hoja1!$S:$S,[1]Hoja1!Y:Y))</f>
        <v>0</v>
      </c>
      <c r="J91" s="6">
        <f>IF($F91="","",_xlfn.XLOOKUP($E91,[1]Hoja1!$S:$S,[1]Hoja1!Z:Z))</f>
        <v>3500000000</v>
      </c>
      <c r="K91" s="6">
        <f>IF($F91="","",_xlfn.XLOOKUP($E91,[1]Hoja1!$S:$S,[1]Hoja1!AA:AA))</f>
        <v>0</v>
      </c>
      <c r="L91" s="6">
        <f>IF($F91="","",_xlfn.XLOOKUP($E91,[1]Hoja1!$S:$S,[1]Hoja1!AB:AB))</f>
        <v>3000000000</v>
      </c>
      <c r="M91" s="6">
        <f>IF($F91="","",_xlfn.XLOOKUP($E91,[1]Hoja1!$S:$S,[1]Hoja1!AC:AC))</f>
        <v>500000000</v>
      </c>
      <c r="N91" s="6">
        <f>IF($F91="","",_xlfn.XLOOKUP($E91,[1]Hoja1!$S:$S,[1]Hoja1!AD:AD))</f>
        <v>0</v>
      </c>
      <c r="O91" s="6">
        <f>IF($F91="","",_xlfn.XLOOKUP($E91,[1]Hoja1!$S:$S,[1]Hoja1!AE:AE))</f>
        <v>0</v>
      </c>
      <c r="P91" s="6">
        <f>IF($F91="","",_xlfn.XLOOKUP($E91,[1]Hoja1!$S:$S,[1]Hoja1!AF:AF))</f>
        <v>0</v>
      </c>
      <c r="Q91" s="6">
        <f t="shared" si="12"/>
        <v>0</v>
      </c>
      <c r="R91" s="6">
        <f t="shared" si="14"/>
        <v>0</v>
      </c>
    </row>
    <row r="92" spans="1:18" ht="112.5">
      <c r="A92" s="5" t="s">
        <v>128</v>
      </c>
      <c r="B92" s="3" t="s">
        <v>17</v>
      </c>
      <c r="C92" s="3" t="s">
        <v>42</v>
      </c>
      <c r="D92" s="3" t="s">
        <v>19</v>
      </c>
      <c r="E92" s="3" t="str">
        <f t="shared" si="13"/>
        <v>C-2401-0600-112Nación11</v>
      </c>
      <c r="F92" s="4" t="s">
        <v>129</v>
      </c>
      <c r="G92" s="6">
        <f>IF($F92="","",_xlfn.XLOOKUP($E92,[1]Hoja1!$S:$S,[1]Hoja1!W:W))</f>
        <v>40000000000</v>
      </c>
      <c r="H92" s="6">
        <f>IF($F92="","",_xlfn.XLOOKUP($E92,[1]Hoja1!$S:$S,[1]Hoja1!X:X))</f>
        <v>0</v>
      </c>
      <c r="I92" s="6">
        <f>IF($F92="","",_xlfn.XLOOKUP($E92,[1]Hoja1!$S:$S,[1]Hoja1!Y:Y))</f>
        <v>0</v>
      </c>
      <c r="J92" s="6">
        <f>IF($F92="","",_xlfn.XLOOKUP($E92,[1]Hoja1!$S:$S,[1]Hoja1!Z:Z))</f>
        <v>40000000000</v>
      </c>
      <c r="K92" s="6">
        <f>IF($F92="","",_xlfn.XLOOKUP($E92,[1]Hoja1!$S:$S,[1]Hoja1!AA:AA))</f>
        <v>0</v>
      </c>
      <c r="L92" s="6">
        <f>IF($F92="","",_xlfn.XLOOKUP($E92,[1]Hoja1!$S:$S,[1]Hoja1!AB:AB))</f>
        <v>39815070000</v>
      </c>
      <c r="M92" s="6">
        <f>IF($F92="","",_xlfn.XLOOKUP($E92,[1]Hoja1!$S:$S,[1]Hoja1!AC:AC))</f>
        <v>184930000</v>
      </c>
      <c r="N92" s="6">
        <f>IF($F92="","",_xlfn.XLOOKUP($E92,[1]Hoja1!$S:$S,[1]Hoja1!AD:AD))</f>
        <v>10038697038.67</v>
      </c>
      <c r="O92" s="6">
        <f>IF($F92="","",_xlfn.XLOOKUP($E92,[1]Hoja1!$S:$S,[1]Hoja1!AE:AE))</f>
        <v>3456171261.23</v>
      </c>
      <c r="P92" s="6">
        <f>IF($F92="","",_xlfn.XLOOKUP($E92,[1]Hoja1!$S:$S,[1]Hoja1!AF:AF))</f>
        <v>3454248061.23</v>
      </c>
      <c r="Q92" s="6">
        <f t="shared" si="12"/>
        <v>6582525777.4400005</v>
      </c>
      <c r="R92" s="6">
        <f t="shared" si="14"/>
        <v>1923200</v>
      </c>
    </row>
    <row r="93" spans="1:18" ht="112.5">
      <c r="A93" s="5" t="s">
        <v>128</v>
      </c>
      <c r="B93" s="3" t="s">
        <v>26</v>
      </c>
      <c r="C93" s="3" t="s">
        <v>27</v>
      </c>
      <c r="D93" s="3" t="s">
        <v>19</v>
      </c>
      <c r="E93" s="3" t="str">
        <f t="shared" si="13"/>
        <v>C-2401-0600-112Propios20</v>
      </c>
      <c r="F93" s="4" t="s">
        <v>129</v>
      </c>
      <c r="G93" s="6">
        <f>IF($F93="","",_xlfn.XLOOKUP($E93,[1]Hoja1!$S:$S,[1]Hoja1!W:W))</f>
        <v>63000000000</v>
      </c>
      <c r="H93" s="6">
        <f>IF($F93="","",_xlfn.XLOOKUP($E93,[1]Hoja1!$S:$S,[1]Hoja1!X:X))</f>
        <v>0</v>
      </c>
      <c r="I93" s="6">
        <f>IF($F93="","",_xlfn.XLOOKUP($E93,[1]Hoja1!$S:$S,[1]Hoja1!Y:Y))</f>
        <v>0</v>
      </c>
      <c r="J93" s="6">
        <f>IF($F93="","",_xlfn.XLOOKUP($E93,[1]Hoja1!$S:$S,[1]Hoja1!Z:Z))</f>
        <v>63000000000</v>
      </c>
      <c r="K93" s="6">
        <f>IF($F93="","",_xlfn.XLOOKUP($E93,[1]Hoja1!$S:$S,[1]Hoja1!AA:AA))</f>
        <v>0</v>
      </c>
      <c r="L93" s="6">
        <f>IF($F93="","",_xlfn.XLOOKUP($E93,[1]Hoja1!$S:$S,[1]Hoja1!AB:AB))</f>
        <v>28021903073</v>
      </c>
      <c r="M93" s="6">
        <f>IF($F93="","",_xlfn.XLOOKUP($E93,[1]Hoja1!$S:$S,[1]Hoja1!AC:AC))</f>
        <v>34978096927</v>
      </c>
      <c r="N93" s="6">
        <f>IF($F93="","",_xlfn.XLOOKUP($E93,[1]Hoja1!$S:$S,[1]Hoja1!AD:AD))</f>
        <v>8017389262</v>
      </c>
      <c r="O93" s="6">
        <f>IF($F93="","",_xlfn.XLOOKUP($E93,[1]Hoja1!$S:$S,[1]Hoja1!AE:AE))</f>
        <v>23518000</v>
      </c>
      <c r="P93" s="6">
        <f>IF($F93="","",_xlfn.XLOOKUP($E93,[1]Hoja1!$S:$S,[1]Hoja1!AF:AF))</f>
        <v>23518000</v>
      </c>
      <c r="Q93" s="6">
        <f t="shared" si="12"/>
        <v>7993871262</v>
      </c>
      <c r="R93" s="6">
        <f t="shared" si="14"/>
        <v>0</v>
      </c>
    </row>
    <row r="94" spans="1:18" ht="67.5">
      <c r="A94" s="5" t="s">
        <v>130</v>
      </c>
      <c r="B94" s="3" t="s">
        <v>17</v>
      </c>
      <c r="C94" s="3" t="s">
        <v>42</v>
      </c>
      <c r="D94" s="3" t="s">
        <v>19</v>
      </c>
      <c r="E94" s="3" t="str">
        <f t="shared" si="13"/>
        <v>C-2401-0600-113Nación11</v>
      </c>
      <c r="F94" s="4" t="s">
        <v>131</v>
      </c>
      <c r="G94" s="6">
        <f>IF($F94="","",_xlfn.XLOOKUP($E94,[1]Hoja1!$S:$S,[1]Hoja1!W:W))</f>
        <v>30000000000</v>
      </c>
      <c r="H94" s="6">
        <f>IF($F94="","",_xlfn.XLOOKUP($E94,[1]Hoja1!$S:$S,[1]Hoja1!X:X))</f>
        <v>0</v>
      </c>
      <c r="I94" s="6">
        <f>IF($F94="","",_xlfn.XLOOKUP($E94,[1]Hoja1!$S:$S,[1]Hoja1!Y:Y))</f>
        <v>0</v>
      </c>
      <c r="J94" s="6">
        <f>IF($F94="","",_xlfn.XLOOKUP($E94,[1]Hoja1!$S:$S,[1]Hoja1!Z:Z))</f>
        <v>30000000000</v>
      </c>
      <c r="K94" s="6">
        <f>IF($F94="","",_xlfn.XLOOKUP($E94,[1]Hoja1!$S:$S,[1]Hoja1!AA:AA))</f>
        <v>0</v>
      </c>
      <c r="L94" s="6">
        <f>IF($F94="","",_xlfn.XLOOKUP($E94,[1]Hoja1!$S:$S,[1]Hoja1!AB:AB))</f>
        <v>29999989602</v>
      </c>
      <c r="M94" s="6">
        <f>IF($F94="","",_xlfn.XLOOKUP($E94,[1]Hoja1!$S:$S,[1]Hoja1!AC:AC))</f>
        <v>10398</v>
      </c>
      <c r="N94" s="6">
        <f>IF($F94="","",_xlfn.XLOOKUP($E94,[1]Hoja1!$S:$S,[1]Hoja1!AD:AD))</f>
        <v>29999989602</v>
      </c>
      <c r="O94" s="6">
        <f>IF($F94="","",_xlfn.XLOOKUP($E94,[1]Hoja1!$S:$S,[1]Hoja1!AE:AE))</f>
        <v>0</v>
      </c>
      <c r="P94" s="6">
        <f>IF($F94="","",_xlfn.XLOOKUP($E94,[1]Hoja1!$S:$S,[1]Hoja1!AF:AF))</f>
        <v>0</v>
      </c>
      <c r="Q94" s="6">
        <f t="shared" si="12"/>
        <v>29999989602</v>
      </c>
      <c r="R94" s="6">
        <f t="shared" si="14"/>
        <v>0</v>
      </c>
    </row>
    <row r="95" spans="1:18" ht="56.25">
      <c r="A95" s="5" t="s">
        <v>132</v>
      </c>
      <c r="B95" s="3" t="s">
        <v>17</v>
      </c>
      <c r="C95" s="3" t="s">
        <v>42</v>
      </c>
      <c r="D95" s="3" t="s">
        <v>19</v>
      </c>
      <c r="E95" s="3" t="str">
        <f t="shared" si="13"/>
        <v>C-2401-0600-114Nación11</v>
      </c>
      <c r="F95" s="4" t="s">
        <v>133</v>
      </c>
      <c r="G95" s="6">
        <f>IF($F95="","",_xlfn.XLOOKUP($E95,[1]Hoja1!$S:$S,[1]Hoja1!W:W))</f>
        <v>500000000</v>
      </c>
      <c r="H95" s="6">
        <f>IF($F95="","",_xlfn.XLOOKUP($E95,[1]Hoja1!$S:$S,[1]Hoja1!X:X))</f>
        <v>0</v>
      </c>
      <c r="I95" s="6">
        <f>IF($F95="","",_xlfn.XLOOKUP($E95,[1]Hoja1!$S:$S,[1]Hoja1!Y:Y))</f>
        <v>0</v>
      </c>
      <c r="J95" s="6">
        <f>IF($F95="","",_xlfn.XLOOKUP($E95,[1]Hoja1!$S:$S,[1]Hoja1!Z:Z))</f>
        <v>500000000</v>
      </c>
      <c r="K95" s="6">
        <f>IF($F95="","",_xlfn.XLOOKUP($E95,[1]Hoja1!$S:$S,[1]Hoja1!AA:AA))</f>
        <v>0</v>
      </c>
      <c r="L95" s="6">
        <f>IF($F95="","",_xlfn.XLOOKUP($E95,[1]Hoja1!$S:$S,[1]Hoja1!AB:AB))</f>
        <v>500000000</v>
      </c>
      <c r="M95" s="6">
        <f>IF($F95="","",_xlfn.XLOOKUP($E95,[1]Hoja1!$S:$S,[1]Hoja1!AC:AC))</f>
        <v>0</v>
      </c>
      <c r="N95" s="6">
        <f>IF($F95="","",_xlfn.XLOOKUP($E95,[1]Hoja1!$S:$S,[1]Hoja1!AD:AD))</f>
        <v>0</v>
      </c>
      <c r="O95" s="6">
        <f>IF($F95="","",_xlfn.XLOOKUP($E95,[1]Hoja1!$S:$S,[1]Hoja1!AE:AE))</f>
        <v>0</v>
      </c>
      <c r="P95" s="6">
        <f>IF($F95="","",_xlfn.XLOOKUP($E95,[1]Hoja1!$S:$S,[1]Hoja1!AF:AF))</f>
        <v>0</v>
      </c>
      <c r="Q95" s="6">
        <f t="shared" si="12"/>
        <v>0</v>
      </c>
      <c r="R95" s="6">
        <f t="shared" si="14"/>
        <v>0</v>
      </c>
    </row>
    <row r="96" spans="1:18" ht="56.25">
      <c r="A96" s="5" t="s">
        <v>132</v>
      </c>
      <c r="B96" s="3" t="s">
        <v>26</v>
      </c>
      <c r="C96" s="3" t="s">
        <v>27</v>
      </c>
      <c r="D96" s="3" t="s">
        <v>19</v>
      </c>
      <c r="E96" s="3" t="str">
        <f t="shared" si="13"/>
        <v>C-2401-0600-114Propios20</v>
      </c>
      <c r="F96" s="4" t="s">
        <v>133</v>
      </c>
      <c r="G96" s="6">
        <f>IF($F96="","",_xlfn.XLOOKUP($E96,[1]Hoja1!$S:$S,[1]Hoja1!W:W))</f>
        <v>500000000</v>
      </c>
      <c r="H96" s="6">
        <f>IF($F96="","",_xlfn.XLOOKUP($E96,[1]Hoja1!$S:$S,[1]Hoja1!X:X))</f>
        <v>0</v>
      </c>
      <c r="I96" s="6">
        <f>IF($F96="","",_xlfn.XLOOKUP($E96,[1]Hoja1!$S:$S,[1]Hoja1!Y:Y))</f>
        <v>0</v>
      </c>
      <c r="J96" s="6">
        <f>IF($F96="","",_xlfn.XLOOKUP($E96,[1]Hoja1!$S:$S,[1]Hoja1!Z:Z))</f>
        <v>500000000</v>
      </c>
      <c r="K96" s="6">
        <f>IF($F96="","",_xlfn.XLOOKUP($E96,[1]Hoja1!$S:$S,[1]Hoja1!AA:AA))</f>
        <v>0</v>
      </c>
      <c r="L96" s="6">
        <f>IF($F96="","",_xlfn.XLOOKUP($E96,[1]Hoja1!$S:$S,[1]Hoja1!AB:AB))</f>
        <v>500000000</v>
      </c>
      <c r="M96" s="6">
        <f>IF($F96="","",_xlfn.XLOOKUP($E96,[1]Hoja1!$S:$S,[1]Hoja1!AC:AC))</f>
        <v>0</v>
      </c>
      <c r="N96" s="6">
        <f>IF($F96="","",_xlfn.XLOOKUP($E96,[1]Hoja1!$S:$S,[1]Hoja1!AD:AD))</f>
        <v>0</v>
      </c>
      <c r="O96" s="6">
        <f>IF($F96="","",_xlfn.XLOOKUP($E96,[1]Hoja1!$S:$S,[1]Hoja1!AE:AE))</f>
        <v>0</v>
      </c>
      <c r="P96" s="6">
        <f>IF($F96="","",_xlfn.XLOOKUP($E96,[1]Hoja1!$S:$S,[1]Hoja1!AF:AF))</f>
        <v>0</v>
      </c>
      <c r="Q96" s="6">
        <f t="shared" si="12"/>
        <v>0</v>
      </c>
      <c r="R96" s="6">
        <f t="shared" si="14"/>
        <v>0</v>
      </c>
    </row>
    <row r="97" spans="1:18" ht="45">
      <c r="A97" s="5" t="s">
        <v>134</v>
      </c>
      <c r="B97" s="3" t="s">
        <v>17</v>
      </c>
      <c r="C97" s="3" t="s">
        <v>42</v>
      </c>
      <c r="D97" s="3" t="s">
        <v>19</v>
      </c>
      <c r="E97" s="3" t="str">
        <f t="shared" si="13"/>
        <v>C-2401-0600-115Nación11</v>
      </c>
      <c r="F97" s="4" t="s">
        <v>135</v>
      </c>
      <c r="G97" s="6">
        <f>IF($F97="","",_xlfn.XLOOKUP($E97,[1]Hoja1!$S:$S,[1]Hoja1!W:W))</f>
        <v>5294199452</v>
      </c>
      <c r="H97" s="6">
        <f>IF($F97="","",_xlfn.XLOOKUP($E97,[1]Hoja1!$S:$S,[1]Hoja1!X:X))</f>
        <v>0</v>
      </c>
      <c r="I97" s="6">
        <f>IF($F97="","",_xlfn.XLOOKUP($E97,[1]Hoja1!$S:$S,[1]Hoja1!Y:Y))</f>
        <v>0</v>
      </c>
      <c r="J97" s="6">
        <f>IF($F97="","",_xlfn.XLOOKUP($E97,[1]Hoja1!$S:$S,[1]Hoja1!Z:Z))</f>
        <v>5294199452</v>
      </c>
      <c r="K97" s="6">
        <f>IF($F97="","",_xlfn.XLOOKUP($E97,[1]Hoja1!$S:$S,[1]Hoja1!AA:AA))</f>
        <v>0</v>
      </c>
      <c r="L97" s="6">
        <f>IF($F97="","",_xlfn.XLOOKUP($E97,[1]Hoja1!$S:$S,[1]Hoja1!AB:AB))</f>
        <v>5294199452</v>
      </c>
      <c r="M97" s="6">
        <f>IF($F97="","",_xlfn.XLOOKUP($E97,[1]Hoja1!$S:$S,[1]Hoja1!AC:AC))</f>
        <v>0</v>
      </c>
      <c r="N97" s="6">
        <f>IF($F97="","",_xlfn.XLOOKUP($E97,[1]Hoja1!$S:$S,[1]Hoja1!AD:AD))</f>
        <v>5294199452</v>
      </c>
      <c r="O97" s="6">
        <f>IF($F97="","",_xlfn.XLOOKUP($E97,[1]Hoja1!$S:$S,[1]Hoja1!AE:AE))</f>
        <v>5294199452</v>
      </c>
      <c r="P97" s="6">
        <f>IF($F97="","",_xlfn.XLOOKUP($E97,[1]Hoja1!$S:$S,[1]Hoja1!AF:AF))</f>
        <v>5294199452</v>
      </c>
      <c r="Q97" s="6">
        <f t="shared" si="12"/>
        <v>0</v>
      </c>
      <c r="R97" s="6">
        <f t="shared" si="14"/>
        <v>0</v>
      </c>
    </row>
    <row r="98" spans="1:18" ht="90">
      <c r="A98" s="5" t="s">
        <v>136</v>
      </c>
      <c r="B98" s="3" t="s">
        <v>17</v>
      </c>
      <c r="C98" s="3" t="s">
        <v>42</v>
      </c>
      <c r="D98" s="3" t="s">
        <v>19</v>
      </c>
      <c r="E98" s="3" t="str">
        <f t="shared" si="13"/>
        <v>C-2401-0600-117Nación11</v>
      </c>
      <c r="F98" s="4" t="s">
        <v>137</v>
      </c>
      <c r="G98" s="6">
        <f>IF($F98="","",_xlfn.XLOOKUP($E98,[1]Hoja1!$S:$S,[1]Hoja1!W:W))</f>
        <v>10588398904</v>
      </c>
      <c r="H98" s="6">
        <f>IF($F98="","",_xlfn.XLOOKUP($E98,[1]Hoja1!$S:$S,[1]Hoja1!X:X))</f>
        <v>0</v>
      </c>
      <c r="I98" s="6">
        <f>IF($F98="","",_xlfn.XLOOKUP($E98,[1]Hoja1!$S:$S,[1]Hoja1!Y:Y))</f>
        <v>0</v>
      </c>
      <c r="J98" s="6">
        <f>IF($F98="","",_xlfn.XLOOKUP($E98,[1]Hoja1!$S:$S,[1]Hoja1!Z:Z))</f>
        <v>10588398904</v>
      </c>
      <c r="K98" s="6">
        <f>IF($F98="","",_xlfn.XLOOKUP($E98,[1]Hoja1!$S:$S,[1]Hoja1!AA:AA))</f>
        <v>0</v>
      </c>
      <c r="L98" s="6">
        <f>IF($F98="","",_xlfn.XLOOKUP($E98,[1]Hoja1!$S:$S,[1]Hoja1!AB:AB))</f>
        <v>10588398904</v>
      </c>
      <c r="M98" s="6">
        <f>IF($F98="","",_xlfn.XLOOKUP($E98,[1]Hoja1!$S:$S,[1]Hoja1!AC:AC))</f>
        <v>0</v>
      </c>
      <c r="N98" s="6">
        <f>IF($F98="","",_xlfn.XLOOKUP($E98,[1]Hoja1!$S:$S,[1]Hoja1!AD:AD))</f>
        <v>10588398904</v>
      </c>
      <c r="O98" s="6">
        <f>IF($F98="","",_xlfn.XLOOKUP($E98,[1]Hoja1!$S:$S,[1]Hoja1!AE:AE))</f>
        <v>2279592924</v>
      </c>
      <c r="P98" s="6">
        <f>IF($F98="","",_xlfn.XLOOKUP($E98,[1]Hoja1!$S:$S,[1]Hoja1!AF:AF))</f>
        <v>2276105974</v>
      </c>
      <c r="Q98" s="6">
        <f t="shared" si="12"/>
        <v>8308805980</v>
      </c>
      <c r="R98" s="6">
        <f t="shared" si="14"/>
        <v>3486950</v>
      </c>
    </row>
    <row r="99" spans="1:18" ht="112.5">
      <c r="A99" s="5" t="s">
        <v>138</v>
      </c>
      <c r="B99" s="3" t="s">
        <v>17</v>
      </c>
      <c r="C99" s="3" t="s">
        <v>42</v>
      </c>
      <c r="D99" s="3" t="s">
        <v>19</v>
      </c>
      <c r="E99" s="3" t="str">
        <f t="shared" si="13"/>
        <v>C-2401-0600-118Nación11</v>
      </c>
      <c r="F99" s="4" t="s">
        <v>139</v>
      </c>
      <c r="G99" s="6">
        <f>IF($F99="","",_xlfn.XLOOKUP($E99,[1]Hoja1!$S:$S,[1]Hoja1!W:W))</f>
        <v>60588398905</v>
      </c>
      <c r="H99" s="6">
        <f>IF($F99="","",_xlfn.XLOOKUP($E99,[1]Hoja1!$S:$S,[1]Hoja1!X:X))</f>
        <v>0</v>
      </c>
      <c r="I99" s="6">
        <f>IF($F99="","",_xlfn.XLOOKUP($E99,[1]Hoja1!$S:$S,[1]Hoja1!Y:Y))</f>
        <v>0</v>
      </c>
      <c r="J99" s="6">
        <f>IF($F99="","",_xlfn.XLOOKUP($E99,[1]Hoja1!$S:$S,[1]Hoja1!Z:Z))</f>
        <v>60588398905</v>
      </c>
      <c r="K99" s="6">
        <f>IF($F99="","",_xlfn.XLOOKUP($E99,[1]Hoja1!$S:$S,[1]Hoja1!AA:AA))</f>
        <v>0</v>
      </c>
      <c r="L99" s="6">
        <f>IF($F99="","",_xlfn.XLOOKUP($E99,[1]Hoja1!$S:$S,[1]Hoja1!AB:AB))</f>
        <v>60588398905</v>
      </c>
      <c r="M99" s="6">
        <f>IF($F99="","",_xlfn.XLOOKUP($E99,[1]Hoja1!$S:$S,[1]Hoja1!AC:AC))</f>
        <v>0</v>
      </c>
      <c r="N99" s="6">
        <f>IF($F99="","",_xlfn.XLOOKUP($E99,[1]Hoja1!$S:$S,[1]Hoja1!AD:AD))</f>
        <v>60588398905</v>
      </c>
      <c r="O99" s="6">
        <f>IF($F99="","",_xlfn.XLOOKUP($E99,[1]Hoja1!$S:$S,[1]Hoja1!AE:AE))</f>
        <v>19843624421.209999</v>
      </c>
      <c r="P99" s="6">
        <f>IF($F99="","",_xlfn.XLOOKUP($E99,[1]Hoja1!$S:$S,[1]Hoja1!AF:AF))</f>
        <v>19843624421.209999</v>
      </c>
      <c r="Q99" s="6">
        <f t="shared" ref="Q99:Q162" si="15">N99-O99</f>
        <v>40744774483.790001</v>
      </c>
      <c r="R99" s="6">
        <f t="shared" si="14"/>
        <v>0</v>
      </c>
    </row>
    <row r="100" spans="1:18" ht="112.5">
      <c r="A100" s="5" t="s">
        <v>138</v>
      </c>
      <c r="B100" s="3" t="s">
        <v>26</v>
      </c>
      <c r="C100" s="3" t="s">
        <v>27</v>
      </c>
      <c r="D100" s="3" t="s">
        <v>19</v>
      </c>
      <c r="E100" s="3" t="str">
        <f t="shared" si="13"/>
        <v>C-2401-0600-118Propios20</v>
      </c>
      <c r="F100" s="4" t="s">
        <v>139</v>
      </c>
      <c r="G100" s="6">
        <f>IF($F100="","",_xlfn.XLOOKUP($E100,[1]Hoja1!$S:$S,[1]Hoja1!W:W))</f>
        <v>5000000000</v>
      </c>
      <c r="H100" s="6">
        <f>IF($F100="","",_xlfn.XLOOKUP($E100,[1]Hoja1!$S:$S,[1]Hoja1!X:X))</f>
        <v>0</v>
      </c>
      <c r="I100" s="6">
        <f>IF($F100="","",_xlfn.XLOOKUP($E100,[1]Hoja1!$S:$S,[1]Hoja1!Y:Y))</f>
        <v>0</v>
      </c>
      <c r="J100" s="6">
        <f>IF($F100="","",_xlfn.XLOOKUP($E100,[1]Hoja1!$S:$S,[1]Hoja1!Z:Z))</f>
        <v>5000000000</v>
      </c>
      <c r="K100" s="6">
        <f>IF($F100="","",_xlfn.XLOOKUP($E100,[1]Hoja1!$S:$S,[1]Hoja1!AA:AA))</f>
        <v>0</v>
      </c>
      <c r="L100" s="6">
        <f>IF($F100="","",_xlfn.XLOOKUP($E100,[1]Hoja1!$S:$S,[1]Hoja1!AB:AB))</f>
        <v>4956579510</v>
      </c>
      <c r="M100" s="6">
        <f>IF($F100="","",_xlfn.XLOOKUP($E100,[1]Hoja1!$S:$S,[1]Hoja1!AC:AC))</f>
        <v>43420490</v>
      </c>
      <c r="N100" s="6">
        <f>IF($F100="","",_xlfn.XLOOKUP($E100,[1]Hoja1!$S:$S,[1]Hoja1!AD:AD))</f>
        <v>4956579510</v>
      </c>
      <c r="O100" s="6">
        <f>IF($F100="","",_xlfn.XLOOKUP($E100,[1]Hoja1!$S:$S,[1]Hoja1!AE:AE))</f>
        <v>754453862</v>
      </c>
      <c r="P100" s="6">
        <f>IF($F100="","",_xlfn.XLOOKUP($E100,[1]Hoja1!$S:$S,[1]Hoja1!AF:AF))</f>
        <v>754453862</v>
      </c>
      <c r="Q100" s="6">
        <f t="shared" si="15"/>
        <v>4202125648</v>
      </c>
      <c r="R100" s="6">
        <f t="shared" si="14"/>
        <v>0</v>
      </c>
    </row>
    <row r="101" spans="1:18" ht="112.5">
      <c r="A101" s="5" t="s">
        <v>138</v>
      </c>
      <c r="B101" s="3" t="s">
        <v>26</v>
      </c>
      <c r="C101" s="3" t="s">
        <v>59</v>
      </c>
      <c r="D101" s="3" t="s">
        <v>19</v>
      </c>
      <c r="E101" s="3" t="str">
        <f t="shared" si="13"/>
        <v>C-2401-0600-118Propios21</v>
      </c>
      <c r="F101" s="4" t="s">
        <v>139</v>
      </c>
      <c r="G101" s="6">
        <f>IF($F101="","",_xlfn.XLOOKUP($E101,[1]Hoja1!$S:$S,[1]Hoja1!W:W))</f>
        <v>80000000000</v>
      </c>
      <c r="H101" s="6">
        <f>IF($F101="","",_xlfn.XLOOKUP($E101,[1]Hoja1!$S:$S,[1]Hoja1!X:X))</f>
        <v>0</v>
      </c>
      <c r="I101" s="6">
        <f>IF($F101="","",_xlfn.XLOOKUP($E101,[1]Hoja1!$S:$S,[1]Hoja1!Y:Y))</f>
        <v>0</v>
      </c>
      <c r="J101" s="6">
        <f>IF($F101="","",_xlfn.XLOOKUP($E101,[1]Hoja1!$S:$S,[1]Hoja1!Z:Z))</f>
        <v>80000000000</v>
      </c>
      <c r="K101" s="6">
        <f>IF($F101="","",_xlfn.XLOOKUP($E101,[1]Hoja1!$S:$S,[1]Hoja1!AA:AA))</f>
        <v>0</v>
      </c>
      <c r="L101" s="6">
        <f>IF($F101="","",_xlfn.XLOOKUP($E101,[1]Hoja1!$S:$S,[1]Hoja1!AB:AB))</f>
        <v>72338831997</v>
      </c>
      <c r="M101" s="6">
        <f>IF($F101="","",_xlfn.XLOOKUP($E101,[1]Hoja1!$S:$S,[1]Hoja1!AC:AC))</f>
        <v>7661168003</v>
      </c>
      <c r="N101" s="6">
        <f>IF($F101="","",_xlfn.XLOOKUP($E101,[1]Hoja1!$S:$S,[1]Hoja1!AD:AD))</f>
        <v>68052976157</v>
      </c>
      <c r="O101" s="6">
        <f>IF($F101="","",_xlfn.XLOOKUP($E101,[1]Hoja1!$S:$S,[1]Hoja1!AE:AE))</f>
        <v>0</v>
      </c>
      <c r="P101" s="6">
        <f>IF($F101="","",_xlfn.XLOOKUP($E101,[1]Hoja1!$S:$S,[1]Hoja1!AF:AF))</f>
        <v>0</v>
      </c>
      <c r="Q101" s="6">
        <f t="shared" si="15"/>
        <v>68052976157</v>
      </c>
      <c r="R101" s="6">
        <f t="shared" si="14"/>
        <v>0</v>
      </c>
    </row>
    <row r="102" spans="1:18" ht="56.25">
      <c r="A102" s="5" t="s">
        <v>140</v>
      </c>
      <c r="B102" s="3" t="s">
        <v>17</v>
      </c>
      <c r="C102" s="3" t="s">
        <v>42</v>
      </c>
      <c r="D102" s="3" t="s">
        <v>19</v>
      </c>
      <c r="E102" s="3" t="str">
        <f t="shared" si="13"/>
        <v>C-2401-0600-119Nación11</v>
      </c>
      <c r="F102" s="4" t="s">
        <v>141</v>
      </c>
      <c r="G102" s="6">
        <f>IF($F102="","",_xlfn.XLOOKUP($E102,[1]Hoja1!$S:$S,[1]Hoja1!W:W))</f>
        <v>21176797809</v>
      </c>
      <c r="H102" s="6">
        <f>IF($F102="","",_xlfn.XLOOKUP($E102,[1]Hoja1!$S:$S,[1]Hoja1!X:X))</f>
        <v>0</v>
      </c>
      <c r="I102" s="6">
        <f>IF($F102="","",_xlfn.XLOOKUP($E102,[1]Hoja1!$S:$S,[1]Hoja1!Y:Y))</f>
        <v>0</v>
      </c>
      <c r="J102" s="6">
        <f>IF($F102="","",_xlfn.XLOOKUP($E102,[1]Hoja1!$S:$S,[1]Hoja1!Z:Z))</f>
        <v>21176797809</v>
      </c>
      <c r="K102" s="6">
        <f>IF($F102="","",_xlfn.XLOOKUP($E102,[1]Hoja1!$S:$S,[1]Hoja1!AA:AA))</f>
        <v>0</v>
      </c>
      <c r="L102" s="6">
        <f>IF($F102="","",_xlfn.XLOOKUP($E102,[1]Hoja1!$S:$S,[1]Hoja1!AB:AB))</f>
        <v>21176797809</v>
      </c>
      <c r="M102" s="6">
        <f>IF($F102="","",_xlfn.XLOOKUP($E102,[1]Hoja1!$S:$S,[1]Hoja1!AC:AC))</f>
        <v>0</v>
      </c>
      <c r="N102" s="6">
        <f>IF($F102="","",_xlfn.XLOOKUP($E102,[1]Hoja1!$S:$S,[1]Hoja1!AD:AD))</f>
        <v>21176797809</v>
      </c>
      <c r="O102" s="6">
        <f>IF($F102="","",_xlfn.XLOOKUP($E102,[1]Hoja1!$S:$S,[1]Hoja1!AE:AE))</f>
        <v>21176797809</v>
      </c>
      <c r="P102" s="6">
        <f>IF($F102="","",_xlfn.XLOOKUP($E102,[1]Hoja1!$S:$S,[1]Hoja1!AF:AF))</f>
        <v>21176797809</v>
      </c>
      <c r="Q102" s="6">
        <f t="shared" si="15"/>
        <v>0</v>
      </c>
      <c r="R102" s="6">
        <f t="shared" si="14"/>
        <v>0</v>
      </c>
    </row>
    <row r="103" spans="1:18" ht="56.25">
      <c r="A103" s="5" t="s">
        <v>142</v>
      </c>
      <c r="B103" s="3" t="s">
        <v>26</v>
      </c>
      <c r="C103" s="3" t="s">
        <v>27</v>
      </c>
      <c r="D103" s="3" t="s">
        <v>19</v>
      </c>
      <c r="E103" s="3" t="str">
        <f t="shared" si="13"/>
        <v>C-2401-0600-121Propios20</v>
      </c>
      <c r="F103" s="4" t="s">
        <v>143</v>
      </c>
      <c r="G103" s="6">
        <f>IF($F103="","",_xlfn.XLOOKUP($E103,[1]Hoja1!$S:$S,[1]Hoja1!W:W))</f>
        <v>500000000</v>
      </c>
      <c r="H103" s="6">
        <f>IF($F103="","",_xlfn.XLOOKUP($E103,[1]Hoja1!$S:$S,[1]Hoja1!X:X))</f>
        <v>0</v>
      </c>
      <c r="I103" s="6">
        <f>IF($F103="","",_xlfn.XLOOKUP($E103,[1]Hoja1!$S:$S,[1]Hoja1!Y:Y))</f>
        <v>0</v>
      </c>
      <c r="J103" s="6">
        <f>IF($F103="","",_xlfn.XLOOKUP($E103,[1]Hoja1!$S:$S,[1]Hoja1!Z:Z))</f>
        <v>500000000</v>
      </c>
      <c r="K103" s="6">
        <f>IF($F103="","",_xlfn.XLOOKUP($E103,[1]Hoja1!$S:$S,[1]Hoja1!AA:AA))</f>
        <v>0</v>
      </c>
      <c r="L103" s="6">
        <f>IF($F103="","",_xlfn.XLOOKUP($E103,[1]Hoja1!$S:$S,[1]Hoja1!AB:AB))</f>
        <v>500000000</v>
      </c>
      <c r="M103" s="6">
        <f>IF($F103="","",_xlfn.XLOOKUP($E103,[1]Hoja1!$S:$S,[1]Hoja1!AC:AC))</f>
        <v>0</v>
      </c>
      <c r="N103" s="6">
        <f>IF($F103="","",_xlfn.XLOOKUP($E103,[1]Hoja1!$S:$S,[1]Hoja1!AD:AD))</f>
        <v>0</v>
      </c>
      <c r="O103" s="6">
        <f>IF($F103="","",_xlfn.XLOOKUP($E103,[1]Hoja1!$S:$S,[1]Hoja1!AE:AE))</f>
        <v>0</v>
      </c>
      <c r="P103" s="6">
        <f>IF($F103="","",_xlfn.XLOOKUP($E103,[1]Hoja1!$S:$S,[1]Hoja1!AF:AF))</f>
        <v>0</v>
      </c>
      <c r="Q103" s="6">
        <f t="shared" si="15"/>
        <v>0</v>
      </c>
      <c r="R103" s="6">
        <f t="shared" si="14"/>
        <v>0</v>
      </c>
    </row>
    <row r="104" spans="1:18" ht="78.75">
      <c r="A104" s="5" t="s">
        <v>144</v>
      </c>
      <c r="B104" s="3" t="s">
        <v>17</v>
      </c>
      <c r="C104" s="3" t="s">
        <v>42</v>
      </c>
      <c r="D104" s="3" t="s">
        <v>19</v>
      </c>
      <c r="E104" s="3" t="str">
        <f t="shared" si="13"/>
        <v>C-2401-0600-123Nación11</v>
      </c>
      <c r="F104" s="4" t="s">
        <v>145</v>
      </c>
      <c r="G104" s="6">
        <f>IF($F104="","",_xlfn.XLOOKUP($E104,[1]Hoja1!$S:$S,[1]Hoja1!W:W))</f>
        <v>65294199452</v>
      </c>
      <c r="H104" s="6">
        <f>IF($F104="","",_xlfn.XLOOKUP($E104,[1]Hoja1!$S:$S,[1]Hoja1!X:X))</f>
        <v>0</v>
      </c>
      <c r="I104" s="6">
        <f>IF($F104="","",_xlfn.XLOOKUP($E104,[1]Hoja1!$S:$S,[1]Hoja1!Y:Y))</f>
        <v>0</v>
      </c>
      <c r="J104" s="6">
        <f>IF($F104="","",_xlfn.XLOOKUP($E104,[1]Hoja1!$S:$S,[1]Hoja1!Z:Z))</f>
        <v>65294199452</v>
      </c>
      <c r="K104" s="6">
        <f>IF($F104="","",_xlfn.XLOOKUP($E104,[1]Hoja1!$S:$S,[1]Hoja1!AA:AA))</f>
        <v>0</v>
      </c>
      <c r="L104" s="6">
        <f>IF($F104="","",_xlfn.XLOOKUP($E104,[1]Hoja1!$S:$S,[1]Hoja1!AB:AB))</f>
        <v>65294199452</v>
      </c>
      <c r="M104" s="6">
        <f>IF($F104="","",_xlfn.XLOOKUP($E104,[1]Hoja1!$S:$S,[1]Hoja1!AC:AC))</f>
        <v>0</v>
      </c>
      <c r="N104" s="6">
        <f>IF($F104="","",_xlfn.XLOOKUP($E104,[1]Hoja1!$S:$S,[1]Hoja1!AD:AD))</f>
        <v>65294199452</v>
      </c>
      <c r="O104" s="6">
        <f>IF($F104="","",_xlfn.XLOOKUP($E104,[1]Hoja1!$S:$S,[1]Hoja1!AE:AE))</f>
        <v>5759547682.4799995</v>
      </c>
      <c r="P104" s="6">
        <f>IF($F104="","",_xlfn.XLOOKUP($E104,[1]Hoja1!$S:$S,[1]Hoja1!AF:AF))</f>
        <v>5318886520.5299997</v>
      </c>
      <c r="Q104" s="6">
        <f t="shared" si="15"/>
        <v>59534651769.520004</v>
      </c>
      <c r="R104" s="6">
        <f t="shared" si="14"/>
        <v>440661161.94999981</v>
      </c>
    </row>
    <row r="105" spans="1:18" ht="78.75">
      <c r="A105" s="5" t="s">
        <v>144</v>
      </c>
      <c r="B105" s="3" t="s">
        <v>26</v>
      </c>
      <c r="C105" s="3" t="s">
        <v>27</v>
      </c>
      <c r="D105" s="3" t="s">
        <v>19</v>
      </c>
      <c r="E105" s="3" t="str">
        <f t="shared" si="13"/>
        <v>C-2401-0600-123Propios20</v>
      </c>
      <c r="F105" s="4" t="s">
        <v>145</v>
      </c>
      <c r="G105" s="6">
        <f>IF($F105="","",_xlfn.XLOOKUP($E105,[1]Hoja1!$S:$S,[1]Hoja1!W:W))</f>
        <v>2000000000</v>
      </c>
      <c r="H105" s="6">
        <f>IF($F105="","",_xlfn.XLOOKUP($E105,[1]Hoja1!$S:$S,[1]Hoja1!X:X))</f>
        <v>0</v>
      </c>
      <c r="I105" s="6">
        <f>IF($F105="","",_xlfn.XLOOKUP($E105,[1]Hoja1!$S:$S,[1]Hoja1!Y:Y))</f>
        <v>0</v>
      </c>
      <c r="J105" s="6">
        <f>IF($F105="","",_xlfn.XLOOKUP($E105,[1]Hoja1!$S:$S,[1]Hoja1!Z:Z))</f>
        <v>2000000000</v>
      </c>
      <c r="K105" s="6">
        <f>IF($F105="","",_xlfn.XLOOKUP($E105,[1]Hoja1!$S:$S,[1]Hoja1!AA:AA))</f>
        <v>0</v>
      </c>
      <c r="L105" s="6">
        <f>IF($F105="","",_xlfn.XLOOKUP($E105,[1]Hoja1!$S:$S,[1]Hoja1!AB:AB))</f>
        <v>2000000000</v>
      </c>
      <c r="M105" s="6">
        <f>IF($F105="","",_xlfn.XLOOKUP($E105,[1]Hoja1!$S:$S,[1]Hoja1!AC:AC))</f>
        <v>0</v>
      </c>
      <c r="N105" s="6">
        <f>IF($F105="","",_xlfn.XLOOKUP($E105,[1]Hoja1!$S:$S,[1]Hoja1!AD:AD))</f>
        <v>2000000000</v>
      </c>
      <c r="O105" s="6">
        <f>IF($F105="","",_xlfn.XLOOKUP($E105,[1]Hoja1!$S:$S,[1]Hoja1!AE:AE))</f>
        <v>0</v>
      </c>
      <c r="P105" s="6">
        <f>IF($F105="","",_xlfn.XLOOKUP($E105,[1]Hoja1!$S:$S,[1]Hoja1!AF:AF))</f>
        <v>0</v>
      </c>
      <c r="Q105" s="6">
        <f t="shared" si="15"/>
        <v>2000000000</v>
      </c>
      <c r="R105" s="6">
        <f t="shared" si="14"/>
        <v>0</v>
      </c>
    </row>
    <row r="106" spans="1:18" ht="45">
      <c r="A106" s="5" t="s">
        <v>146</v>
      </c>
      <c r="B106" s="3" t="s">
        <v>26</v>
      </c>
      <c r="C106" s="3" t="s">
        <v>27</v>
      </c>
      <c r="D106" s="3" t="s">
        <v>19</v>
      </c>
      <c r="E106" s="3" t="str">
        <f t="shared" si="13"/>
        <v>C-2401-0600-124Propios20</v>
      </c>
      <c r="F106" s="4" t="s">
        <v>147</v>
      </c>
      <c r="G106" s="6">
        <f>IF($F106="","",_xlfn.XLOOKUP($E106,[1]Hoja1!$S:$S,[1]Hoja1!W:W))</f>
        <v>25000000000</v>
      </c>
      <c r="H106" s="6">
        <f>IF($F106="","",_xlfn.XLOOKUP($E106,[1]Hoja1!$S:$S,[1]Hoja1!X:X))</f>
        <v>0</v>
      </c>
      <c r="I106" s="6">
        <f>IF($F106="","",_xlfn.XLOOKUP($E106,[1]Hoja1!$S:$S,[1]Hoja1!Y:Y))</f>
        <v>0</v>
      </c>
      <c r="J106" s="6">
        <f>IF($F106="","",_xlfn.XLOOKUP($E106,[1]Hoja1!$S:$S,[1]Hoja1!Z:Z))</f>
        <v>25000000000</v>
      </c>
      <c r="K106" s="6">
        <f>IF($F106="","",_xlfn.XLOOKUP($E106,[1]Hoja1!$S:$S,[1]Hoja1!AA:AA))</f>
        <v>0</v>
      </c>
      <c r="L106" s="6">
        <f>IF($F106="","",_xlfn.XLOOKUP($E106,[1]Hoja1!$S:$S,[1]Hoja1!AB:AB))</f>
        <v>599988000</v>
      </c>
      <c r="M106" s="6">
        <f>IF($F106="","",_xlfn.XLOOKUP($E106,[1]Hoja1!$S:$S,[1]Hoja1!AC:AC))</f>
        <v>24400012000</v>
      </c>
      <c r="N106" s="6">
        <f>IF($F106="","",_xlfn.XLOOKUP($E106,[1]Hoja1!$S:$S,[1]Hoja1!AD:AD))</f>
        <v>599988000</v>
      </c>
      <c r="O106" s="6">
        <f>IF($F106="","",_xlfn.XLOOKUP($E106,[1]Hoja1!$S:$S,[1]Hoja1!AE:AE))</f>
        <v>0</v>
      </c>
      <c r="P106" s="6">
        <f>IF($F106="","",_xlfn.XLOOKUP($E106,[1]Hoja1!$S:$S,[1]Hoja1!AF:AF))</f>
        <v>0</v>
      </c>
      <c r="Q106" s="6">
        <f t="shared" si="15"/>
        <v>599988000</v>
      </c>
      <c r="R106" s="6">
        <f t="shared" si="14"/>
        <v>0</v>
      </c>
    </row>
    <row r="107" spans="1:18" ht="78.75">
      <c r="A107" s="5" t="s">
        <v>148</v>
      </c>
      <c r="B107" s="3" t="s">
        <v>26</v>
      </c>
      <c r="C107" s="3" t="s">
        <v>27</v>
      </c>
      <c r="D107" s="3" t="s">
        <v>19</v>
      </c>
      <c r="E107" s="3" t="str">
        <f t="shared" si="13"/>
        <v>C-2401-0600-125Propios20</v>
      </c>
      <c r="F107" s="4" t="s">
        <v>149</v>
      </c>
      <c r="G107" s="6">
        <f>IF($F107="","",_xlfn.XLOOKUP($E107,[1]Hoja1!$S:$S,[1]Hoja1!W:W))</f>
        <v>5000000000</v>
      </c>
      <c r="H107" s="6">
        <f>IF($F107="","",_xlfn.XLOOKUP($E107,[1]Hoja1!$S:$S,[1]Hoja1!X:X))</f>
        <v>0</v>
      </c>
      <c r="I107" s="6">
        <f>IF($F107="","",_xlfn.XLOOKUP($E107,[1]Hoja1!$S:$S,[1]Hoja1!Y:Y))</f>
        <v>0</v>
      </c>
      <c r="J107" s="6">
        <f>IF($F107="","",_xlfn.XLOOKUP($E107,[1]Hoja1!$S:$S,[1]Hoja1!Z:Z))</f>
        <v>5000000000</v>
      </c>
      <c r="K107" s="6">
        <f>IF($F107="","",_xlfn.XLOOKUP($E107,[1]Hoja1!$S:$S,[1]Hoja1!AA:AA))</f>
        <v>0</v>
      </c>
      <c r="L107" s="6">
        <f>IF($F107="","",_xlfn.XLOOKUP($E107,[1]Hoja1!$S:$S,[1]Hoja1!AB:AB))</f>
        <v>2084162126</v>
      </c>
      <c r="M107" s="6">
        <f>IF($F107="","",_xlfn.XLOOKUP($E107,[1]Hoja1!$S:$S,[1]Hoja1!AC:AC))</f>
        <v>2915837874</v>
      </c>
      <c r="N107" s="6">
        <f>IF($F107="","",_xlfn.XLOOKUP($E107,[1]Hoja1!$S:$S,[1]Hoja1!AD:AD))</f>
        <v>2084162126</v>
      </c>
      <c r="O107" s="6">
        <f>IF($F107="","",_xlfn.XLOOKUP($E107,[1]Hoja1!$S:$S,[1]Hoja1!AE:AE))</f>
        <v>0</v>
      </c>
      <c r="P107" s="6">
        <f>IF($F107="","",_xlfn.XLOOKUP($E107,[1]Hoja1!$S:$S,[1]Hoja1!AF:AF))</f>
        <v>0</v>
      </c>
      <c r="Q107" s="6">
        <f t="shared" si="15"/>
        <v>2084162126</v>
      </c>
      <c r="R107" s="6">
        <f t="shared" si="14"/>
        <v>0</v>
      </c>
    </row>
    <row r="108" spans="1:18" ht="67.5">
      <c r="A108" s="5" t="s">
        <v>150</v>
      </c>
      <c r="B108" s="3" t="s">
        <v>17</v>
      </c>
      <c r="C108" s="3" t="s">
        <v>42</v>
      </c>
      <c r="D108" s="3" t="s">
        <v>19</v>
      </c>
      <c r="E108" s="3" t="str">
        <f t="shared" si="13"/>
        <v>C-2401-0600-126Nación11</v>
      </c>
      <c r="F108" s="4" t="s">
        <v>151</v>
      </c>
      <c r="G108" s="6">
        <f>IF($F108="","",_xlfn.XLOOKUP($E108,[1]Hoja1!$S:$S,[1]Hoja1!W:W))</f>
        <v>27500000000</v>
      </c>
      <c r="H108" s="6">
        <f>IF($F108="","",_xlfn.XLOOKUP($E108,[1]Hoja1!$S:$S,[1]Hoja1!X:X))</f>
        <v>0</v>
      </c>
      <c r="I108" s="6">
        <f>IF($F108="","",_xlfn.XLOOKUP($E108,[1]Hoja1!$S:$S,[1]Hoja1!Y:Y))</f>
        <v>0</v>
      </c>
      <c r="J108" s="6">
        <f>IF($F108="","",_xlfn.XLOOKUP($E108,[1]Hoja1!$S:$S,[1]Hoja1!Z:Z))</f>
        <v>27500000000</v>
      </c>
      <c r="K108" s="6">
        <f>IF($F108="","",_xlfn.XLOOKUP($E108,[1]Hoja1!$S:$S,[1]Hoja1!AA:AA))</f>
        <v>0</v>
      </c>
      <c r="L108" s="6">
        <f>IF($F108="","",_xlfn.XLOOKUP($E108,[1]Hoja1!$S:$S,[1]Hoja1!AB:AB))</f>
        <v>27500000000</v>
      </c>
      <c r="M108" s="6">
        <f>IF($F108="","",_xlfn.XLOOKUP($E108,[1]Hoja1!$S:$S,[1]Hoja1!AC:AC))</f>
        <v>0</v>
      </c>
      <c r="N108" s="6">
        <f>IF($F108="","",_xlfn.XLOOKUP($E108,[1]Hoja1!$S:$S,[1]Hoja1!AD:AD))</f>
        <v>10000000000</v>
      </c>
      <c r="O108" s="6">
        <f>IF($F108="","",_xlfn.XLOOKUP($E108,[1]Hoja1!$S:$S,[1]Hoja1!AE:AE))</f>
        <v>9697348453.0499992</v>
      </c>
      <c r="P108" s="6">
        <f>IF($F108="","",_xlfn.XLOOKUP($E108,[1]Hoja1!$S:$S,[1]Hoja1!AF:AF))</f>
        <v>9697348453.0499992</v>
      </c>
      <c r="Q108" s="6">
        <f t="shared" si="15"/>
        <v>302651546.95000076</v>
      </c>
      <c r="R108" s="6">
        <f t="shared" si="14"/>
        <v>0</v>
      </c>
    </row>
    <row r="109" spans="1:18" ht="67.5">
      <c r="A109" s="5" t="s">
        <v>150</v>
      </c>
      <c r="B109" s="3" t="s">
        <v>26</v>
      </c>
      <c r="C109" s="3" t="s">
        <v>27</v>
      </c>
      <c r="D109" s="3" t="s">
        <v>19</v>
      </c>
      <c r="E109" s="3" t="str">
        <f t="shared" si="13"/>
        <v>C-2401-0600-126Propios20</v>
      </c>
      <c r="F109" s="4" t="s">
        <v>151</v>
      </c>
      <c r="G109" s="6">
        <f>IF($F109="","",_xlfn.XLOOKUP($E109,[1]Hoja1!$S:$S,[1]Hoja1!W:W))</f>
        <v>2500000000</v>
      </c>
      <c r="H109" s="6">
        <f>IF($F109="","",_xlfn.XLOOKUP($E109,[1]Hoja1!$S:$S,[1]Hoja1!X:X))</f>
        <v>0</v>
      </c>
      <c r="I109" s="6">
        <f>IF($F109="","",_xlfn.XLOOKUP($E109,[1]Hoja1!$S:$S,[1]Hoja1!Y:Y))</f>
        <v>0</v>
      </c>
      <c r="J109" s="6">
        <f>IF($F109="","",_xlfn.XLOOKUP($E109,[1]Hoja1!$S:$S,[1]Hoja1!Z:Z))</f>
        <v>2500000000</v>
      </c>
      <c r="K109" s="6">
        <f>IF($F109="","",_xlfn.XLOOKUP($E109,[1]Hoja1!$S:$S,[1]Hoja1!AA:AA))</f>
        <v>0</v>
      </c>
      <c r="L109" s="6">
        <f>IF($F109="","",_xlfn.XLOOKUP($E109,[1]Hoja1!$S:$S,[1]Hoja1!AB:AB))</f>
        <v>0</v>
      </c>
      <c r="M109" s="6">
        <f>IF($F109="","",_xlfn.XLOOKUP($E109,[1]Hoja1!$S:$S,[1]Hoja1!AC:AC))</f>
        <v>2500000000</v>
      </c>
      <c r="N109" s="6">
        <f>IF($F109="","",_xlfn.XLOOKUP($E109,[1]Hoja1!$S:$S,[1]Hoja1!AD:AD))</f>
        <v>0</v>
      </c>
      <c r="O109" s="6">
        <f>IF($F109="","",_xlfn.XLOOKUP($E109,[1]Hoja1!$S:$S,[1]Hoja1!AE:AE))</f>
        <v>0</v>
      </c>
      <c r="P109" s="6">
        <f>IF($F109="","",_xlfn.XLOOKUP($E109,[1]Hoja1!$S:$S,[1]Hoja1!AF:AF))</f>
        <v>0</v>
      </c>
      <c r="Q109" s="6">
        <f t="shared" si="15"/>
        <v>0</v>
      </c>
      <c r="R109" s="6">
        <f t="shared" si="14"/>
        <v>0</v>
      </c>
    </row>
    <row r="110" spans="1:18" ht="56.25">
      <c r="A110" s="5" t="s">
        <v>152</v>
      </c>
      <c r="B110" s="3" t="s">
        <v>17</v>
      </c>
      <c r="C110" s="3" t="s">
        <v>42</v>
      </c>
      <c r="D110" s="3" t="s">
        <v>19</v>
      </c>
      <c r="E110" s="3" t="str">
        <f t="shared" si="13"/>
        <v>C-2401-0600-127Nación11</v>
      </c>
      <c r="F110" s="4" t="s">
        <v>153</v>
      </c>
      <c r="G110" s="6">
        <f>IF($F110="","",_xlfn.XLOOKUP($E110,[1]Hoja1!$S:$S,[1]Hoja1!W:W))</f>
        <v>1000000000</v>
      </c>
      <c r="H110" s="6">
        <f>IF($F110="","",_xlfn.XLOOKUP($E110,[1]Hoja1!$S:$S,[1]Hoja1!X:X))</f>
        <v>0</v>
      </c>
      <c r="I110" s="6">
        <f>IF($F110="","",_xlfn.XLOOKUP($E110,[1]Hoja1!$S:$S,[1]Hoja1!Y:Y))</f>
        <v>0</v>
      </c>
      <c r="J110" s="6">
        <f>IF($F110="","",_xlfn.XLOOKUP($E110,[1]Hoja1!$S:$S,[1]Hoja1!Z:Z))</f>
        <v>1000000000</v>
      </c>
      <c r="K110" s="6">
        <f>IF($F110="","",_xlfn.XLOOKUP($E110,[1]Hoja1!$S:$S,[1]Hoja1!AA:AA))</f>
        <v>0</v>
      </c>
      <c r="L110" s="6">
        <f>IF($F110="","",_xlfn.XLOOKUP($E110,[1]Hoja1!$S:$S,[1]Hoja1!AB:AB))</f>
        <v>1000000000</v>
      </c>
      <c r="M110" s="6">
        <f>IF($F110="","",_xlfn.XLOOKUP($E110,[1]Hoja1!$S:$S,[1]Hoja1!AC:AC))</f>
        <v>0</v>
      </c>
      <c r="N110" s="6">
        <f>IF($F110="","",_xlfn.XLOOKUP($E110,[1]Hoja1!$S:$S,[1]Hoja1!AD:AD))</f>
        <v>0</v>
      </c>
      <c r="O110" s="6">
        <f>IF($F110="","",_xlfn.XLOOKUP($E110,[1]Hoja1!$S:$S,[1]Hoja1!AE:AE))</f>
        <v>0</v>
      </c>
      <c r="P110" s="6">
        <f>IF($F110="","",_xlfn.XLOOKUP($E110,[1]Hoja1!$S:$S,[1]Hoja1!AF:AF))</f>
        <v>0</v>
      </c>
      <c r="Q110" s="6">
        <f t="shared" si="15"/>
        <v>0</v>
      </c>
      <c r="R110" s="6">
        <f t="shared" si="14"/>
        <v>0</v>
      </c>
    </row>
    <row r="111" spans="1:18" ht="90">
      <c r="A111" s="5" t="s">
        <v>154</v>
      </c>
      <c r="B111" s="3" t="s">
        <v>26</v>
      </c>
      <c r="C111" s="3" t="s">
        <v>27</v>
      </c>
      <c r="D111" s="3" t="s">
        <v>19</v>
      </c>
      <c r="E111" s="3" t="str">
        <f t="shared" si="13"/>
        <v>C-2401-0600-128Propios20</v>
      </c>
      <c r="F111" s="4" t="s">
        <v>155</v>
      </c>
      <c r="G111" s="6">
        <f>IF($F111="","",_xlfn.XLOOKUP($E111,[1]Hoja1!$S:$S,[1]Hoja1!W:W))</f>
        <v>13955790445</v>
      </c>
      <c r="H111" s="6">
        <f>IF($F111="","",_xlfn.XLOOKUP($E111,[1]Hoja1!$S:$S,[1]Hoja1!X:X))</f>
        <v>0</v>
      </c>
      <c r="I111" s="6">
        <f>IF($F111="","",_xlfn.XLOOKUP($E111,[1]Hoja1!$S:$S,[1]Hoja1!Y:Y))</f>
        <v>0</v>
      </c>
      <c r="J111" s="6">
        <f>IF($F111="","",_xlfn.XLOOKUP($E111,[1]Hoja1!$S:$S,[1]Hoja1!Z:Z))</f>
        <v>13955790445</v>
      </c>
      <c r="K111" s="6">
        <f>IF($F111="","",_xlfn.XLOOKUP($E111,[1]Hoja1!$S:$S,[1]Hoja1!AA:AA))</f>
        <v>0</v>
      </c>
      <c r="L111" s="6">
        <f>IF($F111="","",_xlfn.XLOOKUP($E111,[1]Hoja1!$S:$S,[1]Hoja1!AB:AB))</f>
        <v>11276000000</v>
      </c>
      <c r="M111" s="6">
        <f>IF($F111="","",_xlfn.XLOOKUP($E111,[1]Hoja1!$S:$S,[1]Hoja1!AC:AC))</f>
        <v>2679790445</v>
      </c>
      <c r="N111" s="6">
        <f>IF($F111="","",_xlfn.XLOOKUP($E111,[1]Hoja1!$S:$S,[1]Hoja1!AD:AD))</f>
        <v>76824444.799999997</v>
      </c>
      <c r="O111" s="6">
        <f>IF($F111="","",_xlfn.XLOOKUP($E111,[1]Hoja1!$S:$S,[1]Hoja1!AE:AE))</f>
        <v>0</v>
      </c>
      <c r="P111" s="6">
        <f>IF($F111="","",_xlfn.XLOOKUP($E111,[1]Hoja1!$S:$S,[1]Hoja1!AF:AF))</f>
        <v>0</v>
      </c>
      <c r="Q111" s="6">
        <f t="shared" si="15"/>
        <v>76824444.799999997</v>
      </c>
      <c r="R111" s="6">
        <f t="shared" si="14"/>
        <v>0</v>
      </c>
    </row>
    <row r="112" spans="1:18" ht="90">
      <c r="A112" s="5" t="s">
        <v>154</v>
      </c>
      <c r="B112" s="3" t="s">
        <v>26</v>
      </c>
      <c r="C112" s="3" t="s">
        <v>59</v>
      </c>
      <c r="D112" s="3" t="s">
        <v>19</v>
      </c>
      <c r="E112" s="3" t="str">
        <f t="shared" si="13"/>
        <v>C-2401-0600-128Propios21</v>
      </c>
      <c r="F112" s="4" t="s">
        <v>155</v>
      </c>
      <c r="G112" s="6">
        <f>IF($F112="","",_xlfn.XLOOKUP($E112,[1]Hoja1!$S:$S,[1]Hoja1!W:W))</f>
        <v>2644209555</v>
      </c>
      <c r="H112" s="6">
        <f>IF($F112="","",_xlfn.XLOOKUP($E112,[1]Hoja1!$S:$S,[1]Hoja1!X:X))</f>
        <v>0</v>
      </c>
      <c r="I112" s="6">
        <f>IF($F112="","",_xlfn.XLOOKUP($E112,[1]Hoja1!$S:$S,[1]Hoja1!Y:Y))</f>
        <v>0</v>
      </c>
      <c r="J112" s="6">
        <f>IF($F112="","",_xlfn.XLOOKUP($E112,[1]Hoja1!$S:$S,[1]Hoja1!Z:Z))</f>
        <v>2644209555</v>
      </c>
      <c r="K112" s="6">
        <f>IF($F112="","",_xlfn.XLOOKUP($E112,[1]Hoja1!$S:$S,[1]Hoja1!AA:AA))</f>
        <v>0</v>
      </c>
      <c r="L112" s="6">
        <f>IF($F112="","",_xlfn.XLOOKUP($E112,[1]Hoja1!$S:$S,[1]Hoja1!AB:AB))</f>
        <v>0</v>
      </c>
      <c r="M112" s="6">
        <f>IF($F112="","",_xlfn.XLOOKUP($E112,[1]Hoja1!$S:$S,[1]Hoja1!AC:AC))</f>
        <v>2644209555</v>
      </c>
      <c r="N112" s="6">
        <f>IF($F112="","",_xlfn.XLOOKUP($E112,[1]Hoja1!$S:$S,[1]Hoja1!AD:AD))</f>
        <v>0</v>
      </c>
      <c r="O112" s="6">
        <f>IF($F112="","",_xlfn.XLOOKUP($E112,[1]Hoja1!$S:$S,[1]Hoja1!AE:AE))</f>
        <v>0</v>
      </c>
      <c r="P112" s="6">
        <f>IF($F112="","",_xlfn.XLOOKUP($E112,[1]Hoja1!$S:$S,[1]Hoja1!AF:AF))</f>
        <v>0</v>
      </c>
      <c r="Q112" s="6">
        <f t="shared" si="15"/>
        <v>0</v>
      </c>
      <c r="R112" s="6">
        <f t="shared" si="14"/>
        <v>0</v>
      </c>
    </row>
    <row r="113" spans="1:18" ht="45">
      <c r="A113" s="5" t="s">
        <v>156</v>
      </c>
      <c r="B113" s="3" t="s">
        <v>17</v>
      </c>
      <c r="C113" s="3" t="s">
        <v>42</v>
      </c>
      <c r="D113" s="3" t="s">
        <v>19</v>
      </c>
      <c r="E113" s="3" t="str">
        <f t="shared" si="13"/>
        <v>C-2401-0600-129Nación11</v>
      </c>
      <c r="F113" s="4" t="s">
        <v>157</v>
      </c>
      <c r="G113" s="6">
        <f>IF($F113="","",_xlfn.XLOOKUP($E113,[1]Hoja1!$S:$S,[1]Hoja1!W:W))</f>
        <v>500000000</v>
      </c>
      <c r="H113" s="6">
        <f>IF($F113="","",_xlfn.XLOOKUP($E113,[1]Hoja1!$S:$S,[1]Hoja1!X:X))</f>
        <v>0</v>
      </c>
      <c r="I113" s="6">
        <f>IF($F113="","",_xlfn.XLOOKUP($E113,[1]Hoja1!$S:$S,[1]Hoja1!Y:Y))</f>
        <v>0</v>
      </c>
      <c r="J113" s="6">
        <f>IF($F113="","",_xlfn.XLOOKUP($E113,[1]Hoja1!$S:$S,[1]Hoja1!Z:Z))</f>
        <v>500000000</v>
      </c>
      <c r="K113" s="6">
        <f>IF($F113="","",_xlfn.XLOOKUP($E113,[1]Hoja1!$S:$S,[1]Hoja1!AA:AA))</f>
        <v>0</v>
      </c>
      <c r="L113" s="6">
        <f>IF($F113="","",_xlfn.XLOOKUP($E113,[1]Hoja1!$S:$S,[1]Hoja1!AB:AB))</f>
        <v>500000000</v>
      </c>
      <c r="M113" s="6">
        <f>IF($F113="","",_xlfn.XLOOKUP($E113,[1]Hoja1!$S:$S,[1]Hoja1!AC:AC))</f>
        <v>0</v>
      </c>
      <c r="N113" s="6">
        <f>IF($F113="","",_xlfn.XLOOKUP($E113,[1]Hoja1!$S:$S,[1]Hoja1!AD:AD))</f>
        <v>0</v>
      </c>
      <c r="O113" s="6">
        <f>IF($F113="","",_xlfn.XLOOKUP($E113,[1]Hoja1!$S:$S,[1]Hoja1!AE:AE))</f>
        <v>0</v>
      </c>
      <c r="P113" s="6">
        <f>IF($F113="","",_xlfn.XLOOKUP($E113,[1]Hoja1!$S:$S,[1]Hoja1!AF:AF))</f>
        <v>0</v>
      </c>
      <c r="Q113" s="6">
        <f t="shared" si="15"/>
        <v>0</v>
      </c>
      <c r="R113" s="6">
        <f t="shared" si="14"/>
        <v>0</v>
      </c>
    </row>
    <row r="114" spans="1:18" ht="67.5">
      <c r="A114" s="5" t="s">
        <v>158</v>
      </c>
      <c r="B114" s="3" t="s">
        <v>17</v>
      </c>
      <c r="C114" s="3" t="s">
        <v>42</v>
      </c>
      <c r="D114" s="3" t="s">
        <v>19</v>
      </c>
      <c r="E114" s="3" t="str">
        <f t="shared" si="13"/>
        <v>C-2401-0600-130Nación11</v>
      </c>
      <c r="F114" s="4" t="s">
        <v>159</v>
      </c>
      <c r="G114" s="6">
        <f>IF($F114="","",_xlfn.XLOOKUP($E114,[1]Hoja1!$S:$S,[1]Hoja1!W:W))</f>
        <v>15000000000</v>
      </c>
      <c r="H114" s="6">
        <f>IF($F114="","",_xlfn.XLOOKUP($E114,[1]Hoja1!$S:$S,[1]Hoja1!X:X))</f>
        <v>0</v>
      </c>
      <c r="I114" s="6">
        <f>IF($F114="","",_xlfn.XLOOKUP($E114,[1]Hoja1!$S:$S,[1]Hoja1!Y:Y))</f>
        <v>0</v>
      </c>
      <c r="J114" s="6">
        <f>IF($F114="","",_xlfn.XLOOKUP($E114,[1]Hoja1!$S:$S,[1]Hoja1!Z:Z))</f>
        <v>15000000000</v>
      </c>
      <c r="K114" s="6">
        <f>IF($F114="","",_xlfn.XLOOKUP($E114,[1]Hoja1!$S:$S,[1]Hoja1!AA:AA))</f>
        <v>0</v>
      </c>
      <c r="L114" s="6">
        <f>IF($F114="","",_xlfn.XLOOKUP($E114,[1]Hoja1!$S:$S,[1]Hoja1!AB:AB))</f>
        <v>6592000000</v>
      </c>
      <c r="M114" s="6">
        <f>IF($F114="","",_xlfn.XLOOKUP($E114,[1]Hoja1!$S:$S,[1]Hoja1!AC:AC))</f>
        <v>8408000000</v>
      </c>
      <c r="N114" s="6">
        <f>IF($F114="","",_xlfn.XLOOKUP($E114,[1]Hoja1!$S:$S,[1]Hoja1!AD:AD))</f>
        <v>6225329692</v>
      </c>
      <c r="O114" s="6">
        <f>IF($F114="","",_xlfn.XLOOKUP($E114,[1]Hoja1!$S:$S,[1]Hoja1!AE:AE))</f>
        <v>604548689.88999999</v>
      </c>
      <c r="P114" s="6">
        <f>IF($F114="","",_xlfn.XLOOKUP($E114,[1]Hoja1!$S:$S,[1]Hoja1!AF:AF))</f>
        <v>598567630.88999999</v>
      </c>
      <c r="Q114" s="6">
        <f t="shared" si="15"/>
        <v>5620781002.1099997</v>
      </c>
      <c r="R114" s="6">
        <f t="shared" si="14"/>
        <v>5981059</v>
      </c>
    </row>
    <row r="115" spans="1:18" ht="67.5">
      <c r="A115" s="5" t="s">
        <v>158</v>
      </c>
      <c r="B115" s="3" t="s">
        <v>26</v>
      </c>
      <c r="C115" s="3" t="s">
        <v>27</v>
      </c>
      <c r="D115" s="3" t="s">
        <v>19</v>
      </c>
      <c r="E115" s="3" t="str">
        <f t="shared" si="13"/>
        <v>C-2401-0600-130Propios20</v>
      </c>
      <c r="F115" s="4" t="s">
        <v>159</v>
      </c>
      <c r="G115" s="6">
        <f>IF($F115="","",_xlfn.XLOOKUP($E115,[1]Hoja1!$S:$S,[1]Hoja1!W:W))</f>
        <v>20000000000</v>
      </c>
      <c r="H115" s="6">
        <f>IF($F115="","",_xlfn.XLOOKUP($E115,[1]Hoja1!$S:$S,[1]Hoja1!X:X))</f>
        <v>0</v>
      </c>
      <c r="I115" s="6">
        <f>IF($F115="","",_xlfn.XLOOKUP($E115,[1]Hoja1!$S:$S,[1]Hoja1!Y:Y))</f>
        <v>0</v>
      </c>
      <c r="J115" s="6">
        <f>IF($F115="","",_xlfn.XLOOKUP($E115,[1]Hoja1!$S:$S,[1]Hoja1!Z:Z))</f>
        <v>20000000000</v>
      </c>
      <c r="K115" s="6">
        <f>IF($F115="","",_xlfn.XLOOKUP($E115,[1]Hoja1!$S:$S,[1]Hoja1!AA:AA))</f>
        <v>0</v>
      </c>
      <c r="L115" s="6">
        <f>IF($F115="","",_xlfn.XLOOKUP($E115,[1]Hoja1!$S:$S,[1]Hoja1!AB:AB))</f>
        <v>0</v>
      </c>
      <c r="M115" s="6">
        <f>IF($F115="","",_xlfn.XLOOKUP($E115,[1]Hoja1!$S:$S,[1]Hoja1!AC:AC))</f>
        <v>20000000000</v>
      </c>
      <c r="N115" s="6">
        <f>IF($F115="","",_xlfn.XLOOKUP($E115,[1]Hoja1!$S:$S,[1]Hoja1!AD:AD))</f>
        <v>0</v>
      </c>
      <c r="O115" s="6">
        <f>IF($F115="","",_xlfn.XLOOKUP($E115,[1]Hoja1!$S:$S,[1]Hoja1!AE:AE))</f>
        <v>0</v>
      </c>
      <c r="P115" s="6">
        <f>IF($F115="","",_xlfn.XLOOKUP($E115,[1]Hoja1!$S:$S,[1]Hoja1!AF:AF))</f>
        <v>0</v>
      </c>
      <c r="Q115" s="6">
        <f t="shared" si="15"/>
        <v>0</v>
      </c>
      <c r="R115" s="6">
        <f t="shared" si="14"/>
        <v>0</v>
      </c>
    </row>
    <row r="116" spans="1:18" ht="45">
      <c r="A116" s="5" t="s">
        <v>160</v>
      </c>
      <c r="B116" s="3" t="s">
        <v>17</v>
      </c>
      <c r="C116" s="3" t="s">
        <v>42</v>
      </c>
      <c r="D116" s="3" t="s">
        <v>19</v>
      </c>
      <c r="E116" s="3" t="str">
        <f t="shared" si="13"/>
        <v>C-2401-0600-131Nación11</v>
      </c>
      <c r="F116" s="4" t="s">
        <v>161</v>
      </c>
      <c r="G116" s="6">
        <f>IF($F116="","",_xlfn.XLOOKUP($E116,[1]Hoja1!$S:$S,[1]Hoja1!W:W))</f>
        <v>1000000000</v>
      </c>
      <c r="H116" s="6">
        <f>IF($F116="","",_xlfn.XLOOKUP($E116,[1]Hoja1!$S:$S,[1]Hoja1!X:X))</f>
        <v>0</v>
      </c>
      <c r="I116" s="6">
        <f>IF($F116="","",_xlfn.XLOOKUP($E116,[1]Hoja1!$S:$S,[1]Hoja1!Y:Y))</f>
        <v>0</v>
      </c>
      <c r="J116" s="6">
        <f>IF($F116="","",_xlfn.XLOOKUP($E116,[1]Hoja1!$S:$S,[1]Hoja1!Z:Z))</f>
        <v>1000000000</v>
      </c>
      <c r="K116" s="6">
        <f>IF($F116="","",_xlfn.XLOOKUP($E116,[1]Hoja1!$S:$S,[1]Hoja1!AA:AA))</f>
        <v>0</v>
      </c>
      <c r="L116" s="6">
        <f>IF($F116="","",_xlfn.XLOOKUP($E116,[1]Hoja1!$S:$S,[1]Hoja1!AB:AB))</f>
        <v>0</v>
      </c>
      <c r="M116" s="6">
        <f>IF($F116="","",_xlfn.XLOOKUP($E116,[1]Hoja1!$S:$S,[1]Hoja1!AC:AC))</f>
        <v>1000000000</v>
      </c>
      <c r="N116" s="6">
        <f>IF($F116="","",_xlfn.XLOOKUP($E116,[1]Hoja1!$S:$S,[1]Hoja1!AD:AD))</f>
        <v>0</v>
      </c>
      <c r="O116" s="6">
        <f>IF($F116="","",_xlfn.XLOOKUP($E116,[1]Hoja1!$S:$S,[1]Hoja1!AE:AE))</f>
        <v>0</v>
      </c>
      <c r="P116" s="6">
        <f>IF($F116="","",_xlfn.XLOOKUP($E116,[1]Hoja1!$S:$S,[1]Hoja1!AF:AF))</f>
        <v>0</v>
      </c>
      <c r="Q116" s="6">
        <f t="shared" si="15"/>
        <v>0</v>
      </c>
      <c r="R116" s="6">
        <f t="shared" si="14"/>
        <v>0</v>
      </c>
    </row>
    <row r="117" spans="1:18" ht="112.5">
      <c r="A117" s="5" t="s">
        <v>162</v>
      </c>
      <c r="B117" s="3" t="s">
        <v>17</v>
      </c>
      <c r="C117" s="3" t="s">
        <v>42</v>
      </c>
      <c r="D117" s="3" t="s">
        <v>19</v>
      </c>
      <c r="E117" s="3" t="str">
        <f t="shared" si="13"/>
        <v>C-2401-0600-132Nación11</v>
      </c>
      <c r="F117" s="4" t="s">
        <v>163</v>
      </c>
      <c r="G117" s="6">
        <f>IF($F117="","",_xlfn.XLOOKUP($E117,[1]Hoja1!$S:$S,[1]Hoja1!W:W))</f>
        <v>69832196714</v>
      </c>
      <c r="H117" s="6">
        <f>IF($F117="","",_xlfn.XLOOKUP($E117,[1]Hoja1!$S:$S,[1]Hoja1!X:X))</f>
        <v>0</v>
      </c>
      <c r="I117" s="6">
        <f>IF($F117="","",_xlfn.XLOOKUP($E117,[1]Hoja1!$S:$S,[1]Hoja1!Y:Y))</f>
        <v>0</v>
      </c>
      <c r="J117" s="6">
        <f>IF($F117="","",_xlfn.XLOOKUP($E117,[1]Hoja1!$S:$S,[1]Hoja1!Z:Z))</f>
        <v>69832196714</v>
      </c>
      <c r="K117" s="6">
        <f>IF($F117="","",_xlfn.XLOOKUP($E117,[1]Hoja1!$S:$S,[1]Hoja1!AA:AA))</f>
        <v>0</v>
      </c>
      <c r="L117" s="6">
        <f>IF($F117="","",_xlfn.XLOOKUP($E117,[1]Hoja1!$S:$S,[1]Hoja1!AB:AB))</f>
        <v>68732598357</v>
      </c>
      <c r="M117" s="6">
        <f>IF($F117="","",_xlfn.XLOOKUP($E117,[1]Hoja1!$S:$S,[1]Hoja1!AC:AC))</f>
        <v>1099598357</v>
      </c>
      <c r="N117" s="6">
        <f>IF($F117="","",_xlfn.XLOOKUP($E117,[1]Hoja1!$S:$S,[1]Hoja1!AD:AD))</f>
        <v>66832598357</v>
      </c>
      <c r="O117" s="6">
        <f>IF($F117="","",_xlfn.XLOOKUP($E117,[1]Hoja1!$S:$S,[1]Hoja1!AE:AE))</f>
        <v>16099158803.959999</v>
      </c>
      <c r="P117" s="6">
        <f>IF($F117="","",_xlfn.XLOOKUP($E117,[1]Hoja1!$S:$S,[1]Hoja1!AF:AF))</f>
        <v>16099158803.959999</v>
      </c>
      <c r="Q117" s="6">
        <f t="shared" si="15"/>
        <v>50733439553.040001</v>
      </c>
      <c r="R117" s="6">
        <f t="shared" si="14"/>
        <v>0</v>
      </c>
    </row>
    <row r="118" spans="1:18" ht="56.25">
      <c r="A118" s="5" t="s">
        <v>164</v>
      </c>
      <c r="B118" s="3" t="s">
        <v>17</v>
      </c>
      <c r="C118" s="3" t="s">
        <v>42</v>
      </c>
      <c r="D118" s="3" t="s">
        <v>19</v>
      </c>
      <c r="E118" s="3" t="str">
        <f t="shared" si="13"/>
        <v>C-2401-0600-133Nación11</v>
      </c>
      <c r="F118" s="4" t="s">
        <v>165</v>
      </c>
      <c r="G118" s="6">
        <f>IF($F118="","",_xlfn.XLOOKUP($E118,[1]Hoja1!$S:$S,[1]Hoja1!W:W))</f>
        <v>5000000000</v>
      </c>
      <c r="H118" s="6">
        <f>IF($F118="","",_xlfn.XLOOKUP($E118,[1]Hoja1!$S:$S,[1]Hoja1!X:X))</f>
        <v>0</v>
      </c>
      <c r="I118" s="6">
        <f>IF($F118="","",_xlfn.XLOOKUP($E118,[1]Hoja1!$S:$S,[1]Hoja1!Y:Y))</f>
        <v>0</v>
      </c>
      <c r="J118" s="6">
        <f>IF($F118="","",_xlfn.XLOOKUP($E118,[1]Hoja1!$S:$S,[1]Hoja1!Z:Z))</f>
        <v>5000000000</v>
      </c>
      <c r="K118" s="6">
        <f>IF($F118="","",_xlfn.XLOOKUP($E118,[1]Hoja1!$S:$S,[1]Hoja1!AA:AA))</f>
        <v>0</v>
      </c>
      <c r="L118" s="6">
        <f>IF($F118="","",_xlfn.XLOOKUP($E118,[1]Hoja1!$S:$S,[1]Hoja1!AB:AB))</f>
        <v>5000000000</v>
      </c>
      <c r="M118" s="6">
        <f>IF($F118="","",_xlfn.XLOOKUP($E118,[1]Hoja1!$S:$S,[1]Hoja1!AC:AC))</f>
        <v>0</v>
      </c>
      <c r="N118" s="6">
        <f>IF($F118="","",_xlfn.XLOOKUP($E118,[1]Hoja1!$S:$S,[1]Hoja1!AD:AD))</f>
        <v>0</v>
      </c>
      <c r="O118" s="6">
        <f>IF($F118="","",_xlfn.XLOOKUP($E118,[1]Hoja1!$S:$S,[1]Hoja1!AE:AE))</f>
        <v>0</v>
      </c>
      <c r="P118" s="6">
        <f>IF($F118="","",_xlfn.XLOOKUP($E118,[1]Hoja1!$S:$S,[1]Hoja1!AF:AF))</f>
        <v>0</v>
      </c>
      <c r="Q118" s="6">
        <f t="shared" si="15"/>
        <v>0</v>
      </c>
      <c r="R118" s="6">
        <f t="shared" si="14"/>
        <v>0</v>
      </c>
    </row>
    <row r="119" spans="1:18" ht="56.25">
      <c r="A119" s="5" t="s">
        <v>166</v>
      </c>
      <c r="B119" s="3" t="s">
        <v>17</v>
      </c>
      <c r="C119" s="3" t="s">
        <v>42</v>
      </c>
      <c r="D119" s="3" t="s">
        <v>19</v>
      </c>
      <c r="E119" s="3" t="str">
        <f t="shared" si="13"/>
        <v>C-2401-0600-134Nación11</v>
      </c>
      <c r="F119" s="4" t="s">
        <v>167</v>
      </c>
      <c r="G119" s="6">
        <f>IF($F119="","",_xlfn.XLOOKUP($E119,[1]Hoja1!$S:$S,[1]Hoja1!W:W))</f>
        <v>11859006773</v>
      </c>
      <c r="H119" s="6">
        <f>IF($F119="","",_xlfn.XLOOKUP($E119,[1]Hoja1!$S:$S,[1]Hoja1!X:X))</f>
        <v>0</v>
      </c>
      <c r="I119" s="6">
        <f>IF($F119="","",_xlfn.XLOOKUP($E119,[1]Hoja1!$S:$S,[1]Hoja1!Y:Y))</f>
        <v>0</v>
      </c>
      <c r="J119" s="6">
        <f>IF($F119="","",_xlfn.XLOOKUP($E119,[1]Hoja1!$S:$S,[1]Hoja1!Z:Z))</f>
        <v>11859006773</v>
      </c>
      <c r="K119" s="6">
        <f>IF($F119="","",_xlfn.XLOOKUP($E119,[1]Hoja1!$S:$S,[1]Hoja1!AA:AA))</f>
        <v>0</v>
      </c>
      <c r="L119" s="6">
        <f>IF($F119="","",_xlfn.XLOOKUP($E119,[1]Hoja1!$S:$S,[1]Hoja1!AB:AB))</f>
        <v>10800000000</v>
      </c>
      <c r="M119" s="6">
        <f>IF($F119="","",_xlfn.XLOOKUP($E119,[1]Hoja1!$S:$S,[1]Hoja1!AC:AC))</f>
        <v>1059006773</v>
      </c>
      <c r="N119" s="6">
        <f>IF($F119="","",_xlfn.XLOOKUP($E119,[1]Hoja1!$S:$S,[1]Hoja1!AD:AD))</f>
        <v>10800000000</v>
      </c>
      <c r="O119" s="6">
        <f>IF($F119="","",_xlfn.XLOOKUP($E119,[1]Hoja1!$S:$S,[1]Hoja1!AE:AE))</f>
        <v>10800000000</v>
      </c>
      <c r="P119" s="6">
        <f>IF($F119="","",_xlfn.XLOOKUP($E119,[1]Hoja1!$S:$S,[1]Hoja1!AF:AF))</f>
        <v>10800000000</v>
      </c>
      <c r="Q119" s="6">
        <f t="shared" si="15"/>
        <v>0</v>
      </c>
      <c r="R119" s="6">
        <f t="shared" si="14"/>
        <v>0</v>
      </c>
    </row>
    <row r="120" spans="1:18" ht="67.5">
      <c r="A120" s="5" t="s">
        <v>168</v>
      </c>
      <c r="B120" s="3" t="s">
        <v>17</v>
      </c>
      <c r="C120" s="3" t="s">
        <v>42</v>
      </c>
      <c r="D120" s="3" t="s">
        <v>19</v>
      </c>
      <c r="E120" s="3" t="str">
        <f t="shared" si="13"/>
        <v>C-2401-0600-135Nación11</v>
      </c>
      <c r="F120" s="4" t="s">
        <v>169</v>
      </c>
      <c r="G120" s="6">
        <f>IF($F120="","",_xlfn.XLOOKUP($E120,[1]Hoja1!$S:$S,[1]Hoja1!W:W))</f>
        <v>10000000000</v>
      </c>
      <c r="H120" s="6">
        <f>IF($F120="","",_xlfn.XLOOKUP($E120,[1]Hoja1!$S:$S,[1]Hoja1!X:X))</f>
        <v>0</v>
      </c>
      <c r="I120" s="6">
        <f>IF($F120="","",_xlfn.XLOOKUP($E120,[1]Hoja1!$S:$S,[1]Hoja1!Y:Y))</f>
        <v>0</v>
      </c>
      <c r="J120" s="6">
        <f>IF($F120="","",_xlfn.XLOOKUP($E120,[1]Hoja1!$S:$S,[1]Hoja1!Z:Z))</f>
        <v>10000000000</v>
      </c>
      <c r="K120" s="6">
        <f>IF($F120="","",_xlfn.XLOOKUP($E120,[1]Hoja1!$S:$S,[1]Hoja1!AA:AA))</f>
        <v>0</v>
      </c>
      <c r="L120" s="6">
        <f>IF($F120="","",_xlfn.XLOOKUP($E120,[1]Hoja1!$S:$S,[1]Hoja1!AB:AB))</f>
        <v>10000000000</v>
      </c>
      <c r="M120" s="6">
        <f>IF($F120="","",_xlfn.XLOOKUP($E120,[1]Hoja1!$S:$S,[1]Hoja1!AC:AC))</f>
        <v>0</v>
      </c>
      <c r="N120" s="6">
        <f>IF($F120="","",_xlfn.XLOOKUP($E120,[1]Hoja1!$S:$S,[1]Hoja1!AD:AD))</f>
        <v>10000000000</v>
      </c>
      <c r="O120" s="6">
        <f>IF($F120="","",_xlfn.XLOOKUP($E120,[1]Hoja1!$S:$S,[1]Hoja1!AE:AE))</f>
        <v>490850935</v>
      </c>
      <c r="P120" s="6">
        <f>IF($F120="","",_xlfn.XLOOKUP($E120,[1]Hoja1!$S:$S,[1]Hoja1!AF:AF))</f>
        <v>490850935</v>
      </c>
      <c r="Q120" s="6">
        <f t="shared" si="15"/>
        <v>9509149065</v>
      </c>
      <c r="R120" s="6">
        <f t="shared" si="14"/>
        <v>0</v>
      </c>
    </row>
    <row r="121" spans="1:18" ht="56.25">
      <c r="A121" s="5" t="s">
        <v>170</v>
      </c>
      <c r="B121" s="3" t="s">
        <v>17</v>
      </c>
      <c r="C121" s="3" t="s">
        <v>42</v>
      </c>
      <c r="D121" s="3" t="s">
        <v>19</v>
      </c>
      <c r="E121" s="3" t="str">
        <f t="shared" si="13"/>
        <v>C-2401-0600-136Nación11</v>
      </c>
      <c r="F121" s="4" t="s">
        <v>171</v>
      </c>
      <c r="G121" s="6">
        <f>IF($F121="","",_xlfn.XLOOKUP($E121,[1]Hoja1!$S:$S,[1]Hoja1!W:W))</f>
        <v>1000000000</v>
      </c>
      <c r="H121" s="6">
        <f>IF($F121="","",_xlfn.XLOOKUP($E121,[1]Hoja1!$S:$S,[1]Hoja1!X:X))</f>
        <v>0</v>
      </c>
      <c r="I121" s="6">
        <f>IF($F121="","",_xlfn.XLOOKUP($E121,[1]Hoja1!$S:$S,[1]Hoja1!Y:Y))</f>
        <v>0</v>
      </c>
      <c r="J121" s="6">
        <f>IF($F121="","",_xlfn.XLOOKUP($E121,[1]Hoja1!$S:$S,[1]Hoja1!Z:Z))</f>
        <v>1000000000</v>
      </c>
      <c r="K121" s="6">
        <f>IF($F121="","",_xlfn.XLOOKUP($E121,[1]Hoja1!$S:$S,[1]Hoja1!AA:AA))</f>
        <v>0</v>
      </c>
      <c r="L121" s="6">
        <f>IF($F121="","",_xlfn.XLOOKUP($E121,[1]Hoja1!$S:$S,[1]Hoja1!AB:AB))</f>
        <v>108271251</v>
      </c>
      <c r="M121" s="6">
        <f>IF($F121="","",_xlfn.XLOOKUP($E121,[1]Hoja1!$S:$S,[1]Hoja1!AC:AC))</f>
        <v>891728749</v>
      </c>
      <c r="N121" s="6">
        <f>IF($F121="","",_xlfn.XLOOKUP($E121,[1]Hoja1!$S:$S,[1]Hoja1!AD:AD))</f>
        <v>108271251</v>
      </c>
      <c r="O121" s="6">
        <f>IF($F121="","",_xlfn.XLOOKUP($E121,[1]Hoja1!$S:$S,[1]Hoja1!AE:AE))</f>
        <v>0</v>
      </c>
      <c r="P121" s="6">
        <f>IF($F121="","",_xlfn.XLOOKUP($E121,[1]Hoja1!$S:$S,[1]Hoja1!AF:AF))</f>
        <v>0</v>
      </c>
      <c r="Q121" s="6">
        <f t="shared" si="15"/>
        <v>108271251</v>
      </c>
      <c r="R121" s="6">
        <f t="shared" si="14"/>
        <v>0</v>
      </c>
    </row>
    <row r="122" spans="1:18" ht="67.5">
      <c r="A122" s="5" t="s">
        <v>172</v>
      </c>
      <c r="B122" s="3" t="s">
        <v>17</v>
      </c>
      <c r="C122" s="3" t="s">
        <v>42</v>
      </c>
      <c r="D122" s="3" t="s">
        <v>19</v>
      </c>
      <c r="E122" s="3" t="str">
        <f t="shared" si="13"/>
        <v>C-2401-0600-137Nación11</v>
      </c>
      <c r="F122" s="4" t="s">
        <v>173</v>
      </c>
      <c r="G122" s="6">
        <f>IF($F122="","",_xlfn.XLOOKUP($E122,[1]Hoja1!$S:$S,[1]Hoja1!W:W))</f>
        <v>10588398905</v>
      </c>
      <c r="H122" s="6">
        <f>IF($F122="","",_xlfn.XLOOKUP($E122,[1]Hoja1!$S:$S,[1]Hoja1!X:X))</f>
        <v>0</v>
      </c>
      <c r="I122" s="6">
        <f>IF($F122="","",_xlfn.XLOOKUP($E122,[1]Hoja1!$S:$S,[1]Hoja1!Y:Y))</f>
        <v>0</v>
      </c>
      <c r="J122" s="6">
        <f>IF($F122="","",_xlfn.XLOOKUP($E122,[1]Hoja1!$S:$S,[1]Hoja1!Z:Z))</f>
        <v>10588398905</v>
      </c>
      <c r="K122" s="6">
        <f>IF($F122="","",_xlfn.XLOOKUP($E122,[1]Hoja1!$S:$S,[1]Hoja1!AA:AA))</f>
        <v>0</v>
      </c>
      <c r="L122" s="6">
        <f>IF($F122="","",_xlfn.XLOOKUP($E122,[1]Hoja1!$S:$S,[1]Hoja1!AB:AB))</f>
        <v>10588398905</v>
      </c>
      <c r="M122" s="6">
        <f>IF($F122="","",_xlfn.XLOOKUP($E122,[1]Hoja1!$S:$S,[1]Hoja1!AC:AC))</f>
        <v>0</v>
      </c>
      <c r="N122" s="6">
        <f>IF($F122="","",_xlfn.XLOOKUP($E122,[1]Hoja1!$S:$S,[1]Hoja1!AD:AD))</f>
        <v>10588398905</v>
      </c>
      <c r="O122" s="6">
        <f>IF($F122="","",_xlfn.XLOOKUP($E122,[1]Hoja1!$S:$S,[1]Hoja1!AE:AE))</f>
        <v>9500000000</v>
      </c>
      <c r="P122" s="6">
        <f>IF($F122="","",_xlfn.XLOOKUP($E122,[1]Hoja1!$S:$S,[1]Hoja1!AF:AF))</f>
        <v>9500000000</v>
      </c>
      <c r="Q122" s="6">
        <f t="shared" si="15"/>
        <v>1088398905</v>
      </c>
      <c r="R122" s="6">
        <f t="shared" si="14"/>
        <v>0</v>
      </c>
    </row>
    <row r="123" spans="1:18" ht="67.5">
      <c r="A123" s="5" t="s">
        <v>174</v>
      </c>
      <c r="B123" s="3" t="s">
        <v>17</v>
      </c>
      <c r="C123" s="3" t="s">
        <v>42</v>
      </c>
      <c r="D123" s="3" t="s">
        <v>19</v>
      </c>
      <c r="E123" s="3" t="str">
        <f t="shared" si="13"/>
        <v>C-2401-0600-138Nación11</v>
      </c>
      <c r="F123" s="4" t="s">
        <v>175</v>
      </c>
      <c r="G123" s="6">
        <f>IF($F123="","",_xlfn.XLOOKUP($E123,[1]Hoja1!$S:$S,[1]Hoja1!W:W))</f>
        <v>15000000000</v>
      </c>
      <c r="H123" s="6">
        <f>IF($F123="","",_xlfn.XLOOKUP($E123,[1]Hoja1!$S:$S,[1]Hoja1!X:X))</f>
        <v>0</v>
      </c>
      <c r="I123" s="6">
        <f>IF($F123="","",_xlfn.XLOOKUP($E123,[1]Hoja1!$S:$S,[1]Hoja1!Y:Y))</f>
        <v>0</v>
      </c>
      <c r="J123" s="6">
        <f>IF($F123="","",_xlfn.XLOOKUP($E123,[1]Hoja1!$S:$S,[1]Hoja1!Z:Z))</f>
        <v>15000000000</v>
      </c>
      <c r="K123" s="6">
        <f>IF($F123="","",_xlfn.XLOOKUP($E123,[1]Hoja1!$S:$S,[1]Hoja1!AA:AA))</f>
        <v>0</v>
      </c>
      <c r="L123" s="6">
        <f>IF($F123="","",_xlfn.XLOOKUP($E123,[1]Hoja1!$S:$S,[1]Hoja1!AB:AB))</f>
        <v>14942666632</v>
      </c>
      <c r="M123" s="6">
        <f>IF($F123="","",_xlfn.XLOOKUP($E123,[1]Hoja1!$S:$S,[1]Hoja1!AC:AC))</f>
        <v>57333368</v>
      </c>
      <c r="N123" s="6">
        <f>IF($F123="","",_xlfn.XLOOKUP($E123,[1]Hoja1!$S:$S,[1]Hoja1!AD:AD))</f>
        <v>2350696424.6700001</v>
      </c>
      <c r="O123" s="6">
        <f>IF($F123="","",_xlfn.XLOOKUP($E123,[1]Hoja1!$S:$S,[1]Hoja1!AE:AE))</f>
        <v>150726608</v>
      </c>
      <c r="P123" s="6">
        <f>IF($F123="","",_xlfn.XLOOKUP($E123,[1]Hoja1!$S:$S,[1]Hoja1!AF:AF))</f>
        <v>112084608</v>
      </c>
      <c r="Q123" s="6">
        <f t="shared" si="15"/>
        <v>2199969816.6700001</v>
      </c>
      <c r="R123" s="6">
        <f t="shared" si="14"/>
        <v>38642000</v>
      </c>
    </row>
    <row r="124" spans="1:18" ht="67.5">
      <c r="A124" s="5" t="s">
        <v>174</v>
      </c>
      <c r="B124" s="3" t="s">
        <v>26</v>
      </c>
      <c r="C124" s="3" t="s">
        <v>27</v>
      </c>
      <c r="D124" s="3" t="s">
        <v>19</v>
      </c>
      <c r="E124" s="3" t="str">
        <f t="shared" si="13"/>
        <v>C-2401-0600-138Propios20</v>
      </c>
      <c r="F124" s="4" t="s">
        <v>175</v>
      </c>
      <c r="G124" s="6">
        <f>IF($F124="","",_xlfn.XLOOKUP($E124,[1]Hoja1!$S:$S,[1]Hoja1!W:W))</f>
        <v>10000000000</v>
      </c>
      <c r="H124" s="6">
        <f>IF($F124="","",_xlfn.XLOOKUP($E124,[1]Hoja1!$S:$S,[1]Hoja1!X:X))</f>
        <v>0</v>
      </c>
      <c r="I124" s="6">
        <f>IF($F124="","",_xlfn.XLOOKUP($E124,[1]Hoja1!$S:$S,[1]Hoja1!Y:Y))</f>
        <v>0</v>
      </c>
      <c r="J124" s="6">
        <f>IF($F124="","",_xlfn.XLOOKUP($E124,[1]Hoja1!$S:$S,[1]Hoja1!Z:Z))</f>
        <v>10000000000</v>
      </c>
      <c r="K124" s="6">
        <f>IF($F124="","",_xlfn.XLOOKUP($E124,[1]Hoja1!$S:$S,[1]Hoja1!AA:AA))</f>
        <v>0</v>
      </c>
      <c r="L124" s="6">
        <f>IF($F124="","",_xlfn.XLOOKUP($E124,[1]Hoja1!$S:$S,[1]Hoja1!AB:AB))</f>
        <v>3150000000</v>
      </c>
      <c r="M124" s="6">
        <f>IF($F124="","",_xlfn.XLOOKUP($E124,[1]Hoja1!$S:$S,[1]Hoja1!AC:AC))</f>
        <v>6850000000</v>
      </c>
      <c r="N124" s="6">
        <f>IF($F124="","",_xlfn.XLOOKUP($E124,[1]Hoja1!$S:$S,[1]Hoja1!AD:AD))</f>
        <v>0</v>
      </c>
      <c r="O124" s="6">
        <f>IF($F124="","",_xlfn.XLOOKUP($E124,[1]Hoja1!$S:$S,[1]Hoja1!AE:AE))</f>
        <v>0</v>
      </c>
      <c r="P124" s="6">
        <f>IF($F124="","",_xlfn.XLOOKUP($E124,[1]Hoja1!$S:$S,[1]Hoja1!AF:AF))</f>
        <v>0</v>
      </c>
      <c r="Q124" s="6">
        <f t="shared" si="15"/>
        <v>0</v>
      </c>
      <c r="R124" s="6">
        <f t="shared" si="14"/>
        <v>0</v>
      </c>
    </row>
    <row r="125" spans="1:18" ht="45">
      <c r="A125" s="5" t="s">
        <v>176</v>
      </c>
      <c r="B125" s="3" t="s">
        <v>17</v>
      </c>
      <c r="C125" s="3" t="s">
        <v>42</v>
      </c>
      <c r="D125" s="3" t="s">
        <v>19</v>
      </c>
      <c r="E125" s="3" t="str">
        <f t="shared" si="13"/>
        <v>C-2401-0600-139Nación11</v>
      </c>
      <c r="F125" s="4" t="s">
        <v>177</v>
      </c>
      <c r="G125" s="6">
        <f>IF($F125="","",_xlfn.XLOOKUP($E125,[1]Hoja1!$S:$S,[1]Hoja1!W:W))</f>
        <v>36470997262</v>
      </c>
      <c r="H125" s="6">
        <f>IF($F125="","",_xlfn.XLOOKUP($E125,[1]Hoja1!$S:$S,[1]Hoja1!X:X))</f>
        <v>0</v>
      </c>
      <c r="I125" s="6">
        <f>IF($F125="","",_xlfn.XLOOKUP($E125,[1]Hoja1!$S:$S,[1]Hoja1!Y:Y))</f>
        <v>0</v>
      </c>
      <c r="J125" s="6">
        <f>IF($F125="","",_xlfn.XLOOKUP($E125,[1]Hoja1!$S:$S,[1]Hoja1!Z:Z))</f>
        <v>36470997262</v>
      </c>
      <c r="K125" s="6">
        <f>IF($F125="","",_xlfn.XLOOKUP($E125,[1]Hoja1!$S:$S,[1]Hoja1!AA:AA))</f>
        <v>0</v>
      </c>
      <c r="L125" s="6">
        <f>IF($F125="","",_xlfn.XLOOKUP($E125,[1]Hoja1!$S:$S,[1]Hoja1!AB:AB))</f>
        <v>30860282027</v>
      </c>
      <c r="M125" s="6">
        <f>IF($F125="","",_xlfn.XLOOKUP($E125,[1]Hoja1!$S:$S,[1]Hoja1!AC:AC))</f>
        <v>5610715235</v>
      </c>
      <c r="N125" s="6">
        <f>IF($F125="","",_xlfn.XLOOKUP($E125,[1]Hoja1!$S:$S,[1]Hoja1!AD:AD))</f>
        <v>26318241725</v>
      </c>
      <c r="O125" s="6">
        <f>IF($F125="","",_xlfn.XLOOKUP($E125,[1]Hoja1!$S:$S,[1]Hoja1!AE:AE))</f>
        <v>14978265323.52</v>
      </c>
      <c r="P125" s="6">
        <f>IF($F125="","",_xlfn.XLOOKUP($E125,[1]Hoja1!$S:$S,[1]Hoja1!AF:AF))</f>
        <v>14978265323.52</v>
      </c>
      <c r="Q125" s="6">
        <f t="shared" si="15"/>
        <v>11339976401.48</v>
      </c>
      <c r="R125" s="6">
        <f t="shared" si="14"/>
        <v>0</v>
      </c>
    </row>
    <row r="126" spans="1:18" ht="56.25">
      <c r="A126" s="5" t="s">
        <v>178</v>
      </c>
      <c r="B126" s="3" t="s">
        <v>26</v>
      </c>
      <c r="C126" s="3" t="s">
        <v>27</v>
      </c>
      <c r="D126" s="3" t="s">
        <v>19</v>
      </c>
      <c r="E126" s="3" t="str">
        <f t="shared" si="13"/>
        <v>C-2401-0600-140Propios20</v>
      </c>
      <c r="F126" s="4" t="s">
        <v>179</v>
      </c>
      <c r="G126" s="6">
        <f>IF($F126="","",_xlfn.XLOOKUP($E126,[1]Hoja1!$S:$S,[1]Hoja1!W:W))</f>
        <v>1000000000</v>
      </c>
      <c r="H126" s="6">
        <f>IF($F126="","",_xlfn.XLOOKUP($E126,[1]Hoja1!$S:$S,[1]Hoja1!X:X))</f>
        <v>0</v>
      </c>
      <c r="I126" s="6">
        <f>IF($F126="","",_xlfn.XLOOKUP($E126,[1]Hoja1!$S:$S,[1]Hoja1!Y:Y))</f>
        <v>0</v>
      </c>
      <c r="J126" s="6">
        <f>IF($F126="","",_xlfn.XLOOKUP($E126,[1]Hoja1!$S:$S,[1]Hoja1!Z:Z))</f>
        <v>1000000000</v>
      </c>
      <c r="K126" s="6">
        <f>IF($F126="","",_xlfn.XLOOKUP($E126,[1]Hoja1!$S:$S,[1]Hoja1!AA:AA))</f>
        <v>0</v>
      </c>
      <c r="L126" s="6">
        <f>IF($F126="","",_xlfn.XLOOKUP($E126,[1]Hoja1!$S:$S,[1]Hoja1!AB:AB))</f>
        <v>0</v>
      </c>
      <c r="M126" s="6">
        <f>IF($F126="","",_xlfn.XLOOKUP($E126,[1]Hoja1!$S:$S,[1]Hoja1!AC:AC))</f>
        <v>1000000000</v>
      </c>
      <c r="N126" s="6">
        <f>IF($F126="","",_xlfn.XLOOKUP($E126,[1]Hoja1!$S:$S,[1]Hoja1!AD:AD))</f>
        <v>0</v>
      </c>
      <c r="O126" s="6">
        <f>IF($F126="","",_xlfn.XLOOKUP($E126,[1]Hoja1!$S:$S,[1]Hoja1!AE:AE))</f>
        <v>0</v>
      </c>
      <c r="P126" s="6">
        <f>IF($F126="","",_xlfn.XLOOKUP($E126,[1]Hoja1!$S:$S,[1]Hoja1!AF:AF))</f>
        <v>0</v>
      </c>
      <c r="Q126" s="6">
        <f t="shared" si="15"/>
        <v>0</v>
      </c>
      <c r="R126" s="6">
        <f t="shared" si="14"/>
        <v>0</v>
      </c>
    </row>
    <row r="127" spans="1:18" ht="56.25">
      <c r="A127" s="5" t="s">
        <v>180</v>
      </c>
      <c r="B127" s="3" t="s">
        <v>17</v>
      </c>
      <c r="C127" s="3" t="s">
        <v>42</v>
      </c>
      <c r="D127" s="3" t="s">
        <v>19</v>
      </c>
      <c r="E127" s="3" t="str">
        <f t="shared" si="13"/>
        <v>C-2401-0600-141Nación11</v>
      </c>
      <c r="F127" s="4" t="s">
        <v>181</v>
      </c>
      <c r="G127" s="6">
        <f>IF($F127="","",_xlfn.XLOOKUP($E127,[1]Hoja1!$S:$S,[1]Hoja1!W:W))</f>
        <v>500000000</v>
      </c>
      <c r="H127" s="6">
        <f>IF($F127="","",_xlfn.XLOOKUP($E127,[1]Hoja1!$S:$S,[1]Hoja1!X:X))</f>
        <v>0</v>
      </c>
      <c r="I127" s="6">
        <f>IF($F127="","",_xlfn.XLOOKUP($E127,[1]Hoja1!$S:$S,[1]Hoja1!Y:Y))</f>
        <v>0</v>
      </c>
      <c r="J127" s="6">
        <f>IF($F127="","",_xlfn.XLOOKUP($E127,[1]Hoja1!$S:$S,[1]Hoja1!Z:Z))</f>
        <v>500000000</v>
      </c>
      <c r="K127" s="6">
        <f>IF($F127="","",_xlfn.XLOOKUP($E127,[1]Hoja1!$S:$S,[1]Hoja1!AA:AA))</f>
        <v>0</v>
      </c>
      <c r="L127" s="6">
        <f>IF($F127="","",_xlfn.XLOOKUP($E127,[1]Hoja1!$S:$S,[1]Hoja1!AB:AB))</f>
        <v>500000000</v>
      </c>
      <c r="M127" s="6">
        <f>IF($F127="","",_xlfn.XLOOKUP($E127,[1]Hoja1!$S:$S,[1]Hoja1!AC:AC))</f>
        <v>0</v>
      </c>
      <c r="N127" s="6">
        <f>IF($F127="","",_xlfn.XLOOKUP($E127,[1]Hoja1!$S:$S,[1]Hoja1!AD:AD))</f>
        <v>0</v>
      </c>
      <c r="O127" s="6">
        <f>IF($F127="","",_xlfn.XLOOKUP($E127,[1]Hoja1!$S:$S,[1]Hoja1!AE:AE))</f>
        <v>0</v>
      </c>
      <c r="P127" s="6">
        <f>IF($F127="","",_xlfn.XLOOKUP($E127,[1]Hoja1!$S:$S,[1]Hoja1!AF:AF))</f>
        <v>0</v>
      </c>
      <c r="Q127" s="6">
        <f t="shared" si="15"/>
        <v>0</v>
      </c>
      <c r="R127" s="6">
        <f t="shared" si="14"/>
        <v>0</v>
      </c>
    </row>
    <row r="128" spans="1:18" ht="78.75">
      <c r="A128" s="5" t="s">
        <v>182</v>
      </c>
      <c r="B128" s="3" t="s">
        <v>17</v>
      </c>
      <c r="C128" s="3" t="s">
        <v>42</v>
      </c>
      <c r="D128" s="3" t="s">
        <v>19</v>
      </c>
      <c r="E128" s="3" t="str">
        <f t="shared" si="13"/>
        <v>C-2401-0600-142Nación11</v>
      </c>
      <c r="F128" s="4" t="s">
        <v>183</v>
      </c>
      <c r="G128" s="6">
        <f>IF($F128="","",_xlfn.XLOOKUP($E128,[1]Hoja1!$S:$S,[1]Hoja1!W:W))</f>
        <v>10588398905</v>
      </c>
      <c r="H128" s="6">
        <f>IF($F128="","",_xlfn.XLOOKUP($E128,[1]Hoja1!$S:$S,[1]Hoja1!X:X))</f>
        <v>0</v>
      </c>
      <c r="I128" s="6">
        <f>IF($F128="","",_xlfn.XLOOKUP($E128,[1]Hoja1!$S:$S,[1]Hoja1!Y:Y))</f>
        <v>0</v>
      </c>
      <c r="J128" s="6">
        <f>IF($F128="","",_xlfn.XLOOKUP($E128,[1]Hoja1!$S:$S,[1]Hoja1!Z:Z))</f>
        <v>10588398905</v>
      </c>
      <c r="K128" s="6">
        <f>IF($F128="","",_xlfn.XLOOKUP($E128,[1]Hoja1!$S:$S,[1]Hoja1!AA:AA))</f>
        <v>0</v>
      </c>
      <c r="L128" s="6">
        <f>IF($F128="","",_xlfn.XLOOKUP($E128,[1]Hoja1!$S:$S,[1]Hoja1!AB:AB))</f>
        <v>9000000000</v>
      </c>
      <c r="M128" s="6">
        <f>IF($F128="","",_xlfn.XLOOKUP($E128,[1]Hoja1!$S:$S,[1]Hoja1!AC:AC))</f>
        <v>1588398905</v>
      </c>
      <c r="N128" s="6">
        <f>IF($F128="","",_xlfn.XLOOKUP($E128,[1]Hoja1!$S:$S,[1]Hoja1!AD:AD))</f>
        <v>9000000000</v>
      </c>
      <c r="O128" s="6">
        <f>IF($F128="","",_xlfn.XLOOKUP($E128,[1]Hoja1!$S:$S,[1]Hoja1!AE:AE))</f>
        <v>9000000000</v>
      </c>
      <c r="P128" s="6">
        <f>IF($F128="","",_xlfn.XLOOKUP($E128,[1]Hoja1!$S:$S,[1]Hoja1!AF:AF))</f>
        <v>9000000000</v>
      </c>
      <c r="Q128" s="6">
        <f t="shared" si="15"/>
        <v>0</v>
      </c>
      <c r="R128" s="6">
        <f t="shared" si="14"/>
        <v>0</v>
      </c>
    </row>
    <row r="129" spans="1:18" ht="45">
      <c r="A129" s="5" t="s">
        <v>184</v>
      </c>
      <c r="B129" s="3" t="s">
        <v>17</v>
      </c>
      <c r="C129" s="3" t="s">
        <v>42</v>
      </c>
      <c r="D129" s="3" t="s">
        <v>19</v>
      </c>
      <c r="E129" s="3" t="str">
        <f t="shared" si="13"/>
        <v>C-2401-0600-143Nación11</v>
      </c>
      <c r="F129" s="4" t="s">
        <v>185</v>
      </c>
      <c r="G129" s="6">
        <f>IF($F129="","",_xlfn.XLOOKUP($E129,[1]Hoja1!$S:$S,[1]Hoja1!W:W))</f>
        <v>1000000000</v>
      </c>
      <c r="H129" s="6">
        <f>IF($F129="","",_xlfn.XLOOKUP($E129,[1]Hoja1!$S:$S,[1]Hoja1!X:X))</f>
        <v>0</v>
      </c>
      <c r="I129" s="6">
        <f>IF($F129="","",_xlfn.XLOOKUP($E129,[1]Hoja1!$S:$S,[1]Hoja1!Y:Y))</f>
        <v>0</v>
      </c>
      <c r="J129" s="6">
        <f>IF($F129="","",_xlfn.XLOOKUP($E129,[1]Hoja1!$S:$S,[1]Hoja1!Z:Z))</f>
        <v>1000000000</v>
      </c>
      <c r="K129" s="6">
        <f>IF($F129="","",_xlfn.XLOOKUP($E129,[1]Hoja1!$S:$S,[1]Hoja1!AA:AA))</f>
        <v>0</v>
      </c>
      <c r="L129" s="6">
        <f>IF($F129="","",_xlfn.XLOOKUP($E129,[1]Hoja1!$S:$S,[1]Hoja1!AB:AB))</f>
        <v>119179761</v>
      </c>
      <c r="M129" s="6">
        <f>IF($F129="","",_xlfn.XLOOKUP($E129,[1]Hoja1!$S:$S,[1]Hoja1!AC:AC))</f>
        <v>880820239</v>
      </c>
      <c r="N129" s="6">
        <f>IF($F129="","",_xlfn.XLOOKUP($E129,[1]Hoja1!$S:$S,[1]Hoja1!AD:AD))</f>
        <v>0</v>
      </c>
      <c r="O129" s="6">
        <f>IF($F129="","",_xlfn.XLOOKUP($E129,[1]Hoja1!$S:$S,[1]Hoja1!AE:AE))</f>
        <v>0</v>
      </c>
      <c r="P129" s="6">
        <f>IF($F129="","",_xlfn.XLOOKUP($E129,[1]Hoja1!$S:$S,[1]Hoja1!AF:AF))</f>
        <v>0</v>
      </c>
      <c r="Q129" s="6">
        <f t="shared" si="15"/>
        <v>0</v>
      </c>
      <c r="R129" s="6">
        <f t="shared" si="14"/>
        <v>0</v>
      </c>
    </row>
    <row r="130" spans="1:18" ht="45">
      <c r="A130" s="5" t="s">
        <v>186</v>
      </c>
      <c r="B130" s="3" t="s">
        <v>17</v>
      </c>
      <c r="C130" s="3" t="s">
        <v>42</v>
      </c>
      <c r="D130" s="3" t="s">
        <v>19</v>
      </c>
      <c r="E130" s="3" t="str">
        <f t="shared" si="13"/>
        <v>C-2402-0600-11Nación11</v>
      </c>
      <c r="F130" s="4" t="s">
        <v>187</v>
      </c>
      <c r="G130" s="6">
        <f>IF($F130="","",_xlfn.XLOOKUP($E130,[1]Hoja1!$S:$S,[1]Hoja1!W:W))</f>
        <v>10000000000</v>
      </c>
      <c r="H130" s="6">
        <f>IF($F130="","",_xlfn.XLOOKUP($E130,[1]Hoja1!$S:$S,[1]Hoja1!X:X))</f>
        <v>0</v>
      </c>
      <c r="I130" s="6">
        <f>IF($F130="","",_xlfn.XLOOKUP($E130,[1]Hoja1!$S:$S,[1]Hoja1!Y:Y))</f>
        <v>0</v>
      </c>
      <c r="J130" s="6">
        <f>IF($F130="","",_xlfn.XLOOKUP($E130,[1]Hoja1!$S:$S,[1]Hoja1!Z:Z))</f>
        <v>10000000000</v>
      </c>
      <c r="K130" s="6">
        <f>IF($F130="","",_xlfn.XLOOKUP($E130,[1]Hoja1!$S:$S,[1]Hoja1!AA:AA))</f>
        <v>0</v>
      </c>
      <c r="L130" s="6">
        <f>IF($F130="","",_xlfn.XLOOKUP($E130,[1]Hoja1!$S:$S,[1]Hoja1!AB:AB))</f>
        <v>9326119000</v>
      </c>
      <c r="M130" s="6">
        <f>IF($F130="","",_xlfn.XLOOKUP($E130,[1]Hoja1!$S:$S,[1]Hoja1!AC:AC))</f>
        <v>673881000</v>
      </c>
      <c r="N130" s="6">
        <f>IF($F130="","",_xlfn.XLOOKUP($E130,[1]Hoja1!$S:$S,[1]Hoja1!AD:AD))</f>
        <v>623670479</v>
      </c>
      <c r="O130" s="6">
        <f>IF($F130="","",_xlfn.XLOOKUP($E130,[1]Hoja1!$S:$S,[1]Hoja1!AE:AE))</f>
        <v>99065036.879999995</v>
      </c>
      <c r="P130" s="6">
        <f>IF($F130="","",_xlfn.XLOOKUP($E130,[1]Hoja1!$S:$S,[1]Hoja1!AF:AF))</f>
        <v>99065036.879999995</v>
      </c>
      <c r="Q130" s="6">
        <f t="shared" si="15"/>
        <v>524605442.12</v>
      </c>
      <c r="R130" s="6">
        <f t="shared" si="14"/>
        <v>0</v>
      </c>
    </row>
    <row r="131" spans="1:18" ht="67.5">
      <c r="A131" s="5" t="s">
        <v>188</v>
      </c>
      <c r="B131" s="3" t="s">
        <v>17</v>
      </c>
      <c r="C131" s="3" t="s">
        <v>18</v>
      </c>
      <c r="D131" s="3" t="s">
        <v>19</v>
      </c>
      <c r="E131" s="3" t="str">
        <f t="shared" si="13"/>
        <v>C-2402-0600-12Nación10</v>
      </c>
      <c r="F131" s="4" t="s">
        <v>189</v>
      </c>
      <c r="G131" s="6">
        <f>IF($F131="","",_xlfn.XLOOKUP($E131,[1]Hoja1!$S:$S,[1]Hoja1!W:W))</f>
        <v>66530691000</v>
      </c>
      <c r="H131" s="6">
        <f>IF($F131="","",_xlfn.XLOOKUP($E131,[1]Hoja1!$S:$S,[1]Hoja1!X:X))</f>
        <v>0</v>
      </c>
      <c r="I131" s="6">
        <f>IF($F131="","",_xlfn.XLOOKUP($E131,[1]Hoja1!$S:$S,[1]Hoja1!Y:Y))</f>
        <v>0</v>
      </c>
      <c r="J131" s="6">
        <f>IF($F131="","",_xlfn.XLOOKUP($E131,[1]Hoja1!$S:$S,[1]Hoja1!Z:Z))</f>
        <v>66530691000</v>
      </c>
      <c r="K131" s="6">
        <f>IF($F131="","",_xlfn.XLOOKUP($E131,[1]Hoja1!$S:$S,[1]Hoja1!AA:AA))</f>
        <v>0</v>
      </c>
      <c r="L131" s="6">
        <f>IF($F131="","",_xlfn.XLOOKUP($E131,[1]Hoja1!$S:$S,[1]Hoja1!AB:AB))</f>
        <v>35600000000</v>
      </c>
      <c r="M131" s="6">
        <f>IF($F131="","",_xlfn.XLOOKUP($E131,[1]Hoja1!$S:$S,[1]Hoja1!AC:AC))</f>
        <v>30930691000</v>
      </c>
      <c r="N131" s="6">
        <f>IF($F131="","",_xlfn.XLOOKUP($E131,[1]Hoja1!$S:$S,[1]Hoja1!AD:AD))</f>
        <v>0</v>
      </c>
      <c r="O131" s="6">
        <f>IF($F131="","",_xlfn.XLOOKUP($E131,[1]Hoja1!$S:$S,[1]Hoja1!AE:AE))</f>
        <v>0</v>
      </c>
      <c r="P131" s="6">
        <f>IF($F131="","",_xlfn.XLOOKUP($E131,[1]Hoja1!$S:$S,[1]Hoja1!AF:AF))</f>
        <v>0</v>
      </c>
      <c r="Q131" s="6">
        <f t="shared" si="15"/>
        <v>0</v>
      </c>
      <c r="R131" s="6">
        <f t="shared" si="14"/>
        <v>0</v>
      </c>
    </row>
    <row r="132" spans="1:18" ht="67.5">
      <c r="A132" s="5" t="s">
        <v>188</v>
      </c>
      <c r="B132" s="3" t="s">
        <v>17</v>
      </c>
      <c r="C132" s="3" t="s">
        <v>42</v>
      </c>
      <c r="D132" s="3" t="s">
        <v>19</v>
      </c>
      <c r="E132" s="3" t="str">
        <f t="shared" si="13"/>
        <v>C-2402-0600-12Nación11</v>
      </c>
      <c r="F132" s="4" t="s">
        <v>189</v>
      </c>
      <c r="G132" s="6">
        <f>IF($F132="","",_xlfn.XLOOKUP($E132,[1]Hoja1!$S:$S,[1]Hoja1!W:W))</f>
        <v>758629900000</v>
      </c>
      <c r="H132" s="6">
        <f>IF($F132="","",_xlfn.XLOOKUP($E132,[1]Hoja1!$S:$S,[1]Hoja1!X:X))</f>
        <v>0</v>
      </c>
      <c r="I132" s="6">
        <f>IF($F132="","",_xlfn.XLOOKUP($E132,[1]Hoja1!$S:$S,[1]Hoja1!Y:Y))</f>
        <v>0</v>
      </c>
      <c r="J132" s="6">
        <f>IF($F132="","",_xlfn.XLOOKUP($E132,[1]Hoja1!$S:$S,[1]Hoja1!Z:Z))</f>
        <v>758629900000</v>
      </c>
      <c r="K132" s="6">
        <f>IF($F132="","",_xlfn.XLOOKUP($E132,[1]Hoja1!$S:$S,[1]Hoja1!AA:AA))</f>
        <v>0</v>
      </c>
      <c r="L132" s="6">
        <f>IF($F132="","",_xlfn.XLOOKUP($E132,[1]Hoja1!$S:$S,[1]Hoja1!AB:AB))</f>
        <v>708748349487</v>
      </c>
      <c r="M132" s="6">
        <f>IF($F132="","",_xlfn.XLOOKUP($E132,[1]Hoja1!$S:$S,[1]Hoja1!AC:AC))</f>
        <v>49881550513</v>
      </c>
      <c r="N132" s="6">
        <f>IF($F132="","",_xlfn.XLOOKUP($E132,[1]Hoja1!$S:$S,[1]Hoja1!AD:AD))</f>
        <v>433222409366.40002</v>
      </c>
      <c r="O132" s="6">
        <f>IF($F132="","",_xlfn.XLOOKUP($E132,[1]Hoja1!$S:$S,[1]Hoja1!AE:AE))</f>
        <v>267725295298.45999</v>
      </c>
      <c r="P132" s="6">
        <f>IF($F132="","",_xlfn.XLOOKUP($E132,[1]Hoja1!$S:$S,[1]Hoja1!AF:AF))</f>
        <v>267617953933.64001</v>
      </c>
      <c r="Q132" s="6">
        <f t="shared" si="15"/>
        <v>165497114067.94003</v>
      </c>
      <c r="R132" s="6">
        <f t="shared" si="14"/>
        <v>107341364.81997681</v>
      </c>
    </row>
    <row r="133" spans="1:18" ht="67.5">
      <c r="A133" s="5" t="s">
        <v>188</v>
      </c>
      <c r="B133" s="3" t="s">
        <v>17</v>
      </c>
      <c r="C133" s="3" t="s">
        <v>190</v>
      </c>
      <c r="D133" s="3" t="s">
        <v>19</v>
      </c>
      <c r="E133" s="3" t="str">
        <f t="shared" si="13"/>
        <v>C-2402-0600-12Nación13</v>
      </c>
      <c r="F133" s="4" t="s">
        <v>189</v>
      </c>
      <c r="G133" s="6">
        <f>IF($F133="","",_xlfn.XLOOKUP($E133,[1]Hoja1!$S:$S,[1]Hoja1!W:W))</f>
        <v>14352309000</v>
      </c>
      <c r="H133" s="6">
        <f>IF($F133="","",_xlfn.XLOOKUP($E133,[1]Hoja1!$S:$S,[1]Hoja1!X:X))</f>
        <v>0</v>
      </c>
      <c r="I133" s="6">
        <f>IF($F133="","",_xlfn.XLOOKUP($E133,[1]Hoja1!$S:$S,[1]Hoja1!Y:Y))</f>
        <v>0</v>
      </c>
      <c r="J133" s="6">
        <f>IF($F133="","",_xlfn.XLOOKUP($E133,[1]Hoja1!$S:$S,[1]Hoja1!Z:Z))</f>
        <v>14352309000</v>
      </c>
      <c r="K133" s="6">
        <f>IF($F133="","",_xlfn.XLOOKUP($E133,[1]Hoja1!$S:$S,[1]Hoja1!AA:AA))</f>
        <v>0</v>
      </c>
      <c r="L133" s="6">
        <f>IF($F133="","",_xlfn.XLOOKUP($E133,[1]Hoja1!$S:$S,[1]Hoja1!AB:AB))</f>
        <v>0</v>
      </c>
      <c r="M133" s="6">
        <f>IF($F133="","",_xlfn.XLOOKUP($E133,[1]Hoja1!$S:$S,[1]Hoja1!AC:AC))</f>
        <v>14352309000</v>
      </c>
      <c r="N133" s="6">
        <f>IF($F133="","",_xlfn.XLOOKUP($E133,[1]Hoja1!$S:$S,[1]Hoja1!AD:AD))</f>
        <v>0</v>
      </c>
      <c r="O133" s="6">
        <f>IF($F133="","",_xlfn.XLOOKUP($E133,[1]Hoja1!$S:$S,[1]Hoja1!AE:AE))</f>
        <v>0</v>
      </c>
      <c r="P133" s="6">
        <f>IF($F133="","",_xlfn.XLOOKUP($E133,[1]Hoja1!$S:$S,[1]Hoja1!AF:AF))</f>
        <v>0</v>
      </c>
      <c r="Q133" s="6">
        <f t="shared" si="15"/>
        <v>0</v>
      </c>
      <c r="R133" s="6">
        <f t="shared" si="14"/>
        <v>0</v>
      </c>
    </row>
    <row r="134" spans="1:18" ht="67.5">
      <c r="A134" s="5" t="s">
        <v>191</v>
      </c>
      <c r="B134" s="3" t="s">
        <v>17</v>
      </c>
      <c r="C134" s="3" t="s">
        <v>42</v>
      </c>
      <c r="D134" s="3" t="s">
        <v>19</v>
      </c>
      <c r="E134" s="3" t="str">
        <f t="shared" ref="E134:E164" si="16">A134&amp;B134&amp;C134</f>
        <v>C-2402-0600-13Nación11</v>
      </c>
      <c r="F134" s="4" t="s">
        <v>192</v>
      </c>
      <c r="G134" s="6">
        <f>IF($F134="","",_xlfn.XLOOKUP($E134,[1]Hoja1!$S:$S,[1]Hoja1!W:W))</f>
        <v>512835240669</v>
      </c>
      <c r="H134" s="6">
        <f>IF($F134="","",_xlfn.XLOOKUP($E134,[1]Hoja1!$S:$S,[1]Hoja1!X:X))</f>
        <v>0</v>
      </c>
      <c r="I134" s="6">
        <f>IF($F134="","",_xlfn.XLOOKUP($E134,[1]Hoja1!$S:$S,[1]Hoja1!Y:Y))</f>
        <v>0</v>
      </c>
      <c r="J134" s="6">
        <f>IF($F134="","",_xlfn.XLOOKUP($E134,[1]Hoja1!$S:$S,[1]Hoja1!Z:Z))</f>
        <v>512835240669</v>
      </c>
      <c r="K134" s="6">
        <f>IF($F134="","",_xlfn.XLOOKUP($E134,[1]Hoja1!$S:$S,[1]Hoja1!AA:AA))</f>
        <v>0</v>
      </c>
      <c r="L134" s="6">
        <f>IF($F134="","",_xlfn.XLOOKUP($E134,[1]Hoja1!$S:$S,[1]Hoja1!AB:AB))</f>
        <v>435452569586.79999</v>
      </c>
      <c r="M134" s="6">
        <f>IF($F134="","",_xlfn.XLOOKUP($E134,[1]Hoja1!$S:$S,[1]Hoja1!AC:AC))</f>
        <v>77382671082.199997</v>
      </c>
      <c r="N134" s="6">
        <f>IF($F134="","",_xlfn.XLOOKUP($E134,[1]Hoja1!$S:$S,[1]Hoja1!AD:AD))</f>
        <v>329803035774.62</v>
      </c>
      <c r="O134" s="6">
        <f>IF($F134="","",_xlfn.XLOOKUP($E134,[1]Hoja1!$S:$S,[1]Hoja1!AE:AE))</f>
        <v>136875312077.78</v>
      </c>
      <c r="P134" s="6">
        <f>IF($F134="","",_xlfn.XLOOKUP($E134,[1]Hoja1!$S:$S,[1]Hoja1!AF:AF))</f>
        <v>136823028778.28</v>
      </c>
      <c r="Q134" s="6">
        <f t="shared" si="15"/>
        <v>192927723696.84</v>
      </c>
      <c r="R134" s="6">
        <f t="shared" si="14"/>
        <v>52283299.5</v>
      </c>
    </row>
    <row r="135" spans="1:18" ht="56.25">
      <c r="A135" s="5" t="s">
        <v>193</v>
      </c>
      <c r="B135" s="3" t="s">
        <v>17</v>
      </c>
      <c r="C135" s="3" t="s">
        <v>42</v>
      </c>
      <c r="D135" s="3" t="s">
        <v>19</v>
      </c>
      <c r="E135" s="3" t="str">
        <f t="shared" si="16"/>
        <v>C-2404-0600-2Nación11</v>
      </c>
      <c r="F135" s="4" t="s">
        <v>194</v>
      </c>
      <c r="G135" s="6">
        <f>IF($F135="","",_xlfn.XLOOKUP($E135,[1]Hoja1!$S:$S,[1]Hoja1!W:W))</f>
        <v>20882598357</v>
      </c>
      <c r="H135" s="6">
        <f>IF($F135="","",_xlfn.XLOOKUP($E135,[1]Hoja1!$S:$S,[1]Hoja1!X:X))</f>
        <v>0</v>
      </c>
      <c r="I135" s="6">
        <f>IF($F135="","",_xlfn.XLOOKUP($E135,[1]Hoja1!$S:$S,[1]Hoja1!Y:Y))</f>
        <v>0</v>
      </c>
      <c r="J135" s="6">
        <f>IF($F135="","",_xlfn.XLOOKUP($E135,[1]Hoja1!$S:$S,[1]Hoja1!Z:Z))</f>
        <v>20882598357</v>
      </c>
      <c r="K135" s="6">
        <f>IF($F135="","",_xlfn.XLOOKUP($E135,[1]Hoja1!$S:$S,[1]Hoja1!AA:AA))</f>
        <v>0</v>
      </c>
      <c r="L135" s="6">
        <f>IF($F135="","",_xlfn.XLOOKUP($E135,[1]Hoja1!$S:$S,[1]Hoja1!AB:AB))</f>
        <v>20292498357.299999</v>
      </c>
      <c r="M135" s="6">
        <f>IF($F135="","",_xlfn.XLOOKUP($E135,[1]Hoja1!$S:$S,[1]Hoja1!AC:AC))</f>
        <v>590099999.70000005</v>
      </c>
      <c r="N135" s="6">
        <f>IF($F135="","",_xlfn.XLOOKUP($E135,[1]Hoja1!$S:$S,[1]Hoja1!AD:AD))</f>
        <v>12519993732.299999</v>
      </c>
      <c r="O135" s="6">
        <f>IF($F135="","",_xlfn.XLOOKUP($E135,[1]Hoja1!$S:$S,[1]Hoja1!AE:AE))</f>
        <v>5393552925</v>
      </c>
      <c r="P135" s="6">
        <f>IF($F135="","",_xlfn.XLOOKUP($E135,[1]Hoja1!$S:$S,[1]Hoja1!AF:AF))</f>
        <v>5393552925</v>
      </c>
      <c r="Q135" s="6">
        <f t="shared" si="15"/>
        <v>7126440807.2999992</v>
      </c>
      <c r="R135" s="6">
        <f t="shared" si="14"/>
        <v>0</v>
      </c>
    </row>
    <row r="136" spans="1:18" ht="56.25">
      <c r="A136" s="5" t="s">
        <v>195</v>
      </c>
      <c r="B136" s="3" t="s">
        <v>26</v>
      </c>
      <c r="C136" s="3" t="s">
        <v>27</v>
      </c>
      <c r="D136" s="3" t="s">
        <v>19</v>
      </c>
      <c r="E136" s="3" t="str">
        <f t="shared" si="16"/>
        <v>C-2405-0600-5Propios20</v>
      </c>
      <c r="F136" s="4" t="s">
        <v>196</v>
      </c>
      <c r="G136" s="6">
        <f>IF($F136="","",_xlfn.XLOOKUP($E136,[1]Hoja1!$S:$S,[1]Hoja1!W:W))</f>
        <v>35000000000</v>
      </c>
      <c r="H136" s="6">
        <f>IF($F136="","",_xlfn.XLOOKUP($E136,[1]Hoja1!$S:$S,[1]Hoja1!X:X))</f>
        <v>0</v>
      </c>
      <c r="I136" s="6">
        <f>IF($F136="","",_xlfn.XLOOKUP($E136,[1]Hoja1!$S:$S,[1]Hoja1!Y:Y))</f>
        <v>0</v>
      </c>
      <c r="J136" s="6">
        <f>IF($F136="","",_xlfn.XLOOKUP($E136,[1]Hoja1!$S:$S,[1]Hoja1!Z:Z))</f>
        <v>35000000000</v>
      </c>
      <c r="K136" s="6">
        <f>IF($F136="","",_xlfn.XLOOKUP($E136,[1]Hoja1!$S:$S,[1]Hoja1!AA:AA))</f>
        <v>0</v>
      </c>
      <c r="L136" s="6">
        <f>IF($F136="","",_xlfn.XLOOKUP($E136,[1]Hoja1!$S:$S,[1]Hoja1!AB:AB))</f>
        <v>26869663626</v>
      </c>
      <c r="M136" s="6">
        <f>IF($F136="","",_xlfn.XLOOKUP($E136,[1]Hoja1!$S:$S,[1]Hoja1!AC:AC))</f>
        <v>8130336374</v>
      </c>
      <c r="N136" s="6">
        <f>IF($F136="","",_xlfn.XLOOKUP($E136,[1]Hoja1!$S:$S,[1]Hoja1!AD:AD))</f>
        <v>76446329</v>
      </c>
      <c r="O136" s="6">
        <f>IF($F136="","",_xlfn.XLOOKUP($E136,[1]Hoja1!$S:$S,[1]Hoja1!AE:AE))</f>
        <v>0</v>
      </c>
      <c r="P136" s="6">
        <f>IF($F136="","",_xlfn.XLOOKUP($E136,[1]Hoja1!$S:$S,[1]Hoja1!AF:AF))</f>
        <v>0</v>
      </c>
      <c r="Q136" s="6">
        <f t="shared" si="15"/>
        <v>76446329</v>
      </c>
      <c r="R136" s="6">
        <f t="shared" si="14"/>
        <v>0</v>
      </c>
    </row>
    <row r="137" spans="1:18" ht="67.5">
      <c r="A137" s="5" t="s">
        <v>197</v>
      </c>
      <c r="B137" s="3" t="s">
        <v>26</v>
      </c>
      <c r="C137" s="3" t="s">
        <v>27</v>
      </c>
      <c r="D137" s="3" t="s">
        <v>19</v>
      </c>
      <c r="E137" s="3" t="str">
        <f t="shared" si="16"/>
        <v>C-2405-0600-6Propios20</v>
      </c>
      <c r="F137" s="4" t="s">
        <v>198</v>
      </c>
      <c r="G137" s="6">
        <f>IF($F137="","",_xlfn.XLOOKUP($E137,[1]Hoja1!$S:$S,[1]Hoja1!W:W))</f>
        <v>3000000000</v>
      </c>
      <c r="H137" s="6">
        <f>IF($F137="","",_xlfn.XLOOKUP($E137,[1]Hoja1!$S:$S,[1]Hoja1!X:X))</f>
        <v>0</v>
      </c>
      <c r="I137" s="6">
        <f>IF($F137="","",_xlfn.XLOOKUP($E137,[1]Hoja1!$S:$S,[1]Hoja1!Y:Y))</f>
        <v>0</v>
      </c>
      <c r="J137" s="6">
        <f>IF($F137="","",_xlfn.XLOOKUP($E137,[1]Hoja1!$S:$S,[1]Hoja1!Z:Z))</f>
        <v>3000000000</v>
      </c>
      <c r="K137" s="6">
        <f>IF($F137="","",_xlfn.XLOOKUP($E137,[1]Hoja1!$S:$S,[1]Hoja1!AA:AA))</f>
        <v>0</v>
      </c>
      <c r="L137" s="6">
        <f>IF($F137="","",_xlfn.XLOOKUP($E137,[1]Hoja1!$S:$S,[1]Hoja1!AB:AB))</f>
        <v>0</v>
      </c>
      <c r="M137" s="6">
        <f>IF($F137="","",_xlfn.XLOOKUP($E137,[1]Hoja1!$S:$S,[1]Hoja1!AC:AC))</f>
        <v>3000000000</v>
      </c>
      <c r="N137" s="6">
        <f>IF($F137="","",_xlfn.XLOOKUP($E137,[1]Hoja1!$S:$S,[1]Hoja1!AD:AD))</f>
        <v>0</v>
      </c>
      <c r="O137" s="6">
        <f>IF($F137="","",_xlfn.XLOOKUP($E137,[1]Hoja1!$S:$S,[1]Hoja1!AE:AE))</f>
        <v>0</v>
      </c>
      <c r="P137" s="6">
        <f>IF($F137="","",_xlfn.XLOOKUP($E137,[1]Hoja1!$S:$S,[1]Hoja1!AF:AF))</f>
        <v>0</v>
      </c>
      <c r="Q137" s="6">
        <f t="shared" si="15"/>
        <v>0</v>
      </c>
      <c r="R137" s="6">
        <f t="shared" si="14"/>
        <v>0</v>
      </c>
    </row>
    <row r="138" spans="1:18" ht="33.75">
      <c r="A138" s="5" t="s">
        <v>199</v>
      </c>
      <c r="B138" s="3" t="s">
        <v>17</v>
      </c>
      <c r="C138" s="3" t="s">
        <v>42</v>
      </c>
      <c r="D138" s="3" t="s">
        <v>19</v>
      </c>
      <c r="E138" s="3" t="str">
        <f t="shared" si="16"/>
        <v>C-2406-0600-6Nación11</v>
      </c>
      <c r="F138" s="4" t="s">
        <v>200</v>
      </c>
      <c r="G138" s="6">
        <f>IF($F138="","",_xlfn.XLOOKUP($E138,[1]Hoja1!$S:$S,[1]Hoja1!W:W))</f>
        <v>25000000000</v>
      </c>
      <c r="H138" s="6">
        <f>IF($F138="","",_xlfn.XLOOKUP($E138,[1]Hoja1!$S:$S,[1]Hoja1!X:X))</f>
        <v>0</v>
      </c>
      <c r="I138" s="6">
        <f>IF($F138="","",_xlfn.XLOOKUP($E138,[1]Hoja1!$S:$S,[1]Hoja1!Y:Y))</f>
        <v>0</v>
      </c>
      <c r="J138" s="6">
        <f>IF($F138="","",_xlfn.XLOOKUP($E138,[1]Hoja1!$S:$S,[1]Hoja1!Z:Z))</f>
        <v>25000000000</v>
      </c>
      <c r="K138" s="6">
        <f>IF($F138="","",_xlfn.XLOOKUP($E138,[1]Hoja1!$S:$S,[1]Hoja1!AA:AA))</f>
        <v>0</v>
      </c>
      <c r="L138" s="6">
        <f>IF($F138="","",_xlfn.XLOOKUP($E138,[1]Hoja1!$S:$S,[1]Hoja1!AB:AB))</f>
        <v>20348171464</v>
      </c>
      <c r="M138" s="6">
        <f>IF($F138="","",_xlfn.XLOOKUP($E138,[1]Hoja1!$S:$S,[1]Hoja1!AC:AC))</f>
        <v>4651828536</v>
      </c>
      <c r="N138" s="6">
        <f>IF($F138="","",_xlfn.XLOOKUP($E138,[1]Hoja1!$S:$S,[1]Hoja1!AD:AD))</f>
        <v>1600033354.1300001</v>
      </c>
      <c r="O138" s="6">
        <f>IF($F138="","",_xlfn.XLOOKUP($E138,[1]Hoja1!$S:$S,[1]Hoja1!AE:AE))</f>
        <v>531760203.69</v>
      </c>
      <c r="P138" s="6">
        <f>IF($F138="","",_xlfn.XLOOKUP($E138,[1]Hoja1!$S:$S,[1]Hoja1!AF:AF))</f>
        <v>531760203.69</v>
      </c>
      <c r="Q138" s="6">
        <f t="shared" si="15"/>
        <v>1068273150.4400001</v>
      </c>
      <c r="R138" s="6">
        <f t="shared" si="14"/>
        <v>0</v>
      </c>
    </row>
    <row r="139" spans="1:18" ht="56.25">
      <c r="A139" s="5" t="s">
        <v>201</v>
      </c>
      <c r="B139" s="3" t="s">
        <v>17</v>
      </c>
      <c r="C139" s="3" t="s">
        <v>42</v>
      </c>
      <c r="D139" s="3" t="s">
        <v>19</v>
      </c>
      <c r="E139" s="3" t="str">
        <f t="shared" si="16"/>
        <v>C-2406-0600-7Nación11</v>
      </c>
      <c r="F139" s="4" t="s">
        <v>202</v>
      </c>
      <c r="G139" s="6">
        <f>IF($F139="","",_xlfn.XLOOKUP($E139,[1]Hoja1!$S:$S,[1]Hoja1!W:W))</f>
        <v>25000000000</v>
      </c>
      <c r="H139" s="6">
        <f>IF($F139="","",_xlfn.XLOOKUP($E139,[1]Hoja1!$S:$S,[1]Hoja1!X:X))</f>
        <v>0</v>
      </c>
      <c r="I139" s="6">
        <f>IF($F139="","",_xlfn.XLOOKUP($E139,[1]Hoja1!$S:$S,[1]Hoja1!Y:Y))</f>
        <v>0</v>
      </c>
      <c r="J139" s="6">
        <f>IF($F139="","",_xlfn.XLOOKUP($E139,[1]Hoja1!$S:$S,[1]Hoja1!Z:Z))</f>
        <v>25000000000</v>
      </c>
      <c r="K139" s="6">
        <f>IF($F139="","",_xlfn.XLOOKUP($E139,[1]Hoja1!$S:$S,[1]Hoja1!AA:AA))</f>
        <v>0</v>
      </c>
      <c r="L139" s="6">
        <f>IF($F139="","",_xlfn.XLOOKUP($E139,[1]Hoja1!$S:$S,[1]Hoja1!AB:AB))</f>
        <v>23520506436.5</v>
      </c>
      <c r="M139" s="6">
        <f>IF($F139="","",_xlfn.XLOOKUP($E139,[1]Hoja1!$S:$S,[1]Hoja1!AC:AC))</f>
        <v>1479493563.5</v>
      </c>
      <c r="N139" s="6">
        <f>IF($F139="","",_xlfn.XLOOKUP($E139,[1]Hoja1!$S:$S,[1]Hoja1!AD:AD))</f>
        <v>18176510770.919998</v>
      </c>
      <c r="O139" s="6">
        <f>IF($F139="","",_xlfn.XLOOKUP($E139,[1]Hoja1!$S:$S,[1]Hoja1!AE:AE))</f>
        <v>11553234118.74</v>
      </c>
      <c r="P139" s="6">
        <f>IF($F139="","",_xlfn.XLOOKUP($E139,[1]Hoja1!$S:$S,[1]Hoja1!AF:AF))</f>
        <v>11553234118.74</v>
      </c>
      <c r="Q139" s="6">
        <f t="shared" si="15"/>
        <v>6623276652.1799984</v>
      </c>
      <c r="R139" s="6">
        <f t="shared" si="14"/>
        <v>0</v>
      </c>
    </row>
    <row r="140" spans="1:18" ht="33.75">
      <c r="A140" s="5" t="s">
        <v>203</v>
      </c>
      <c r="B140" s="3" t="s">
        <v>17</v>
      </c>
      <c r="C140" s="3" t="s">
        <v>42</v>
      </c>
      <c r="D140" s="3" t="s">
        <v>19</v>
      </c>
      <c r="E140" s="3" t="str">
        <f t="shared" si="16"/>
        <v>C-2406-0600-8Nación11</v>
      </c>
      <c r="F140" s="4" t="s">
        <v>204</v>
      </c>
      <c r="G140" s="6">
        <f>IF($F140="","",_xlfn.XLOOKUP($E140,[1]Hoja1!$S:$S,[1]Hoja1!W:W))</f>
        <v>660000000</v>
      </c>
      <c r="H140" s="6">
        <f>IF($F140="","",_xlfn.XLOOKUP($E140,[1]Hoja1!$S:$S,[1]Hoja1!X:X))</f>
        <v>0</v>
      </c>
      <c r="I140" s="6">
        <f>IF($F140="","",_xlfn.XLOOKUP($E140,[1]Hoja1!$S:$S,[1]Hoja1!Y:Y))</f>
        <v>0</v>
      </c>
      <c r="J140" s="6">
        <f>IF($F140="","",_xlfn.XLOOKUP($E140,[1]Hoja1!$S:$S,[1]Hoja1!Z:Z))</f>
        <v>660000000</v>
      </c>
      <c r="K140" s="6">
        <f>IF($F140="","",_xlfn.XLOOKUP($E140,[1]Hoja1!$S:$S,[1]Hoja1!AA:AA))</f>
        <v>0</v>
      </c>
      <c r="L140" s="6">
        <f>IF($F140="","",_xlfn.XLOOKUP($E140,[1]Hoja1!$S:$S,[1]Hoja1!AB:AB))</f>
        <v>654954214</v>
      </c>
      <c r="M140" s="6">
        <f>IF($F140="","",_xlfn.XLOOKUP($E140,[1]Hoja1!$S:$S,[1]Hoja1!AC:AC))</f>
        <v>5045786</v>
      </c>
      <c r="N140" s="6">
        <f>IF($F140="","",_xlfn.XLOOKUP($E140,[1]Hoja1!$S:$S,[1]Hoja1!AD:AD))</f>
        <v>79272346</v>
      </c>
      <c r="O140" s="6">
        <f>IF($F140="","",_xlfn.XLOOKUP($E140,[1]Hoja1!$S:$S,[1]Hoja1!AE:AE))</f>
        <v>11746921</v>
      </c>
      <c r="P140" s="6">
        <f>IF($F140="","",_xlfn.XLOOKUP($E140,[1]Hoja1!$S:$S,[1]Hoja1!AF:AF))</f>
        <v>11746921</v>
      </c>
      <c r="Q140" s="6">
        <f t="shared" si="15"/>
        <v>67525425</v>
      </c>
      <c r="R140" s="6">
        <f t="shared" si="14"/>
        <v>0</v>
      </c>
    </row>
    <row r="141" spans="1:18" ht="33.75">
      <c r="A141" s="5" t="s">
        <v>205</v>
      </c>
      <c r="B141" s="3" t="s">
        <v>26</v>
      </c>
      <c r="C141" s="3" t="s">
        <v>27</v>
      </c>
      <c r="D141" s="3" t="s">
        <v>19</v>
      </c>
      <c r="E141" s="3" t="str">
        <f t="shared" si="16"/>
        <v>C-2409-0600-2Propios20</v>
      </c>
      <c r="F141" s="4" t="s">
        <v>206</v>
      </c>
      <c r="G141" s="6">
        <f>IF($F141="","",_xlfn.XLOOKUP($E141,[1]Hoja1!$S:$S,[1]Hoja1!W:W))</f>
        <v>35500000000</v>
      </c>
      <c r="H141" s="6">
        <f>IF($F141="","",_xlfn.XLOOKUP($E141,[1]Hoja1!$S:$S,[1]Hoja1!X:X))</f>
        <v>0</v>
      </c>
      <c r="I141" s="6">
        <f>IF($F141="","",_xlfn.XLOOKUP($E141,[1]Hoja1!$S:$S,[1]Hoja1!Y:Y))</f>
        <v>0</v>
      </c>
      <c r="J141" s="6">
        <f>IF($F141="","",_xlfn.XLOOKUP($E141,[1]Hoja1!$S:$S,[1]Hoja1!Z:Z))</f>
        <v>35500000000</v>
      </c>
      <c r="K141" s="6">
        <f>IF($F141="","",_xlfn.XLOOKUP($E141,[1]Hoja1!$S:$S,[1]Hoja1!AA:AA))</f>
        <v>0</v>
      </c>
      <c r="L141" s="6">
        <f>IF($F141="","",_xlfn.XLOOKUP($E141,[1]Hoja1!$S:$S,[1]Hoja1!AB:AB))</f>
        <v>30634998460</v>
      </c>
      <c r="M141" s="6">
        <f>IF($F141="","",_xlfn.XLOOKUP($E141,[1]Hoja1!$S:$S,[1]Hoja1!AC:AC))</f>
        <v>4865001540</v>
      </c>
      <c r="N141" s="6">
        <f>IF($F141="","",_xlfn.XLOOKUP($E141,[1]Hoja1!$S:$S,[1]Hoja1!AD:AD))</f>
        <v>25846463338.330002</v>
      </c>
      <c r="O141" s="6">
        <f>IF($F141="","",_xlfn.XLOOKUP($E141,[1]Hoja1!$S:$S,[1]Hoja1!AE:AE))</f>
        <v>894269050</v>
      </c>
      <c r="P141" s="6">
        <f>IF($F141="","",_xlfn.XLOOKUP($E141,[1]Hoja1!$S:$S,[1]Hoja1!AF:AF))</f>
        <v>890729050</v>
      </c>
      <c r="Q141" s="6">
        <f t="shared" si="15"/>
        <v>24952194288.330002</v>
      </c>
      <c r="R141" s="6">
        <f t="shared" si="14"/>
        <v>3540000</v>
      </c>
    </row>
    <row r="142" spans="1:18" ht="56.25">
      <c r="A142" s="5" t="s">
        <v>207</v>
      </c>
      <c r="B142" s="3" t="s">
        <v>17</v>
      </c>
      <c r="C142" s="3" t="s">
        <v>42</v>
      </c>
      <c r="D142" s="3" t="s">
        <v>19</v>
      </c>
      <c r="E142" s="3" t="str">
        <f t="shared" si="16"/>
        <v>C-2409-0600-3Nación11</v>
      </c>
      <c r="F142" s="4" t="s">
        <v>208</v>
      </c>
      <c r="G142" s="6">
        <f>IF($F142="","",_xlfn.XLOOKUP($E142,[1]Hoja1!$S:$S,[1]Hoja1!W:W))</f>
        <v>2000000000</v>
      </c>
      <c r="H142" s="6">
        <f>IF($F142="","",_xlfn.XLOOKUP($E142,[1]Hoja1!$S:$S,[1]Hoja1!X:X))</f>
        <v>0</v>
      </c>
      <c r="I142" s="6">
        <f>IF($F142="","",_xlfn.XLOOKUP($E142,[1]Hoja1!$S:$S,[1]Hoja1!Y:Y))</f>
        <v>0</v>
      </c>
      <c r="J142" s="6">
        <f>IF($F142="","",_xlfn.XLOOKUP($E142,[1]Hoja1!$S:$S,[1]Hoja1!Z:Z))</f>
        <v>2000000000</v>
      </c>
      <c r="K142" s="6">
        <f>IF($F142="","",_xlfn.XLOOKUP($E142,[1]Hoja1!$S:$S,[1]Hoja1!AA:AA))</f>
        <v>0</v>
      </c>
      <c r="L142" s="6">
        <f>IF($F142="","",_xlfn.XLOOKUP($E142,[1]Hoja1!$S:$S,[1]Hoja1!AB:AB))</f>
        <v>0</v>
      </c>
      <c r="M142" s="6">
        <f>IF($F142="","",_xlfn.XLOOKUP($E142,[1]Hoja1!$S:$S,[1]Hoja1!AC:AC))</f>
        <v>2000000000</v>
      </c>
      <c r="N142" s="6">
        <f>IF($F142="","",_xlfn.XLOOKUP($E142,[1]Hoja1!$S:$S,[1]Hoja1!AD:AD))</f>
        <v>0</v>
      </c>
      <c r="O142" s="6">
        <f>IF($F142="","",_xlfn.XLOOKUP($E142,[1]Hoja1!$S:$S,[1]Hoja1!AE:AE))</f>
        <v>0</v>
      </c>
      <c r="P142" s="6">
        <f>IF($F142="","",_xlfn.XLOOKUP($E142,[1]Hoja1!$S:$S,[1]Hoja1!AF:AF))</f>
        <v>0</v>
      </c>
      <c r="Q142" s="6">
        <f t="shared" si="15"/>
        <v>0</v>
      </c>
      <c r="R142" s="6">
        <f t="shared" si="14"/>
        <v>0</v>
      </c>
    </row>
    <row r="143" spans="1:18" ht="56.25">
      <c r="A143" s="5" t="s">
        <v>207</v>
      </c>
      <c r="B143" s="3" t="s">
        <v>26</v>
      </c>
      <c r="C143" s="3" t="s">
        <v>27</v>
      </c>
      <c r="D143" s="3" t="s">
        <v>19</v>
      </c>
      <c r="E143" s="3" t="str">
        <f t="shared" si="16"/>
        <v>C-2409-0600-3Propios20</v>
      </c>
      <c r="F143" s="4" t="s">
        <v>208</v>
      </c>
      <c r="G143" s="6">
        <f>IF($F143="","",_xlfn.XLOOKUP($E143,[1]Hoja1!$S:$S,[1]Hoja1!W:W))</f>
        <v>1000000000</v>
      </c>
      <c r="H143" s="6">
        <f>IF($F143="","",_xlfn.XLOOKUP($E143,[1]Hoja1!$S:$S,[1]Hoja1!X:X))</f>
        <v>0</v>
      </c>
      <c r="I143" s="6">
        <f>IF($F143="","",_xlfn.XLOOKUP($E143,[1]Hoja1!$S:$S,[1]Hoja1!Y:Y))</f>
        <v>0</v>
      </c>
      <c r="J143" s="6">
        <f>IF($F143="","",_xlfn.XLOOKUP($E143,[1]Hoja1!$S:$S,[1]Hoja1!Z:Z))</f>
        <v>1000000000</v>
      </c>
      <c r="K143" s="6">
        <f>IF($F143="","",_xlfn.XLOOKUP($E143,[1]Hoja1!$S:$S,[1]Hoja1!AA:AA))</f>
        <v>0</v>
      </c>
      <c r="L143" s="6">
        <f>IF($F143="","",_xlfn.XLOOKUP($E143,[1]Hoja1!$S:$S,[1]Hoja1!AB:AB))</f>
        <v>0</v>
      </c>
      <c r="M143" s="6">
        <f>IF($F143="","",_xlfn.XLOOKUP($E143,[1]Hoja1!$S:$S,[1]Hoja1!AC:AC))</f>
        <v>1000000000</v>
      </c>
      <c r="N143" s="6">
        <f>IF($F143="","",_xlfn.XLOOKUP($E143,[1]Hoja1!$S:$S,[1]Hoja1!AD:AD))</f>
        <v>0</v>
      </c>
      <c r="O143" s="6">
        <f>IF($F143="","",_xlfn.XLOOKUP($E143,[1]Hoja1!$S:$S,[1]Hoja1!AE:AE))</f>
        <v>0</v>
      </c>
      <c r="P143" s="6">
        <f>IF($F143="","",_xlfn.XLOOKUP($E143,[1]Hoja1!$S:$S,[1]Hoja1!AF:AF))</f>
        <v>0</v>
      </c>
      <c r="Q143" s="6">
        <f t="shared" si="15"/>
        <v>0</v>
      </c>
      <c r="R143" s="6">
        <f t="shared" si="14"/>
        <v>0</v>
      </c>
    </row>
    <row r="144" spans="1:18" ht="45">
      <c r="A144" s="5" t="s">
        <v>209</v>
      </c>
      <c r="B144" s="3" t="s">
        <v>17</v>
      </c>
      <c r="C144" s="3" t="s">
        <v>42</v>
      </c>
      <c r="D144" s="3" t="s">
        <v>19</v>
      </c>
      <c r="E144" s="3" t="str">
        <f t="shared" si="16"/>
        <v>C-2409-0600-4Nación11</v>
      </c>
      <c r="F144" s="4" t="s">
        <v>210</v>
      </c>
      <c r="G144" s="6">
        <f>IF($F144="","",_xlfn.XLOOKUP($E144,[1]Hoja1!$S:$S,[1]Hoja1!W:W))</f>
        <v>4000000000</v>
      </c>
      <c r="H144" s="6">
        <f>IF($F144="","",_xlfn.XLOOKUP($E144,[1]Hoja1!$S:$S,[1]Hoja1!X:X))</f>
        <v>0</v>
      </c>
      <c r="I144" s="6">
        <f>IF($F144="","",_xlfn.XLOOKUP($E144,[1]Hoja1!$S:$S,[1]Hoja1!Y:Y))</f>
        <v>0</v>
      </c>
      <c r="J144" s="6">
        <f>IF($F144="","",_xlfn.XLOOKUP($E144,[1]Hoja1!$S:$S,[1]Hoja1!Z:Z))</f>
        <v>4000000000</v>
      </c>
      <c r="K144" s="6">
        <f>IF($F144="","",_xlfn.XLOOKUP($E144,[1]Hoja1!$S:$S,[1]Hoja1!AA:AA))</f>
        <v>0</v>
      </c>
      <c r="L144" s="6">
        <f>IF($F144="","",_xlfn.XLOOKUP($E144,[1]Hoja1!$S:$S,[1]Hoja1!AB:AB))</f>
        <v>3091979240</v>
      </c>
      <c r="M144" s="6">
        <f>IF($F144="","",_xlfn.XLOOKUP($E144,[1]Hoja1!$S:$S,[1]Hoja1!AC:AC))</f>
        <v>908020760</v>
      </c>
      <c r="N144" s="6">
        <f>IF($F144="","",_xlfn.XLOOKUP($E144,[1]Hoja1!$S:$S,[1]Hoja1!AD:AD))</f>
        <v>1160123184.9300001</v>
      </c>
      <c r="O144" s="6">
        <f>IF($F144="","",_xlfn.XLOOKUP($E144,[1]Hoja1!$S:$S,[1]Hoja1!AE:AE))</f>
        <v>456974066.75999999</v>
      </c>
      <c r="P144" s="6">
        <f>IF($F144="","",_xlfn.XLOOKUP($E144,[1]Hoja1!$S:$S,[1]Hoja1!AF:AF))</f>
        <v>407983305.62</v>
      </c>
      <c r="Q144" s="6">
        <f t="shared" si="15"/>
        <v>703149118.17000008</v>
      </c>
      <c r="R144" s="6">
        <f t="shared" si="14"/>
        <v>48990761.139999986</v>
      </c>
    </row>
    <row r="145" spans="1:18" ht="45">
      <c r="A145" s="5" t="s">
        <v>211</v>
      </c>
      <c r="B145" s="3" t="s">
        <v>26</v>
      </c>
      <c r="C145" s="3" t="s">
        <v>27</v>
      </c>
      <c r="D145" s="3" t="s">
        <v>19</v>
      </c>
      <c r="E145" s="3" t="str">
        <f t="shared" si="16"/>
        <v>C-2409-0600-5Propios20</v>
      </c>
      <c r="F145" s="4" t="s">
        <v>212</v>
      </c>
      <c r="G145" s="6">
        <f>IF($F145="","",_xlfn.XLOOKUP($E145,[1]Hoja1!$S:$S,[1]Hoja1!W:W))</f>
        <v>2000000000</v>
      </c>
      <c r="H145" s="6">
        <f>IF($F145="","",_xlfn.XLOOKUP($E145,[1]Hoja1!$S:$S,[1]Hoja1!X:X))</f>
        <v>0</v>
      </c>
      <c r="I145" s="6">
        <f>IF($F145="","",_xlfn.XLOOKUP($E145,[1]Hoja1!$S:$S,[1]Hoja1!Y:Y))</f>
        <v>0</v>
      </c>
      <c r="J145" s="6">
        <f>IF($F145="","",_xlfn.XLOOKUP($E145,[1]Hoja1!$S:$S,[1]Hoja1!Z:Z))</f>
        <v>2000000000</v>
      </c>
      <c r="K145" s="6">
        <f>IF($F145="","",_xlfn.XLOOKUP($E145,[1]Hoja1!$S:$S,[1]Hoja1!AA:AA))</f>
        <v>0</v>
      </c>
      <c r="L145" s="6">
        <f>IF($F145="","",_xlfn.XLOOKUP($E145,[1]Hoja1!$S:$S,[1]Hoja1!AB:AB))</f>
        <v>1981305521.54</v>
      </c>
      <c r="M145" s="6">
        <f>IF($F145="","",_xlfn.XLOOKUP($E145,[1]Hoja1!$S:$S,[1]Hoja1!AC:AC))</f>
        <v>18694478.460000001</v>
      </c>
      <c r="N145" s="6">
        <f>IF($F145="","",_xlfn.XLOOKUP($E145,[1]Hoja1!$S:$S,[1]Hoja1!AD:AD))</f>
        <v>0</v>
      </c>
      <c r="O145" s="6">
        <f>IF($F145="","",_xlfn.XLOOKUP($E145,[1]Hoja1!$S:$S,[1]Hoja1!AE:AE))</f>
        <v>0</v>
      </c>
      <c r="P145" s="6">
        <f>IF($F145="","",_xlfn.XLOOKUP($E145,[1]Hoja1!$S:$S,[1]Hoja1!AF:AF))</f>
        <v>0</v>
      </c>
      <c r="Q145" s="6">
        <f t="shared" si="15"/>
        <v>0</v>
      </c>
      <c r="R145" s="6">
        <f t="shared" si="14"/>
        <v>0</v>
      </c>
    </row>
    <row r="146" spans="1:18" ht="45">
      <c r="A146" s="5" t="s">
        <v>213</v>
      </c>
      <c r="B146" s="3" t="s">
        <v>17</v>
      </c>
      <c r="C146" s="3" t="s">
        <v>42</v>
      </c>
      <c r="D146" s="3" t="s">
        <v>19</v>
      </c>
      <c r="E146" s="3" t="str">
        <f t="shared" si="16"/>
        <v>C-2409-0600-6Nación11</v>
      </c>
      <c r="F146" s="4" t="s">
        <v>214</v>
      </c>
      <c r="G146" s="6">
        <f>IF($F146="","",_xlfn.XLOOKUP($E146,[1]Hoja1!$S:$S,[1]Hoja1!W:W))</f>
        <v>1000000000</v>
      </c>
      <c r="H146" s="6">
        <f>IF($F146="","",_xlfn.XLOOKUP($E146,[1]Hoja1!$S:$S,[1]Hoja1!X:X))</f>
        <v>0</v>
      </c>
      <c r="I146" s="6">
        <f>IF($F146="","",_xlfn.XLOOKUP($E146,[1]Hoja1!$S:$S,[1]Hoja1!Y:Y))</f>
        <v>0</v>
      </c>
      <c r="J146" s="6">
        <f>IF($F146="","",_xlfn.XLOOKUP($E146,[1]Hoja1!$S:$S,[1]Hoja1!Z:Z))</f>
        <v>1000000000</v>
      </c>
      <c r="K146" s="6">
        <f>IF($F146="","",_xlfn.XLOOKUP($E146,[1]Hoja1!$S:$S,[1]Hoja1!AA:AA))</f>
        <v>0</v>
      </c>
      <c r="L146" s="6">
        <f>IF($F146="","",_xlfn.XLOOKUP($E146,[1]Hoja1!$S:$S,[1]Hoja1!AB:AB))</f>
        <v>500000000</v>
      </c>
      <c r="M146" s="6">
        <f>IF($F146="","",_xlfn.XLOOKUP($E146,[1]Hoja1!$S:$S,[1]Hoja1!AC:AC))</f>
        <v>500000000</v>
      </c>
      <c r="N146" s="6">
        <f>IF($F146="","",_xlfn.XLOOKUP($E146,[1]Hoja1!$S:$S,[1]Hoja1!AD:AD))</f>
        <v>259500000</v>
      </c>
      <c r="O146" s="6">
        <f>IF($F146="","",_xlfn.XLOOKUP($E146,[1]Hoja1!$S:$S,[1]Hoja1!AE:AE))</f>
        <v>70211717.5</v>
      </c>
      <c r="P146" s="6">
        <f>IF($F146="","",_xlfn.XLOOKUP($E146,[1]Hoja1!$S:$S,[1]Hoja1!AF:AF))</f>
        <v>69128384.5</v>
      </c>
      <c r="Q146" s="6">
        <f t="shared" si="15"/>
        <v>189288282.5</v>
      </c>
      <c r="R146" s="6">
        <f t="shared" si="14"/>
        <v>1083333</v>
      </c>
    </row>
    <row r="147" spans="1:18" ht="56.25">
      <c r="A147" s="5" t="s">
        <v>215</v>
      </c>
      <c r="B147" s="3" t="s">
        <v>26</v>
      </c>
      <c r="C147" s="3" t="s">
        <v>27</v>
      </c>
      <c r="D147" s="3" t="s">
        <v>19</v>
      </c>
      <c r="E147" s="3" t="str">
        <f t="shared" si="16"/>
        <v>C-2409-0600-9Propios20</v>
      </c>
      <c r="F147" s="4" t="s">
        <v>216</v>
      </c>
      <c r="G147" s="6">
        <f>IF($F147="","",_xlfn.XLOOKUP($E147,[1]Hoja1!$S:$S,[1]Hoja1!W:W))</f>
        <v>30000000000</v>
      </c>
      <c r="H147" s="6">
        <f>IF($F147="","",_xlfn.XLOOKUP($E147,[1]Hoja1!$S:$S,[1]Hoja1!X:X))</f>
        <v>0</v>
      </c>
      <c r="I147" s="6">
        <f>IF($F147="","",_xlfn.XLOOKUP($E147,[1]Hoja1!$S:$S,[1]Hoja1!Y:Y))</f>
        <v>0</v>
      </c>
      <c r="J147" s="6">
        <f>IF($F147="","",_xlfn.XLOOKUP($E147,[1]Hoja1!$S:$S,[1]Hoja1!Z:Z))</f>
        <v>30000000000</v>
      </c>
      <c r="K147" s="6">
        <f>IF($F147="","",_xlfn.XLOOKUP($E147,[1]Hoja1!$S:$S,[1]Hoja1!AA:AA))</f>
        <v>0</v>
      </c>
      <c r="L147" s="6">
        <f>IF($F147="","",_xlfn.XLOOKUP($E147,[1]Hoja1!$S:$S,[1]Hoja1!AB:AB))</f>
        <v>28599297619</v>
      </c>
      <c r="M147" s="6">
        <f>IF($F147="","",_xlfn.XLOOKUP($E147,[1]Hoja1!$S:$S,[1]Hoja1!AC:AC))</f>
        <v>1400702381</v>
      </c>
      <c r="N147" s="6">
        <f>IF($F147="","",_xlfn.XLOOKUP($E147,[1]Hoja1!$S:$S,[1]Hoja1!AD:AD))</f>
        <v>11252221253</v>
      </c>
      <c r="O147" s="6">
        <f>IF($F147="","",_xlfn.XLOOKUP($E147,[1]Hoja1!$S:$S,[1]Hoja1!AE:AE))</f>
        <v>286844976.82999998</v>
      </c>
      <c r="P147" s="6">
        <f>IF($F147="","",_xlfn.XLOOKUP($E147,[1]Hoja1!$S:$S,[1]Hoja1!AF:AF))</f>
        <v>279604976.82999998</v>
      </c>
      <c r="Q147" s="6">
        <f t="shared" si="15"/>
        <v>10965376276.17</v>
      </c>
      <c r="R147" s="6">
        <f t="shared" ref="R147:R168" si="17">O147-P147</f>
        <v>7240000</v>
      </c>
    </row>
    <row r="148" spans="1:18" ht="45">
      <c r="A148" s="5" t="s">
        <v>217</v>
      </c>
      <c r="B148" s="3" t="s">
        <v>17</v>
      </c>
      <c r="C148" s="3" t="s">
        <v>42</v>
      </c>
      <c r="D148" s="3" t="s">
        <v>19</v>
      </c>
      <c r="E148" s="3" t="str">
        <f t="shared" si="16"/>
        <v>C-2410-0600-1Nación11</v>
      </c>
      <c r="F148" s="4" t="s">
        <v>218</v>
      </c>
      <c r="G148" s="6">
        <f>IF($F148="","",_xlfn.XLOOKUP($E148,[1]Hoja1!$S:$S,[1]Hoja1!W:W))</f>
        <v>200000000</v>
      </c>
      <c r="H148" s="6">
        <f>IF($F148="","",_xlfn.XLOOKUP($E148,[1]Hoja1!$S:$S,[1]Hoja1!X:X))</f>
        <v>0</v>
      </c>
      <c r="I148" s="6">
        <f>IF($F148="","",_xlfn.XLOOKUP($E148,[1]Hoja1!$S:$S,[1]Hoja1!Y:Y))</f>
        <v>0</v>
      </c>
      <c r="J148" s="6">
        <f>IF($F148="","",_xlfn.XLOOKUP($E148,[1]Hoja1!$S:$S,[1]Hoja1!Z:Z))</f>
        <v>200000000</v>
      </c>
      <c r="K148" s="6">
        <f>IF($F148="","",_xlfn.XLOOKUP($E148,[1]Hoja1!$S:$S,[1]Hoja1!AA:AA))</f>
        <v>0</v>
      </c>
      <c r="L148" s="6">
        <f>IF($F148="","",_xlfn.XLOOKUP($E148,[1]Hoja1!$S:$S,[1]Hoja1!AB:AB))</f>
        <v>200000000</v>
      </c>
      <c r="M148" s="6">
        <f>IF($F148="","",_xlfn.XLOOKUP($E148,[1]Hoja1!$S:$S,[1]Hoja1!AC:AC))</f>
        <v>0</v>
      </c>
      <c r="N148" s="6">
        <f>IF($F148="","",_xlfn.XLOOKUP($E148,[1]Hoja1!$S:$S,[1]Hoja1!AD:AD))</f>
        <v>200000000</v>
      </c>
      <c r="O148" s="6">
        <f>IF($F148="","",_xlfn.XLOOKUP($E148,[1]Hoja1!$S:$S,[1]Hoja1!AE:AE))</f>
        <v>0</v>
      </c>
      <c r="P148" s="6">
        <f>IF($F148="","",_xlfn.XLOOKUP($E148,[1]Hoja1!$S:$S,[1]Hoja1!AF:AF))</f>
        <v>0</v>
      </c>
      <c r="Q148" s="6">
        <f t="shared" si="15"/>
        <v>200000000</v>
      </c>
      <c r="R148" s="6">
        <f t="shared" si="17"/>
        <v>0</v>
      </c>
    </row>
    <row r="149" spans="1:18" ht="56.25">
      <c r="A149" s="5" t="s">
        <v>219</v>
      </c>
      <c r="B149" s="3" t="s">
        <v>17</v>
      </c>
      <c r="C149" s="3" t="s">
        <v>42</v>
      </c>
      <c r="D149" s="3" t="s">
        <v>19</v>
      </c>
      <c r="E149" s="3" t="str">
        <f t="shared" si="16"/>
        <v>C-2410-0600-2Nación11</v>
      </c>
      <c r="F149" s="4" t="s">
        <v>220</v>
      </c>
      <c r="G149" s="6">
        <f>IF($F149="","",_xlfn.XLOOKUP($E149,[1]Hoja1!$S:$S,[1]Hoja1!W:W))</f>
        <v>1000000000</v>
      </c>
      <c r="H149" s="6">
        <f>IF($F149="","",_xlfn.XLOOKUP($E149,[1]Hoja1!$S:$S,[1]Hoja1!X:X))</f>
        <v>0</v>
      </c>
      <c r="I149" s="6">
        <f>IF($F149="","",_xlfn.XLOOKUP($E149,[1]Hoja1!$S:$S,[1]Hoja1!Y:Y))</f>
        <v>0</v>
      </c>
      <c r="J149" s="6">
        <f>IF($F149="","",_xlfn.XLOOKUP($E149,[1]Hoja1!$S:$S,[1]Hoja1!Z:Z))</f>
        <v>1000000000</v>
      </c>
      <c r="K149" s="6">
        <f>IF($F149="","",_xlfn.XLOOKUP($E149,[1]Hoja1!$S:$S,[1]Hoja1!AA:AA))</f>
        <v>0</v>
      </c>
      <c r="L149" s="6">
        <f>IF($F149="","",_xlfn.XLOOKUP($E149,[1]Hoja1!$S:$S,[1]Hoja1!AB:AB))</f>
        <v>1000000000</v>
      </c>
      <c r="M149" s="6">
        <f>IF($F149="","",_xlfn.XLOOKUP($E149,[1]Hoja1!$S:$S,[1]Hoja1!AC:AC))</f>
        <v>0</v>
      </c>
      <c r="N149" s="6">
        <f>IF($F149="","",_xlfn.XLOOKUP($E149,[1]Hoja1!$S:$S,[1]Hoja1!AD:AD))</f>
        <v>90786000</v>
      </c>
      <c r="O149" s="6">
        <f>IF($F149="","",_xlfn.XLOOKUP($E149,[1]Hoja1!$S:$S,[1]Hoja1!AE:AE))</f>
        <v>0</v>
      </c>
      <c r="P149" s="6">
        <f>IF($F149="","",_xlfn.XLOOKUP($E149,[1]Hoja1!$S:$S,[1]Hoja1!AF:AF))</f>
        <v>0</v>
      </c>
      <c r="Q149" s="6">
        <f t="shared" si="15"/>
        <v>90786000</v>
      </c>
      <c r="R149" s="6">
        <f t="shared" si="17"/>
        <v>0</v>
      </c>
    </row>
    <row r="150" spans="1:18" ht="56.25">
      <c r="A150" s="5" t="s">
        <v>219</v>
      </c>
      <c r="B150" s="3" t="s">
        <v>26</v>
      </c>
      <c r="C150" s="3" t="s">
        <v>27</v>
      </c>
      <c r="D150" s="3" t="s">
        <v>19</v>
      </c>
      <c r="E150" s="3" t="str">
        <f t="shared" si="16"/>
        <v>C-2410-0600-2Propios20</v>
      </c>
      <c r="F150" s="4" t="s">
        <v>220</v>
      </c>
      <c r="G150" s="6">
        <f>IF($F150="","",_xlfn.XLOOKUP($E150,[1]Hoja1!$S:$S,[1]Hoja1!W:W))</f>
        <v>16000000000</v>
      </c>
      <c r="H150" s="6">
        <f>IF($F150="","",_xlfn.XLOOKUP($E150,[1]Hoja1!$S:$S,[1]Hoja1!X:X))</f>
        <v>0</v>
      </c>
      <c r="I150" s="6">
        <f>IF($F150="","",_xlfn.XLOOKUP($E150,[1]Hoja1!$S:$S,[1]Hoja1!Y:Y))</f>
        <v>0</v>
      </c>
      <c r="J150" s="6">
        <f>IF($F150="","",_xlfn.XLOOKUP($E150,[1]Hoja1!$S:$S,[1]Hoja1!Z:Z))</f>
        <v>16000000000</v>
      </c>
      <c r="K150" s="6">
        <f>IF($F150="","",_xlfn.XLOOKUP($E150,[1]Hoja1!$S:$S,[1]Hoja1!AA:AA))</f>
        <v>0</v>
      </c>
      <c r="L150" s="6">
        <f>IF($F150="","",_xlfn.XLOOKUP($E150,[1]Hoja1!$S:$S,[1]Hoja1!AB:AB))</f>
        <v>2500000000</v>
      </c>
      <c r="M150" s="6">
        <f>IF($F150="","",_xlfn.XLOOKUP($E150,[1]Hoja1!$S:$S,[1]Hoja1!AC:AC))</f>
        <v>13500000000</v>
      </c>
      <c r="N150" s="6">
        <f>IF($F150="","",_xlfn.XLOOKUP($E150,[1]Hoja1!$S:$S,[1]Hoja1!AD:AD))</f>
        <v>603347900</v>
      </c>
      <c r="O150" s="6">
        <f>IF($F150="","",_xlfn.XLOOKUP($E150,[1]Hoja1!$S:$S,[1]Hoja1!AE:AE))</f>
        <v>587948227.5</v>
      </c>
      <c r="P150" s="6">
        <f>IF($F150="","",_xlfn.XLOOKUP($E150,[1]Hoja1!$S:$S,[1]Hoja1!AF:AF))</f>
        <v>587948227.5</v>
      </c>
      <c r="Q150" s="6">
        <f t="shared" si="15"/>
        <v>15399672.5</v>
      </c>
      <c r="R150" s="6">
        <f t="shared" si="17"/>
        <v>0</v>
      </c>
    </row>
    <row r="151" spans="1:18" ht="56.25">
      <c r="A151" s="5" t="s">
        <v>221</v>
      </c>
      <c r="B151" s="3" t="s">
        <v>26</v>
      </c>
      <c r="C151" s="3" t="s">
        <v>27</v>
      </c>
      <c r="D151" s="3" t="s">
        <v>19</v>
      </c>
      <c r="E151" s="3" t="str">
        <f t="shared" si="16"/>
        <v>C-2499-0600-17Propios20</v>
      </c>
      <c r="F151" s="4" t="s">
        <v>222</v>
      </c>
      <c r="G151" s="6">
        <f>IF($F151="","",_xlfn.XLOOKUP($E151,[1]Hoja1!$S:$S,[1]Hoja1!W:W))</f>
        <v>5400000000</v>
      </c>
      <c r="H151" s="6">
        <f>IF($F151="","",_xlfn.XLOOKUP($E151,[1]Hoja1!$S:$S,[1]Hoja1!X:X))</f>
        <v>0</v>
      </c>
      <c r="I151" s="6">
        <f>IF($F151="","",_xlfn.XLOOKUP($E151,[1]Hoja1!$S:$S,[1]Hoja1!Y:Y))</f>
        <v>0</v>
      </c>
      <c r="J151" s="6">
        <f>IF($F151="","",_xlfn.XLOOKUP($E151,[1]Hoja1!$S:$S,[1]Hoja1!Z:Z))</f>
        <v>5400000000</v>
      </c>
      <c r="K151" s="6">
        <f>IF($F151="","",_xlfn.XLOOKUP($E151,[1]Hoja1!$S:$S,[1]Hoja1!AA:AA))</f>
        <v>0</v>
      </c>
      <c r="L151" s="6">
        <f>IF($F151="","",_xlfn.XLOOKUP($E151,[1]Hoja1!$S:$S,[1]Hoja1!AB:AB))</f>
        <v>4261390000</v>
      </c>
      <c r="M151" s="6">
        <f>IF($F151="","",_xlfn.XLOOKUP($E151,[1]Hoja1!$S:$S,[1]Hoja1!AC:AC))</f>
        <v>1138610000</v>
      </c>
      <c r="N151" s="6">
        <f>IF($F151="","",_xlfn.XLOOKUP($E151,[1]Hoja1!$S:$S,[1]Hoja1!AD:AD))</f>
        <v>220285600</v>
      </c>
      <c r="O151" s="6">
        <f>IF($F151="","",_xlfn.XLOOKUP($E151,[1]Hoja1!$S:$S,[1]Hoja1!AE:AE))</f>
        <v>203982826.5</v>
      </c>
      <c r="P151" s="6">
        <f>IF($F151="","",_xlfn.XLOOKUP($E151,[1]Hoja1!$S:$S,[1]Hoja1!AF:AF))</f>
        <v>203982826.5</v>
      </c>
      <c r="Q151" s="6">
        <f t="shared" si="15"/>
        <v>16302773.5</v>
      </c>
      <c r="R151" s="6">
        <f t="shared" si="17"/>
        <v>0</v>
      </c>
    </row>
    <row r="152" spans="1:18" ht="56.25">
      <c r="A152" s="5" t="s">
        <v>223</v>
      </c>
      <c r="B152" s="3" t="s">
        <v>17</v>
      </c>
      <c r="C152" s="3" t="s">
        <v>18</v>
      </c>
      <c r="D152" s="3" t="s">
        <v>19</v>
      </c>
      <c r="E152" s="3" t="str">
        <f t="shared" si="16"/>
        <v>C-2499-0600-18Nación10</v>
      </c>
      <c r="F152" s="4" t="s">
        <v>224</v>
      </c>
      <c r="G152" s="6">
        <f>IF($F152="","",_xlfn.XLOOKUP($E152,[1]Hoja1!$S:$S,[1]Hoja1!W:W))</f>
        <v>500000000</v>
      </c>
      <c r="H152" s="6">
        <f>IF($F152="","",_xlfn.XLOOKUP($E152,[1]Hoja1!$S:$S,[1]Hoja1!X:X))</f>
        <v>0</v>
      </c>
      <c r="I152" s="6">
        <f>IF($F152="","",_xlfn.XLOOKUP($E152,[1]Hoja1!$S:$S,[1]Hoja1!Y:Y))</f>
        <v>0</v>
      </c>
      <c r="J152" s="6">
        <f>IF($F152="","",_xlfn.XLOOKUP($E152,[1]Hoja1!$S:$S,[1]Hoja1!Z:Z))</f>
        <v>500000000</v>
      </c>
      <c r="K152" s="6">
        <f>IF($F152="","",_xlfn.XLOOKUP($E152,[1]Hoja1!$S:$S,[1]Hoja1!AA:AA))</f>
        <v>0</v>
      </c>
      <c r="L152" s="6">
        <f>IF($F152="","",_xlfn.XLOOKUP($E152,[1]Hoja1!$S:$S,[1]Hoja1!AB:AB))</f>
        <v>451640000</v>
      </c>
      <c r="M152" s="6">
        <f>IF($F152="","",_xlfn.XLOOKUP($E152,[1]Hoja1!$S:$S,[1]Hoja1!AC:AC))</f>
        <v>48360000</v>
      </c>
      <c r="N152" s="6">
        <f>IF($F152="","",_xlfn.XLOOKUP($E152,[1]Hoja1!$S:$S,[1]Hoja1!AD:AD))</f>
        <v>403970000</v>
      </c>
      <c r="O152" s="6">
        <f>IF($F152="","",_xlfn.XLOOKUP($E152,[1]Hoja1!$S:$S,[1]Hoja1!AE:AE))</f>
        <v>137854982</v>
      </c>
      <c r="P152" s="6">
        <f>IF($F152="","",_xlfn.XLOOKUP($E152,[1]Hoja1!$S:$S,[1]Hoja1!AF:AF))</f>
        <v>137854982</v>
      </c>
      <c r="Q152" s="6">
        <f t="shared" si="15"/>
        <v>266115018</v>
      </c>
      <c r="R152" s="6">
        <f t="shared" si="17"/>
        <v>0</v>
      </c>
    </row>
    <row r="153" spans="1:18" ht="56.25">
      <c r="A153" s="5" t="s">
        <v>223</v>
      </c>
      <c r="B153" s="3" t="s">
        <v>26</v>
      </c>
      <c r="C153" s="3" t="s">
        <v>27</v>
      </c>
      <c r="D153" s="3" t="s">
        <v>19</v>
      </c>
      <c r="E153" s="3" t="str">
        <f t="shared" si="16"/>
        <v>C-2499-0600-18Propios20</v>
      </c>
      <c r="F153" s="4" t="s">
        <v>224</v>
      </c>
      <c r="G153" s="6">
        <f>IF($F153="","",_xlfn.XLOOKUP($E153,[1]Hoja1!$S:$S,[1]Hoja1!W:W))</f>
        <v>200000000</v>
      </c>
      <c r="H153" s="6">
        <f>IF($F153="","",_xlfn.XLOOKUP($E153,[1]Hoja1!$S:$S,[1]Hoja1!X:X))</f>
        <v>0</v>
      </c>
      <c r="I153" s="6">
        <f>IF($F153="","",_xlfn.XLOOKUP($E153,[1]Hoja1!$S:$S,[1]Hoja1!Y:Y))</f>
        <v>0</v>
      </c>
      <c r="J153" s="6">
        <f>IF($F153="","",_xlfn.XLOOKUP($E153,[1]Hoja1!$S:$S,[1]Hoja1!Z:Z))</f>
        <v>200000000</v>
      </c>
      <c r="K153" s="6">
        <f>IF($F153="","",_xlfn.XLOOKUP($E153,[1]Hoja1!$S:$S,[1]Hoja1!AA:AA))</f>
        <v>0</v>
      </c>
      <c r="L153" s="6">
        <f>IF($F153="","",_xlfn.XLOOKUP($E153,[1]Hoja1!$S:$S,[1]Hoja1!AB:AB))</f>
        <v>0</v>
      </c>
      <c r="M153" s="6">
        <f>IF($F153="","",_xlfn.XLOOKUP($E153,[1]Hoja1!$S:$S,[1]Hoja1!AC:AC))</f>
        <v>200000000</v>
      </c>
      <c r="N153" s="6">
        <f>IF($F153="","",_xlfn.XLOOKUP($E153,[1]Hoja1!$S:$S,[1]Hoja1!AD:AD))</f>
        <v>0</v>
      </c>
      <c r="O153" s="6">
        <f>IF($F153="","",_xlfn.XLOOKUP($E153,[1]Hoja1!$S:$S,[1]Hoja1!AE:AE))</f>
        <v>0</v>
      </c>
      <c r="P153" s="6">
        <f>IF($F153="","",_xlfn.XLOOKUP($E153,[1]Hoja1!$S:$S,[1]Hoja1!AF:AF))</f>
        <v>0</v>
      </c>
      <c r="Q153" s="6">
        <f t="shared" si="15"/>
        <v>0</v>
      </c>
      <c r="R153" s="6">
        <f t="shared" si="17"/>
        <v>0</v>
      </c>
    </row>
    <row r="154" spans="1:18" ht="45">
      <c r="A154" s="5" t="s">
        <v>225</v>
      </c>
      <c r="B154" s="3" t="s">
        <v>17</v>
      </c>
      <c r="C154" s="3" t="s">
        <v>42</v>
      </c>
      <c r="D154" s="3" t="s">
        <v>19</v>
      </c>
      <c r="E154" s="3" t="str">
        <f t="shared" si="16"/>
        <v>C-2499-0600-19Nación11</v>
      </c>
      <c r="F154" s="4" t="s">
        <v>226</v>
      </c>
      <c r="G154" s="6">
        <f>IF($F154="","",_xlfn.XLOOKUP($E154,[1]Hoja1!$S:$S,[1]Hoja1!W:W))</f>
        <v>1190000000</v>
      </c>
      <c r="H154" s="6">
        <f>IF($F154="","",_xlfn.XLOOKUP($E154,[1]Hoja1!$S:$S,[1]Hoja1!X:X))</f>
        <v>0</v>
      </c>
      <c r="I154" s="6">
        <f>IF($F154="","",_xlfn.XLOOKUP($E154,[1]Hoja1!$S:$S,[1]Hoja1!Y:Y))</f>
        <v>0</v>
      </c>
      <c r="J154" s="6">
        <f>IF($F154="","",_xlfn.XLOOKUP($E154,[1]Hoja1!$S:$S,[1]Hoja1!Z:Z))</f>
        <v>1190000000</v>
      </c>
      <c r="K154" s="6">
        <f>IF($F154="","",_xlfn.XLOOKUP($E154,[1]Hoja1!$S:$S,[1]Hoja1!AA:AA))</f>
        <v>0</v>
      </c>
      <c r="L154" s="6">
        <f>IF($F154="","",_xlfn.XLOOKUP($E154,[1]Hoja1!$S:$S,[1]Hoja1!AB:AB))</f>
        <v>0</v>
      </c>
      <c r="M154" s="6">
        <f>IF($F154="","",_xlfn.XLOOKUP($E154,[1]Hoja1!$S:$S,[1]Hoja1!AC:AC))</f>
        <v>1190000000</v>
      </c>
      <c r="N154" s="6">
        <f>IF($F154="","",_xlfn.XLOOKUP($E154,[1]Hoja1!$S:$S,[1]Hoja1!AD:AD))</f>
        <v>0</v>
      </c>
      <c r="O154" s="6">
        <f>IF($F154="","",_xlfn.XLOOKUP($E154,[1]Hoja1!$S:$S,[1]Hoja1!AE:AE))</f>
        <v>0</v>
      </c>
      <c r="P154" s="6">
        <f>IF($F154="","",_xlfn.XLOOKUP($E154,[1]Hoja1!$S:$S,[1]Hoja1!AF:AF))</f>
        <v>0</v>
      </c>
      <c r="Q154" s="6">
        <f t="shared" si="15"/>
        <v>0</v>
      </c>
      <c r="R154" s="6">
        <f t="shared" si="17"/>
        <v>0</v>
      </c>
    </row>
    <row r="155" spans="1:18" ht="45">
      <c r="A155" s="5" t="s">
        <v>227</v>
      </c>
      <c r="B155" s="3" t="s">
        <v>17</v>
      </c>
      <c r="C155" s="3" t="s">
        <v>42</v>
      </c>
      <c r="D155" s="3" t="s">
        <v>19</v>
      </c>
      <c r="E155" s="3" t="str">
        <f t="shared" si="16"/>
        <v>C-2499-0600-20Nación11</v>
      </c>
      <c r="F155" s="4" t="s">
        <v>228</v>
      </c>
      <c r="G155" s="6">
        <f>IF($F155="","",_xlfn.XLOOKUP($E155,[1]Hoja1!$S:$S,[1]Hoja1!W:W))</f>
        <v>2000000000</v>
      </c>
      <c r="H155" s="6">
        <f>IF($F155="","",_xlfn.XLOOKUP($E155,[1]Hoja1!$S:$S,[1]Hoja1!X:X))</f>
        <v>0</v>
      </c>
      <c r="I155" s="6">
        <f>IF($F155="","",_xlfn.XLOOKUP($E155,[1]Hoja1!$S:$S,[1]Hoja1!Y:Y))</f>
        <v>0</v>
      </c>
      <c r="J155" s="6">
        <f>IF($F155="","",_xlfn.XLOOKUP($E155,[1]Hoja1!$S:$S,[1]Hoja1!Z:Z))</f>
        <v>2000000000</v>
      </c>
      <c r="K155" s="6">
        <f>IF($F155="","",_xlfn.XLOOKUP($E155,[1]Hoja1!$S:$S,[1]Hoja1!AA:AA))</f>
        <v>0</v>
      </c>
      <c r="L155" s="6">
        <f>IF($F155="","",_xlfn.XLOOKUP($E155,[1]Hoja1!$S:$S,[1]Hoja1!AB:AB))</f>
        <v>708149144</v>
      </c>
      <c r="M155" s="6">
        <f>IF($F155="","",_xlfn.XLOOKUP($E155,[1]Hoja1!$S:$S,[1]Hoja1!AC:AC))</f>
        <v>1291850856</v>
      </c>
      <c r="N155" s="6">
        <f>IF($F155="","",_xlfn.XLOOKUP($E155,[1]Hoja1!$S:$S,[1]Hoja1!AD:AD))</f>
        <v>158602837</v>
      </c>
      <c r="O155" s="6">
        <f>IF($F155="","",_xlfn.XLOOKUP($E155,[1]Hoja1!$S:$S,[1]Hoja1!AE:AE))</f>
        <v>23076076.879999999</v>
      </c>
      <c r="P155" s="6">
        <f>IF($F155="","",_xlfn.XLOOKUP($E155,[1]Hoja1!$S:$S,[1]Hoja1!AF:AF))</f>
        <v>21112576.879999999</v>
      </c>
      <c r="Q155" s="6">
        <f t="shared" si="15"/>
        <v>135526760.12</v>
      </c>
      <c r="R155" s="6">
        <f t="shared" si="17"/>
        <v>1963500</v>
      </c>
    </row>
    <row r="156" spans="1:18" ht="67.5">
      <c r="A156" s="5" t="s">
        <v>229</v>
      </c>
      <c r="B156" s="3" t="s">
        <v>17</v>
      </c>
      <c r="C156" s="3" t="s">
        <v>42</v>
      </c>
      <c r="D156" s="3" t="s">
        <v>19</v>
      </c>
      <c r="E156" s="3" t="str">
        <f t="shared" si="16"/>
        <v>C-2499-0600-21Nación11</v>
      </c>
      <c r="F156" s="4" t="s">
        <v>230</v>
      </c>
      <c r="G156" s="6">
        <f>IF($F156="","",_xlfn.XLOOKUP($E156,[1]Hoja1!$S:$S,[1]Hoja1!W:W))</f>
        <v>15500000000</v>
      </c>
      <c r="H156" s="6">
        <f>IF($F156="","",_xlfn.XLOOKUP($E156,[1]Hoja1!$S:$S,[1]Hoja1!X:X))</f>
        <v>0</v>
      </c>
      <c r="I156" s="6">
        <f>IF($F156="","",_xlfn.XLOOKUP($E156,[1]Hoja1!$S:$S,[1]Hoja1!Y:Y))</f>
        <v>0</v>
      </c>
      <c r="J156" s="6">
        <f>IF($F156="","",_xlfn.XLOOKUP($E156,[1]Hoja1!$S:$S,[1]Hoja1!Z:Z))</f>
        <v>15500000000</v>
      </c>
      <c r="K156" s="6">
        <f>IF($F156="","",_xlfn.XLOOKUP($E156,[1]Hoja1!$S:$S,[1]Hoja1!AA:AA))</f>
        <v>0</v>
      </c>
      <c r="L156" s="6">
        <f>IF($F156="","",_xlfn.XLOOKUP($E156,[1]Hoja1!$S:$S,[1]Hoja1!AB:AB))</f>
        <v>12042285862.09</v>
      </c>
      <c r="M156" s="6">
        <f>IF($F156="","",_xlfn.XLOOKUP($E156,[1]Hoja1!$S:$S,[1]Hoja1!AC:AC))</f>
        <v>3457714137.9099998</v>
      </c>
      <c r="N156" s="6">
        <f>IF($F156="","",_xlfn.XLOOKUP($E156,[1]Hoja1!$S:$S,[1]Hoja1!AD:AD))</f>
        <v>10957378507.129999</v>
      </c>
      <c r="O156" s="6">
        <f>IF($F156="","",_xlfn.XLOOKUP($E156,[1]Hoja1!$S:$S,[1]Hoja1!AE:AE))</f>
        <v>4808560459.5900002</v>
      </c>
      <c r="P156" s="6">
        <f>IF($F156="","",_xlfn.XLOOKUP($E156,[1]Hoja1!$S:$S,[1]Hoja1!AF:AF))</f>
        <v>4808560459.5900002</v>
      </c>
      <c r="Q156" s="6">
        <f t="shared" si="15"/>
        <v>6148818047.539999</v>
      </c>
      <c r="R156" s="6">
        <f t="shared" si="17"/>
        <v>0</v>
      </c>
    </row>
    <row r="157" spans="1:18" ht="67.5">
      <c r="A157" s="5" t="s">
        <v>229</v>
      </c>
      <c r="B157" s="3" t="s">
        <v>26</v>
      </c>
      <c r="C157" s="3" t="s">
        <v>27</v>
      </c>
      <c r="D157" s="3" t="s">
        <v>19</v>
      </c>
      <c r="E157" s="3" t="str">
        <f t="shared" si="16"/>
        <v>C-2499-0600-21Propios20</v>
      </c>
      <c r="F157" s="4" t="s">
        <v>230</v>
      </c>
      <c r="G157" s="6">
        <f>IF($F157="","",_xlfn.XLOOKUP($E157,[1]Hoja1!$S:$S,[1]Hoja1!W:W))</f>
        <v>2700000000</v>
      </c>
      <c r="H157" s="6">
        <f>IF($F157="","",_xlfn.XLOOKUP($E157,[1]Hoja1!$S:$S,[1]Hoja1!X:X))</f>
        <v>0</v>
      </c>
      <c r="I157" s="6">
        <f>IF($F157="","",_xlfn.XLOOKUP($E157,[1]Hoja1!$S:$S,[1]Hoja1!Y:Y))</f>
        <v>0</v>
      </c>
      <c r="J157" s="6">
        <f>IF($F157="","",_xlfn.XLOOKUP($E157,[1]Hoja1!$S:$S,[1]Hoja1!Z:Z))</f>
        <v>2700000000</v>
      </c>
      <c r="K157" s="6">
        <f>IF($F157="","",_xlfn.XLOOKUP($E157,[1]Hoja1!$S:$S,[1]Hoja1!AA:AA))</f>
        <v>0</v>
      </c>
      <c r="L157" s="6">
        <f>IF($F157="","",_xlfn.XLOOKUP($E157,[1]Hoja1!$S:$S,[1]Hoja1!AB:AB))</f>
        <v>386846212</v>
      </c>
      <c r="M157" s="6">
        <f>IF($F157="","",_xlfn.XLOOKUP($E157,[1]Hoja1!$S:$S,[1]Hoja1!AC:AC))</f>
        <v>2313153788</v>
      </c>
      <c r="N157" s="6">
        <f>IF($F157="","",_xlfn.XLOOKUP($E157,[1]Hoja1!$S:$S,[1]Hoja1!AD:AD))</f>
        <v>386846212</v>
      </c>
      <c r="O157" s="6">
        <f>IF($F157="","",_xlfn.XLOOKUP($E157,[1]Hoja1!$S:$S,[1]Hoja1!AE:AE))</f>
        <v>196139888</v>
      </c>
      <c r="P157" s="6">
        <f>IF($F157="","",_xlfn.XLOOKUP($E157,[1]Hoja1!$S:$S,[1]Hoja1!AF:AF))</f>
        <v>196139888</v>
      </c>
      <c r="Q157" s="6">
        <f t="shared" si="15"/>
        <v>190706324</v>
      </c>
      <c r="R157" s="6">
        <f t="shared" si="17"/>
        <v>0</v>
      </c>
    </row>
    <row r="158" spans="1:18" ht="33.75">
      <c r="A158" s="5" t="s">
        <v>231</v>
      </c>
      <c r="B158" s="3" t="s">
        <v>17</v>
      </c>
      <c r="C158" s="3" t="s">
        <v>42</v>
      </c>
      <c r="D158" s="3" t="s">
        <v>19</v>
      </c>
      <c r="E158" s="3" t="str">
        <f t="shared" si="16"/>
        <v>C-2499-0600-22Nación11</v>
      </c>
      <c r="F158" s="4" t="s">
        <v>232</v>
      </c>
      <c r="G158" s="6">
        <f>IF($F158="","",_xlfn.XLOOKUP($E158,[1]Hoja1!$S:$S,[1]Hoja1!W:W))</f>
        <v>5000000000</v>
      </c>
      <c r="H158" s="6">
        <f>IF($F158="","",_xlfn.XLOOKUP($E158,[1]Hoja1!$S:$S,[1]Hoja1!X:X))</f>
        <v>0</v>
      </c>
      <c r="I158" s="6">
        <f>IF($F158="","",_xlfn.XLOOKUP($E158,[1]Hoja1!$S:$S,[1]Hoja1!Y:Y))</f>
        <v>0</v>
      </c>
      <c r="J158" s="6">
        <f>IF($F158="","",_xlfn.XLOOKUP($E158,[1]Hoja1!$S:$S,[1]Hoja1!Z:Z))</f>
        <v>5000000000</v>
      </c>
      <c r="K158" s="6">
        <f>IF($F158="","",_xlfn.XLOOKUP($E158,[1]Hoja1!$S:$S,[1]Hoja1!AA:AA))</f>
        <v>0</v>
      </c>
      <c r="L158" s="6">
        <f>IF($F158="","",_xlfn.XLOOKUP($E158,[1]Hoja1!$S:$S,[1]Hoja1!AB:AB))</f>
        <v>4299717398.9799995</v>
      </c>
      <c r="M158" s="6">
        <f>IF($F158="","",_xlfn.XLOOKUP($E158,[1]Hoja1!$S:$S,[1]Hoja1!AC:AC))</f>
        <v>700282601.01999998</v>
      </c>
      <c r="N158" s="6">
        <f>IF($F158="","",_xlfn.XLOOKUP($E158,[1]Hoja1!$S:$S,[1]Hoja1!AD:AD))</f>
        <v>1741104497.3699999</v>
      </c>
      <c r="O158" s="6">
        <f>IF($F158="","",_xlfn.XLOOKUP($E158,[1]Hoja1!$S:$S,[1]Hoja1!AE:AE))</f>
        <v>30157434</v>
      </c>
      <c r="P158" s="6">
        <f>IF($F158="","",_xlfn.XLOOKUP($E158,[1]Hoja1!$S:$S,[1]Hoja1!AF:AF))</f>
        <v>30157434</v>
      </c>
      <c r="Q158" s="6">
        <f t="shared" si="15"/>
        <v>1710947063.3699999</v>
      </c>
      <c r="R158" s="6">
        <f t="shared" si="17"/>
        <v>0</v>
      </c>
    </row>
    <row r="159" spans="1:18" ht="33.75">
      <c r="A159" s="5" t="s">
        <v>231</v>
      </c>
      <c r="B159" s="3" t="s">
        <v>26</v>
      </c>
      <c r="C159" s="3" t="s">
        <v>27</v>
      </c>
      <c r="D159" s="3" t="s">
        <v>19</v>
      </c>
      <c r="E159" s="3" t="str">
        <f t="shared" si="16"/>
        <v>C-2499-0600-22Propios20</v>
      </c>
      <c r="F159" s="4" t="s">
        <v>232</v>
      </c>
      <c r="G159" s="6">
        <f>IF($F159="","",_xlfn.XLOOKUP($E159,[1]Hoja1!$S:$S,[1]Hoja1!W:W))</f>
        <v>1000000000</v>
      </c>
      <c r="H159" s="6">
        <f>IF($F159="","",_xlfn.XLOOKUP($E159,[1]Hoja1!$S:$S,[1]Hoja1!X:X))</f>
        <v>0</v>
      </c>
      <c r="I159" s="6">
        <f>IF($F159="","",_xlfn.XLOOKUP($E159,[1]Hoja1!$S:$S,[1]Hoja1!Y:Y))</f>
        <v>0</v>
      </c>
      <c r="J159" s="6">
        <f>IF($F159="","",_xlfn.XLOOKUP($E159,[1]Hoja1!$S:$S,[1]Hoja1!Z:Z))</f>
        <v>1000000000</v>
      </c>
      <c r="K159" s="6">
        <f>IF($F159="","",_xlfn.XLOOKUP($E159,[1]Hoja1!$S:$S,[1]Hoja1!AA:AA))</f>
        <v>0</v>
      </c>
      <c r="L159" s="6">
        <f>IF($F159="","",_xlfn.XLOOKUP($E159,[1]Hoja1!$S:$S,[1]Hoja1!AB:AB))</f>
        <v>1000000000</v>
      </c>
      <c r="M159" s="6">
        <f>IF($F159="","",_xlfn.XLOOKUP($E159,[1]Hoja1!$S:$S,[1]Hoja1!AC:AC))</f>
        <v>0</v>
      </c>
      <c r="N159" s="6">
        <f>IF($F159="","",_xlfn.XLOOKUP($E159,[1]Hoja1!$S:$S,[1]Hoja1!AD:AD))</f>
        <v>227450000</v>
      </c>
      <c r="O159" s="6">
        <f>IF($F159="","",_xlfn.XLOOKUP($E159,[1]Hoja1!$S:$S,[1]Hoja1!AE:AE))</f>
        <v>206413846.5</v>
      </c>
      <c r="P159" s="6">
        <f>IF($F159="","",_xlfn.XLOOKUP($E159,[1]Hoja1!$S:$S,[1]Hoja1!AF:AF))</f>
        <v>206413846.5</v>
      </c>
      <c r="Q159" s="6">
        <f t="shared" si="15"/>
        <v>21036153.5</v>
      </c>
      <c r="R159" s="6">
        <f t="shared" si="17"/>
        <v>0</v>
      </c>
    </row>
    <row r="160" spans="1:18" ht="33.75">
      <c r="A160" s="5" t="s">
        <v>231</v>
      </c>
      <c r="B160" s="3" t="s">
        <v>26</v>
      </c>
      <c r="C160" s="3" t="s">
        <v>59</v>
      </c>
      <c r="D160" s="3" t="s">
        <v>19</v>
      </c>
      <c r="E160" s="3" t="str">
        <f t="shared" si="16"/>
        <v>C-2499-0600-22Propios21</v>
      </c>
      <c r="F160" s="4" t="s">
        <v>232</v>
      </c>
      <c r="G160" s="6">
        <f>IF($F160="","",_xlfn.XLOOKUP($E160,[1]Hoja1!$S:$S,[1]Hoja1!W:W))</f>
        <v>30000000000</v>
      </c>
      <c r="H160" s="6">
        <f>IF($F160="","",_xlfn.XLOOKUP($E160,[1]Hoja1!$S:$S,[1]Hoja1!X:X))</f>
        <v>0</v>
      </c>
      <c r="I160" s="6">
        <f>IF($F160="","",_xlfn.XLOOKUP($E160,[1]Hoja1!$S:$S,[1]Hoja1!Y:Y))</f>
        <v>0</v>
      </c>
      <c r="J160" s="6">
        <f>IF($F160="","",_xlfn.XLOOKUP($E160,[1]Hoja1!$S:$S,[1]Hoja1!Z:Z))</f>
        <v>30000000000</v>
      </c>
      <c r="K160" s="6">
        <f>IF($F160="","",_xlfn.XLOOKUP($E160,[1]Hoja1!$S:$S,[1]Hoja1!AA:AA))</f>
        <v>0</v>
      </c>
      <c r="L160" s="6">
        <f>IF($F160="","",_xlfn.XLOOKUP($E160,[1]Hoja1!$S:$S,[1]Hoja1!AB:AB))</f>
        <v>8614416215</v>
      </c>
      <c r="M160" s="6">
        <f>IF($F160="","",_xlfn.XLOOKUP($E160,[1]Hoja1!$S:$S,[1]Hoja1!AC:AC))</f>
        <v>21385583785</v>
      </c>
      <c r="N160" s="6">
        <f>IF($F160="","",_xlfn.XLOOKUP($E160,[1]Hoja1!$S:$S,[1]Hoja1!AD:AD))</f>
        <v>6598432526</v>
      </c>
      <c r="O160" s="6">
        <f>IF($F160="","",_xlfn.XLOOKUP($E160,[1]Hoja1!$S:$S,[1]Hoja1!AE:AE))</f>
        <v>537505689</v>
      </c>
      <c r="P160" s="6">
        <f>IF($F160="","",_xlfn.XLOOKUP($E160,[1]Hoja1!$S:$S,[1]Hoja1!AF:AF))</f>
        <v>537505689</v>
      </c>
      <c r="Q160" s="6">
        <f t="shared" si="15"/>
        <v>6060926837</v>
      </c>
      <c r="R160" s="6">
        <f t="shared" si="17"/>
        <v>0</v>
      </c>
    </row>
    <row r="161" spans="1:18" ht="33.75">
      <c r="A161" s="5" t="s">
        <v>233</v>
      </c>
      <c r="B161" s="3" t="s">
        <v>17</v>
      </c>
      <c r="C161" s="3" t="s">
        <v>42</v>
      </c>
      <c r="D161" s="3" t="s">
        <v>19</v>
      </c>
      <c r="E161" s="3" t="str">
        <f t="shared" si="16"/>
        <v>C-2499-0600-25Nación11</v>
      </c>
      <c r="F161" s="4" t="s">
        <v>234</v>
      </c>
      <c r="G161" s="6">
        <f>IF($F161="","",_xlfn.XLOOKUP($E161,[1]Hoja1!$S:$S,[1]Hoja1!W:W))</f>
        <v>500000000</v>
      </c>
      <c r="H161" s="6">
        <f>IF($F161="","",_xlfn.XLOOKUP($E161,[1]Hoja1!$S:$S,[1]Hoja1!X:X))</f>
        <v>0</v>
      </c>
      <c r="I161" s="6">
        <f>IF($F161="","",_xlfn.XLOOKUP($E161,[1]Hoja1!$S:$S,[1]Hoja1!Y:Y))</f>
        <v>0</v>
      </c>
      <c r="J161" s="6">
        <f>IF($F161="","",_xlfn.XLOOKUP($E161,[1]Hoja1!$S:$S,[1]Hoja1!Z:Z))</f>
        <v>500000000</v>
      </c>
      <c r="K161" s="6">
        <f>IF($F161="","",_xlfn.XLOOKUP($E161,[1]Hoja1!$S:$S,[1]Hoja1!AA:AA))</f>
        <v>0</v>
      </c>
      <c r="L161" s="6">
        <f>IF($F161="","",_xlfn.XLOOKUP($E161,[1]Hoja1!$S:$S,[1]Hoja1!AB:AB))</f>
        <v>0</v>
      </c>
      <c r="M161" s="6">
        <f>IF($F161="","",_xlfn.XLOOKUP($E161,[1]Hoja1!$S:$S,[1]Hoja1!AC:AC))</f>
        <v>500000000</v>
      </c>
      <c r="N161" s="6">
        <f>IF($F161="","",_xlfn.XLOOKUP($E161,[1]Hoja1!$S:$S,[1]Hoja1!AD:AD))</f>
        <v>0</v>
      </c>
      <c r="O161" s="6">
        <f>IF($F161="","",_xlfn.XLOOKUP($E161,[1]Hoja1!$S:$S,[1]Hoja1!AE:AE))</f>
        <v>0</v>
      </c>
      <c r="P161" s="6">
        <f>IF($F161="","",_xlfn.XLOOKUP($E161,[1]Hoja1!$S:$S,[1]Hoja1!AF:AF))</f>
        <v>0</v>
      </c>
      <c r="Q161" s="6">
        <f t="shared" si="15"/>
        <v>0</v>
      </c>
      <c r="R161" s="6">
        <f t="shared" si="17"/>
        <v>0</v>
      </c>
    </row>
    <row r="162" spans="1:18" ht="45">
      <c r="A162" s="5" t="s">
        <v>235</v>
      </c>
      <c r="B162" s="3" t="s">
        <v>26</v>
      </c>
      <c r="C162" s="3" t="s">
        <v>27</v>
      </c>
      <c r="D162" s="3" t="s">
        <v>19</v>
      </c>
      <c r="E162" s="3" t="str">
        <f t="shared" si="16"/>
        <v>C-2499-0600-26Propios20</v>
      </c>
      <c r="F162" s="4" t="s">
        <v>236</v>
      </c>
      <c r="G162" s="6">
        <f>IF($F162="","",_xlfn.XLOOKUP($E162,[1]Hoja1!$S:$S,[1]Hoja1!W:W))</f>
        <v>580000000</v>
      </c>
      <c r="H162" s="6">
        <f>IF($F162="","",_xlfn.XLOOKUP($E162,[1]Hoja1!$S:$S,[1]Hoja1!X:X))</f>
        <v>0</v>
      </c>
      <c r="I162" s="6">
        <f>IF($F162="","",_xlfn.XLOOKUP($E162,[1]Hoja1!$S:$S,[1]Hoja1!Y:Y))</f>
        <v>0</v>
      </c>
      <c r="J162" s="6">
        <f>IF($F162="","",_xlfn.XLOOKUP($E162,[1]Hoja1!$S:$S,[1]Hoja1!Z:Z))</f>
        <v>580000000</v>
      </c>
      <c r="K162" s="6">
        <f>IF($F162="","",_xlfn.XLOOKUP($E162,[1]Hoja1!$S:$S,[1]Hoja1!AA:AA))</f>
        <v>0</v>
      </c>
      <c r="L162" s="6">
        <f>IF($F162="","",_xlfn.XLOOKUP($E162,[1]Hoja1!$S:$S,[1]Hoja1!AB:AB))</f>
        <v>0</v>
      </c>
      <c r="M162" s="6">
        <f>IF($F162="","",_xlfn.XLOOKUP($E162,[1]Hoja1!$S:$S,[1]Hoja1!AC:AC))</f>
        <v>580000000</v>
      </c>
      <c r="N162" s="6">
        <f>IF($F162="","",_xlfn.XLOOKUP($E162,[1]Hoja1!$S:$S,[1]Hoja1!AD:AD))</f>
        <v>0</v>
      </c>
      <c r="O162" s="6">
        <f>IF($F162="","",_xlfn.XLOOKUP($E162,[1]Hoja1!$S:$S,[1]Hoja1!AE:AE))</f>
        <v>0</v>
      </c>
      <c r="P162" s="6">
        <f>IF($F162="","",_xlfn.XLOOKUP($E162,[1]Hoja1!$S:$S,[1]Hoja1!AF:AF))</f>
        <v>0</v>
      </c>
      <c r="Q162" s="6">
        <f t="shared" si="15"/>
        <v>0</v>
      </c>
      <c r="R162" s="6">
        <f t="shared" si="17"/>
        <v>0</v>
      </c>
    </row>
    <row r="163" spans="1:18" ht="56.25">
      <c r="A163" s="5" t="s">
        <v>237</v>
      </c>
      <c r="B163" s="3" t="s">
        <v>26</v>
      </c>
      <c r="C163" s="3" t="s">
        <v>27</v>
      </c>
      <c r="D163" s="3" t="s">
        <v>19</v>
      </c>
      <c r="E163" s="3" t="str">
        <f t="shared" si="16"/>
        <v>C-2499-0600-27Propios20</v>
      </c>
      <c r="F163" s="4" t="s">
        <v>238</v>
      </c>
      <c r="G163" s="6">
        <f>IF($F163="","",_xlfn.XLOOKUP($E163,[1]Hoja1!$S:$S,[1]Hoja1!W:W))</f>
        <v>3720000000</v>
      </c>
      <c r="H163" s="6">
        <f>IF($F163="","",_xlfn.XLOOKUP($E163,[1]Hoja1!$S:$S,[1]Hoja1!X:X))</f>
        <v>0</v>
      </c>
      <c r="I163" s="6">
        <f>IF($F163="","",_xlfn.XLOOKUP($E163,[1]Hoja1!$S:$S,[1]Hoja1!Y:Y))</f>
        <v>0</v>
      </c>
      <c r="J163" s="6">
        <f>IF($F163="","",_xlfn.XLOOKUP($E163,[1]Hoja1!$S:$S,[1]Hoja1!Z:Z))</f>
        <v>3720000000</v>
      </c>
      <c r="K163" s="6">
        <f>IF($F163="","",_xlfn.XLOOKUP($E163,[1]Hoja1!$S:$S,[1]Hoja1!AA:AA))</f>
        <v>0</v>
      </c>
      <c r="L163" s="6">
        <f>IF($F163="","",_xlfn.XLOOKUP($E163,[1]Hoja1!$S:$S,[1]Hoja1!AB:AB))</f>
        <v>0</v>
      </c>
      <c r="M163" s="6">
        <f>IF($F163="","",_xlfn.XLOOKUP($E163,[1]Hoja1!$S:$S,[1]Hoja1!AC:AC))</f>
        <v>3720000000</v>
      </c>
      <c r="N163" s="6">
        <f>IF($F163="","",_xlfn.XLOOKUP($E163,[1]Hoja1!$S:$S,[1]Hoja1!AD:AD))</f>
        <v>0</v>
      </c>
      <c r="O163" s="6">
        <f>IF($F163="","",_xlfn.XLOOKUP($E163,[1]Hoja1!$S:$S,[1]Hoja1!AE:AE))</f>
        <v>0</v>
      </c>
      <c r="P163" s="6">
        <f>IF($F163="","",_xlfn.XLOOKUP($E163,[1]Hoja1!$S:$S,[1]Hoja1!AF:AF))</f>
        <v>0</v>
      </c>
      <c r="Q163" s="6">
        <f t="shared" ref="Q163:Q164" si="18">N163-O163</f>
        <v>0</v>
      </c>
      <c r="R163" s="6">
        <f t="shared" si="17"/>
        <v>0</v>
      </c>
    </row>
    <row r="164" spans="1:18" ht="56.25">
      <c r="A164" s="5" t="s">
        <v>239</v>
      </c>
      <c r="B164" s="3" t="s">
        <v>17</v>
      </c>
      <c r="C164" s="3" t="s">
        <v>42</v>
      </c>
      <c r="D164" s="3" t="s">
        <v>19</v>
      </c>
      <c r="E164" s="3" t="str">
        <f t="shared" si="16"/>
        <v>C-2499-0600-28Nación11</v>
      </c>
      <c r="F164" s="4" t="s">
        <v>240</v>
      </c>
      <c r="G164" s="6">
        <f>IF($F164="","",_xlfn.XLOOKUP($E164,[1]Hoja1!$S:$S,[1]Hoja1!W:W))</f>
        <v>2000000000</v>
      </c>
      <c r="H164" s="6">
        <f>IF($F164="","",_xlfn.XLOOKUP($E164,[1]Hoja1!$S:$S,[1]Hoja1!X:X))</f>
        <v>0</v>
      </c>
      <c r="I164" s="6">
        <f>IF($F164="","",_xlfn.XLOOKUP($E164,[1]Hoja1!$S:$S,[1]Hoja1!Y:Y))</f>
        <v>0</v>
      </c>
      <c r="J164" s="6">
        <f>IF($F164="","",_xlfn.XLOOKUP($E164,[1]Hoja1!$S:$S,[1]Hoja1!Z:Z))</f>
        <v>2000000000</v>
      </c>
      <c r="K164" s="6">
        <f>IF($F164="","",_xlfn.XLOOKUP($E164,[1]Hoja1!$S:$S,[1]Hoja1!AA:AA))</f>
        <v>0</v>
      </c>
      <c r="L164" s="6">
        <f>IF($F164="","",_xlfn.XLOOKUP($E164,[1]Hoja1!$S:$S,[1]Hoja1!AB:AB))</f>
        <v>815200000</v>
      </c>
      <c r="M164" s="6">
        <f>IF($F164="","",_xlfn.XLOOKUP($E164,[1]Hoja1!$S:$S,[1]Hoja1!AC:AC))</f>
        <v>1184800000</v>
      </c>
      <c r="N164" s="6">
        <f>IF($F164="","",_xlfn.XLOOKUP($E164,[1]Hoja1!$S:$S,[1]Hoja1!AD:AD))</f>
        <v>636602401.88999999</v>
      </c>
      <c r="O164" s="6">
        <f>IF($F164="","",_xlfn.XLOOKUP($E164,[1]Hoja1!$S:$S,[1]Hoja1!AE:AE))</f>
        <v>116849439</v>
      </c>
      <c r="P164" s="6">
        <f>IF($F164="","",_xlfn.XLOOKUP($E164,[1]Hoja1!$S:$S,[1]Hoja1!AF:AF))</f>
        <v>116849439</v>
      </c>
      <c r="Q164" s="6">
        <f t="shared" si="18"/>
        <v>519752962.88999999</v>
      </c>
      <c r="R164" s="6">
        <f t="shared" si="17"/>
        <v>0</v>
      </c>
    </row>
    <row r="165" spans="1:18" s="9" customFormat="1" ht="22.5">
      <c r="A165" s="20" t="s">
        <v>250</v>
      </c>
      <c r="B165" s="20"/>
      <c r="C165" s="20"/>
      <c r="D165" s="20"/>
      <c r="E165" s="3" t="str">
        <f t="shared" ref="E165:E198" si="19">A165&amp;B165</f>
        <v>TOTAL INVERSION</v>
      </c>
      <c r="F165" s="17"/>
      <c r="G165" s="17">
        <f t="shared" ref="G165:R165" si="20">SUM(G35:G164)</f>
        <v>3799191758599</v>
      </c>
      <c r="H165" s="17">
        <f t="shared" si="20"/>
        <v>0</v>
      </c>
      <c r="I165" s="17">
        <f t="shared" si="20"/>
        <v>0</v>
      </c>
      <c r="J165" s="17">
        <f t="shared" si="20"/>
        <v>3799191758599</v>
      </c>
      <c r="K165" s="17">
        <f t="shared" si="20"/>
        <v>0</v>
      </c>
      <c r="L165" s="17">
        <f t="shared" si="20"/>
        <v>3098689430364.1494</v>
      </c>
      <c r="M165" s="17">
        <f t="shared" si="20"/>
        <v>700502328234.84998</v>
      </c>
      <c r="N165" s="17">
        <f t="shared" si="20"/>
        <v>2194238287541.97</v>
      </c>
      <c r="O165" s="17">
        <f t="shared" si="20"/>
        <v>863052232940.86987</v>
      </c>
      <c r="P165" s="17">
        <f t="shared" si="20"/>
        <v>862156523140.75</v>
      </c>
      <c r="Q165" s="17">
        <f t="shared" si="20"/>
        <v>1331186054601.1001</v>
      </c>
      <c r="R165" s="17">
        <f t="shared" si="20"/>
        <v>895709800.11997688</v>
      </c>
    </row>
    <row r="166" spans="1:18" s="9" customFormat="1" ht="22.5">
      <c r="A166" s="11"/>
      <c r="B166" s="11"/>
      <c r="C166" s="11"/>
      <c r="D166" s="11"/>
      <c r="E166" s="3" t="str">
        <f t="shared" si="19"/>
        <v/>
      </c>
      <c r="F166" s="12"/>
      <c r="G166" s="12"/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2"/>
    </row>
    <row r="167" spans="1:18" s="9" customFormat="1" ht="22.5">
      <c r="A167" s="21" t="s">
        <v>251</v>
      </c>
      <c r="B167" s="21"/>
      <c r="C167" s="21"/>
      <c r="D167" s="21"/>
      <c r="E167" s="3" t="str">
        <f t="shared" si="19"/>
        <v>TOTAL GENERAL</v>
      </c>
      <c r="F167" s="18"/>
      <c r="G167" s="18">
        <f>G27+G33+G165</f>
        <v>4146091026186</v>
      </c>
      <c r="H167" s="18">
        <f t="shared" ref="H167:R167" si="21">H27+H33+H165</f>
        <v>0</v>
      </c>
      <c r="I167" s="18">
        <f t="shared" si="21"/>
        <v>0</v>
      </c>
      <c r="J167" s="18">
        <f t="shared" si="21"/>
        <v>4146091026186</v>
      </c>
      <c r="K167" s="18">
        <f t="shared" si="21"/>
        <v>3182700000</v>
      </c>
      <c r="L167" s="18">
        <f t="shared" si="21"/>
        <v>3300742443004.1592</v>
      </c>
      <c r="M167" s="18">
        <f t="shared" si="21"/>
        <v>842165883181.83997</v>
      </c>
      <c r="N167" s="18">
        <f t="shared" si="21"/>
        <v>2289555863562.9897</v>
      </c>
      <c r="O167" s="18">
        <f t="shared" si="21"/>
        <v>937492507349.98987</v>
      </c>
      <c r="P167" s="18">
        <f t="shared" si="21"/>
        <v>936446280558.48999</v>
      </c>
      <c r="Q167" s="18">
        <f t="shared" si="21"/>
        <v>1352063356213</v>
      </c>
      <c r="R167" s="18">
        <f t="shared" si="21"/>
        <v>1046226791.4999779</v>
      </c>
    </row>
    <row r="168" spans="1:18" hidden="1">
      <c r="A168" s="5" t="s">
        <v>0</v>
      </c>
      <c r="B168" s="3" t="s">
        <v>0</v>
      </c>
      <c r="C168" s="3" t="s">
        <v>0</v>
      </c>
      <c r="D168" s="3" t="s">
        <v>0</v>
      </c>
      <c r="E168" s="3"/>
      <c r="F168" s="4" t="s">
        <v>0</v>
      </c>
      <c r="G168" s="6">
        <v>4146091026186</v>
      </c>
      <c r="H168" s="6">
        <v>0</v>
      </c>
      <c r="I168" s="6">
        <v>0</v>
      </c>
      <c r="J168" s="6">
        <v>4146091026186</v>
      </c>
      <c r="K168" s="6">
        <v>3182700000</v>
      </c>
      <c r="L168" s="6">
        <v>2687767019844.6299</v>
      </c>
      <c r="M168" s="6">
        <v>1455141306341.3701</v>
      </c>
      <c r="N168" s="6">
        <v>2033690184338.5901</v>
      </c>
      <c r="O168" s="6">
        <v>844803640944.34998</v>
      </c>
      <c r="P168" s="6">
        <v>842381646164.88</v>
      </c>
      <c r="Q168" s="6">
        <f t="shared" ref="Q168:Q189" si="22">N168-O168</f>
        <v>1188886543394.2402</v>
      </c>
      <c r="R168" s="6">
        <f t="shared" si="17"/>
        <v>2421994779.4699707</v>
      </c>
    </row>
    <row r="169" spans="1:18" s="9" customFormat="1" hidden="1">
      <c r="A169" s="15" t="s">
        <v>0</v>
      </c>
      <c r="B169" s="13" t="s">
        <v>0</v>
      </c>
      <c r="C169" s="13" t="s">
        <v>0</v>
      </c>
      <c r="D169" s="13" t="s">
        <v>0</v>
      </c>
      <c r="E169" s="13"/>
      <c r="F169" s="14" t="s">
        <v>0</v>
      </c>
      <c r="G169" s="19">
        <f>+G167-G168</f>
        <v>0</v>
      </c>
      <c r="H169" s="19">
        <f>+H167-H168</f>
        <v>0</v>
      </c>
      <c r="I169" s="19">
        <f t="shared" ref="I169:R169" si="23">+I167-I168</f>
        <v>0</v>
      </c>
      <c r="J169" s="19">
        <f>+J167-J168</f>
        <v>0</v>
      </c>
      <c r="K169" s="19">
        <f t="shared" si="23"/>
        <v>0</v>
      </c>
      <c r="L169" s="19">
        <f t="shared" si="23"/>
        <v>612975423159.5293</v>
      </c>
      <c r="M169" s="19">
        <f t="shared" si="23"/>
        <v>-612975423159.53015</v>
      </c>
      <c r="N169" s="19">
        <f t="shared" si="23"/>
        <v>255865679224.39966</v>
      </c>
      <c r="O169" s="19">
        <f t="shared" si="23"/>
        <v>92688866405.639893</v>
      </c>
      <c r="P169" s="19">
        <f t="shared" si="23"/>
        <v>94064634393.609985</v>
      </c>
      <c r="Q169" s="19">
        <f t="shared" si="23"/>
        <v>163176812818.75977</v>
      </c>
      <c r="R169" s="19">
        <f t="shared" si="23"/>
        <v>-1375767987.9699926</v>
      </c>
    </row>
    <row r="170" spans="1:18" hidden="1">
      <c r="A170" s="5" t="s">
        <v>0</v>
      </c>
      <c r="B170" s="3" t="s">
        <v>0</v>
      </c>
      <c r="C170" s="3" t="s">
        <v>0</v>
      </c>
      <c r="D170" s="3" t="s">
        <v>0</v>
      </c>
      <c r="E170" s="3"/>
      <c r="F170" s="4" t="s">
        <v>0</v>
      </c>
      <c r="G170" s="7" t="s">
        <v>0</v>
      </c>
      <c r="H170" s="7" t="s">
        <v>0</v>
      </c>
      <c r="I170" s="7" t="s">
        <v>0</v>
      </c>
      <c r="J170" s="7" t="s">
        <v>0</v>
      </c>
      <c r="K170" s="7" t="s">
        <v>0</v>
      </c>
      <c r="L170" s="7" t="s">
        <v>0</v>
      </c>
      <c r="M170" s="7" t="s">
        <v>0</v>
      </c>
      <c r="N170" s="7" t="s">
        <v>0</v>
      </c>
      <c r="O170" s="7" t="s">
        <v>0</v>
      </c>
      <c r="P170" s="7" t="s">
        <v>0</v>
      </c>
      <c r="Q170" s="6"/>
      <c r="R170" s="6"/>
    </row>
    <row r="171" spans="1:18" ht="33.950000000000003" customHeight="1"/>
  </sheetData>
  <autoFilter ref="A4:P170" xr:uid="{00000000-0001-0000-0000-000000000000}"/>
  <mergeCells count="9">
    <mergeCell ref="A33:D33"/>
    <mergeCell ref="A165:D165"/>
    <mergeCell ref="A167:D167"/>
    <mergeCell ref="F2:J2"/>
    <mergeCell ref="A8:D8"/>
    <mergeCell ref="A11:D11"/>
    <mergeCell ref="A18:D18"/>
    <mergeCell ref="A25:D25"/>
    <mergeCell ref="A27:D27"/>
  </mergeCells>
  <conditionalFormatting sqref="E1:E1048576">
    <cfRule type="duplicateValues" dxfId="0" priority="1"/>
  </conditionalFormatting>
  <pageMargins left="0.78740157480314965" right="0.78740157480314965" top="0.39370078740157483" bottom="0.39370078740157483" header="0.39370078740157483" footer="0.39370078740157483"/>
  <pageSetup paperSize="14" scale="48" orientation="landscape" horizontalDpi="300" verticalDpi="300" r:id="rId1"/>
  <headerFooter alignWithMargins="0">
    <oddFooter>&amp;CPágina &amp;P de &amp;N</oddFooter>
  </headerFooter>
  <colBreaks count="1" manualBreakCount="1">
    <brk id="1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4</vt:i4>
      </vt:variant>
    </vt:vector>
  </HeadingPairs>
  <TitlesOfParts>
    <vt:vector size="6" baseType="lpstr">
      <vt:lpstr>REP_EPG034_EjecucionPresupuesta</vt:lpstr>
      <vt:lpstr>REP_EPG034_EjecucionPresupuFORM</vt:lpstr>
      <vt:lpstr>REP_EPG034_EjecucionPresupuesta!Área_de_impresión</vt:lpstr>
      <vt:lpstr>REP_EPG034_EjecucionPresupuFORM!Área_de_impresión</vt:lpstr>
      <vt:lpstr>REP_EPG034_EjecucionPresupuesta!Títulos_a_imprimir</vt:lpstr>
      <vt:lpstr>REP_EPG034_EjecucionPresupuFORM!Títulos_a_imprimir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Eduardo Forero Santos</dc:creator>
  <cp:lastModifiedBy>David Camilo Fonseca Puentes</cp:lastModifiedBy>
  <cp:lastPrinted>2023-06-06T15:44:44Z</cp:lastPrinted>
  <dcterms:created xsi:type="dcterms:W3CDTF">2023-06-01T12:40:12Z</dcterms:created>
  <dcterms:modified xsi:type="dcterms:W3CDTF">2023-07-07T20:31:03Z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