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rincon\AppData\Local\Microsoft\Windows\INetCache\Content.Outlook\BHLQ5HKY\"/>
    </mc:Choice>
  </mc:AlternateContent>
  <xr:revisionPtr revIDLastSave="0" documentId="8_{979D35BE-27E9-40BF-8FFF-26815848BBBE}" xr6:coauthVersionLast="46" xr6:coauthVersionMax="46" xr10:uidLastSave="{00000000-0000-0000-0000-000000000000}"/>
  <bookViews>
    <workbookView xWindow="-120" yWindow="-120" windowWidth="29040" windowHeight="15840" activeTab="2" xr2:uid="{00000000-000D-0000-FFFF-FFFF00000000}"/>
  </bookViews>
  <sheets>
    <sheet name="Vigencia Actual" sheetId="1" r:id="rId1"/>
    <sheet name="Vigencia Anterior" sheetId="2" r:id="rId2"/>
    <sheet name="Informe de Gestion Acumulado" sheetId="3" r:id="rId3"/>
    <sheet name="Informe de Gestion Acumulad (2)" sheetId="9" state="hidden" r:id="rId4"/>
    <sheet name="Devoluciones" sheetId="4" state="hidden" r:id="rId5"/>
    <sheet name="Anulaciones" sheetId="5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xlnm._FilterDatabase" localSheetId="4" hidden="1">Devoluciones!$A$6:$X$58</definedName>
    <definedName name="_xlnm._FilterDatabase" localSheetId="0" hidden="1">'Vigencia Actual'!$A$6:$AE$64</definedName>
    <definedName name="_xlnm._FilterDatabase" localSheetId="1" hidden="1">'Vigencia Anterior'!$A$6:$Y$42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9" l="1"/>
  <c r="B13" i="9"/>
  <c r="C11" i="9"/>
  <c r="B11" i="9"/>
  <c r="B10" i="9"/>
  <c r="B9" i="9"/>
  <c r="B8" i="9"/>
  <c r="B7" i="9"/>
  <c r="B4" i="9"/>
  <c r="W42" i="2"/>
  <c r="W13" i="2"/>
  <c r="Z14" i="1"/>
  <c r="AA20" i="1"/>
  <c r="N12" i="3" s="1"/>
  <c r="AA64" i="1"/>
  <c r="AA56" i="1"/>
  <c r="AA53" i="1"/>
  <c r="AA49" i="1"/>
  <c r="AA32" i="1"/>
  <c r="AA24" i="1"/>
  <c r="AA22" i="1"/>
  <c r="AA18" i="1"/>
  <c r="AA17" i="1"/>
  <c r="AA16" i="1"/>
  <c r="O12" i="3" l="1"/>
  <c r="P12" i="3"/>
  <c r="E11" i="9"/>
  <c r="D11" i="9"/>
  <c r="V42" i="2"/>
  <c r="V13" i="2"/>
  <c r="Z56" i="1"/>
  <c r="Z53" i="1"/>
  <c r="Z32" i="1"/>
  <c r="Z24" i="1"/>
  <c r="Z22" i="1"/>
  <c r="Z21" i="1" s="1"/>
  <c r="Z18" i="1"/>
  <c r="Z17" i="1"/>
  <c r="Z16" i="1"/>
  <c r="Z28" i="1" l="1"/>
  <c r="Z27" i="1" s="1"/>
  <c r="AA28" i="1"/>
  <c r="AA27" i="1" s="1"/>
  <c r="M15" i="3"/>
  <c r="V22" i="2"/>
  <c r="V23" i="2"/>
  <c r="W23" i="2"/>
  <c r="W22" i="2" s="1"/>
  <c r="X23" i="2"/>
  <c r="X22" i="2" s="1"/>
  <c r="M22" i="2"/>
  <c r="M23" i="2"/>
  <c r="N23" i="2"/>
  <c r="N22" i="2" s="1"/>
  <c r="O23" i="2"/>
  <c r="O22" i="2" s="1"/>
  <c r="P23" i="2"/>
  <c r="P22" i="2" s="1"/>
  <c r="Q23" i="2"/>
  <c r="Q22" i="2" s="1"/>
  <c r="R23" i="2"/>
  <c r="R22" i="2" s="1"/>
  <c r="S23" i="2"/>
  <c r="S22" i="2" s="1"/>
  <c r="T23" i="2"/>
  <c r="T22" i="2" s="1"/>
  <c r="U23" i="2"/>
  <c r="U22" i="2" s="1"/>
  <c r="L23" i="2"/>
  <c r="L22" i="2" s="1"/>
  <c r="AB28" i="1"/>
  <c r="AB27" i="1" s="1"/>
  <c r="Q28" i="1"/>
  <c r="Q27" i="1" s="1"/>
  <c r="R28" i="1"/>
  <c r="R27" i="1" s="1"/>
  <c r="S28" i="1"/>
  <c r="S27" i="1" s="1"/>
  <c r="T28" i="1"/>
  <c r="T27" i="1" s="1"/>
  <c r="U28" i="1"/>
  <c r="U27" i="1" s="1"/>
  <c r="V28" i="1"/>
  <c r="V27" i="1" s="1"/>
  <c r="W28" i="1"/>
  <c r="W27" i="1" s="1"/>
  <c r="X28" i="1"/>
  <c r="X27" i="1" s="1"/>
  <c r="Y28" i="1"/>
  <c r="Y27" i="1" s="1"/>
  <c r="P28" i="1"/>
  <c r="P27" i="1" s="1"/>
  <c r="AC29" i="1"/>
  <c r="N15" i="3" s="1"/>
  <c r="M28" i="1"/>
  <c r="M27" i="1" s="1"/>
  <c r="O29" i="1"/>
  <c r="AD29" i="1" s="1"/>
  <c r="AD28" i="1" s="1"/>
  <c r="AD27" i="1" s="1"/>
  <c r="L28" i="1"/>
  <c r="Y53" i="1"/>
  <c r="Y24" i="1"/>
  <c r="Y22" i="1"/>
  <c r="Y17" i="1"/>
  <c r="Y16" i="1"/>
  <c r="L15" i="3" l="1"/>
  <c r="P15" i="3" s="1"/>
  <c r="AE29" i="1"/>
  <c r="O28" i="1"/>
  <c r="Y22" i="2"/>
  <c r="AC28" i="1"/>
  <c r="AC27" i="1" s="1"/>
  <c r="O15" i="3"/>
  <c r="Y23" i="2"/>
  <c r="L27" i="1"/>
  <c r="Q15" i="3" l="1"/>
  <c r="O27" i="1"/>
  <c r="Y56" i="1"/>
  <c r="T13" i="2" l="1"/>
  <c r="T42" i="2"/>
  <c r="T41" i="2"/>
  <c r="X56" i="1"/>
  <c r="X53" i="1"/>
  <c r="X35" i="1"/>
  <c r="X24" i="1"/>
  <c r="X22" i="1"/>
  <c r="X21" i="1" s="1"/>
  <c r="X18" i="1"/>
  <c r="X17" i="1"/>
  <c r="X16" i="1"/>
  <c r="W56" i="1" l="1"/>
  <c r="W24" i="1"/>
  <c r="W53" i="1"/>
  <c r="S17" i="2"/>
  <c r="S13" i="2"/>
  <c r="W39" i="1"/>
  <c r="W32" i="1"/>
  <c r="W22" i="1"/>
  <c r="W18" i="1"/>
  <c r="W17" i="1"/>
  <c r="W16" i="1"/>
  <c r="R41" i="2" l="1"/>
  <c r="R13" i="2"/>
  <c r="R17" i="2"/>
  <c r="V56" i="1"/>
  <c r="V53" i="1"/>
  <c r="V24" i="1"/>
  <c r="V22" i="1"/>
  <c r="V18" i="1"/>
  <c r="V17" i="1"/>
  <c r="V16" i="1"/>
  <c r="AC22" i="1" l="1"/>
  <c r="AD22" i="1" s="1"/>
  <c r="W21" i="1"/>
  <c r="Y21" i="1"/>
  <c r="AA21" i="1"/>
  <c r="V21" i="1"/>
  <c r="S30" i="2"/>
  <c r="T30" i="2"/>
  <c r="U30" i="2"/>
  <c r="V30" i="2"/>
  <c r="W30" i="2"/>
  <c r="X30" i="2"/>
  <c r="X28" i="2" s="1"/>
  <c r="R30" i="2"/>
  <c r="AD39" i="1"/>
  <c r="X38" i="1"/>
  <c r="Y38" i="1"/>
  <c r="Z38" i="1"/>
  <c r="AA38" i="1"/>
  <c r="W38" i="1"/>
  <c r="V38" i="1"/>
  <c r="Q15" i="5" l="1"/>
  <c r="Q13" i="2"/>
  <c r="U56" i="1"/>
  <c r="U53" i="1"/>
  <c r="U24" i="1"/>
  <c r="U21" i="1"/>
  <c r="U18" i="1"/>
  <c r="U17" i="1"/>
  <c r="U16" i="1"/>
  <c r="P42" i="2" l="1"/>
  <c r="P17" i="2"/>
  <c r="P16" i="2"/>
  <c r="P13" i="2"/>
  <c r="T56" i="1"/>
  <c r="T53" i="1"/>
  <c r="T38" i="1"/>
  <c r="T32" i="1"/>
  <c r="T17" i="1"/>
  <c r="T16" i="1"/>
  <c r="T24" i="1"/>
  <c r="T21" i="1"/>
  <c r="T18" i="1"/>
  <c r="S24" i="1" l="1"/>
  <c r="O41" i="2"/>
  <c r="O17" i="2"/>
  <c r="O13" i="2"/>
  <c r="S56" i="1"/>
  <c r="S53" i="1"/>
  <c r="S21" i="1"/>
  <c r="S18" i="1"/>
  <c r="S17" i="1"/>
  <c r="R17" i="1" l="1"/>
  <c r="N17" i="2"/>
  <c r="N16" i="2"/>
  <c r="R16" i="1"/>
  <c r="A3" i="3" l="1"/>
  <c r="A3" i="2"/>
  <c r="X13" i="4" l="1"/>
  <c r="X16" i="4"/>
  <c r="X17" i="4"/>
  <c r="X18" i="4"/>
  <c r="X20" i="4"/>
  <c r="X22" i="4"/>
  <c r="X27" i="4"/>
  <c r="X30" i="4"/>
  <c r="X32" i="4"/>
  <c r="X33" i="4"/>
  <c r="X35" i="4"/>
  <c r="X39" i="4"/>
  <c r="X40" i="4"/>
  <c r="X41" i="4"/>
  <c r="X43" i="4"/>
  <c r="X47" i="4"/>
  <c r="X48" i="4"/>
  <c r="X50" i="4"/>
  <c r="X51" i="4"/>
  <c r="X52" i="4"/>
  <c r="X54" i="4"/>
  <c r="X57" i="4"/>
  <c r="X58" i="4"/>
  <c r="X42" i="2" s="1"/>
  <c r="Q53" i="1" l="1"/>
  <c r="Q56" i="1"/>
  <c r="R53" i="1" l="1"/>
  <c r="R38" i="1"/>
  <c r="R24" i="1"/>
  <c r="R21" i="1"/>
  <c r="R18" i="1"/>
  <c r="N42" i="2"/>
  <c r="N13" i="2"/>
  <c r="R56" i="1" l="1"/>
  <c r="Y37" i="2" l="1"/>
  <c r="X58" i="5" l="1"/>
  <c r="X57" i="5"/>
  <c r="X50" i="5"/>
  <c r="X49" i="5" s="1"/>
  <c r="X47" i="5"/>
  <c r="X46" i="5" s="1"/>
  <c r="X45" i="5" s="1"/>
  <c r="X44" i="5" s="1"/>
  <c r="X43" i="5"/>
  <c r="X41" i="5"/>
  <c r="X38" i="5" s="1"/>
  <c r="X37" i="5" s="1"/>
  <c r="X33" i="5"/>
  <c r="X32" i="5"/>
  <c r="X30" i="5"/>
  <c r="X29" i="5" s="1"/>
  <c r="X28" i="5" s="1"/>
  <c r="X27" i="5"/>
  <c r="X26" i="5" s="1"/>
  <c r="X25" i="5" s="1"/>
  <c r="X22" i="5"/>
  <c r="X21" i="5" s="1"/>
  <c r="X20" i="5"/>
  <c r="X19" i="5" s="1"/>
  <c r="X18" i="5"/>
  <c r="X17" i="5"/>
  <c r="X16" i="5"/>
  <c r="X13" i="5"/>
  <c r="X12" i="5" s="1"/>
  <c r="X56" i="5"/>
  <c r="X55" i="5" s="1"/>
  <c r="W56" i="5"/>
  <c r="W55" i="5" s="1"/>
  <c r="V56" i="5"/>
  <c r="V55" i="5" s="1"/>
  <c r="U56" i="5"/>
  <c r="U55" i="5" s="1"/>
  <c r="T56" i="5"/>
  <c r="S56" i="5"/>
  <c r="S55" i="5" s="1"/>
  <c r="R56" i="5"/>
  <c r="R55" i="5" s="1"/>
  <c r="Q56" i="5"/>
  <c r="Q55" i="5" s="1"/>
  <c r="P56" i="5"/>
  <c r="O56" i="5"/>
  <c r="O55" i="5" s="1"/>
  <c r="N56" i="5"/>
  <c r="M56" i="5"/>
  <c r="M55" i="5" s="1"/>
  <c r="L56" i="5"/>
  <c r="T55" i="5"/>
  <c r="P55" i="5"/>
  <c r="N55" i="5"/>
  <c r="L55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W49" i="5"/>
  <c r="V49" i="5"/>
  <c r="U49" i="5"/>
  <c r="T49" i="5"/>
  <c r="S49" i="5"/>
  <c r="R49" i="5"/>
  <c r="Q49" i="5"/>
  <c r="P49" i="5"/>
  <c r="O49" i="5"/>
  <c r="N49" i="5"/>
  <c r="M49" i="5"/>
  <c r="L49" i="5"/>
  <c r="W46" i="5"/>
  <c r="W45" i="5" s="1"/>
  <c r="W44" i="5" s="1"/>
  <c r="V46" i="5"/>
  <c r="V45" i="5" s="1"/>
  <c r="V44" i="5" s="1"/>
  <c r="U46" i="5"/>
  <c r="U45" i="5" s="1"/>
  <c r="U44" i="5" s="1"/>
  <c r="T46" i="5"/>
  <c r="T45" i="5" s="1"/>
  <c r="T44" i="5" s="1"/>
  <c r="S46" i="5"/>
  <c r="S45" i="5" s="1"/>
  <c r="S44" i="5" s="1"/>
  <c r="R46" i="5"/>
  <c r="R45" i="5" s="1"/>
  <c r="R44" i="5" s="1"/>
  <c r="Q46" i="5"/>
  <c r="Q45" i="5" s="1"/>
  <c r="Q44" i="5" s="1"/>
  <c r="P46" i="5"/>
  <c r="O46" i="5"/>
  <c r="O45" i="5" s="1"/>
  <c r="O44" i="5" s="1"/>
  <c r="N46" i="5"/>
  <c r="N45" i="5" s="1"/>
  <c r="N44" i="5" s="1"/>
  <c r="M46" i="5"/>
  <c r="M45" i="5" s="1"/>
  <c r="M44" i="5" s="1"/>
  <c r="L46" i="5"/>
  <c r="L45" i="5" s="1"/>
  <c r="L44" i="5" s="1"/>
  <c r="P45" i="5"/>
  <c r="P44" i="5" s="1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W38" i="5"/>
  <c r="W37" i="5" s="1"/>
  <c r="V38" i="5"/>
  <c r="V37" i="5" s="1"/>
  <c r="U38" i="5"/>
  <c r="U37" i="5" s="1"/>
  <c r="T38" i="5"/>
  <c r="S38" i="5"/>
  <c r="S37" i="5" s="1"/>
  <c r="R38" i="5"/>
  <c r="R37" i="5" s="1"/>
  <c r="R36" i="5" s="1"/>
  <c r="Q38" i="5"/>
  <c r="Q37" i="5" s="1"/>
  <c r="P38" i="5"/>
  <c r="O38" i="5"/>
  <c r="O37" i="5" s="1"/>
  <c r="N38" i="5"/>
  <c r="N37" i="5" s="1"/>
  <c r="M38" i="5"/>
  <c r="M37" i="5" s="1"/>
  <c r="L38" i="5"/>
  <c r="T37" i="5"/>
  <c r="P37" i="5"/>
  <c r="L37" i="5"/>
  <c r="X34" i="5"/>
  <c r="X31" i="5" s="1"/>
  <c r="W34" i="5"/>
  <c r="V34" i="5"/>
  <c r="V31" i="5" s="1"/>
  <c r="U34" i="5"/>
  <c r="T34" i="5"/>
  <c r="T31" i="5" s="1"/>
  <c r="S34" i="5"/>
  <c r="R34" i="5"/>
  <c r="R31" i="5" s="1"/>
  <c r="Q34" i="5"/>
  <c r="Q31" i="5" s="1"/>
  <c r="P34" i="5"/>
  <c r="P31" i="5" s="1"/>
  <c r="O34" i="5"/>
  <c r="N34" i="5"/>
  <c r="N31" i="5" s="1"/>
  <c r="M34" i="5"/>
  <c r="M31" i="5" s="1"/>
  <c r="L34" i="5"/>
  <c r="L31" i="5" s="1"/>
  <c r="W31" i="5"/>
  <c r="U31" i="5"/>
  <c r="S31" i="5"/>
  <c r="O31" i="5"/>
  <c r="W29" i="5"/>
  <c r="V29" i="5"/>
  <c r="V28" i="5" s="1"/>
  <c r="U29" i="5"/>
  <c r="U28" i="5" s="1"/>
  <c r="T29" i="5"/>
  <c r="T28" i="5" s="1"/>
  <c r="S29" i="5"/>
  <c r="S28" i="5" s="1"/>
  <c r="R29" i="5"/>
  <c r="R28" i="5" s="1"/>
  <c r="Q29" i="5"/>
  <c r="P29" i="5"/>
  <c r="P28" i="5" s="1"/>
  <c r="O29" i="5"/>
  <c r="O28" i="5" s="1"/>
  <c r="N29" i="5"/>
  <c r="N28" i="5" s="1"/>
  <c r="M29" i="5"/>
  <c r="M28" i="5" s="1"/>
  <c r="L29" i="5"/>
  <c r="L28" i="5" s="1"/>
  <c r="W28" i="5"/>
  <c r="Q28" i="5"/>
  <c r="W26" i="5"/>
  <c r="V26" i="5"/>
  <c r="V25" i="5" s="1"/>
  <c r="U26" i="5"/>
  <c r="T26" i="5"/>
  <c r="T25" i="5" s="1"/>
  <c r="S26" i="5"/>
  <c r="R26" i="5"/>
  <c r="R25" i="5" s="1"/>
  <c r="Q26" i="5"/>
  <c r="Q25" i="5" s="1"/>
  <c r="P26" i="5"/>
  <c r="P25" i="5" s="1"/>
  <c r="O26" i="5"/>
  <c r="N26" i="5"/>
  <c r="N25" i="5" s="1"/>
  <c r="M26" i="5"/>
  <c r="M25" i="5" s="1"/>
  <c r="L26" i="5"/>
  <c r="L25" i="5" s="1"/>
  <c r="W25" i="5"/>
  <c r="U25" i="5"/>
  <c r="S25" i="5"/>
  <c r="O25" i="5"/>
  <c r="W21" i="5"/>
  <c r="V21" i="5"/>
  <c r="U21" i="5"/>
  <c r="T21" i="5"/>
  <c r="S21" i="5"/>
  <c r="R21" i="5"/>
  <c r="Q21" i="5"/>
  <c r="P21" i="5"/>
  <c r="O21" i="5"/>
  <c r="N21" i="5"/>
  <c r="M21" i="5"/>
  <c r="L21" i="5"/>
  <c r="W19" i="5"/>
  <c r="V19" i="5"/>
  <c r="U19" i="5"/>
  <c r="T19" i="5"/>
  <c r="S19" i="5"/>
  <c r="R19" i="5"/>
  <c r="Q19" i="5"/>
  <c r="P19" i="5"/>
  <c r="O19" i="5"/>
  <c r="N19" i="5"/>
  <c r="M19" i="5"/>
  <c r="L19" i="5"/>
  <c r="W15" i="5"/>
  <c r="W14" i="5" s="1"/>
  <c r="V15" i="5"/>
  <c r="V14" i="5" s="1"/>
  <c r="U15" i="5"/>
  <c r="T15" i="5"/>
  <c r="T14" i="5" s="1"/>
  <c r="S15" i="5"/>
  <c r="S14" i="5" s="1"/>
  <c r="R15" i="5"/>
  <c r="R14" i="5" s="1"/>
  <c r="P15" i="5"/>
  <c r="P14" i="5" s="1"/>
  <c r="O15" i="5"/>
  <c r="N15" i="5"/>
  <c r="N14" i="5" s="1"/>
  <c r="M15" i="5"/>
  <c r="M14" i="5" s="1"/>
  <c r="L15" i="5"/>
  <c r="L14" i="5" s="1"/>
  <c r="U14" i="5"/>
  <c r="Q14" i="5"/>
  <c r="O14" i="5"/>
  <c r="W12" i="5"/>
  <c r="V12" i="5"/>
  <c r="U12" i="5"/>
  <c r="T12" i="5"/>
  <c r="S12" i="5"/>
  <c r="R12" i="5"/>
  <c r="Q12" i="5"/>
  <c r="P12" i="5"/>
  <c r="O12" i="5"/>
  <c r="N12" i="5"/>
  <c r="M12" i="5"/>
  <c r="L12" i="5"/>
  <c r="W56" i="4"/>
  <c r="W55" i="4" s="1"/>
  <c r="V56" i="4"/>
  <c r="V55" i="4" s="1"/>
  <c r="U56" i="4"/>
  <c r="U55" i="4" s="1"/>
  <c r="T56" i="4"/>
  <c r="T55" i="4" s="1"/>
  <c r="S56" i="4"/>
  <c r="S55" i="4" s="1"/>
  <c r="R56" i="4"/>
  <c r="R55" i="4" s="1"/>
  <c r="Q56" i="4"/>
  <c r="P56" i="4"/>
  <c r="P55" i="4" s="1"/>
  <c r="O56" i="4"/>
  <c r="O55" i="4" s="1"/>
  <c r="N56" i="4"/>
  <c r="N55" i="4" s="1"/>
  <c r="M56" i="4"/>
  <c r="M55" i="4" s="1"/>
  <c r="L56" i="4"/>
  <c r="Q55" i="4"/>
  <c r="W53" i="4"/>
  <c r="V53" i="4"/>
  <c r="U53" i="4"/>
  <c r="T53" i="4"/>
  <c r="S53" i="4"/>
  <c r="R53" i="4"/>
  <c r="Q53" i="4"/>
  <c r="P53" i="4"/>
  <c r="O53" i="4"/>
  <c r="N53" i="4"/>
  <c r="M53" i="4"/>
  <c r="L53" i="4"/>
  <c r="W49" i="4"/>
  <c r="V49" i="4"/>
  <c r="U49" i="4"/>
  <c r="T49" i="4"/>
  <c r="S49" i="4"/>
  <c r="R49" i="4"/>
  <c r="Q49" i="4"/>
  <c r="P49" i="4"/>
  <c r="O49" i="4"/>
  <c r="N49" i="4"/>
  <c r="M49" i="4"/>
  <c r="L49" i="4"/>
  <c r="X49" i="4" s="1"/>
  <c r="W46" i="4"/>
  <c r="W45" i="4" s="1"/>
  <c r="W44" i="4" s="1"/>
  <c r="V46" i="4"/>
  <c r="U46" i="4"/>
  <c r="U45" i="4" s="1"/>
  <c r="T46" i="4"/>
  <c r="T45" i="4" s="1"/>
  <c r="S46" i="4"/>
  <c r="S45" i="4" s="1"/>
  <c r="R46" i="4"/>
  <c r="R45" i="4" s="1"/>
  <c r="Q46" i="4"/>
  <c r="Q45" i="4" s="1"/>
  <c r="P46" i="4"/>
  <c r="P45" i="4" s="1"/>
  <c r="O46" i="4"/>
  <c r="O45" i="4" s="1"/>
  <c r="N46" i="4"/>
  <c r="N45" i="4" s="1"/>
  <c r="M46" i="4"/>
  <c r="M45" i="4" s="1"/>
  <c r="L46" i="4"/>
  <c r="V45" i="4"/>
  <c r="W42" i="4"/>
  <c r="V42" i="4"/>
  <c r="U42" i="4"/>
  <c r="T42" i="4"/>
  <c r="S42" i="4"/>
  <c r="R42" i="4"/>
  <c r="Q42" i="4"/>
  <c r="P42" i="4"/>
  <c r="O42" i="4"/>
  <c r="N42" i="4"/>
  <c r="M42" i="4"/>
  <c r="L42" i="4"/>
  <c r="W38" i="4"/>
  <c r="W37" i="4" s="1"/>
  <c r="V38" i="4"/>
  <c r="V37" i="4" s="1"/>
  <c r="U38" i="4"/>
  <c r="U37" i="4" s="1"/>
  <c r="T38" i="4"/>
  <c r="T37" i="4" s="1"/>
  <c r="S38" i="4"/>
  <c r="R38" i="4"/>
  <c r="R37" i="4" s="1"/>
  <c r="Q38" i="4"/>
  <c r="Q37" i="4" s="1"/>
  <c r="P38" i="4"/>
  <c r="P37" i="4" s="1"/>
  <c r="O38" i="4"/>
  <c r="O37" i="4" s="1"/>
  <c r="N38" i="4"/>
  <c r="N37" i="4" s="1"/>
  <c r="M38" i="4"/>
  <c r="M37" i="4" s="1"/>
  <c r="L38" i="4"/>
  <c r="S37" i="4"/>
  <c r="W34" i="4"/>
  <c r="V34" i="4"/>
  <c r="V31" i="4" s="1"/>
  <c r="U34" i="4"/>
  <c r="U31" i="4" s="1"/>
  <c r="T34" i="4"/>
  <c r="T31" i="4" s="1"/>
  <c r="S34" i="4"/>
  <c r="S31" i="4" s="1"/>
  <c r="R34" i="4"/>
  <c r="R31" i="4" s="1"/>
  <c r="Q34" i="4"/>
  <c r="Q31" i="4" s="1"/>
  <c r="P34" i="4"/>
  <c r="P31" i="4" s="1"/>
  <c r="O34" i="4"/>
  <c r="O31" i="4" s="1"/>
  <c r="N34" i="4"/>
  <c r="N31" i="4" s="1"/>
  <c r="M34" i="4"/>
  <c r="M31" i="4" s="1"/>
  <c r="L34" i="4"/>
  <c r="W31" i="4"/>
  <c r="W29" i="4"/>
  <c r="W28" i="4" s="1"/>
  <c r="V29" i="4"/>
  <c r="V28" i="4" s="1"/>
  <c r="U29" i="4"/>
  <c r="U28" i="4" s="1"/>
  <c r="T29" i="4"/>
  <c r="T28" i="4" s="1"/>
  <c r="S29" i="4"/>
  <c r="S28" i="4" s="1"/>
  <c r="R29" i="4"/>
  <c r="R28" i="4" s="1"/>
  <c r="Q29" i="4"/>
  <c r="Q28" i="4" s="1"/>
  <c r="P29" i="4"/>
  <c r="P28" i="4" s="1"/>
  <c r="O29" i="4"/>
  <c r="O28" i="4" s="1"/>
  <c r="N29" i="4"/>
  <c r="N28" i="4" s="1"/>
  <c r="M29" i="4"/>
  <c r="M28" i="4" s="1"/>
  <c r="L29" i="4"/>
  <c r="W26" i="4"/>
  <c r="W25" i="4" s="1"/>
  <c r="V26" i="4"/>
  <c r="V25" i="4" s="1"/>
  <c r="U26" i="4"/>
  <c r="U25" i="4" s="1"/>
  <c r="T26" i="4"/>
  <c r="T25" i="4" s="1"/>
  <c r="S26" i="4"/>
  <c r="S25" i="4" s="1"/>
  <c r="R26" i="4"/>
  <c r="R25" i="4" s="1"/>
  <c r="Q26" i="4"/>
  <c r="Q25" i="4" s="1"/>
  <c r="P26" i="4"/>
  <c r="P25" i="4" s="1"/>
  <c r="O26" i="4"/>
  <c r="O25" i="4" s="1"/>
  <c r="N26" i="4"/>
  <c r="N25" i="4" s="1"/>
  <c r="M26" i="4"/>
  <c r="M25" i="4" s="1"/>
  <c r="L26" i="4"/>
  <c r="W21" i="4"/>
  <c r="V21" i="4"/>
  <c r="U21" i="4"/>
  <c r="T21" i="4"/>
  <c r="S21" i="4"/>
  <c r="R21" i="4"/>
  <c r="Q21" i="4"/>
  <c r="P21" i="4"/>
  <c r="O21" i="4"/>
  <c r="N21" i="4"/>
  <c r="M21" i="4"/>
  <c r="L21" i="4"/>
  <c r="W19" i="4"/>
  <c r="V19" i="4"/>
  <c r="U19" i="4"/>
  <c r="T19" i="4"/>
  <c r="S19" i="4"/>
  <c r="R19" i="4"/>
  <c r="Q19" i="4"/>
  <c r="P19" i="4"/>
  <c r="O19" i="4"/>
  <c r="N19" i="4"/>
  <c r="M19" i="4"/>
  <c r="L19" i="4"/>
  <c r="W15" i="4"/>
  <c r="V15" i="4"/>
  <c r="U15" i="4"/>
  <c r="U14" i="4" s="1"/>
  <c r="T15" i="4"/>
  <c r="T14" i="4" s="1"/>
  <c r="S15" i="4"/>
  <c r="S14" i="4" s="1"/>
  <c r="R15" i="4"/>
  <c r="R14" i="4" s="1"/>
  <c r="Q15" i="4"/>
  <c r="Q14" i="4" s="1"/>
  <c r="P15" i="4"/>
  <c r="P14" i="4" s="1"/>
  <c r="O15" i="4"/>
  <c r="O14" i="4" s="1"/>
  <c r="N15" i="4"/>
  <c r="N14" i="4" s="1"/>
  <c r="M15" i="4"/>
  <c r="M14" i="4" s="1"/>
  <c r="L15" i="4"/>
  <c r="W14" i="4"/>
  <c r="V14" i="4"/>
  <c r="W12" i="4"/>
  <c r="V12" i="4"/>
  <c r="U12" i="4"/>
  <c r="T12" i="4"/>
  <c r="S12" i="4"/>
  <c r="R12" i="4"/>
  <c r="Q12" i="4"/>
  <c r="P12" i="4"/>
  <c r="O12" i="4"/>
  <c r="N12" i="4"/>
  <c r="M12" i="4"/>
  <c r="L12" i="4"/>
  <c r="L25" i="3"/>
  <c r="L24" i="3"/>
  <c r="M22" i="3"/>
  <c r="M21" i="3"/>
  <c r="M20" i="3"/>
  <c r="L20" i="3"/>
  <c r="L19" i="3"/>
  <c r="L18" i="3"/>
  <c r="M17" i="3"/>
  <c r="L17" i="3"/>
  <c r="M13" i="3"/>
  <c r="L13" i="3"/>
  <c r="M11" i="3"/>
  <c r="N8" i="3"/>
  <c r="L8" i="3"/>
  <c r="L4" i="3"/>
  <c r="Y41" i="2"/>
  <c r="M24" i="3" s="1"/>
  <c r="X40" i="2"/>
  <c r="X39" i="2" s="1"/>
  <c r="W40" i="2"/>
  <c r="W39" i="2" s="1"/>
  <c r="W32" i="2" s="1"/>
  <c r="V40" i="2"/>
  <c r="V39" i="2" s="1"/>
  <c r="V32" i="2" s="1"/>
  <c r="U40" i="2"/>
  <c r="U39" i="2" s="1"/>
  <c r="U32" i="2" s="1"/>
  <c r="T40" i="2"/>
  <c r="T39" i="2" s="1"/>
  <c r="T32" i="2" s="1"/>
  <c r="R40" i="2"/>
  <c r="R39" i="2" s="1"/>
  <c r="R32" i="2" s="1"/>
  <c r="Q40" i="2"/>
  <c r="Q39" i="2" s="1"/>
  <c r="Q32" i="2" s="1"/>
  <c r="P40" i="2"/>
  <c r="P39" i="2" s="1"/>
  <c r="P32" i="2" s="1"/>
  <c r="O40" i="2"/>
  <c r="O39" i="2" s="1"/>
  <c r="O32" i="2" s="1"/>
  <c r="N40" i="2"/>
  <c r="N39" i="2" s="1"/>
  <c r="N32" i="2" s="1"/>
  <c r="M40" i="2"/>
  <c r="M39" i="2" s="1"/>
  <c r="M32" i="2" s="1"/>
  <c r="L40" i="2"/>
  <c r="L39" i="2" s="1"/>
  <c r="L32" i="2" s="1"/>
  <c r="Y38" i="2"/>
  <c r="M23" i="3" s="1"/>
  <c r="Y30" i="2"/>
  <c r="M19" i="3" s="1"/>
  <c r="Y29" i="2"/>
  <c r="M18" i="3" s="1"/>
  <c r="W28" i="2"/>
  <c r="V28" i="2"/>
  <c r="U28" i="2"/>
  <c r="T28" i="2"/>
  <c r="S28" i="2"/>
  <c r="R28" i="2"/>
  <c r="Q28" i="2"/>
  <c r="P28" i="2"/>
  <c r="O28" i="2"/>
  <c r="N28" i="2"/>
  <c r="M28" i="2"/>
  <c r="L28" i="2"/>
  <c r="Y27" i="2"/>
  <c r="M16" i="3" s="1"/>
  <c r="X26" i="2"/>
  <c r="X25" i="2" s="1"/>
  <c r="W26" i="2"/>
  <c r="V26" i="2"/>
  <c r="U26" i="2"/>
  <c r="U25" i="2" s="1"/>
  <c r="U21" i="2" s="1"/>
  <c r="U20" i="2" s="1"/>
  <c r="T26" i="2"/>
  <c r="T25" i="2" s="1"/>
  <c r="T21" i="2" s="1"/>
  <c r="T20" i="2" s="1"/>
  <c r="S26" i="2"/>
  <c r="S25" i="2" s="1"/>
  <c r="S21" i="2" s="1"/>
  <c r="S20" i="2" s="1"/>
  <c r="R26" i="2"/>
  <c r="R25" i="2" s="1"/>
  <c r="R21" i="2" s="1"/>
  <c r="R20" i="2" s="1"/>
  <c r="Q26" i="2"/>
  <c r="Q25" i="2" s="1"/>
  <c r="Q21" i="2" s="1"/>
  <c r="Q20" i="2" s="1"/>
  <c r="P26" i="2"/>
  <c r="P25" i="2" s="1"/>
  <c r="P21" i="2" s="1"/>
  <c r="P20" i="2" s="1"/>
  <c r="O26" i="2"/>
  <c r="O25" i="2" s="1"/>
  <c r="O21" i="2" s="1"/>
  <c r="O20" i="2" s="1"/>
  <c r="N26" i="2"/>
  <c r="N25" i="2" s="1"/>
  <c r="N21" i="2" s="1"/>
  <c r="N20" i="2" s="1"/>
  <c r="M26" i="2"/>
  <c r="M25" i="2" s="1"/>
  <c r="M21" i="2" s="1"/>
  <c r="M20" i="2" s="1"/>
  <c r="L26" i="2"/>
  <c r="L25" i="2" s="1"/>
  <c r="L21" i="2" s="1"/>
  <c r="L20" i="2" s="1"/>
  <c r="W25" i="2"/>
  <c r="W21" i="2" s="1"/>
  <c r="W20" i="2" s="1"/>
  <c r="V25" i="2"/>
  <c r="V21" i="2" s="1"/>
  <c r="V20" i="2" s="1"/>
  <c r="Y19" i="2"/>
  <c r="M14" i="3" s="1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Y17" i="2"/>
  <c r="M10" i="3" s="1"/>
  <c r="Y16" i="2"/>
  <c r="M9" i="3" s="1"/>
  <c r="X15" i="2"/>
  <c r="X14" i="2" s="1"/>
  <c r="W15" i="2"/>
  <c r="W14" i="2" s="1"/>
  <c r="V15" i="2"/>
  <c r="V14" i="2" s="1"/>
  <c r="U15" i="2"/>
  <c r="U14" i="2" s="1"/>
  <c r="T15" i="2"/>
  <c r="T14" i="2" s="1"/>
  <c r="S15" i="2"/>
  <c r="S14" i="2" s="1"/>
  <c r="R15" i="2"/>
  <c r="R14" i="2" s="1"/>
  <c r="Q15" i="2"/>
  <c r="Q14" i="2" s="1"/>
  <c r="P15" i="2"/>
  <c r="P14" i="2" s="1"/>
  <c r="O15" i="2"/>
  <c r="O14" i="2" s="1"/>
  <c r="N15" i="2"/>
  <c r="N14" i="2" s="1"/>
  <c r="M15" i="2"/>
  <c r="M14" i="2" s="1"/>
  <c r="L15" i="2"/>
  <c r="L14" i="2" s="1"/>
  <c r="Y13" i="2"/>
  <c r="M8" i="3" s="1"/>
  <c r="X12" i="2"/>
  <c r="X11" i="2" s="1"/>
  <c r="W12" i="2"/>
  <c r="V12" i="2"/>
  <c r="U12" i="2"/>
  <c r="T12" i="2"/>
  <c r="S12" i="2"/>
  <c r="R12" i="2"/>
  <c r="Q12" i="2"/>
  <c r="P12" i="2"/>
  <c r="O12" i="2"/>
  <c r="N12" i="2"/>
  <c r="M12" i="2"/>
  <c r="L12" i="2"/>
  <c r="Y5" i="2"/>
  <c r="AC64" i="1"/>
  <c r="N25" i="3" s="1"/>
  <c r="O64" i="1"/>
  <c r="AC63" i="1"/>
  <c r="O63" i="1"/>
  <c r="AB62" i="1"/>
  <c r="AB61" i="1" s="1"/>
  <c r="AA62" i="1"/>
  <c r="AA61" i="1" s="1"/>
  <c r="Z62" i="1"/>
  <c r="Z61" i="1" s="1"/>
  <c r="Y62" i="1"/>
  <c r="Y61" i="1" s="1"/>
  <c r="X62" i="1"/>
  <c r="X61" i="1" s="1"/>
  <c r="W62" i="1"/>
  <c r="W61" i="1" s="1"/>
  <c r="V62" i="1"/>
  <c r="V61" i="1" s="1"/>
  <c r="U62" i="1"/>
  <c r="U61" i="1" s="1"/>
  <c r="T62" i="1"/>
  <c r="T61" i="1" s="1"/>
  <c r="S62" i="1"/>
  <c r="S61" i="1" s="1"/>
  <c r="R62" i="1"/>
  <c r="R61" i="1" s="1"/>
  <c r="Q62" i="1"/>
  <c r="Q61" i="1" s="1"/>
  <c r="P62" i="1"/>
  <c r="P61" i="1" s="1"/>
  <c r="N62" i="1"/>
  <c r="N61" i="1" s="1"/>
  <c r="M62" i="1"/>
  <c r="M61" i="1" s="1"/>
  <c r="L62" i="1"/>
  <c r="L61" i="1" s="1"/>
  <c r="AC60" i="1"/>
  <c r="O60" i="1"/>
  <c r="O59" i="1" s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N59" i="1"/>
  <c r="M59" i="1"/>
  <c r="L59" i="1"/>
  <c r="AC58" i="1"/>
  <c r="O58" i="1"/>
  <c r="AC57" i="1"/>
  <c r="O57" i="1"/>
  <c r="AC56" i="1"/>
  <c r="N23" i="3" s="1"/>
  <c r="P23" i="3" s="1"/>
  <c r="O56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N55" i="1"/>
  <c r="M55" i="1"/>
  <c r="L55" i="1"/>
  <c r="AC54" i="1"/>
  <c r="O54" i="1"/>
  <c r="AC53" i="1"/>
  <c r="N22" i="3" s="1"/>
  <c r="O53" i="1"/>
  <c r="L22" i="3" s="1"/>
  <c r="AB52" i="1"/>
  <c r="AA52" i="1"/>
  <c r="AA51" i="1" s="1"/>
  <c r="Z52" i="1"/>
  <c r="Z51" i="1" s="1"/>
  <c r="Y52" i="1"/>
  <c r="Y51" i="1" s="1"/>
  <c r="X52" i="1"/>
  <c r="X51" i="1" s="1"/>
  <c r="W52" i="1"/>
  <c r="W51" i="1" s="1"/>
  <c r="V52" i="1"/>
  <c r="V51" i="1" s="1"/>
  <c r="U52" i="1"/>
  <c r="U51" i="1" s="1"/>
  <c r="T52" i="1"/>
  <c r="T51" i="1" s="1"/>
  <c r="S52" i="1"/>
  <c r="S51" i="1" s="1"/>
  <c r="R52" i="1"/>
  <c r="R51" i="1" s="1"/>
  <c r="Q52" i="1"/>
  <c r="Q51" i="1" s="1"/>
  <c r="P52" i="1"/>
  <c r="P51" i="1" s="1"/>
  <c r="N52" i="1"/>
  <c r="N51" i="1" s="1"/>
  <c r="M52" i="1"/>
  <c r="M51" i="1" s="1"/>
  <c r="L52" i="1"/>
  <c r="L51" i="1" s="1"/>
  <c r="AC49" i="1"/>
  <c r="C13" i="9" s="1"/>
  <c r="O49" i="1"/>
  <c r="L21" i="3" s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N48" i="1"/>
  <c r="M48" i="1"/>
  <c r="L48" i="1"/>
  <c r="AC47" i="1"/>
  <c r="N20" i="3" s="1"/>
  <c r="O47" i="1"/>
  <c r="AC46" i="1"/>
  <c r="O46" i="1"/>
  <c r="AC45" i="1"/>
  <c r="O45" i="1"/>
  <c r="AB44" i="1"/>
  <c r="AB43" i="1" s="1"/>
  <c r="AA44" i="1"/>
  <c r="AA43" i="1" s="1"/>
  <c r="Z44" i="1"/>
  <c r="Z43" i="1" s="1"/>
  <c r="Y44" i="1"/>
  <c r="Y43" i="1" s="1"/>
  <c r="X44" i="1"/>
  <c r="X43" i="1" s="1"/>
  <c r="W44" i="1"/>
  <c r="W43" i="1" s="1"/>
  <c r="V44" i="1"/>
  <c r="V43" i="1" s="1"/>
  <c r="U44" i="1"/>
  <c r="U43" i="1" s="1"/>
  <c r="T44" i="1"/>
  <c r="T43" i="1" s="1"/>
  <c r="S44" i="1"/>
  <c r="S43" i="1" s="1"/>
  <c r="R44" i="1"/>
  <c r="R43" i="1" s="1"/>
  <c r="Q44" i="1"/>
  <c r="Q43" i="1" s="1"/>
  <c r="P44" i="1"/>
  <c r="P43" i="1" s="1"/>
  <c r="N44" i="1"/>
  <c r="N43" i="1" s="1"/>
  <c r="M44" i="1"/>
  <c r="M43" i="1" s="1"/>
  <c r="L44" i="1"/>
  <c r="AC41" i="1"/>
  <c r="AD41" i="1" s="1"/>
  <c r="AB40" i="1"/>
  <c r="AA40" i="1"/>
  <c r="AA36" i="1" s="1"/>
  <c r="Z40" i="1"/>
  <c r="Z36" i="1" s="1"/>
  <c r="Y40" i="1"/>
  <c r="Y36" i="1" s="1"/>
  <c r="X40" i="1"/>
  <c r="X36" i="1" s="1"/>
  <c r="W40" i="1"/>
  <c r="W36" i="1" s="1"/>
  <c r="V40" i="1"/>
  <c r="V36" i="1" s="1"/>
  <c r="U40" i="1"/>
  <c r="U36" i="1" s="1"/>
  <c r="T40" i="1"/>
  <c r="T36" i="1" s="1"/>
  <c r="S40" i="1"/>
  <c r="S36" i="1" s="1"/>
  <c r="R40" i="1"/>
  <c r="R36" i="1" s="1"/>
  <c r="Q40" i="1"/>
  <c r="P40" i="1"/>
  <c r="P36" i="1" s="1"/>
  <c r="N40" i="1"/>
  <c r="N36" i="1" s="1"/>
  <c r="M40" i="1"/>
  <c r="M36" i="1" s="1"/>
  <c r="L40" i="1"/>
  <c r="L36" i="1" s="1"/>
  <c r="AC38" i="1"/>
  <c r="N19" i="3" s="1"/>
  <c r="O38" i="1"/>
  <c r="AC37" i="1"/>
  <c r="N18" i="3" s="1"/>
  <c r="O37" i="1"/>
  <c r="AB36" i="1"/>
  <c r="AC35" i="1"/>
  <c r="N17" i="3" s="1"/>
  <c r="O35" i="1"/>
  <c r="AB34" i="1"/>
  <c r="AB33" i="1" s="1"/>
  <c r="AA34" i="1"/>
  <c r="AA33" i="1" s="1"/>
  <c r="Z34" i="1"/>
  <c r="Z33" i="1" s="1"/>
  <c r="Y34" i="1"/>
  <c r="Y33" i="1" s="1"/>
  <c r="X34" i="1"/>
  <c r="X33" i="1" s="1"/>
  <c r="W34" i="1"/>
  <c r="W33" i="1" s="1"/>
  <c r="V34" i="1"/>
  <c r="V33" i="1" s="1"/>
  <c r="U34" i="1"/>
  <c r="U33" i="1" s="1"/>
  <c r="T34" i="1"/>
  <c r="T33" i="1" s="1"/>
  <c r="S34" i="1"/>
  <c r="S33" i="1" s="1"/>
  <c r="R34" i="1"/>
  <c r="R33" i="1" s="1"/>
  <c r="Q34" i="1"/>
  <c r="Q33" i="1" s="1"/>
  <c r="P34" i="1"/>
  <c r="P33" i="1" s="1"/>
  <c r="N34" i="1"/>
  <c r="N33" i="1" s="1"/>
  <c r="M34" i="1"/>
  <c r="M33" i="1" s="1"/>
  <c r="L34" i="1"/>
  <c r="L33" i="1" s="1"/>
  <c r="AC32" i="1"/>
  <c r="C12" i="9" s="1"/>
  <c r="O32" i="1"/>
  <c r="L16" i="3" s="1"/>
  <c r="AB31" i="1"/>
  <c r="AA31" i="1"/>
  <c r="Z31" i="1"/>
  <c r="Z30" i="1" s="1"/>
  <c r="Y31" i="1"/>
  <c r="Y30" i="1" s="1"/>
  <c r="X31" i="1"/>
  <c r="X30" i="1" s="1"/>
  <c r="W31" i="1"/>
  <c r="W30" i="1" s="1"/>
  <c r="V31" i="1"/>
  <c r="V30" i="1" s="1"/>
  <c r="U31" i="1"/>
  <c r="U30" i="1" s="1"/>
  <c r="T31" i="1"/>
  <c r="T30" i="1" s="1"/>
  <c r="S31" i="1"/>
  <c r="S30" i="1" s="1"/>
  <c r="R31" i="1"/>
  <c r="R30" i="1" s="1"/>
  <c r="Q31" i="1"/>
  <c r="P31" i="1"/>
  <c r="P30" i="1" s="1"/>
  <c r="N31" i="1"/>
  <c r="N30" i="1" s="1"/>
  <c r="M31" i="1"/>
  <c r="M30" i="1" s="1"/>
  <c r="M26" i="1" s="1"/>
  <c r="L31" i="1"/>
  <c r="L30" i="1" s="1"/>
  <c r="L26" i="1" s="1"/>
  <c r="AB30" i="1"/>
  <c r="AA30" i="1"/>
  <c r="AC24" i="1"/>
  <c r="O24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N23" i="1"/>
  <c r="M23" i="1"/>
  <c r="L23" i="1"/>
  <c r="AC21" i="1"/>
  <c r="N13" i="3" s="1"/>
  <c r="O21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N19" i="1"/>
  <c r="M19" i="1"/>
  <c r="L19" i="1"/>
  <c r="AC18" i="1"/>
  <c r="O18" i="1"/>
  <c r="AC17" i="1"/>
  <c r="C8" i="9" s="1"/>
  <c r="O17" i="1"/>
  <c r="L10" i="3" s="1"/>
  <c r="AC16" i="1"/>
  <c r="O16" i="1"/>
  <c r="L9" i="3" s="1"/>
  <c r="AB15" i="1"/>
  <c r="AA15" i="1"/>
  <c r="AA14" i="1" s="1"/>
  <c r="Z15" i="1"/>
  <c r="Y15" i="1"/>
  <c r="Y14" i="1" s="1"/>
  <c r="X15" i="1"/>
  <c r="X14" i="1" s="1"/>
  <c r="W15" i="1"/>
  <c r="W14" i="1" s="1"/>
  <c r="V15" i="1"/>
  <c r="V14" i="1" s="1"/>
  <c r="U15" i="1"/>
  <c r="U14" i="1" s="1"/>
  <c r="T15" i="1"/>
  <c r="T14" i="1" s="1"/>
  <c r="S15" i="1"/>
  <c r="S14" i="1" s="1"/>
  <c r="R15" i="1"/>
  <c r="R14" i="1" s="1"/>
  <c r="Q15" i="1"/>
  <c r="Q14" i="1" s="1"/>
  <c r="P15" i="1"/>
  <c r="P14" i="1" s="1"/>
  <c r="N15" i="1"/>
  <c r="N14" i="1" s="1"/>
  <c r="M15" i="1"/>
  <c r="M14" i="1" s="1"/>
  <c r="L15" i="1"/>
  <c r="L14" i="1" s="1"/>
  <c r="AB14" i="1"/>
  <c r="AC13" i="1"/>
  <c r="O13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N12" i="1"/>
  <c r="M12" i="1"/>
  <c r="L12" i="1"/>
  <c r="D8" i="9" l="1"/>
  <c r="E8" i="9"/>
  <c r="N9" i="3"/>
  <c r="O9" i="3" s="1"/>
  <c r="C7" i="9"/>
  <c r="N11" i="3"/>
  <c r="C9" i="9"/>
  <c r="N14" i="3"/>
  <c r="C10" i="9"/>
  <c r="D12" i="9"/>
  <c r="E12" i="9"/>
  <c r="E13" i="9"/>
  <c r="D13" i="9"/>
  <c r="N36" i="5"/>
  <c r="M24" i="5"/>
  <c r="M23" i="5" s="1"/>
  <c r="M11" i="5" s="1"/>
  <c r="M10" i="5" s="1"/>
  <c r="L14" i="4"/>
  <c r="X14" i="4" s="1"/>
  <c r="X15" i="4"/>
  <c r="X19" i="4"/>
  <c r="X21" i="4"/>
  <c r="L25" i="4"/>
  <c r="X25" i="4" s="1"/>
  <c r="X26" i="4"/>
  <c r="L28" i="4"/>
  <c r="X28" i="4" s="1"/>
  <c r="X29" i="4"/>
  <c r="L55" i="4"/>
  <c r="X55" i="4" s="1"/>
  <c r="X56" i="4"/>
  <c r="X53" i="4"/>
  <c r="U24" i="5"/>
  <c r="U23" i="5" s="1"/>
  <c r="U11" i="5" s="1"/>
  <c r="U10" i="5" s="1"/>
  <c r="L31" i="4"/>
  <c r="X31" i="4" s="1"/>
  <c r="X34" i="4"/>
  <c r="L45" i="4"/>
  <c r="X45" i="4" s="1"/>
  <c r="X46" i="4"/>
  <c r="X12" i="4"/>
  <c r="L37" i="4"/>
  <c r="X37" i="4" s="1"/>
  <c r="X38" i="4"/>
  <c r="X42" i="4"/>
  <c r="Q24" i="5"/>
  <c r="Q23" i="5" s="1"/>
  <c r="L14" i="3"/>
  <c r="Q14" i="3" s="1"/>
  <c r="AD24" i="1"/>
  <c r="AD23" i="1" s="1"/>
  <c r="S50" i="1"/>
  <c r="S42" i="1" s="1"/>
  <c r="O8" i="3"/>
  <c r="O52" i="1"/>
  <c r="O51" i="1" s="1"/>
  <c r="O11" i="2"/>
  <c r="O10" i="2" s="1"/>
  <c r="O9" i="2" s="1"/>
  <c r="O8" i="2" s="1"/>
  <c r="O7" i="2" s="1"/>
  <c r="S11" i="2"/>
  <c r="S10" i="2" s="1"/>
  <c r="S9" i="2" s="1"/>
  <c r="S8" i="2" s="1"/>
  <c r="W11" i="2"/>
  <c r="W10" i="2" s="1"/>
  <c r="W9" i="2" s="1"/>
  <c r="W8" i="2" s="1"/>
  <c r="W7" i="2" s="1"/>
  <c r="R11" i="2"/>
  <c r="R10" i="2" s="1"/>
  <c r="R9" i="2" s="1"/>
  <c r="R8" i="2" s="1"/>
  <c r="R7" i="2" s="1"/>
  <c r="L11" i="2"/>
  <c r="L10" i="2" s="1"/>
  <c r="L9" i="2" s="1"/>
  <c r="L8" i="2" s="1"/>
  <c r="L7" i="2" s="1"/>
  <c r="P11" i="2"/>
  <c r="P10" i="2" s="1"/>
  <c r="P9" i="2" s="1"/>
  <c r="P8" i="2" s="1"/>
  <c r="P7" i="2" s="1"/>
  <c r="T11" i="2"/>
  <c r="T10" i="2" s="1"/>
  <c r="T9" i="2" s="1"/>
  <c r="T8" i="2" s="1"/>
  <c r="T7" i="2" s="1"/>
  <c r="V11" i="2"/>
  <c r="V10" i="2" s="1"/>
  <c r="V9" i="2" s="1"/>
  <c r="V8" i="2" s="1"/>
  <c r="V7" i="2" s="1"/>
  <c r="M11" i="2"/>
  <c r="M10" i="2" s="1"/>
  <c r="M9" i="2" s="1"/>
  <c r="M8" i="2" s="1"/>
  <c r="M7" i="2" s="1"/>
  <c r="Q11" i="2"/>
  <c r="Q10" i="2" s="1"/>
  <c r="Q9" i="2" s="1"/>
  <c r="Q8" i="2" s="1"/>
  <c r="Q7" i="2" s="1"/>
  <c r="U11" i="2"/>
  <c r="U10" i="2" s="1"/>
  <c r="U9" i="2" s="1"/>
  <c r="U8" i="2" s="1"/>
  <c r="U7" i="2" s="1"/>
  <c r="N11" i="2"/>
  <c r="N10" i="2" s="1"/>
  <c r="N9" i="2" s="1"/>
  <c r="N8" i="2" s="1"/>
  <c r="N7" i="2" s="1"/>
  <c r="P8" i="3"/>
  <c r="Y28" i="2"/>
  <c r="O12" i="1"/>
  <c r="O23" i="3"/>
  <c r="AE16" i="1"/>
  <c r="AA26" i="1"/>
  <c r="AA25" i="1" s="1"/>
  <c r="AA11" i="1" s="1"/>
  <c r="AA10" i="1" s="1"/>
  <c r="O48" i="1"/>
  <c r="AD63" i="1"/>
  <c r="O18" i="3"/>
  <c r="AD21" i="1"/>
  <c r="AD19" i="1" s="1"/>
  <c r="O14" i="3"/>
  <c r="Q11" i="5"/>
  <c r="Q10" i="5" s="1"/>
  <c r="P17" i="3"/>
  <c r="P25" i="3"/>
  <c r="AC12" i="1"/>
  <c r="AD13" i="1"/>
  <c r="AD12" i="1" s="1"/>
  <c r="P26" i="1"/>
  <c r="P25" i="1" s="1"/>
  <c r="P11" i="1" s="1"/>
  <c r="P10" i="1" s="1"/>
  <c r="T26" i="1"/>
  <c r="T25" i="1" s="1"/>
  <c r="T11" i="1" s="1"/>
  <c r="T10" i="1" s="1"/>
  <c r="X26" i="1"/>
  <c r="X25" i="1" s="1"/>
  <c r="X11" i="1" s="1"/>
  <c r="X10" i="1" s="1"/>
  <c r="O34" i="1"/>
  <c r="AD37" i="1"/>
  <c r="AC40" i="1"/>
  <c r="AD40" i="1" s="1"/>
  <c r="AA50" i="1"/>
  <c r="AA42" i="1" s="1"/>
  <c r="W50" i="1"/>
  <c r="W42" i="1" s="1"/>
  <c r="AD64" i="1"/>
  <c r="P18" i="3"/>
  <c r="O19" i="3"/>
  <c r="N24" i="3"/>
  <c r="P24" i="3" s="1"/>
  <c r="N44" i="4"/>
  <c r="S24" i="5"/>
  <c r="S23" i="5" s="1"/>
  <c r="S11" i="5" s="1"/>
  <c r="S10" i="5" s="1"/>
  <c r="P9" i="3"/>
  <c r="P22" i="3"/>
  <c r="AD16" i="1"/>
  <c r="AE17" i="1"/>
  <c r="O19" i="1"/>
  <c r="AE32" i="1"/>
  <c r="O33" i="1"/>
  <c r="AD35" i="1"/>
  <c r="AD34" i="1" s="1"/>
  <c r="AD33" i="1" s="1"/>
  <c r="AD38" i="1"/>
  <c r="AD46" i="1"/>
  <c r="AE49" i="1"/>
  <c r="M50" i="1"/>
  <c r="Q50" i="1"/>
  <c r="Q42" i="1" s="1"/>
  <c r="U50" i="1"/>
  <c r="U42" i="1" s="1"/>
  <c r="Y50" i="1"/>
  <c r="Y42" i="1" s="1"/>
  <c r="AD53" i="1"/>
  <c r="AD51" i="1" s="1"/>
  <c r="AE54" i="1"/>
  <c r="N10" i="3"/>
  <c r="P13" i="3"/>
  <c r="O17" i="3"/>
  <c r="P20" i="3"/>
  <c r="O22" i="3"/>
  <c r="N24" i="4"/>
  <c r="N23" i="4" s="1"/>
  <c r="V24" i="4"/>
  <c r="V23" i="4" s="1"/>
  <c r="O24" i="5"/>
  <c r="O23" i="5" s="1"/>
  <c r="O11" i="5" s="1"/>
  <c r="O10" i="5" s="1"/>
  <c r="W24" i="5"/>
  <c r="W23" i="5" s="1"/>
  <c r="W11" i="5" s="1"/>
  <c r="W10" i="5" s="1"/>
  <c r="P36" i="5"/>
  <c r="V36" i="5"/>
  <c r="AD18" i="1"/>
  <c r="R26" i="1"/>
  <c r="R25" i="1" s="1"/>
  <c r="R11" i="1" s="1"/>
  <c r="R10" i="1" s="1"/>
  <c r="O44" i="1"/>
  <c r="AD47" i="1"/>
  <c r="O55" i="1"/>
  <c r="L11" i="3"/>
  <c r="P11" i="3" s="1"/>
  <c r="O13" i="3"/>
  <c r="N16" i="3"/>
  <c r="P19" i="3"/>
  <c r="O20" i="3"/>
  <c r="N21" i="3"/>
  <c r="P21" i="3" s="1"/>
  <c r="T11" i="5"/>
  <c r="T10" i="5" s="1"/>
  <c r="L24" i="5"/>
  <c r="L23" i="5" s="1"/>
  <c r="L11" i="5" s="1"/>
  <c r="L10" i="5" s="1"/>
  <c r="P24" i="5"/>
  <c r="P23" i="5" s="1"/>
  <c r="P11" i="5" s="1"/>
  <c r="P10" i="5" s="1"/>
  <c r="P9" i="5" s="1"/>
  <c r="P8" i="5" s="1"/>
  <c r="P7" i="5" s="1"/>
  <c r="T24" i="5"/>
  <c r="T23" i="5" s="1"/>
  <c r="O11" i="3"/>
  <c r="AC43" i="1"/>
  <c r="V26" i="1"/>
  <c r="V25" i="1" s="1"/>
  <c r="V11" i="1" s="1"/>
  <c r="V10" i="1" s="1"/>
  <c r="W26" i="1"/>
  <c r="W25" i="1" s="1"/>
  <c r="W11" i="1" s="1"/>
  <c r="W10" i="1" s="1"/>
  <c r="O36" i="1"/>
  <c r="AC55" i="1"/>
  <c r="AC61" i="1"/>
  <c r="AC15" i="1"/>
  <c r="AD17" i="1"/>
  <c r="O31" i="1"/>
  <c r="AC31" i="1"/>
  <c r="U26" i="1"/>
  <c r="U25" i="1" s="1"/>
  <c r="U11" i="1" s="1"/>
  <c r="U10" i="1" s="1"/>
  <c r="Y26" i="1"/>
  <c r="Y25" i="1" s="1"/>
  <c r="Y11" i="1" s="1"/>
  <c r="Y10" i="1" s="1"/>
  <c r="AC34" i="1"/>
  <c r="L43" i="1"/>
  <c r="O43" i="1" s="1"/>
  <c r="L50" i="1"/>
  <c r="P50" i="1"/>
  <c r="P42" i="1" s="1"/>
  <c r="T50" i="1"/>
  <c r="T42" i="1" s="1"/>
  <c r="X50" i="1"/>
  <c r="X42" i="1" s="1"/>
  <c r="AC52" i="1"/>
  <c r="AD54" i="1"/>
  <c r="AD56" i="1"/>
  <c r="AD55" i="1" s="1"/>
  <c r="AD58" i="1"/>
  <c r="O62" i="1"/>
  <c r="O15" i="1"/>
  <c r="AE18" i="1"/>
  <c r="O23" i="1"/>
  <c r="M25" i="1"/>
  <c r="M11" i="1" s="1"/>
  <c r="M10" i="1" s="1"/>
  <c r="AC44" i="1"/>
  <c r="AC48" i="1"/>
  <c r="AC59" i="1"/>
  <c r="AC33" i="1"/>
  <c r="S26" i="1"/>
  <c r="S25" i="1" s="1"/>
  <c r="S11" i="1" s="1"/>
  <c r="S10" i="1" s="1"/>
  <c r="O14" i="1"/>
  <c r="AC23" i="1"/>
  <c r="N26" i="1"/>
  <c r="N25" i="1" s="1"/>
  <c r="N11" i="1" s="1"/>
  <c r="N10" i="1" s="1"/>
  <c r="AC19" i="1"/>
  <c r="AE24" i="1"/>
  <c r="AD32" i="1"/>
  <c r="AD31" i="1" s="1"/>
  <c r="AD30" i="1" s="1"/>
  <c r="Z26" i="1"/>
  <c r="Z25" i="1" s="1"/>
  <c r="Z11" i="1" s="1"/>
  <c r="Z10" i="1" s="1"/>
  <c r="Q36" i="1"/>
  <c r="AC36" i="1" s="1"/>
  <c r="AD45" i="1"/>
  <c r="AD49" i="1"/>
  <c r="AD48" i="1" s="1"/>
  <c r="N50" i="1"/>
  <c r="N42" i="1" s="1"/>
  <c r="R50" i="1"/>
  <c r="R42" i="1" s="1"/>
  <c r="V50" i="1"/>
  <c r="V42" i="1" s="1"/>
  <c r="Z50" i="1"/>
  <c r="Z42" i="1" s="1"/>
  <c r="Y12" i="2"/>
  <c r="Y18" i="2"/>
  <c r="X36" i="5"/>
  <c r="X24" i="5"/>
  <c r="X23" i="5" s="1"/>
  <c r="X15" i="5"/>
  <c r="X14" i="5" s="1"/>
  <c r="N24" i="5"/>
  <c r="N23" i="5" s="1"/>
  <c r="N11" i="5" s="1"/>
  <c r="N10" i="5" s="1"/>
  <c r="N9" i="5" s="1"/>
  <c r="N8" i="5" s="1"/>
  <c r="N7" i="5" s="1"/>
  <c r="R24" i="5"/>
  <c r="R23" i="5" s="1"/>
  <c r="R11" i="5" s="1"/>
  <c r="R10" i="5" s="1"/>
  <c r="R9" i="5" s="1"/>
  <c r="R8" i="5" s="1"/>
  <c r="R7" i="5" s="1"/>
  <c r="V24" i="5"/>
  <c r="V23" i="5" s="1"/>
  <c r="V11" i="5" s="1"/>
  <c r="V10" i="5" s="1"/>
  <c r="V9" i="5" s="1"/>
  <c r="V8" i="5" s="1"/>
  <c r="V7" i="5" s="1"/>
  <c r="L36" i="5"/>
  <c r="T36" i="5"/>
  <c r="T9" i="5" s="1"/>
  <c r="T8" i="5" s="1"/>
  <c r="T7" i="5" s="1"/>
  <c r="M36" i="5"/>
  <c r="M9" i="5" s="1"/>
  <c r="M8" i="5" s="1"/>
  <c r="M7" i="5" s="1"/>
  <c r="Q36" i="5"/>
  <c r="U36" i="5"/>
  <c r="U9" i="5" s="1"/>
  <c r="U8" i="5" s="1"/>
  <c r="U7" i="5" s="1"/>
  <c r="O36" i="5"/>
  <c r="S36" i="5"/>
  <c r="W36" i="5"/>
  <c r="O44" i="4"/>
  <c r="O36" i="4" s="1"/>
  <c r="S44" i="4"/>
  <c r="R44" i="4"/>
  <c r="L24" i="4"/>
  <c r="L44" i="4"/>
  <c r="P44" i="4"/>
  <c r="T44" i="4"/>
  <c r="T36" i="4" s="1"/>
  <c r="U24" i="4"/>
  <c r="U23" i="4" s="1"/>
  <c r="S24" i="4"/>
  <c r="S23" i="4" s="1"/>
  <c r="V44" i="4"/>
  <c r="V36" i="4" s="1"/>
  <c r="P36" i="4"/>
  <c r="S11" i="4"/>
  <c r="S10" i="4" s="1"/>
  <c r="V11" i="4"/>
  <c r="V10" i="4" s="1"/>
  <c r="M44" i="4"/>
  <c r="M36" i="4" s="1"/>
  <c r="Q44" i="4"/>
  <c r="Q36" i="4" s="1"/>
  <c r="U44" i="4"/>
  <c r="U36" i="4" s="1"/>
  <c r="R24" i="4"/>
  <c r="R23" i="4" s="1"/>
  <c r="R11" i="4" s="1"/>
  <c r="R10" i="4" s="1"/>
  <c r="O24" i="4"/>
  <c r="O23" i="4" s="1"/>
  <c r="O11" i="4" s="1"/>
  <c r="O10" i="4" s="1"/>
  <c r="W24" i="4"/>
  <c r="W23" i="4" s="1"/>
  <c r="W11" i="4" s="1"/>
  <c r="W10" i="4" s="1"/>
  <c r="P24" i="4"/>
  <c r="P23" i="4" s="1"/>
  <c r="P11" i="4" s="1"/>
  <c r="P10" i="4" s="1"/>
  <c r="Q24" i="4"/>
  <c r="Q23" i="4" s="1"/>
  <c r="M24" i="4"/>
  <c r="M23" i="4" s="1"/>
  <c r="M11" i="4" s="1"/>
  <c r="M10" i="4" s="1"/>
  <c r="Q11" i="4"/>
  <c r="Q10" i="4" s="1"/>
  <c r="U11" i="4"/>
  <c r="U10" i="4" s="1"/>
  <c r="N11" i="4"/>
  <c r="N10" i="4" s="1"/>
  <c r="S36" i="4"/>
  <c r="T24" i="4"/>
  <c r="T23" i="4" s="1"/>
  <c r="T11" i="4" s="1"/>
  <c r="T10" i="4" s="1"/>
  <c r="N36" i="4"/>
  <c r="R36" i="4"/>
  <c r="W36" i="4"/>
  <c r="Q9" i="3"/>
  <c r="Y14" i="2"/>
  <c r="Y25" i="2"/>
  <c r="X21" i="2"/>
  <c r="X32" i="2"/>
  <c r="Y15" i="2"/>
  <c r="Y26" i="2"/>
  <c r="X10" i="2"/>
  <c r="O30" i="1"/>
  <c r="M42" i="1"/>
  <c r="O61" i="1"/>
  <c r="AC62" i="1"/>
  <c r="AB26" i="1"/>
  <c r="Q30" i="1"/>
  <c r="Q26" i="1" s="1"/>
  <c r="Q25" i="1" s="1"/>
  <c r="AC14" i="1"/>
  <c r="AB51" i="1"/>
  <c r="E10" i="9" l="1"/>
  <c r="D10" i="9"/>
  <c r="E7" i="9"/>
  <c r="D7" i="9"/>
  <c r="E9" i="9"/>
  <c r="D9" i="9"/>
  <c r="O50" i="1"/>
  <c r="P14" i="3"/>
  <c r="L9" i="5"/>
  <c r="L8" i="5" s="1"/>
  <c r="L7" i="5" s="1"/>
  <c r="L36" i="4"/>
  <c r="X36" i="4" s="1"/>
  <c r="X44" i="4"/>
  <c r="Q9" i="5"/>
  <c r="Q8" i="5" s="1"/>
  <c r="Q7" i="5" s="1"/>
  <c r="L23" i="4"/>
  <c r="X24" i="4"/>
  <c r="O26" i="1"/>
  <c r="Q16" i="3"/>
  <c r="AD52" i="1"/>
  <c r="P9" i="1"/>
  <c r="P8" i="1" s="1"/>
  <c r="P7" i="1" s="1"/>
  <c r="AD62" i="1"/>
  <c r="AD61" i="1" s="1"/>
  <c r="Q10" i="3"/>
  <c r="T9" i="1"/>
  <c r="T8" i="1" s="1"/>
  <c r="T7" i="1" s="1"/>
  <c r="Y11" i="2"/>
  <c r="Y9" i="1"/>
  <c r="Y8" i="1" s="1"/>
  <c r="Y7" i="1" s="1"/>
  <c r="AD15" i="1"/>
  <c r="AD14" i="1" s="1"/>
  <c r="S9" i="1"/>
  <c r="S8" i="1" s="1"/>
  <c r="S7" i="1" s="1"/>
  <c r="AD50" i="1"/>
  <c r="AD26" i="1"/>
  <c r="AD25" i="1" s="1"/>
  <c r="Q11" i="3"/>
  <c r="Z9" i="1"/>
  <c r="Z8" i="1" s="1"/>
  <c r="Z7" i="1" s="1"/>
  <c r="R9" i="1"/>
  <c r="R8" i="1" s="1"/>
  <c r="R7" i="1" s="1"/>
  <c r="O24" i="3"/>
  <c r="Q11" i="1"/>
  <c r="Q10" i="1" s="1"/>
  <c r="Q9" i="1" s="1"/>
  <c r="Q8" i="1" s="1"/>
  <c r="Q7" i="1" s="1"/>
  <c r="S9" i="5"/>
  <c r="S8" i="5" s="1"/>
  <c r="S7" i="5" s="1"/>
  <c r="N9" i="1"/>
  <c r="N8" i="1" s="1"/>
  <c r="N7" i="1" s="1"/>
  <c r="X9" i="1"/>
  <c r="X8" i="1" s="1"/>
  <c r="X7" i="1" s="1"/>
  <c r="AD36" i="1"/>
  <c r="O16" i="3"/>
  <c r="W9" i="5"/>
  <c r="W8" i="5" s="1"/>
  <c r="W7" i="5" s="1"/>
  <c r="O9" i="5"/>
  <c r="O8" i="5" s="1"/>
  <c r="O7" i="5" s="1"/>
  <c r="AD44" i="1"/>
  <c r="AD43" i="1" s="1"/>
  <c r="U9" i="1"/>
  <c r="U8" i="1" s="1"/>
  <c r="U7" i="1" s="1"/>
  <c r="P16" i="3"/>
  <c r="Q21" i="3"/>
  <c r="O21" i="3"/>
  <c r="P9" i="4"/>
  <c r="P8" i="4" s="1"/>
  <c r="P7" i="4" s="1"/>
  <c r="V9" i="1"/>
  <c r="V8" i="1" s="1"/>
  <c r="V7" i="1" s="1"/>
  <c r="O10" i="3"/>
  <c r="P10" i="3"/>
  <c r="AC30" i="1"/>
  <c r="AA9" i="1"/>
  <c r="AA8" i="1" s="1"/>
  <c r="AA7" i="1" s="1"/>
  <c r="W9" i="1"/>
  <c r="W8" i="1" s="1"/>
  <c r="W7" i="1" s="1"/>
  <c r="L42" i="1"/>
  <c r="O42" i="1" s="1"/>
  <c r="X11" i="5"/>
  <c r="X10" i="5" s="1"/>
  <c r="X9" i="5" s="1"/>
  <c r="X8" i="5" s="1"/>
  <c r="X7" i="5" s="1"/>
  <c r="T9" i="4"/>
  <c r="T8" i="4" s="1"/>
  <c r="T7" i="4" s="1"/>
  <c r="S9" i="4"/>
  <c r="S8" i="4" s="1"/>
  <c r="S7" i="4" s="1"/>
  <c r="V9" i="4"/>
  <c r="V8" i="4" s="1"/>
  <c r="V7" i="4" s="1"/>
  <c r="Q9" i="4"/>
  <c r="Q8" i="4" s="1"/>
  <c r="Q7" i="4" s="1"/>
  <c r="M9" i="4"/>
  <c r="M8" i="4" s="1"/>
  <c r="M7" i="4" s="1"/>
  <c r="O9" i="4"/>
  <c r="O8" i="4" s="1"/>
  <c r="O7" i="4" s="1"/>
  <c r="U9" i="4"/>
  <c r="U8" i="4" s="1"/>
  <c r="U7" i="4" s="1"/>
  <c r="R9" i="4"/>
  <c r="R8" i="4" s="1"/>
  <c r="R7" i="4" s="1"/>
  <c r="N9" i="4"/>
  <c r="N8" i="4" s="1"/>
  <c r="N7" i="4" s="1"/>
  <c r="W9" i="4"/>
  <c r="W8" i="4" s="1"/>
  <c r="W7" i="4" s="1"/>
  <c r="Y21" i="2"/>
  <c r="X20" i="2"/>
  <c r="Y20" i="2" s="1"/>
  <c r="Y10" i="2"/>
  <c r="X9" i="2"/>
  <c r="M9" i="1"/>
  <c r="M8" i="1" s="1"/>
  <c r="M7" i="1" s="1"/>
  <c r="AC51" i="1"/>
  <c r="AB50" i="1"/>
  <c r="L25" i="1"/>
  <c r="L11" i="1" s="1"/>
  <c r="AC26" i="1"/>
  <c r="AB25" i="1"/>
  <c r="L11" i="4" l="1"/>
  <c r="X23" i="4"/>
  <c r="AD42" i="1"/>
  <c r="AD11" i="1"/>
  <c r="AD10" i="1" s="1"/>
  <c r="Y9" i="2"/>
  <c r="X8" i="2"/>
  <c r="O25" i="1"/>
  <c r="AC25" i="1"/>
  <c r="AB11" i="1"/>
  <c r="AB42" i="1"/>
  <c r="AC42" i="1" s="1"/>
  <c r="AE42" i="1" s="1"/>
  <c r="AC50" i="1"/>
  <c r="L10" i="4" l="1"/>
  <c r="X11" i="4"/>
  <c r="AD9" i="1"/>
  <c r="AD8" i="1" s="1"/>
  <c r="AD7" i="1" s="1"/>
  <c r="Y8" i="2"/>
  <c r="X7" i="2"/>
  <c r="L10" i="1"/>
  <c r="O11" i="1"/>
  <c r="AC11" i="1"/>
  <c r="AB10" i="1"/>
  <c r="X10" i="4" l="1"/>
  <c r="L9" i="4"/>
  <c r="O10" i="1"/>
  <c r="L9" i="1"/>
  <c r="AC10" i="1"/>
  <c r="AB9" i="1"/>
  <c r="L8" i="4" l="1"/>
  <c r="X9" i="4"/>
  <c r="AC9" i="1"/>
  <c r="AB8" i="1"/>
  <c r="O9" i="1"/>
  <c r="L8" i="1"/>
  <c r="L7" i="4" l="1"/>
  <c r="X7" i="4" s="1"/>
  <c r="X8" i="4"/>
  <c r="L7" i="1"/>
  <c r="O7" i="1" s="1"/>
  <c r="L7" i="3" s="1"/>
  <c r="O8" i="1"/>
  <c r="AC8" i="1"/>
  <c r="AB7" i="1"/>
  <c r="AC7" i="1" s="1"/>
  <c r="AE7" i="1" l="1"/>
  <c r="N7" i="3"/>
  <c r="Q7" i="3" l="1"/>
  <c r="P7" i="3"/>
  <c r="S42" i="2" l="1"/>
  <c r="S40" i="2" l="1"/>
  <c r="Y42" i="2"/>
  <c r="M25" i="3" s="1"/>
  <c r="O25" i="3" s="1"/>
  <c r="S39" i="2" l="1"/>
  <c r="Y40" i="2"/>
  <c r="S32" i="2" l="1"/>
  <c r="Y39" i="2"/>
  <c r="Y32" i="2" l="1"/>
  <c r="S7" i="2"/>
  <c r="Y7" i="2" s="1"/>
  <c r="M7" i="3" s="1"/>
  <c r="O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Nilba Aliet Arevalo Castella</author>
  </authors>
  <commentList>
    <comment ref="N5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Nilba Aliet Arevalo Castella:</t>
        </r>
        <r>
          <rPr>
            <sz val="9"/>
            <color indexed="81"/>
            <rFont val="Tahoma"/>
            <family val="2"/>
          </rPr>
          <t xml:space="preserve">
Devolucion por pago en exceso - ver memorando SF-GI 83592 de 30/12/2020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Nilba Aliet Arevalo Castella</author>
  </authors>
  <commentList>
    <comment ref="Q15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Nilba Aliet Arevalo Castella:</t>
        </r>
        <r>
          <rPr>
            <sz val="9"/>
            <color indexed="81"/>
            <rFont val="Tahoma"/>
            <family val="2"/>
          </rPr>
          <t xml:space="preserve">
por anulacion de los DRIP 128421, 128521, 129721 Y 129821 POR $993,304,091,11, ya se habian reportado en marzo/21, se reemplazan por el DRIP  322121, por error en el periodo del recaudo en el concepto administrativo</t>
        </r>
      </text>
    </comment>
    <comment ref="N22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Nilba Aliet Arevalo Castella:</t>
        </r>
        <r>
          <rPr>
            <sz val="9"/>
            <color indexed="81"/>
            <rFont val="Tahoma"/>
            <family val="2"/>
          </rPr>
          <t xml:space="preserve">
anulación DRIP 67221 del mes de febrero, anulado en marzo</t>
        </r>
      </text>
    </comment>
    <comment ref="S22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Nilba Aliet Arevalo Castella:</t>
        </r>
        <r>
          <rPr>
            <sz val="9"/>
            <color indexed="81"/>
            <rFont val="Tahoma"/>
            <family val="2"/>
          </rPr>
          <t xml:space="preserve">
valor de las anulaciones de los DRIP 77121, 121221, 168721, 394821por valor de $19,059,561,64, por problemas de parametrización, los recursos no estan afectando la libreta de la CUN, por ser ingresos anticipados</t>
        </r>
      </text>
    </comment>
    <comment ref="U47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Nilba Aliet Arevalo Castella:</t>
        </r>
        <r>
          <rPr>
            <sz val="9"/>
            <color indexed="81"/>
            <rFont val="Tahoma"/>
            <family val="2"/>
          </rPr>
          <t xml:space="preserve">
anulacion del ingreso 696421 por ser remanente de embargo y no generar ingreso</t>
        </r>
      </text>
    </comment>
    <comment ref="S50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Nilba Aliet Arevalo Castella:</t>
        </r>
        <r>
          <rPr>
            <sz val="9"/>
            <color indexed="81"/>
            <rFont val="Tahoma"/>
            <family val="2"/>
          </rPr>
          <t xml:space="preserve">
se anulo el ingreso 220221</t>
        </r>
      </text>
    </comment>
    <comment ref="U50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>Nilba Aliet Arevalo Castella:</t>
        </r>
        <r>
          <rPr>
            <sz val="9"/>
            <color indexed="81"/>
            <rFont val="Tahoma"/>
            <family val="2"/>
          </rPr>
          <t xml:space="preserve">
Ingreso No. 696521 por $5.079 de septiembre, anulado y reemplazodo por el ingreso 698721, por identificación del concepto</t>
        </r>
      </text>
    </comment>
  </commentList>
</comments>
</file>

<file path=xl/sharedStrings.xml><?xml version="1.0" encoding="utf-8"?>
<sst xmlns="http://schemas.openxmlformats.org/spreadsheetml/2006/main" count="1701" uniqueCount="113">
  <si>
    <t>INSTITUTO NACIONAL DE VÍAS - INVIAS</t>
  </si>
  <si>
    <t>Ejecución Presupuestal de Ingresos - Vigencia Actual</t>
  </si>
  <si>
    <t>Vigencia: 01-01-2020 al 31-12-2020</t>
  </si>
  <si>
    <t>NIVEL RUBRO DE INGRESOS</t>
  </si>
  <si>
    <t xml:space="preserve">NIVEL   </t>
  </si>
  <si>
    <t>DESAGREGACION</t>
  </si>
  <si>
    <t>Numeral</t>
  </si>
  <si>
    <t>Concepto</t>
  </si>
  <si>
    <t>DESCRIPCION</t>
  </si>
  <si>
    <t>PRESUPUESTO INICIAL</t>
  </si>
  <si>
    <t>ADICIONES</t>
  </si>
  <si>
    <t>REDUCCIONES</t>
  </si>
  <si>
    <t>PRESUPUESTO DEFINITIVO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</si>
  <si>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</si>
  <si>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</si>
  <si>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</si>
  <si>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</si>
  <si>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</si>
  <si>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</si>
  <si>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</si>
  <si>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</si>
  <si>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</si>
  <si>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</si>
  <si>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</si>
  <si>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</si>
  <si>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DEVOLUCIONES</t>
  </si>
  <si>
    <t xml:space="preserve">RECAUDO ACUMULADO VIGENCIA ACTUAL </t>
  </si>
  <si>
    <t>AFORO POR EJECUTAR</t>
  </si>
  <si>
    <t>% EJECUCION</t>
  </si>
  <si>
    <t>3</t>
  </si>
  <si>
    <t>RECURSOS PROPIOS DE ESTABLECIMIENTOS PÚBLICOS</t>
  </si>
  <si>
    <t>1</t>
  </si>
  <si>
    <t>01</t>
  </si>
  <si>
    <t>INGRESOS CORRIENTES</t>
  </si>
  <si>
    <t>02</t>
  </si>
  <si>
    <t>INGRESOS NO TRIBUTARIOS</t>
  </si>
  <si>
    <t>CONTRIBUCIONES</t>
  </si>
  <si>
    <t>04</t>
  </si>
  <si>
    <t>40</t>
  </si>
  <si>
    <t>CONTRIBUCIÓN NACIONAL DE VALORIZACIÓN</t>
  </si>
  <si>
    <t>2</t>
  </si>
  <si>
    <t>TASAS Y DERECHOS ADMINISTRATIVOS</t>
  </si>
  <si>
    <t>33</t>
  </si>
  <si>
    <t>PEAJES</t>
  </si>
  <si>
    <t>TASA NETA DE PEAJES</t>
  </si>
  <si>
    <t>SEGURIDAD VIAL</t>
  </si>
  <si>
    <t>34</t>
  </si>
  <si>
    <t>PERMISO PARA TRANSPORTE DE CARGA</t>
  </si>
  <si>
    <t>MULTAS, SANCIONES E INTERESES DE MORA</t>
  </si>
  <si>
    <t>INTERESES DE MORA</t>
  </si>
  <si>
    <t>4</t>
  </si>
  <si>
    <t>DERECHOS ECONÓMICOS POR USO DE RECURSOS NATURALES</t>
  </si>
  <si>
    <t>03</t>
  </si>
  <si>
    <t>CONTRAPRESTACIONES PORTUARIAS</t>
  </si>
  <si>
    <t>5</t>
  </si>
  <si>
    <t>VENTA DE BIENES Y SERVICIOS</t>
  </si>
  <si>
    <t>VENTAS INCIDENTALES DE ESTABLECIMIENTO NO DE MERCADO</t>
  </si>
  <si>
    <t>07</t>
  </si>
  <si>
    <t>SERVICIOS FINANCIEROS Y SERVICIOS CONEXOS, SERVICIOS INMOBILIARIOS Y SERVICIOS DE LEASING</t>
  </si>
  <si>
    <t>SERVICIOS INMOBILIARIOS</t>
  </si>
  <si>
    <t>SERVICIOS INMOBILIARIOS RELATIVOS A BIENES RAÍCES PROPIOS O ARRENDADOS</t>
  </si>
  <si>
    <t>08</t>
  </si>
  <si>
    <t>SERVICIOS PRESTADOS A LAS EMPRESAS Y SERVICIOS DE PRODUCCIÓN</t>
  </si>
  <si>
    <t>9</t>
  </si>
  <si>
    <t>OTROS SERVICIOS DE FABRICACIÓN; SERVICIOS DE EDICIÓN, IMPRESIÓN Y REPRODUCCIÓN; SERVICIOS DE RECUPERACIÓN DE MATERIALES</t>
  </si>
  <si>
    <t>SERVICIOS DE EDICIÓN, IMPRESIÓN Y REPRODUCCIÓN</t>
  </si>
  <si>
    <t>6</t>
  </si>
  <si>
    <t>TRANSFERENCIAS CORRIENTES</t>
  </si>
  <si>
    <t>INDEMNIZACIONES RELACIONADAS CON SEGUROS NO DE VIDA</t>
  </si>
  <si>
    <t>SENTENCIAS Y CONCILIACIONES</t>
  </si>
  <si>
    <t>05</t>
  </si>
  <si>
    <t>TRANSFERENCIAS DE OTRAS UNIDADES DE GOBIERNO</t>
  </si>
  <si>
    <t>OTRAS UNIDADES DE GOBIERNO</t>
  </si>
  <si>
    <t>RECURSOS DE CAPITAL</t>
  </si>
  <si>
    <t>DISPOSICIÓN DE ACTIVOS</t>
  </si>
  <si>
    <t>DISPOSICIÓN DE ACTIVOS NO FINANCIEROS</t>
  </si>
  <si>
    <t>VENTA DE TERRENOS</t>
  </si>
  <si>
    <t>VENTA DE EDIFICACIONES</t>
  </si>
  <si>
    <t>VENTA DE OTROS ACTIVOS NO FINANCIEROS</t>
  </si>
  <si>
    <t>EXCEDENTES FINANCIEROS</t>
  </si>
  <si>
    <t>EXCEDENTES FINANCIEROS - ESTABLECIMIENTOS PÚBLICOS</t>
  </si>
  <si>
    <t>RENDIMIENTOS FINANCIEROS</t>
  </si>
  <si>
    <t>RECURSOS DE LA ENTIDAD</t>
  </si>
  <si>
    <t>INTERESES SOBRE DEPOSITOS</t>
  </si>
  <si>
    <t>INTERESES SOBRE DEPOSITOS EN INSTITUCIONES FINANCIERAS</t>
  </si>
  <si>
    <t>CUENTA ÚNICA NACIONAL</t>
  </si>
  <si>
    <t>RENDIMIENTO RECURSOS TERCEROS</t>
  </si>
  <si>
    <t>RENDIMIENTOS RECURSOS ENTREGADOS EN ADMINISTRACION</t>
  </si>
  <si>
    <t>10</t>
  </si>
  <si>
    <t>RECURSOS DEL BALANCE</t>
  </si>
  <si>
    <t>11</t>
  </si>
  <si>
    <t>DIFERENCIAL CAMBIARIO</t>
  </si>
  <si>
    <t>RECURSOS DE TERCEROS EN CONSIGNACIÓN</t>
  </si>
  <si>
    <t>RECURSOS DE TERCEROS EN ADMINISTRACION</t>
  </si>
  <si>
    <t>13</t>
  </si>
  <si>
    <t>REINTEGROS Y OTROS RECURSOS NO APROPIADOS</t>
  </si>
  <si>
    <t>REINTEGROS</t>
  </si>
  <si>
    <t>REINTEGROS GASTOS DE FUNCIONAMIENTO</t>
  </si>
  <si>
    <t>REINTEGROS GASTOS DE INVERSION</t>
  </si>
  <si>
    <t>Ejecución Presupuestal de Ingresos - Vigencia Anterior</t>
  </si>
  <si>
    <t>RECAUDO ACUMULADO VIGENCIA ANTERIOR</t>
  </si>
  <si>
    <t>Ejecución Presupuestal de Ingresos - Acumulado</t>
  </si>
  <si>
    <t>TOTAL RECAUDO</t>
  </si>
  <si>
    <t>TOTAL DEVOLUCIONES</t>
  </si>
  <si>
    <t>TOTAL ANULACIONES</t>
  </si>
  <si>
    <t>Vigencia: 01-01-2021 al 31-12-2021</t>
  </si>
  <si>
    <t>COSTAS PROCESALES</t>
  </si>
  <si>
    <t>IMPUESTOS, CONTRIBUCIONES Y TASAS</t>
  </si>
  <si>
    <t>CONSTRUCCIÓN Y SERVICIOS DE LA CONSTRUCCIÓN</t>
  </si>
  <si>
    <t>CONSTRUCCIONES</t>
  </si>
  <si>
    <t>OBRAS DE INGENIERIA CIVIL</t>
  </si>
  <si>
    <t>SANCIONES DISCIPLINARIAS</t>
  </si>
  <si>
    <t>Corte del Informe: 31-12-2021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</si>
</sst>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\ #,##0.00;[Red]\-&quot;$&quot;\ #,##0.00"/>
    <numFmt numFmtId="41" formatCode="_-* #,##0_-;\-* #,##0_-;_-* &quot;-&quot;_-;_-@_-"/>
    <numFmt numFmtId="43" formatCode="_-* #,##0.00_-;\-* #,##0.00_-;_-* &quot;-&quot;??_-;_-@_-"/>
    <numFmt numFmtId="164" formatCode="_-* #,##0.00_-;\-* #,##0.00_-;_-* &quot;-&quot;_-;_-@_-"/>
    <numFmt numFmtId="165" formatCode="_-* #,##0.000_-;\-* #,##0.000_-;_-* &quot;-&quot;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8"/>
      <color rgb="FFFFFFFF"/>
      <name val="Arial Narrow"/>
      <family val="2"/>
    </font>
    <font>
      <b/>
      <sz val="7"/>
      <color rgb="FFFFFFFF"/>
      <name val="Arial"/>
      <family val="2"/>
    </font>
    <font>
      <b/>
      <sz val="8"/>
      <color rgb="FFFFFFFF"/>
      <name val="Arial"/>
      <family val="2"/>
    </font>
    <font>
      <b/>
      <sz val="8"/>
      <color rgb="FF000000"/>
      <name val="Arial Narrow"/>
      <family val="2"/>
    </font>
    <font>
      <sz val="8"/>
      <color rgb="FF000000"/>
      <name val="Arial Narrow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rgb="FF2D77C2"/>
      </patternFill>
    </fill>
    <fill>
      <patternFill patternType="solid">
        <fgColor rgb="FF2D77C2"/>
        <bgColor rgb="FF2D77C2"/>
      </patternFill>
    </fill>
    <fill>
      <patternFill patternType="solid">
        <fgColor rgb="FFFF7C80"/>
        <bgColor rgb="FF2D77C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7">
    <xf numFmtId="0" fontId="0" fillId="0" borderId="0" xfId="0"/>
    <xf numFmtId="0" fontId="4" fillId="0" borderId="0" xfId="0" applyFont="1" applyAlignment="1" applyProtection="1">
      <alignment vertical="center"/>
      <protection locked="0" hidden="1"/>
    </xf>
    <xf numFmtId="4" fontId="4" fillId="0" borderId="0" xfId="0" applyNumberFormat="1" applyFont="1" applyFill="1" applyAlignment="1" applyProtection="1">
      <alignment vertical="center"/>
      <protection locked="0" hidden="1"/>
    </xf>
    <xf numFmtId="43" fontId="4" fillId="0" borderId="0" xfId="0" applyNumberFormat="1" applyFont="1" applyAlignment="1" applyProtection="1">
      <alignment vertical="center"/>
      <protection locked="0" hidden="1"/>
    </xf>
    <xf numFmtId="0" fontId="3" fillId="0" borderId="0" xfId="0" applyFont="1" applyBorder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horizontal="right" vertical="center"/>
      <protection locked="0" hidden="1"/>
    </xf>
    <xf numFmtId="0" fontId="3" fillId="0" borderId="0" xfId="0" applyFont="1" applyAlignment="1" applyProtection="1">
      <alignment horizontal="right" vertical="center"/>
      <protection locked="0" hidden="1"/>
    </xf>
    <xf numFmtId="0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6" fillId="2" borderId="4" xfId="0" applyNumberFormat="1" applyFont="1" applyFill="1" applyBorder="1" applyAlignment="1" applyProtection="1">
      <alignment horizontal="center" vertical="center" wrapText="1"/>
      <protection hidden="1"/>
    </xf>
    <xf numFmtId="0" fontId="7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8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8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7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9" fillId="5" borderId="5" xfId="0" applyNumberFormat="1" applyFont="1" applyFill="1" applyBorder="1" applyAlignment="1" applyProtection="1">
      <alignment horizontal="center" vertical="center" wrapText="1"/>
    </xf>
    <xf numFmtId="0" fontId="9" fillId="5" borderId="6" xfId="0" applyNumberFormat="1" applyFont="1" applyFill="1" applyBorder="1" applyAlignment="1" applyProtection="1">
      <alignment horizontal="center" vertical="center" wrapText="1"/>
    </xf>
    <xf numFmtId="0" fontId="9" fillId="5" borderId="7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vertical="center" wrapText="1"/>
    </xf>
    <xf numFmtId="43" fontId="4" fillId="0" borderId="1" xfId="1" applyNumberFormat="1" applyFont="1" applyBorder="1" applyAlignment="1" applyProtection="1">
      <alignment vertical="center"/>
    </xf>
    <xf numFmtId="43" fontId="3" fillId="5" borderId="1" xfId="1" applyNumberFormat="1" applyFont="1" applyFill="1" applyBorder="1" applyAlignment="1" applyProtection="1">
      <alignment vertical="center"/>
    </xf>
    <xf numFmtId="164" fontId="4" fillId="0" borderId="1" xfId="1" applyNumberFormat="1" applyFont="1" applyBorder="1" applyAlignment="1" applyProtection="1">
      <alignment vertical="center"/>
    </xf>
    <xf numFmtId="43" fontId="3" fillId="0" borderId="1" xfId="1" applyNumberFormat="1" applyFont="1" applyBorder="1" applyAlignment="1" applyProtection="1">
      <alignment vertical="center"/>
    </xf>
    <xf numFmtId="10" fontId="3" fillId="0" borderId="1" xfId="2" applyNumberFormat="1" applyFont="1" applyBorder="1" applyAlignment="1" applyProtection="1">
      <alignment horizontal="center" vertical="center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9" fontId="4" fillId="0" borderId="1" xfId="2" applyFont="1" applyBorder="1" applyAlignment="1" applyProtection="1">
      <alignment horizontal="center" vertical="center"/>
    </xf>
    <xf numFmtId="43" fontId="4" fillId="5" borderId="1" xfId="1" applyNumberFormat="1" applyFont="1" applyFill="1" applyBorder="1" applyAlignment="1" applyProtection="1">
      <alignment vertical="center"/>
    </xf>
    <xf numFmtId="10" fontId="4" fillId="0" borderId="1" xfId="2" applyNumberFormat="1" applyFont="1" applyBorder="1" applyAlignment="1" applyProtection="1">
      <alignment horizontal="center" vertical="center"/>
    </xf>
    <xf numFmtId="0" fontId="10" fillId="0" borderId="5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0" fillId="5" borderId="5" xfId="0" applyNumberFormat="1" applyFont="1" applyFill="1" applyBorder="1" applyAlignment="1" applyProtection="1">
      <alignment horizontal="center" vertical="center" wrapText="1"/>
    </xf>
    <xf numFmtId="0" fontId="10" fillId="5" borderId="6" xfId="0" applyNumberFormat="1" applyFont="1" applyFill="1" applyBorder="1" applyAlignment="1" applyProtection="1">
      <alignment horizontal="center" vertical="center" wrapText="1"/>
    </xf>
    <xf numFmtId="0" fontId="10" fillId="5" borderId="7" xfId="0" applyNumberFormat="1" applyFont="1" applyFill="1" applyBorder="1" applyAlignment="1" applyProtection="1">
      <alignment horizontal="center" vertical="center" wrapText="1"/>
    </xf>
    <xf numFmtId="43" fontId="3" fillId="0" borderId="1" xfId="1" applyNumberFormat="1" applyFont="1" applyFill="1" applyBorder="1" applyAlignment="1" applyProtection="1">
      <alignment vertical="center"/>
    </xf>
    <xf numFmtId="43" fontId="4" fillId="0" borderId="1" xfId="1" applyNumberFormat="1" applyFont="1" applyFill="1" applyBorder="1" applyAlignment="1" applyProtection="1">
      <alignment vertical="center"/>
    </xf>
    <xf numFmtId="8" fontId="4" fillId="5" borderId="1" xfId="1" applyNumberFormat="1" applyFont="1" applyFill="1" applyBorder="1" applyAlignment="1" applyProtection="1">
      <alignment vertical="center"/>
    </xf>
    <xf numFmtId="164" fontId="4" fillId="5" borderId="1" xfId="1" applyNumberFormat="1" applyFont="1" applyFill="1" applyBorder="1" applyAlignment="1" applyProtection="1">
      <alignment vertical="center"/>
    </xf>
    <xf numFmtId="0" fontId="10" fillId="0" borderId="5" xfId="0" applyNumberFormat="1" applyFont="1" applyFill="1" applyBorder="1" applyAlignment="1" applyProtection="1">
      <alignment horizontal="center" vertical="center" wrapText="1" readingOrder="1"/>
    </xf>
    <xf numFmtId="0" fontId="10" fillId="0" borderId="6" xfId="0" applyNumberFormat="1" applyFont="1" applyFill="1" applyBorder="1" applyAlignment="1" applyProtection="1">
      <alignment horizontal="center" vertical="center" wrapText="1" readingOrder="1"/>
    </xf>
    <xf numFmtId="0" fontId="10" fillId="0" borderId="6" xfId="0" applyNumberFormat="1" applyFont="1" applyFill="1" applyBorder="1" applyAlignment="1" applyProtection="1">
      <alignment horizontal="left" vertical="center" wrapText="1" readingOrder="1"/>
    </xf>
    <xf numFmtId="0" fontId="10" fillId="0" borderId="7" xfId="0" applyNumberFormat="1" applyFont="1" applyFill="1" applyBorder="1" applyAlignment="1" applyProtection="1">
      <alignment horizontal="left" vertical="center" wrapText="1" readingOrder="1"/>
    </xf>
    <xf numFmtId="0" fontId="10" fillId="0" borderId="1" xfId="0" applyNumberFormat="1" applyFont="1" applyFill="1" applyBorder="1" applyAlignment="1" applyProtection="1">
      <alignment horizontal="left" vertical="center" wrapText="1" readingOrder="1"/>
    </xf>
    <xf numFmtId="0" fontId="10" fillId="5" borderId="5" xfId="0" applyNumberFormat="1" applyFont="1" applyFill="1" applyBorder="1" applyAlignment="1" applyProtection="1">
      <alignment horizontal="center" vertical="center" wrapText="1" readingOrder="1"/>
    </xf>
    <xf numFmtId="0" fontId="10" fillId="5" borderId="6" xfId="0" applyNumberFormat="1" applyFont="1" applyFill="1" applyBorder="1" applyAlignment="1" applyProtection="1">
      <alignment horizontal="center" vertical="center" wrapText="1" readingOrder="1"/>
    </xf>
    <xf numFmtId="0" fontId="10" fillId="5" borderId="6" xfId="0" applyNumberFormat="1" applyFont="1" applyFill="1" applyBorder="1" applyAlignment="1" applyProtection="1">
      <alignment horizontal="left" vertical="center" wrapText="1" readingOrder="1"/>
    </xf>
    <xf numFmtId="0" fontId="10" fillId="5" borderId="7" xfId="0" applyNumberFormat="1" applyFont="1" applyFill="1" applyBorder="1" applyAlignment="1" applyProtection="1">
      <alignment horizontal="left" vertical="center" wrapText="1" readingOrder="1"/>
    </xf>
    <xf numFmtId="0" fontId="10" fillId="0" borderId="0" xfId="0" applyFont="1" applyBorder="1" applyAlignment="1">
      <alignment horizontal="center" vertical="top" wrapText="1" readingOrder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left" vertical="top" wrapText="1" readingOrder="1"/>
    </xf>
    <xf numFmtId="0" fontId="10" fillId="0" borderId="2" xfId="0" applyFont="1" applyFill="1" applyBorder="1" applyAlignment="1">
      <alignment horizontal="center" vertical="top" wrapText="1" readingOrder="1"/>
    </xf>
    <xf numFmtId="0" fontId="10" fillId="0" borderId="2" xfId="0" applyFont="1" applyFill="1" applyBorder="1" applyAlignment="1">
      <alignment horizontal="center" vertical="center" wrapText="1"/>
    </xf>
    <xf numFmtId="43" fontId="4" fillId="0" borderId="1" xfId="1" applyNumberFormat="1" applyFont="1" applyBorder="1" applyAlignment="1" applyProtection="1">
      <alignment vertical="center"/>
      <protection hidden="1"/>
    </xf>
    <xf numFmtId="164" fontId="4" fillId="0" borderId="1" xfId="1" applyNumberFormat="1" applyFont="1" applyFill="1" applyBorder="1" applyAlignment="1" applyProtection="1">
      <alignment vertical="center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vertical="center" wrapText="1"/>
    </xf>
    <xf numFmtId="43" fontId="4" fillId="0" borderId="14" xfId="1" applyNumberFormat="1" applyFont="1" applyBorder="1" applyAlignment="1" applyProtection="1">
      <alignment vertical="center"/>
    </xf>
    <xf numFmtId="164" fontId="4" fillId="0" borderId="14" xfId="1" applyNumberFormat="1" applyFont="1" applyBorder="1" applyAlignment="1" applyProtection="1">
      <alignment vertical="center"/>
    </xf>
    <xf numFmtId="0" fontId="10" fillId="0" borderId="1" xfId="0" applyFont="1" applyFill="1" applyBorder="1" applyAlignment="1">
      <alignment vertical="center" wrapText="1"/>
    </xf>
    <xf numFmtId="0" fontId="10" fillId="0" borderId="10" xfId="0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vertical="center" wrapText="1"/>
    </xf>
    <xf numFmtId="43" fontId="4" fillId="0" borderId="1" xfId="1" applyNumberFormat="1" applyFont="1" applyFill="1" applyBorder="1" applyAlignment="1" applyProtection="1">
      <alignment vertical="center"/>
      <protection hidden="1"/>
    </xf>
    <xf numFmtId="164" fontId="4" fillId="0" borderId="1" xfId="1" applyNumberFormat="1" applyFont="1" applyFill="1" applyBorder="1" applyAlignment="1" applyProtection="1">
      <alignment vertical="center"/>
      <protection hidden="1"/>
    </xf>
    <xf numFmtId="0" fontId="10" fillId="5" borderId="10" xfId="0" applyFont="1" applyFill="1" applyBorder="1" applyAlignment="1" applyProtection="1">
      <alignment horizontal="center" vertical="center" wrapText="1"/>
    </xf>
    <xf numFmtId="0" fontId="10" fillId="5" borderId="11" xfId="0" applyFont="1" applyFill="1" applyBorder="1" applyAlignment="1" applyProtection="1">
      <alignment horizontal="center" vertical="center" wrapText="1"/>
    </xf>
    <xf numFmtId="43" fontId="4" fillId="5" borderId="1" xfId="1" applyNumberFormat="1" applyFont="1" applyFill="1" applyBorder="1" applyAlignment="1" applyProtection="1">
      <alignment vertical="center"/>
      <protection hidden="1"/>
    </xf>
    <xf numFmtId="164" fontId="4" fillId="5" borderId="1" xfId="1" applyNumberFormat="1" applyFont="1" applyFill="1" applyBorder="1" applyAlignment="1" applyProtection="1">
      <alignment vertical="center"/>
      <protection hidden="1"/>
    </xf>
    <xf numFmtId="0" fontId="10" fillId="5" borderId="5" xfId="0" applyFont="1" applyFill="1" applyBorder="1" applyAlignment="1" applyProtection="1">
      <alignment horizontal="center" vertical="center" wrapText="1"/>
    </xf>
    <xf numFmtId="0" fontId="10" fillId="5" borderId="6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locked="0" hidden="1"/>
    </xf>
    <xf numFmtId="0" fontId="6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6" fillId="3" borderId="4" xfId="0" applyNumberFormat="1" applyFont="1" applyFill="1" applyBorder="1" applyAlignment="1" applyProtection="1">
      <alignment horizontal="center" vertical="center" wrapText="1"/>
      <protection hidden="1"/>
    </xf>
    <xf numFmtId="10" fontId="13" fillId="0" borderId="1" xfId="2" applyNumberFormat="1" applyFont="1" applyBorder="1" applyAlignment="1" applyProtection="1">
      <alignment horizontal="center" vertical="center"/>
    </xf>
    <xf numFmtId="0" fontId="10" fillId="5" borderId="6" xfId="0" applyNumberFormat="1" applyFont="1" applyFill="1" applyBorder="1" applyAlignment="1" applyProtection="1">
      <alignment horizontal="left" vertical="center" wrapText="1"/>
    </xf>
    <xf numFmtId="0" fontId="10" fillId="5" borderId="7" xfId="0" applyNumberFormat="1" applyFont="1" applyFill="1" applyBorder="1" applyAlignment="1" applyProtection="1">
      <alignment horizontal="left" vertical="center" wrapText="1"/>
    </xf>
    <xf numFmtId="0" fontId="10" fillId="0" borderId="1" xfId="0" applyNumberFormat="1" applyFont="1" applyFill="1" applyBorder="1" applyAlignment="1" applyProtection="1">
      <alignment horizontal="left" vertical="center" wrapText="1"/>
    </xf>
    <xf numFmtId="49" fontId="10" fillId="5" borderId="6" xfId="0" applyNumberFormat="1" applyFont="1" applyFill="1" applyBorder="1" applyAlignment="1" applyProtection="1">
      <alignment horizontal="center" vertical="center" wrapText="1"/>
    </xf>
    <xf numFmtId="8" fontId="4" fillId="5" borderId="1" xfId="1" applyNumberFormat="1" applyFont="1" applyFill="1" applyBorder="1" applyAlignment="1" applyProtection="1">
      <alignment vertical="center"/>
      <protection hidden="1"/>
    </xf>
    <xf numFmtId="43" fontId="16" fillId="5" borderId="1" xfId="1" applyNumberFormat="1" applyFont="1" applyFill="1" applyBorder="1" applyAlignment="1" applyProtection="1">
      <alignment vertical="center"/>
      <protection hidden="1"/>
    </xf>
    <xf numFmtId="49" fontId="10" fillId="5" borderId="6" xfId="0" applyNumberFormat="1" applyFont="1" applyFill="1" applyBorder="1" applyAlignment="1" applyProtection="1">
      <alignment horizontal="center" vertical="center" wrapText="1" readingOrder="1"/>
    </xf>
    <xf numFmtId="0" fontId="10" fillId="0" borderId="0" xfId="0" applyFont="1" applyAlignment="1">
      <alignment vertical="center"/>
    </xf>
    <xf numFmtId="43" fontId="0" fillId="0" borderId="0" xfId="0" applyNumberFormat="1"/>
    <xf numFmtId="49" fontId="10" fillId="0" borderId="6" xfId="0" applyNumberFormat="1" applyFont="1" applyFill="1" applyBorder="1" applyAlignment="1" applyProtection="1">
      <alignment horizontal="center" vertical="center" wrapText="1"/>
    </xf>
    <xf numFmtId="10" fontId="0" fillId="0" borderId="0" xfId="2" applyNumberFormat="1" applyFont="1"/>
    <xf numFmtId="0" fontId="3" fillId="0" borderId="0" xfId="0" applyFont="1" applyAlignment="1" applyProtection="1">
      <alignment horizontal="center" vertical="center" wrapText="1"/>
      <protection locked="0" hidden="1"/>
    </xf>
    <xf numFmtId="8" fontId="4" fillId="0" borderId="1" xfId="1" applyNumberFormat="1" applyFont="1" applyBorder="1" applyAlignment="1" applyProtection="1">
      <alignment vertical="center"/>
    </xf>
    <xf numFmtId="164" fontId="0" fillId="0" borderId="0" xfId="1" applyNumberFormat="1" applyFont="1" applyAlignment="1">
      <alignment vertical="center"/>
    </xf>
    <xf numFmtId="8" fontId="4" fillId="0" borderId="1" xfId="1" applyNumberFormat="1" applyFont="1" applyFill="1" applyBorder="1" applyAlignment="1" applyProtection="1">
      <alignment vertical="center"/>
    </xf>
    <xf numFmtId="164" fontId="0" fillId="0" borderId="0" xfId="1" applyNumberFormat="1" applyFont="1"/>
    <xf numFmtId="165" fontId="0" fillId="0" borderId="0" xfId="1" applyNumberFormat="1" applyFont="1"/>
    <xf numFmtId="2" fontId="0" fillId="0" borderId="0" xfId="0" applyNumberFormat="1"/>
    <xf numFmtId="0" fontId="2" fillId="0" borderId="0" xfId="0" applyFont="1" applyAlignment="1" applyProtection="1">
      <alignment horizontal="center" vertical="center"/>
      <protection locked="0" hidden="1"/>
    </xf>
    <xf numFmtId="0" fontId="0" fillId="0" borderId="0" xfId="0" applyFont="1" applyAlignment="1" applyProtection="1">
      <alignment horizontal="center" vertical="center"/>
      <protection locked="0" hidden="1"/>
    </xf>
    <xf numFmtId="0" fontId="3" fillId="0" borderId="1" xfId="0" applyFont="1" applyBorder="1" applyAlignment="1" applyProtection="1">
      <alignment horizontal="center" vertical="center"/>
      <protection locked="0" hidden="1"/>
    </xf>
    <xf numFmtId="0" fontId="3" fillId="0" borderId="2" xfId="0" applyFont="1" applyBorder="1" applyAlignment="1" applyProtection="1">
      <alignment horizontal="center" vertical="center"/>
      <protection locked="0" hidden="1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6" borderId="0" xfId="0" applyFill="1"/>
    <xf numFmtId="10" fontId="0" fillId="6" borderId="0" xfId="2" applyNumberFormat="1" applyFont="1" applyFill="1"/>
    <xf numFmtId="0" fontId="2" fillId="6" borderId="0" xfId="0" applyFont="1" applyFill="1" applyAlignment="1" applyProtection="1">
      <alignment horizontal="center" vertical="center"/>
      <protection locked="0" hidden="1"/>
    </xf>
    <xf numFmtId="0" fontId="0" fillId="6" borderId="0" xfId="0" applyFont="1" applyFill="1" applyAlignment="1" applyProtection="1">
      <alignment horizontal="center" vertical="center"/>
      <protection locked="0" hidden="1"/>
    </xf>
    <xf numFmtId="0" fontId="12" fillId="6" borderId="1" xfId="0" applyFont="1" applyFill="1" applyBorder="1" applyAlignment="1" applyProtection="1">
      <alignment horizontal="center" vertical="center"/>
      <protection locked="0" hidden="1"/>
    </xf>
    <xf numFmtId="0" fontId="4" fillId="6" borderId="0" xfId="0" applyFont="1" applyFill="1" applyAlignment="1" applyProtection="1">
      <alignment horizontal="right" vertical="center"/>
      <protection locked="0" hidden="1"/>
    </xf>
    <xf numFmtId="0" fontId="3" fillId="6" borderId="0" xfId="0" applyFont="1" applyFill="1" applyAlignment="1" applyProtection="1">
      <alignment horizontal="center" vertical="center" wrapText="1"/>
      <protection locked="0" hidden="1"/>
    </xf>
    <xf numFmtId="0" fontId="4" fillId="6" borderId="0" xfId="0" applyFont="1" applyFill="1" applyAlignment="1" applyProtection="1">
      <alignment vertical="center"/>
      <protection locked="0" hidden="1"/>
    </xf>
    <xf numFmtId="0" fontId="3" fillId="6" borderId="2" xfId="0" applyFont="1" applyFill="1" applyBorder="1" applyAlignment="1" applyProtection="1">
      <alignment horizontal="center" vertical="center"/>
      <protection locked="0" hidden="1"/>
    </xf>
    <xf numFmtId="0" fontId="3" fillId="6" borderId="0" xfId="0" applyFont="1" applyFill="1" applyBorder="1" applyAlignment="1" applyProtection="1">
      <alignment horizontal="center" vertical="center"/>
      <protection locked="0" hidden="1"/>
    </xf>
    <xf numFmtId="0" fontId="5" fillId="6" borderId="2" xfId="0" applyFont="1" applyFill="1" applyBorder="1" applyAlignment="1" applyProtection="1">
      <alignment horizontal="center" vertical="center"/>
      <protection locked="0" hidden="1"/>
    </xf>
  </cellXfs>
  <cellStyles count="3">
    <cellStyle name="Millares [0]" xfId="1" builtinId="6"/>
    <cellStyle name="Normal" xfId="0" builtinId="0"/>
    <cellStyle name="Porcentaje" xfId="2" builtinId="5"/>
  </cellStyles>
  <dxfs count="2">
    <dxf>
      <fill>
        <patternFill patternType="solid">
          <fgColor rgb="FFD9E1F2"/>
          <bgColor rgb="FF000000"/>
        </patternFill>
      </fill>
    </dxf>
    <dxf>
      <fill>
        <patternFill patternType="solid">
          <fgColor rgb="FFD9E1F2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131762</xdr:colOff>
      <xdr:row>0</xdr:row>
      <xdr:rowOff>0</xdr:rowOff>
    </xdr:from>
    <xdr:to>
      <xdr:col>24</xdr:col>
      <xdr:colOff>504824</xdr:colOff>
      <xdr:row>4</xdr:row>
      <xdr:rowOff>38099</xdr:rowOff>
    </xdr:to>
    <xdr:pic>
      <xdr:nvPicPr>
        <xdr:cNvPr id="2" name="Imagen 1" descr="Logos Firma Correo 2018-0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57762" y="0"/>
          <a:ext cx="1277937" cy="8000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419101</xdr:colOff>
      <xdr:row>0</xdr:row>
      <xdr:rowOff>0</xdr:rowOff>
    </xdr:from>
    <xdr:to>
      <xdr:col>23</xdr:col>
      <xdr:colOff>371475</xdr:colOff>
      <xdr:row>4</xdr:row>
      <xdr:rowOff>142874</xdr:rowOff>
    </xdr:to>
    <xdr:pic>
      <xdr:nvPicPr>
        <xdr:cNvPr id="2" name="Imagen 1" descr="Logos Firma Correo 2018-0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1" y="0"/>
          <a:ext cx="1476374" cy="9048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419101</xdr:colOff>
      <xdr:row>0</xdr:row>
      <xdr:rowOff>0</xdr:rowOff>
    </xdr:from>
    <xdr:to>
      <xdr:col>23</xdr:col>
      <xdr:colOff>371475</xdr:colOff>
      <xdr:row>4</xdr:row>
      <xdr:rowOff>142874</xdr:rowOff>
    </xdr:to>
    <xdr:pic>
      <xdr:nvPicPr>
        <xdr:cNvPr id="2" name="Imagen 1" descr="Logos Firma Correo 2018-0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1" y="0"/>
          <a:ext cx="1476374" cy="9048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419101</xdr:colOff>
      <xdr:row>0</xdr:row>
      <xdr:rowOff>0</xdr:rowOff>
    </xdr:from>
    <xdr:to>
      <xdr:col>23</xdr:col>
      <xdr:colOff>371475</xdr:colOff>
      <xdr:row>4</xdr:row>
      <xdr:rowOff>142874</xdr:rowOff>
    </xdr:to>
    <xdr:pic>
      <xdr:nvPicPr>
        <xdr:cNvPr id="3" name="Imagen 2" descr="Logos Firma Correo 2018-0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1" y="0"/>
          <a:ext cx="1476374" cy="9048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Interno%20Ingresos%202021/Informe%20Interno%20Mensual%20Ingresos%2003%20marzo%202021%20corregido%20vigencia%20peaje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Interno%20Ingresos%202021/Informe%20Interno%20Mensual%20Ingresos%2004%20Abril%2020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Interno%20Ingresos%202021/Informe%20Interno%20Mensual%20Ingresos%2003%20marzo%202021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Interno%20Ingresos%202021/Informe%20Interno%20Mensual%20Ingresos%2002%20febrero%20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0/Ejecucion%20de%20ingresos%202020/Informe%20de%20Ejecuci&#243;n%20de%20Ingresos%202020/Informe%20ejecuci&#243;n%20Ingresos%20acumulado%2012%20diciembre%2020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Ejecucion%20Preesupuesta%20SIIF%20NACION%202021/InformeEjecucionPresupuestal%2006%20Junio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Interno%20Ingresos%202021/Informe%20Interno%20Mensual%20Ingresos%2005%20Mayo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Interno%20Ingresos%202021/Informe%20Interno%20Mensual%20Ingresos%2006%20Junio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Interno%20Ingresos%202021/Informe%20Interno%20Mensual%20Ingresos%2007%20Julio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Interno%20Ingresos%202021/Informe%20Interno%20Mensual%20Ingresos%2008%20Agosto%2020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Interno%20Ingresos%202021/Informe%20Interno%20Mensual%20Ingresos%2009%20Septiembre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arevalo/Documents/2021/Ejecucion%20Presupeustal%20de%20Ingresos%202021/Informe%20Interno%20Ingresos%202021/Informe%20Interno%20Mensual%20Ingresos%2010%20Octubre%20202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trujillo/Desktop/plantilla%20Informe%20Interno%20Mensual%20Ingresos%20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gonzalez/Documents/INGRESOS/20221/INFORME%20EJECUCION%20PRESUPUESTAL%20DICIEMBRE%202021/plantilla%20Informe%20Interno%20Mensual%20Ingresos%20DICIEMBRE%20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</sheetNames>
    <sheetDataSet>
      <sheetData sheetId="0"/>
      <sheetData sheetId="1"/>
      <sheetData sheetId="2"/>
      <sheetData sheetId="3"/>
      <sheetData sheetId="4"/>
      <sheetData sheetId="5">
        <row r="8">
          <cell r="AK8">
            <v>64783377218.089996</v>
          </cell>
          <cell r="AL8">
            <v>7336017200.4200001</v>
          </cell>
        </row>
        <row r="9">
          <cell r="AK9">
            <v>220408000</v>
          </cell>
          <cell r="AL9">
            <v>1351505600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  <sheetName val="ABRIL 2021"/>
    </sheetNames>
    <sheetDataSet>
      <sheetData sheetId="0"/>
      <sheetData sheetId="1"/>
      <sheetData sheetId="2"/>
      <sheetData sheetId="3"/>
      <sheetData sheetId="4"/>
      <sheetData sheetId="5"/>
      <sheetData sheetId="6">
        <row r="7">
          <cell r="AM7">
            <v>304204</v>
          </cell>
        </row>
        <row r="9">
          <cell r="AM9">
            <v>12879200</v>
          </cell>
          <cell r="AN9">
            <v>4410332692</v>
          </cell>
        </row>
        <row r="10">
          <cell r="AN10">
            <v>217019140</v>
          </cell>
        </row>
        <row r="11">
          <cell r="AN11">
            <v>2180036</v>
          </cell>
        </row>
        <row r="12">
          <cell r="AN12">
            <v>5240208690.9799995</v>
          </cell>
        </row>
        <row r="22">
          <cell r="AN22">
            <v>3824345823.5200005</v>
          </cell>
        </row>
        <row r="24">
          <cell r="AN24">
            <v>64955166.900000006</v>
          </cell>
        </row>
        <row r="29">
          <cell r="AM29">
            <v>1448213306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</sheetNames>
    <sheetDataSet>
      <sheetData sheetId="0"/>
      <sheetData sheetId="1"/>
      <sheetData sheetId="2"/>
      <sheetData sheetId="3"/>
      <sheetData sheetId="4"/>
      <sheetData sheetId="5">
        <row r="7">
          <cell r="AK7">
            <v>570092</v>
          </cell>
        </row>
        <row r="10">
          <cell r="AL10">
            <v>268519875</v>
          </cell>
        </row>
        <row r="11">
          <cell r="AL11">
            <v>25903803.329999998</v>
          </cell>
        </row>
        <row r="12">
          <cell r="AO12">
            <v>50234774885.349998</v>
          </cell>
        </row>
        <row r="16">
          <cell r="AL16">
            <v>38026</v>
          </cell>
        </row>
        <row r="22">
          <cell r="AL22">
            <v>7106412.21</v>
          </cell>
        </row>
        <row r="24">
          <cell r="AL24">
            <v>20923522.34</v>
          </cell>
        </row>
        <row r="30">
          <cell r="AK30">
            <v>5277675251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</sheetNames>
    <sheetDataSet>
      <sheetData sheetId="0"/>
      <sheetData sheetId="1"/>
      <sheetData sheetId="2"/>
      <sheetData sheetId="3"/>
      <sheetData sheetId="4">
        <row r="22">
          <cell r="AL22">
            <v>2416026.75</v>
          </cell>
        </row>
        <row r="24">
          <cell r="AL24">
            <v>5949700.29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cia Actual"/>
      <sheetName val="Vigencia Anterior"/>
      <sheetName val="Informe de Gestión Acumulado"/>
      <sheetName val="Devoluciones"/>
      <sheetName val="Anulaciones"/>
    </sheetNames>
    <sheetDataSet>
      <sheetData sheetId="0">
        <row r="13">
          <cell r="O13">
            <v>0</v>
          </cell>
          <cell r="AC13">
            <v>0</v>
          </cell>
        </row>
        <row r="20">
          <cell r="O20">
            <v>0</v>
          </cell>
        </row>
        <row r="30">
          <cell r="O30">
            <v>0</v>
          </cell>
        </row>
        <row r="33">
          <cell r="O33">
            <v>0</v>
          </cell>
        </row>
        <row r="40">
          <cell r="O40">
            <v>0</v>
          </cell>
        </row>
        <row r="41">
          <cell r="O41">
            <v>0</v>
          </cell>
        </row>
        <row r="54">
          <cell r="O54">
            <v>0</v>
          </cell>
        </row>
        <row r="55">
          <cell r="O55">
            <v>0</v>
          </cell>
        </row>
      </sheetData>
      <sheetData sheetId="1">
        <row r="18">
          <cell r="Y18">
            <v>0</v>
          </cell>
        </row>
        <row r="20">
          <cell r="Y20">
            <v>0</v>
          </cell>
        </row>
        <row r="30">
          <cell r="Y30">
            <v>0</v>
          </cell>
        </row>
        <row r="41">
          <cell r="Y41">
            <v>0</v>
          </cell>
        </row>
        <row r="43">
          <cell r="Y43">
            <v>0</v>
          </cell>
        </row>
        <row r="46">
          <cell r="Y46">
            <v>0</v>
          </cell>
        </row>
      </sheetData>
      <sheetData sheetId="2">
        <row r="9">
          <cell r="O9">
            <v>613736643305.46997</v>
          </cell>
        </row>
      </sheetData>
      <sheetData sheetId="3"/>
      <sheetData sheetId="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ING031_InformeEjecucionPres"/>
    </sheetNames>
    <sheetDataSet>
      <sheetData sheetId="0">
        <row r="48">
          <cell r="AU48">
            <v>-993304091.11000061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  <sheetName val="ABRIL 2021"/>
      <sheetName val="MAYO PARCIAL"/>
      <sheetName val="MAYO TOTAL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">
          <cell r="AM7">
            <v>452804</v>
          </cell>
        </row>
        <row r="8">
          <cell r="AM8">
            <v>30153516500</v>
          </cell>
          <cell r="AN8">
            <v>263594007431.65002</v>
          </cell>
        </row>
        <row r="9">
          <cell r="AM9">
            <v>804754208</v>
          </cell>
          <cell r="AN9">
            <v>13570984895.809999</v>
          </cell>
        </row>
        <row r="10">
          <cell r="AN10">
            <v>307467860</v>
          </cell>
        </row>
        <row r="11">
          <cell r="AN11">
            <v>1473292</v>
          </cell>
        </row>
        <row r="12">
          <cell r="AN12">
            <v>320013897</v>
          </cell>
        </row>
        <row r="13">
          <cell r="AN13">
            <v>1118360154</v>
          </cell>
        </row>
        <row r="16">
          <cell r="AN16">
            <v>91313</v>
          </cell>
        </row>
        <row r="22">
          <cell r="AN22">
            <v>2322788.4500000002</v>
          </cell>
        </row>
        <row r="24">
          <cell r="AN24">
            <v>7057084.0500000007</v>
          </cell>
        </row>
        <row r="30">
          <cell r="AM30">
            <v>74706320.189999998</v>
          </cell>
        </row>
      </sheetData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  <sheetName val="ABRIL 2021"/>
      <sheetName val="MAYO PARCIAL"/>
      <sheetName val="MAYO TOTAL"/>
      <sheetName val="JUNIO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AM7">
            <v>130820</v>
          </cell>
        </row>
        <row r="8">
          <cell r="AN8">
            <v>40494471644.610001</v>
          </cell>
        </row>
        <row r="9">
          <cell r="AN9">
            <v>1416638086.03</v>
          </cell>
        </row>
        <row r="10">
          <cell r="AN10">
            <v>518480158</v>
          </cell>
        </row>
        <row r="11">
          <cell r="AN11">
            <v>30765531.09</v>
          </cell>
        </row>
        <row r="12">
          <cell r="AN12">
            <v>33848742893.84</v>
          </cell>
        </row>
        <row r="22">
          <cell r="AN22">
            <v>7323766.5899999999</v>
          </cell>
        </row>
        <row r="24">
          <cell r="AN24">
            <v>60519019.140000001</v>
          </cell>
        </row>
      </sheetData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  <sheetName val="ABRIL 2021"/>
      <sheetName val="MAYO PARCIAL"/>
      <sheetName val="MAYO TOTAL"/>
      <sheetName val="JUNIO"/>
      <sheetName val="JULIO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7">
          <cell r="AM7">
            <v>2258127</v>
          </cell>
        </row>
        <row r="8">
          <cell r="AN8">
            <v>29163967543.220001</v>
          </cell>
        </row>
        <row r="9">
          <cell r="AM9">
            <v>195974800</v>
          </cell>
          <cell r="AN9">
            <v>6208884997</v>
          </cell>
        </row>
        <row r="10">
          <cell r="AN10">
            <v>372593912</v>
          </cell>
        </row>
        <row r="11">
          <cell r="AN11">
            <v>381377233.12</v>
          </cell>
        </row>
        <row r="12">
          <cell r="AN12">
            <v>11294919676.85</v>
          </cell>
        </row>
        <row r="22">
          <cell r="AN22">
            <v>12358359.360000001</v>
          </cell>
        </row>
        <row r="24">
          <cell r="AN24">
            <v>63214392.439999998</v>
          </cell>
        </row>
        <row r="29">
          <cell r="AM29">
            <v>44783702.219999999</v>
          </cell>
        </row>
      </sheetData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  <sheetName val="ABRIL 2021"/>
      <sheetName val="MAYO PARCIAL"/>
      <sheetName val="MAYO TOTAL"/>
      <sheetName val="JUNIO"/>
      <sheetName val="JULIO"/>
      <sheetName val="AGOSTO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AM7">
            <v>300905</v>
          </cell>
        </row>
        <row r="8">
          <cell r="AN8">
            <v>121799003556</v>
          </cell>
        </row>
        <row r="9">
          <cell r="AM9">
            <v>1495752896</v>
          </cell>
          <cell r="AN9">
            <v>10609318020.73</v>
          </cell>
        </row>
        <row r="10">
          <cell r="AN10">
            <v>1074947793</v>
          </cell>
        </row>
        <row r="11">
          <cell r="AN11">
            <v>6556228.3300000001</v>
          </cell>
        </row>
        <row r="12">
          <cell r="AN12">
            <v>75666861.670000002</v>
          </cell>
        </row>
        <row r="13">
          <cell r="AN13">
            <v>1782536023</v>
          </cell>
        </row>
        <row r="16">
          <cell r="AN16">
            <v>55000</v>
          </cell>
        </row>
        <row r="22">
          <cell r="AN22">
            <v>2356606.38</v>
          </cell>
        </row>
        <row r="24">
          <cell r="AN24">
            <v>14828999.219999999</v>
          </cell>
        </row>
        <row r="30">
          <cell r="AM30">
            <v>51022106.409999996</v>
          </cell>
        </row>
      </sheetData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  <sheetName val="ABRIL 2021"/>
      <sheetName val="MAYO PARCIAL"/>
      <sheetName val="MAYO TOTAL"/>
      <sheetName val="JUNIO"/>
      <sheetName val="JULIO"/>
      <sheetName val="AGOSTO"/>
      <sheetName val="SEPT.PARCIAL"/>
      <sheetName val="SEPTIEMBRE 2021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7">
          <cell r="AM7">
            <v>68190</v>
          </cell>
        </row>
        <row r="8">
          <cell r="AN8">
            <v>46636865470.809998</v>
          </cell>
        </row>
        <row r="9">
          <cell r="AN9">
            <v>7053363310</v>
          </cell>
        </row>
        <row r="10">
          <cell r="AN10">
            <v>1439644139</v>
          </cell>
        </row>
        <row r="11">
          <cell r="AN11">
            <v>104829464.86999999</v>
          </cell>
        </row>
        <row r="12">
          <cell r="AN12">
            <v>2030138048.01</v>
          </cell>
        </row>
        <row r="14">
          <cell r="AN14">
            <v>975300</v>
          </cell>
        </row>
        <row r="22">
          <cell r="AN22">
            <v>38063605.579999998</v>
          </cell>
        </row>
        <row r="24">
          <cell r="AN24">
            <v>41790197.039999999</v>
          </cell>
        </row>
        <row r="29">
          <cell r="AM29">
            <v>138611965.75</v>
          </cell>
        </row>
        <row r="30">
          <cell r="AM30">
            <v>0.41</v>
          </cell>
        </row>
      </sheetData>
      <sheetData sheetId="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  <sheetName val="ABRIL 2021"/>
      <sheetName val="MAYO PARCIAL"/>
      <sheetName val="MAYO TOTAL"/>
      <sheetName val="JUNIO"/>
      <sheetName val="JULIO"/>
      <sheetName val="AGOSTO"/>
      <sheetName val="SEPT.PARCIAL"/>
      <sheetName val="SEPT. 2021"/>
      <sheetName val="OCTU. 2021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8">
          <cell r="AN8">
            <v>70936228322.709991</v>
          </cell>
        </row>
        <row r="9">
          <cell r="AN9">
            <v>7853949596</v>
          </cell>
        </row>
        <row r="11">
          <cell r="AN11">
            <v>6527651.4299999997</v>
          </cell>
        </row>
        <row r="12">
          <cell r="AN12">
            <v>3185635733.5799999</v>
          </cell>
        </row>
        <row r="22">
          <cell r="AN22">
            <v>12124840.609999999</v>
          </cell>
        </row>
        <row r="24">
          <cell r="AN24">
            <v>342268482.68000001</v>
          </cell>
        </row>
      </sheetData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  <sheetName val="ABRIL 2021"/>
      <sheetName val="MAYO PARCIAL"/>
      <sheetName val="MAYO TOTAL"/>
      <sheetName val="JUNIO"/>
      <sheetName val="JULIO"/>
      <sheetName val="AGOSTO"/>
      <sheetName val="SEPT.PARCIAL"/>
      <sheetName val="SEPT. 2021"/>
      <sheetName val="OCTU. 2021"/>
      <sheetName val="NOV. 2021"/>
      <sheetName val="DICIEMBRE 2021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6">
          <cell r="AO6">
            <v>62916942194.389999</v>
          </cell>
        </row>
        <row r="7">
          <cell r="AM7">
            <v>403318</v>
          </cell>
        </row>
        <row r="8">
          <cell r="AN8">
            <v>54760186104.019997</v>
          </cell>
        </row>
        <row r="9">
          <cell r="AN9">
            <v>5035780191</v>
          </cell>
        </row>
        <row r="10">
          <cell r="AN10">
            <v>1077456835</v>
          </cell>
        </row>
        <row r="11">
          <cell r="AN11">
            <v>7332773.5599999996</v>
          </cell>
        </row>
        <row r="12">
          <cell r="AN12">
            <v>767084744.44000006</v>
          </cell>
        </row>
        <row r="13">
          <cell r="AN13">
            <v>1233104153</v>
          </cell>
        </row>
        <row r="22">
          <cell r="AN22">
            <v>7273235.6099999994</v>
          </cell>
        </row>
        <row r="24">
          <cell r="AN24">
            <v>25356839.760000002</v>
          </cell>
        </row>
        <row r="30">
          <cell r="AM30">
            <v>2964000</v>
          </cell>
        </row>
      </sheetData>
      <sheetData sheetId="16"/>
      <sheetData sheetId="1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RECIERRE SEPTIEMBRE"/>
      <sheetName val="PRECIERRE MES NOVIEMBRE"/>
      <sheetName val="ENERO"/>
      <sheetName val="FEBRERO"/>
      <sheetName val="MARZO"/>
      <sheetName val="ABRIL 2021"/>
      <sheetName val="MAYO PARCIAL"/>
      <sheetName val="MAYO TOTAL"/>
      <sheetName val="JUNIO"/>
      <sheetName val="JULIO"/>
      <sheetName val="AGOSTO"/>
      <sheetName val="SEPT.PARCIAL"/>
      <sheetName val="SEPT. 2021"/>
      <sheetName val="OCTU. 2021"/>
      <sheetName val="NOV. 2021"/>
      <sheetName val="DICIEMBRE 2021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7">
          <cell r="AN7">
            <v>0</v>
          </cell>
        </row>
        <row r="8">
          <cell r="AG8">
            <v>96333226020.850006</v>
          </cell>
        </row>
        <row r="9">
          <cell r="AG9">
            <v>8860770483</v>
          </cell>
        </row>
        <row r="10">
          <cell r="AN10">
            <v>327900222</v>
          </cell>
        </row>
        <row r="11">
          <cell r="AN11">
            <v>18923361</v>
          </cell>
        </row>
        <row r="12">
          <cell r="AN12">
            <v>10402933.800000001</v>
          </cell>
        </row>
        <row r="13">
          <cell r="AN13">
            <v>40210099636.199997</v>
          </cell>
        </row>
        <row r="14">
          <cell r="AN14">
            <v>1400849535</v>
          </cell>
        </row>
        <row r="22">
          <cell r="AN22">
            <v>48271279132.169998</v>
          </cell>
        </row>
        <row r="23">
          <cell r="AN23">
            <v>8427349.5300000012</v>
          </cell>
        </row>
        <row r="25">
          <cell r="AN25">
            <v>92423223.159999996</v>
          </cell>
        </row>
        <row r="31">
          <cell r="AN31">
            <v>469221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 filterMode="1"/>
  <dimension ref="A1:AI72"/>
  <sheetViews>
    <sheetView workbookViewId="0">
      <pane xSplit="14" ySplit="6" topLeftCell="V7" activePane="bottomRight" state="frozen"/>
      <selection pane="topRight" activeCell="O1" sqref="O1"/>
      <selection pane="bottomLeft" activeCell="A7" sqref="A7"/>
      <selection pane="bottomRight" activeCell="AA16" sqref="AA16"/>
    </sheetView>
  </sheetViews>
  <sheetFormatPr baseColWidth="10" defaultRowHeight="15" x14ac:dyDescent="0.25"/>
  <cols>
    <col min="1" max="4" width="2.28515625" customWidth="1"/>
    <col min="5" max="6" width="6.5703125" customWidth="1"/>
    <col min="7" max="10" width="2.140625" customWidth="1"/>
    <col min="11" max="11" width="39.28515625" customWidth="1"/>
    <col min="12" max="12" width="17.140625" hidden="1" customWidth="1"/>
    <col min="13" max="13" width="14.42578125" hidden="1" customWidth="1"/>
    <col min="14" max="14" width="11.42578125" hidden="1" customWidth="1"/>
    <col min="15" max="15" width="16.7109375" customWidth="1"/>
    <col min="16" max="17" width="15" customWidth="1"/>
    <col min="18" max="18" width="16.7109375" customWidth="1"/>
    <col min="19" max="19" width="15" customWidth="1"/>
    <col min="20" max="20" width="16" customWidth="1"/>
    <col min="21" max="22" width="15" customWidth="1"/>
    <col min="23" max="23" width="16" customWidth="1"/>
    <col min="24" max="26" width="15" customWidth="1"/>
    <col min="27" max="27" width="16.85546875" customWidth="1"/>
    <col min="28" max="28" width="15" customWidth="1"/>
    <col min="29" max="29" width="18.42578125" customWidth="1"/>
    <col min="30" max="30" width="17.7109375" customWidth="1"/>
    <col min="33" max="33" width="21" customWidth="1"/>
    <col min="34" max="34" width="17.85546875" bestFit="1" customWidth="1"/>
    <col min="35" max="35" width="18.85546875" bestFit="1" customWidth="1"/>
  </cols>
  <sheetData>
    <row r="1" spans="1:35" x14ac:dyDescent="0.25">
      <c r="A1" s="99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</row>
    <row r="2" spans="1:35" x14ac:dyDescent="0.25">
      <c r="A2" s="99" t="s">
        <v>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</row>
    <row r="3" spans="1:35" x14ac:dyDescent="0.25">
      <c r="A3" s="100" t="s">
        <v>105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</row>
    <row r="4" spans="1:35" x14ac:dyDescent="0.25">
      <c r="A4" s="101" t="s">
        <v>3</v>
      </c>
      <c r="B4" s="101"/>
      <c r="C4" s="101"/>
      <c r="D4" s="101"/>
      <c r="E4" s="101"/>
      <c r="F4" s="101"/>
      <c r="G4" s="101"/>
      <c r="H4" s="101"/>
      <c r="I4" s="101"/>
      <c r="J4" s="101"/>
      <c r="K4" s="1"/>
      <c r="L4" s="1"/>
      <c r="M4" s="1"/>
      <c r="N4" s="1"/>
      <c r="O4" s="2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"/>
      <c r="AB4" s="1"/>
      <c r="AC4" s="1"/>
      <c r="AD4" s="1"/>
      <c r="AE4" s="1"/>
    </row>
    <row r="5" spans="1:35" x14ac:dyDescent="0.25">
      <c r="A5" s="102" t="s">
        <v>4</v>
      </c>
      <c r="B5" s="102"/>
      <c r="C5" s="102"/>
      <c r="D5" s="102"/>
      <c r="E5" s="4"/>
      <c r="F5" s="4"/>
      <c r="G5" s="103" t="s">
        <v>5</v>
      </c>
      <c r="H5" s="103"/>
      <c r="I5" s="103"/>
      <c r="J5" s="103"/>
      <c r="K5" s="1"/>
      <c r="L5" s="1"/>
      <c r="M5" s="1"/>
      <c r="N5" s="1"/>
      <c r="O5" s="5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6" t="s">
        <v>112</v>
      </c>
    </row>
    <row r="6" spans="1:35" ht="34.5" customHeight="1" x14ac:dyDescent="0.25">
      <c r="A6" s="7">
        <v>1</v>
      </c>
      <c r="B6" s="7">
        <v>2</v>
      </c>
      <c r="C6" s="7">
        <v>3</v>
      </c>
      <c r="D6" s="7">
        <v>4</v>
      </c>
      <c r="E6" s="7" t="s">
        <v>6</v>
      </c>
      <c r="F6" s="7" t="s">
        <v>7</v>
      </c>
      <c r="G6" s="7">
        <v>1</v>
      </c>
      <c r="H6" s="7">
        <v>2</v>
      </c>
      <c r="I6" s="7">
        <v>3</v>
      </c>
      <c r="J6" s="8">
        <v>4</v>
      </c>
      <c r="K6" s="9" t="s">
        <v>8</v>
      </c>
      <c r="L6" s="10" t="s">
        <v>9</v>
      </c>
      <c r="M6" s="10" t="s">
        <v>10</v>
      </c>
      <c r="N6" s="10" t="s">
        <v>11</v>
      </c>
      <c r="O6" s="9" t="s">
        <v>12</v>
      </c>
      <c r="P6" s="11" t="s">
        <v>13</v>
      </c>
      <c r="Q6" s="11" t="s">
        <v>14</v>
      </c>
      <c r="R6" s="12" t="s">
        <v>15</v>
      </c>
      <c r="S6" s="12" t="s">
        <v>16</v>
      </c>
      <c r="T6" s="13" t="s">
        <v>17</v>
      </c>
      <c r="U6" s="12" t="s">
        <v>18</v>
      </c>
      <c r="V6" s="12" t="s">
        <v>19</v>
      </c>
      <c r="W6" s="12" t="s">
        <v>20</v>
      </c>
      <c r="X6" s="12" t="s">
        <v>21</v>
      </c>
      <c r="Y6" s="12" t="s">
        <v>22</v>
      </c>
      <c r="Z6" s="12" t="s">
        <v>23</v>
      </c>
      <c r="AA6" s="12" t="s">
        <v>24</v>
      </c>
      <c r="AB6" s="14" t="s">
        <v>25</v>
      </c>
      <c r="AC6" s="11" t="s">
        <v>26</v>
      </c>
      <c r="AD6" s="11" t="s">
        <v>27</v>
      </c>
      <c r="AE6" s="11" t="s">
        <v>28</v>
      </c>
    </row>
    <row r="7" spans="1:35" ht="24.95" customHeight="1" x14ac:dyDescent="0.25">
      <c r="A7" s="15" t="s">
        <v>29</v>
      </c>
      <c r="B7" s="16"/>
      <c r="C7" s="16"/>
      <c r="D7" s="16"/>
      <c r="E7" s="16"/>
      <c r="F7" s="16"/>
      <c r="G7" s="16"/>
      <c r="H7" s="16"/>
      <c r="I7" s="16"/>
      <c r="J7" s="17"/>
      <c r="K7" s="18" t="s">
        <v>30</v>
      </c>
      <c r="L7" s="19">
        <f t="shared" ref="L7:N8" si="0">+L8</f>
        <v>1509818100000</v>
      </c>
      <c r="M7" s="19">
        <f t="shared" si="0"/>
        <v>5396885000</v>
      </c>
      <c r="N7" s="19">
        <f t="shared" si="0"/>
        <v>0</v>
      </c>
      <c r="O7" s="20">
        <f>+L7+M7-N7</f>
        <v>1515214985000</v>
      </c>
      <c r="P7" s="19">
        <f>+P8</f>
        <v>29968222234.529999</v>
      </c>
      <c r="Q7" s="19">
        <f t="shared" ref="Q7:AB8" si="1">+Q8</f>
        <v>47893487260.57</v>
      </c>
      <c r="R7" s="19">
        <f t="shared" si="1"/>
        <v>59244789324.650002</v>
      </c>
      <c r="S7" s="19">
        <f t="shared" si="1"/>
        <v>13759041549.4</v>
      </c>
      <c r="T7" s="19">
        <f t="shared" si="1"/>
        <v>278921778715.96002</v>
      </c>
      <c r="U7" s="19">
        <f t="shared" si="1"/>
        <v>76376941099.299988</v>
      </c>
      <c r="V7" s="21">
        <f t="shared" si="1"/>
        <v>47497316113.990005</v>
      </c>
      <c r="W7" s="19">
        <f t="shared" si="1"/>
        <v>135346198893.3</v>
      </c>
      <c r="X7" s="19">
        <f t="shared" si="1"/>
        <v>57345669535.310005</v>
      </c>
      <c r="Y7" s="19">
        <f t="shared" si="1"/>
        <v>82300918066.249985</v>
      </c>
      <c r="Z7" s="19">
        <f>+Z8</f>
        <v>62913574876.389999</v>
      </c>
      <c r="AA7" s="19">
        <f t="shared" si="1"/>
        <v>195534771117.71002</v>
      </c>
      <c r="AB7" s="19">
        <f t="shared" si="1"/>
        <v>0</v>
      </c>
      <c r="AC7" s="22">
        <f>SUM(P7:AA7)-AB7</f>
        <v>1087102708787.3601</v>
      </c>
      <c r="AD7" s="22">
        <f>+AD8</f>
        <v>422734314573.64001</v>
      </c>
      <c r="AE7" s="23">
        <f>+AC7/O7</f>
        <v>0.71745773342345875</v>
      </c>
      <c r="AG7" s="94"/>
      <c r="AH7" s="89"/>
      <c r="AI7" s="89"/>
    </row>
    <row r="8" spans="1:35" ht="25.5" customHeight="1" x14ac:dyDescent="0.25">
      <c r="A8" s="24" t="s">
        <v>29</v>
      </c>
      <c r="B8" s="25" t="s">
        <v>31</v>
      </c>
      <c r="C8" s="25"/>
      <c r="D8" s="25"/>
      <c r="E8" s="25"/>
      <c r="F8" s="25"/>
      <c r="G8" s="25"/>
      <c r="H8" s="25"/>
      <c r="I8" s="25"/>
      <c r="J8" s="26"/>
      <c r="K8" s="18" t="s">
        <v>30</v>
      </c>
      <c r="L8" s="19">
        <f t="shared" si="0"/>
        <v>1509818100000</v>
      </c>
      <c r="M8" s="19">
        <f t="shared" si="0"/>
        <v>5396885000</v>
      </c>
      <c r="N8" s="19">
        <f t="shared" si="0"/>
        <v>0</v>
      </c>
      <c r="O8" s="19">
        <f t="shared" ref="O8:O64" si="2">+L8+M8-N8</f>
        <v>1515214985000</v>
      </c>
      <c r="P8" s="19">
        <f>+P9</f>
        <v>29968222234.529999</v>
      </c>
      <c r="Q8" s="19">
        <f t="shared" si="1"/>
        <v>47893487260.57</v>
      </c>
      <c r="R8" s="19">
        <f t="shared" si="1"/>
        <v>59244789324.650002</v>
      </c>
      <c r="S8" s="19">
        <f t="shared" si="1"/>
        <v>13759041549.4</v>
      </c>
      <c r="T8" s="19">
        <f t="shared" si="1"/>
        <v>278921778715.96002</v>
      </c>
      <c r="U8" s="19">
        <f t="shared" si="1"/>
        <v>76376941099.299988</v>
      </c>
      <c r="V8" s="21">
        <f t="shared" si="1"/>
        <v>47497316113.990005</v>
      </c>
      <c r="W8" s="19">
        <f t="shared" si="1"/>
        <v>135346198893.3</v>
      </c>
      <c r="X8" s="19">
        <f t="shared" si="1"/>
        <v>57345669535.310005</v>
      </c>
      <c r="Y8" s="19">
        <f t="shared" si="1"/>
        <v>82300918066.249985</v>
      </c>
      <c r="Z8" s="19">
        <f>+Z9</f>
        <v>62913574876.389999</v>
      </c>
      <c r="AA8" s="19">
        <f t="shared" si="1"/>
        <v>195534771117.71002</v>
      </c>
      <c r="AB8" s="19">
        <f t="shared" si="1"/>
        <v>0</v>
      </c>
      <c r="AC8" s="22">
        <f t="shared" ref="AC8:AD64" si="3">SUM(P8:AA8)-AB8</f>
        <v>1087102708787.3601</v>
      </c>
      <c r="AD8" s="19">
        <f t="shared" ref="AD8" si="4">+AD9</f>
        <v>422734314573.64001</v>
      </c>
      <c r="AE8" s="27"/>
    </row>
    <row r="9" spans="1:35" ht="24.75" customHeight="1" x14ac:dyDescent="0.25">
      <c r="A9" s="24" t="s">
        <v>29</v>
      </c>
      <c r="B9" s="25" t="s">
        <v>31</v>
      </c>
      <c r="C9" s="25" t="s">
        <v>32</v>
      </c>
      <c r="D9" s="25"/>
      <c r="E9" s="25"/>
      <c r="F9" s="25"/>
      <c r="G9" s="25"/>
      <c r="H9" s="25"/>
      <c r="I9" s="25"/>
      <c r="J9" s="26"/>
      <c r="K9" s="18" t="s">
        <v>30</v>
      </c>
      <c r="L9" s="19">
        <f>+L10+L42</f>
        <v>1509818100000</v>
      </c>
      <c r="M9" s="19">
        <f>+M10+M42</f>
        <v>5396885000</v>
      </c>
      <c r="N9" s="19">
        <f>+N10+N42</f>
        <v>0</v>
      </c>
      <c r="O9" s="19">
        <f t="shared" si="2"/>
        <v>1515214985000</v>
      </c>
      <c r="P9" s="19">
        <f>+P10+P42</f>
        <v>29968222234.529999</v>
      </c>
      <c r="Q9" s="19">
        <f t="shared" ref="Q9:AB9" si="5">+Q10+Q42</f>
        <v>47893487260.57</v>
      </c>
      <c r="R9" s="19">
        <f t="shared" si="5"/>
        <v>59244789324.650002</v>
      </c>
      <c r="S9" s="19">
        <f t="shared" si="5"/>
        <v>13759041549.4</v>
      </c>
      <c r="T9" s="19">
        <f t="shared" si="5"/>
        <v>278921778715.96002</v>
      </c>
      <c r="U9" s="19">
        <f t="shared" si="5"/>
        <v>76376941099.299988</v>
      </c>
      <c r="V9" s="21">
        <f t="shared" si="5"/>
        <v>47497316113.990005</v>
      </c>
      <c r="W9" s="19">
        <f t="shared" si="5"/>
        <v>135346198893.3</v>
      </c>
      <c r="X9" s="19">
        <f t="shared" si="5"/>
        <v>57345669535.310005</v>
      </c>
      <c r="Y9" s="19">
        <f t="shared" si="5"/>
        <v>82300918066.249985</v>
      </c>
      <c r="Z9" s="19">
        <f>+Z10+Z42</f>
        <v>62913574876.389999</v>
      </c>
      <c r="AA9" s="19">
        <f t="shared" si="5"/>
        <v>195534771117.71002</v>
      </c>
      <c r="AB9" s="19">
        <f t="shared" si="5"/>
        <v>0</v>
      </c>
      <c r="AC9" s="22">
        <f t="shared" si="3"/>
        <v>1087102708787.3601</v>
      </c>
      <c r="AD9" s="19">
        <f t="shared" ref="AD9" si="6">+AD10+AD42</f>
        <v>422734314573.64001</v>
      </c>
      <c r="AE9" s="27"/>
      <c r="AI9" s="89"/>
    </row>
    <row r="10" spans="1:35" ht="24" customHeight="1" x14ac:dyDescent="0.25">
      <c r="A10" s="24" t="s">
        <v>29</v>
      </c>
      <c r="B10" s="25" t="s">
        <v>31</v>
      </c>
      <c r="C10" s="25" t="s">
        <v>32</v>
      </c>
      <c r="D10" s="25" t="s">
        <v>31</v>
      </c>
      <c r="E10" s="25"/>
      <c r="F10" s="25"/>
      <c r="G10" s="25"/>
      <c r="H10" s="25"/>
      <c r="I10" s="25"/>
      <c r="J10" s="26"/>
      <c r="K10" s="18" t="s">
        <v>33</v>
      </c>
      <c r="L10" s="19">
        <f>+L11</f>
        <v>1459818100000</v>
      </c>
      <c r="M10" s="19">
        <f>+M11</f>
        <v>5396885000</v>
      </c>
      <c r="N10" s="19">
        <f>+N11</f>
        <v>0</v>
      </c>
      <c r="O10" s="28">
        <f>+L10+M10-N10</f>
        <v>1465214985000</v>
      </c>
      <c r="P10" s="19">
        <f t="shared" ref="P10:AB10" si="7">+P11</f>
        <v>29965785796</v>
      </c>
      <c r="Q10" s="19">
        <f t="shared" si="7"/>
        <v>47885121533.529999</v>
      </c>
      <c r="R10" s="19">
        <f t="shared" si="7"/>
        <v>59216759390.099998</v>
      </c>
      <c r="S10" s="19">
        <f t="shared" si="7"/>
        <v>9869740558.9799995</v>
      </c>
      <c r="T10" s="19">
        <f t="shared" si="7"/>
        <v>278912398843.46002</v>
      </c>
      <c r="U10" s="19">
        <f t="shared" si="7"/>
        <v>76309098313.569992</v>
      </c>
      <c r="V10" s="21">
        <f t="shared" si="7"/>
        <v>47421743362.190002</v>
      </c>
      <c r="W10" s="19">
        <f t="shared" si="7"/>
        <v>135329023921.09</v>
      </c>
      <c r="X10" s="19">
        <f t="shared" si="7"/>
        <v>57265815732.690002</v>
      </c>
      <c r="Y10" s="19">
        <f t="shared" si="7"/>
        <v>81982341303.719986</v>
      </c>
      <c r="Z10" s="19">
        <f>+Z11</f>
        <v>62880944801.019997</v>
      </c>
      <c r="AA10" s="19">
        <f t="shared" si="7"/>
        <v>147162172191.85001</v>
      </c>
      <c r="AB10" s="19">
        <f t="shared" si="7"/>
        <v>0</v>
      </c>
      <c r="AC10" s="22">
        <f t="shared" si="3"/>
        <v>1034200945748.2001</v>
      </c>
      <c r="AD10" s="19">
        <f t="shared" ref="AD10" si="8">+AD11</f>
        <v>425636077612.79999</v>
      </c>
      <c r="AE10" s="29"/>
    </row>
    <row r="11" spans="1:35" ht="25.5" customHeight="1" x14ac:dyDescent="0.25">
      <c r="A11" s="24" t="s">
        <v>29</v>
      </c>
      <c r="B11" s="25" t="s">
        <v>31</v>
      </c>
      <c r="C11" s="25" t="s">
        <v>32</v>
      </c>
      <c r="D11" s="25" t="s">
        <v>31</v>
      </c>
      <c r="E11" s="25" t="s">
        <v>34</v>
      </c>
      <c r="F11" s="25"/>
      <c r="G11" s="25"/>
      <c r="H11" s="25"/>
      <c r="I11" s="25"/>
      <c r="J11" s="26"/>
      <c r="K11" s="18" t="s">
        <v>35</v>
      </c>
      <c r="L11" s="19">
        <f>+L12+L14+L19+L23+L25+L36</f>
        <v>1459818100000</v>
      </c>
      <c r="M11" s="19">
        <f>+M12+M14+M19+M23+M25+M36</f>
        <v>5396885000</v>
      </c>
      <c r="N11" s="19">
        <f>+N12+N14+N19+N23+N25+N36</f>
        <v>0</v>
      </c>
      <c r="O11" s="19">
        <f t="shared" si="2"/>
        <v>1465214985000</v>
      </c>
      <c r="P11" s="19">
        <f t="shared" ref="P11:AB11" si="9">+P12+P14+P19+P23+P25+P36</f>
        <v>29965785796</v>
      </c>
      <c r="Q11" s="19">
        <f t="shared" si="9"/>
        <v>47885121533.529999</v>
      </c>
      <c r="R11" s="19">
        <f t="shared" si="9"/>
        <v>59216759390.099998</v>
      </c>
      <c r="S11" s="19">
        <f t="shared" si="9"/>
        <v>9869740558.9799995</v>
      </c>
      <c r="T11" s="19">
        <f t="shared" si="9"/>
        <v>278912398843.46002</v>
      </c>
      <c r="U11" s="19">
        <f t="shared" si="9"/>
        <v>76309098313.569992</v>
      </c>
      <c r="V11" s="21">
        <f t="shared" si="9"/>
        <v>47421743362.190002</v>
      </c>
      <c r="W11" s="19">
        <f t="shared" si="9"/>
        <v>135329023921.09</v>
      </c>
      <c r="X11" s="19">
        <f t="shared" si="9"/>
        <v>57265815732.690002</v>
      </c>
      <c r="Y11" s="19">
        <f t="shared" si="9"/>
        <v>81982341303.719986</v>
      </c>
      <c r="Z11" s="19">
        <f>+Z12+Z14+Z19+Z23+Z25+Z36</f>
        <v>62880944801.019997</v>
      </c>
      <c r="AA11" s="19">
        <f>+AA12+AA14+AA19+AA23+AA25+AA36</f>
        <v>147162172191.85001</v>
      </c>
      <c r="AB11" s="19">
        <f t="shared" si="9"/>
        <v>0</v>
      </c>
      <c r="AC11" s="22">
        <f t="shared" si="3"/>
        <v>1034200945748.2001</v>
      </c>
      <c r="AD11" s="19">
        <f t="shared" ref="AD11" si="10">+AD12+AD14+AD19+AD23+AD25+AD36</f>
        <v>425636077612.79999</v>
      </c>
      <c r="AE11" s="27"/>
    </row>
    <row r="12" spans="1:35" ht="24.95" customHeight="1" x14ac:dyDescent="0.25">
      <c r="A12" s="30" t="s">
        <v>29</v>
      </c>
      <c r="B12" s="31" t="s">
        <v>31</v>
      </c>
      <c r="C12" s="31" t="s">
        <v>32</v>
      </c>
      <c r="D12" s="31" t="s">
        <v>31</v>
      </c>
      <c r="E12" s="31" t="s">
        <v>34</v>
      </c>
      <c r="F12" s="31" t="s">
        <v>31</v>
      </c>
      <c r="G12" s="31"/>
      <c r="H12" s="31"/>
      <c r="I12" s="31"/>
      <c r="J12" s="32"/>
      <c r="K12" s="33" t="s">
        <v>36</v>
      </c>
      <c r="L12" s="19">
        <f>+L13</f>
        <v>0</v>
      </c>
      <c r="M12" s="19">
        <f>+M13</f>
        <v>0</v>
      </c>
      <c r="N12" s="19">
        <f>+N13</f>
        <v>0</v>
      </c>
      <c r="O12" s="19">
        <f t="shared" si="2"/>
        <v>0</v>
      </c>
      <c r="P12" s="19">
        <f t="shared" ref="P12:AB12" si="11">+P13</f>
        <v>0</v>
      </c>
      <c r="Q12" s="19">
        <f t="shared" si="11"/>
        <v>0</v>
      </c>
      <c r="R12" s="19">
        <f t="shared" si="11"/>
        <v>0</v>
      </c>
      <c r="S12" s="19">
        <f t="shared" si="11"/>
        <v>0</v>
      </c>
      <c r="T12" s="19">
        <f t="shared" si="11"/>
        <v>0</v>
      </c>
      <c r="U12" s="19">
        <f t="shared" si="11"/>
        <v>0</v>
      </c>
      <c r="V12" s="21">
        <f t="shared" si="11"/>
        <v>0</v>
      </c>
      <c r="W12" s="19">
        <f t="shared" si="11"/>
        <v>0</v>
      </c>
      <c r="X12" s="19">
        <f t="shared" si="11"/>
        <v>0</v>
      </c>
      <c r="Y12" s="19">
        <f t="shared" si="11"/>
        <v>0</v>
      </c>
      <c r="Z12" s="19">
        <f t="shared" si="11"/>
        <v>0</v>
      </c>
      <c r="AA12" s="19">
        <f t="shared" si="11"/>
        <v>0</v>
      </c>
      <c r="AB12" s="19">
        <f t="shared" si="11"/>
        <v>0</v>
      </c>
      <c r="AC12" s="22">
        <f t="shared" si="3"/>
        <v>0</v>
      </c>
      <c r="AD12" s="19">
        <f t="shared" ref="AD12" si="12">+AD13</f>
        <v>0</v>
      </c>
      <c r="AE12" s="27"/>
    </row>
    <row r="13" spans="1:35" ht="24.95" customHeight="1" x14ac:dyDescent="0.25">
      <c r="A13" s="34" t="s">
        <v>29</v>
      </c>
      <c r="B13" s="35" t="s">
        <v>31</v>
      </c>
      <c r="C13" s="35" t="s">
        <v>32</v>
      </c>
      <c r="D13" s="35" t="s">
        <v>31</v>
      </c>
      <c r="E13" s="35" t="s">
        <v>34</v>
      </c>
      <c r="F13" s="35" t="s">
        <v>31</v>
      </c>
      <c r="G13" s="35" t="s">
        <v>37</v>
      </c>
      <c r="H13" s="35" t="s">
        <v>38</v>
      </c>
      <c r="I13" s="35"/>
      <c r="J13" s="36"/>
      <c r="K13" s="33" t="s">
        <v>39</v>
      </c>
      <c r="L13" s="19">
        <v>0</v>
      </c>
      <c r="M13" s="19">
        <v>0</v>
      </c>
      <c r="N13" s="19">
        <v>0</v>
      </c>
      <c r="O13" s="28">
        <f t="shared" si="2"/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21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37">
        <f t="shared" si="3"/>
        <v>0</v>
      </c>
      <c r="AD13" s="19">
        <f>+O13-AC13</f>
        <v>0</v>
      </c>
      <c r="AE13" s="29"/>
    </row>
    <row r="14" spans="1:35" ht="25.5" customHeight="1" x14ac:dyDescent="0.25">
      <c r="A14" s="30" t="s">
        <v>29</v>
      </c>
      <c r="B14" s="31" t="s">
        <v>31</v>
      </c>
      <c r="C14" s="31" t="s">
        <v>32</v>
      </c>
      <c r="D14" s="31" t="s">
        <v>31</v>
      </c>
      <c r="E14" s="31" t="s">
        <v>34</v>
      </c>
      <c r="F14" s="31" t="s">
        <v>40</v>
      </c>
      <c r="G14" s="31"/>
      <c r="H14" s="31"/>
      <c r="I14" s="31"/>
      <c r="J14" s="32"/>
      <c r="K14" s="33" t="s">
        <v>41</v>
      </c>
      <c r="L14" s="19">
        <f>+L15+L18</f>
        <v>1265676700000</v>
      </c>
      <c r="M14" s="19">
        <f>+M15+M18</f>
        <v>0</v>
      </c>
      <c r="N14" s="19">
        <f>+N15+N18</f>
        <v>0</v>
      </c>
      <c r="O14" s="38">
        <f t="shared" si="2"/>
        <v>1265676700000</v>
      </c>
      <c r="P14" s="19">
        <f t="shared" ref="P14:AB14" si="13">+P15+P18</f>
        <v>262234290</v>
      </c>
      <c r="Q14" s="19">
        <f t="shared" si="13"/>
        <v>6162960412</v>
      </c>
      <c r="R14" s="19">
        <f t="shared" si="13"/>
        <v>8956042675.4200001</v>
      </c>
      <c r="S14" s="19">
        <f t="shared" si="13"/>
        <v>4627351832</v>
      </c>
      <c r="T14" s="19">
        <f t="shared" si="13"/>
        <v>277472460187.46002</v>
      </c>
      <c r="U14" s="19">
        <f t="shared" si="13"/>
        <v>42429589888.639999</v>
      </c>
      <c r="V14" s="21">
        <f t="shared" si="13"/>
        <v>35745446452.220001</v>
      </c>
      <c r="W14" s="19">
        <f t="shared" si="13"/>
        <v>133483269369.73</v>
      </c>
      <c r="X14" s="19">
        <f t="shared" si="13"/>
        <v>55129872919.809998</v>
      </c>
      <c r="Y14" s="19">
        <f t="shared" si="13"/>
        <v>78790177918.709991</v>
      </c>
      <c r="Z14" s="19">
        <f>+Z15+Z18</f>
        <v>60873423130.019997</v>
      </c>
      <c r="AA14" s="19">
        <f>+AA15+AA18+AA20</f>
        <v>105540820086.85001</v>
      </c>
      <c r="AB14" s="19">
        <f t="shared" si="13"/>
        <v>0</v>
      </c>
      <c r="AC14" s="37">
        <f t="shared" si="3"/>
        <v>809473649162.85999</v>
      </c>
      <c r="AD14" s="19">
        <f t="shared" ref="AD14" si="14">+AD15+AD18</f>
        <v>456221974198.13995</v>
      </c>
      <c r="AE14" s="27"/>
    </row>
    <row r="15" spans="1:35" ht="23.25" customHeight="1" x14ac:dyDescent="0.25">
      <c r="A15" s="30" t="s">
        <v>29</v>
      </c>
      <c r="B15" s="31" t="s">
        <v>31</v>
      </c>
      <c r="C15" s="31" t="s">
        <v>32</v>
      </c>
      <c r="D15" s="31" t="s">
        <v>31</v>
      </c>
      <c r="E15" s="31" t="s">
        <v>34</v>
      </c>
      <c r="F15" s="31" t="s">
        <v>40</v>
      </c>
      <c r="G15" s="31" t="s">
        <v>42</v>
      </c>
      <c r="H15" s="31"/>
      <c r="I15" s="31"/>
      <c r="J15" s="32"/>
      <c r="K15" s="33" t="s">
        <v>43</v>
      </c>
      <c r="L15" s="19">
        <f>+L16+L17</f>
        <v>1259017700000</v>
      </c>
      <c r="M15" s="19">
        <f>+M16+M17</f>
        <v>0</v>
      </c>
      <c r="N15" s="19">
        <f>+N16+N17</f>
        <v>0</v>
      </c>
      <c r="O15" s="19">
        <f t="shared" si="2"/>
        <v>1259017700000</v>
      </c>
      <c r="P15" s="19">
        <f t="shared" ref="P15:AB15" si="15">+P16+P17</f>
        <v>0</v>
      </c>
      <c r="Q15" s="19">
        <f t="shared" si="15"/>
        <v>5080515505</v>
      </c>
      <c r="R15" s="19">
        <f t="shared" si="15"/>
        <v>8687522800.4200001</v>
      </c>
      <c r="S15" s="19">
        <f t="shared" si="15"/>
        <v>4410332692</v>
      </c>
      <c r="T15" s="19">
        <f t="shared" si="15"/>
        <v>277164992327.46002</v>
      </c>
      <c r="U15" s="19">
        <f t="shared" si="15"/>
        <v>41911109730.639999</v>
      </c>
      <c r="V15" s="21">
        <f t="shared" si="15"/>
        <v>35372852540.220001</v>
      </c>
      <c r="W15" s="19">
        <f t="shared" si="15"/>
        <v>132408321576.73</v>
      </c>
      <c r="X15" s="19">
        <f t="shared" si="15"/>
        <v>53690228780.809998</v>
      </c>
      <c r="Y15" s="19">
        <f t="shared" si="15"/>
        <v>78790177918.709991</v>
      </c>
      <c r="Z15" s="19">
        <f t="shared" si="15"/>
        <v>59795966295.019997</v>
      </c>
      <c r="AA15" s="19">
        <f>+AA16+AA17</f>
        <v>105193996503.85001</v>
      </c>
      <c r="AB15" s="19">
        <f t="shared" si="15"/>
        <v>0</v>
      </c>
      <c r="AC15" s="37">
        <f t="shared" si="3"/>
        <v>802506016670.85999</v>
      </c>
      <c r="AD15" s="19">
        <f t="shared" ref="AD15" si="16">+AD16+AD17</f>
        <v>456511683329.13995</v>
      </c>
      <c r="AE15" s="27"/>
    </row>
    <row r="16" spans="1:35" ht="25.5" x14ac:dyDescent="0.25">
      <c r="A16" s="34" t="s">
        <v>29</v>
      </c>
      <c r="B16" s="35" t="s">
        <v>31</v>
      </c>
      <c r="C16" s="35" t="s">
        <v>32</v>
      </c>
      <c r="D16" s="35" t="s">
        <v>31</v>
      </c>
      <c r="E16" s="35" t="s">
        <v>34</v>
      </c>
      <c r="F16" s="35" t="s">
        <v>40</v>
      </c>
      <c r="G16" s="35" t="s">
        <v>42</v>
      </c>
      <c r="H16" s="35">
        <v>1</v>
      </c>
      <c r="I16" s="35"/>
      <c r="J16" s="36"/>
      <c r="K16" s="33" t="s">
        <v>44</v>
      </c>
      <c r="L16" s="19">
        <v>1207017700000</v>
      </c>
      <c r="M16" s="19">
        <v>0</v>
      </c>
      <c r="N16" s="19">
        <v>0</v>
      </c>
      <c r="O16" s="28">
        <f>+L16-N16</f>
        <v>1207017700000</v>
      </c>
      <c r="P16" s="28">
        <v>0</v>
      </c>
      <c r="Q16" s="28"/>
      <c r="R16" s="39">
        <f>+[1]MARZO!$AL$8</f>
        <v>7336017200.4200001</v>
      </c>
      <c r="S16" s="39"/>
      <c r="T16" s="39">
        <f>+'[2]MAYO TOTAL'!$AN$8</f>
        <v>263594007431.65002</v>
      </c>
      <c r="U16" s="39">
        <f>+[3]JUNIO!$AN$8</f>
        <v>40494471644.610001</v>
      </c>
      <c r="V16" s="40">
        <f>+[4]JULIO!$AN$8</f>
        <v>29163967543.220001</v>
      </c>
      <c r="W16" s="39">
        <f>+[5]AGOSTO!$AN$8</f>
        <v>121799003556</v>
      </c>
      <c r="X16" s="39">
        <f>+'[6]SEPTIEMBRE 2021'!$AN$8</f>
        <v>46636865470.809998</v>
      </c>
      <c r="Y16" s="39">
        <f>+'[7]OCTU. 2021'!$AN$8</f>
        <v>70936228322.709991</v>
      </c>
      <c r="Z16" s="39">
        <f>+'[8]NOV. 2021'!$AN$8</f>
        <v>54760186104.019997</v>
      </c>
      <c r="AA16" s="39">
        <f>+'[9]DICIEMBRE 2021'!$AG$8</f>
        <v>96333226020.850006</v>
      </c>
      <c r="AB16" s="28">
        <v>0</v>
      </c>
      <c r="AC16" s="20">
        <f t="shared" si="3"/>
        <v>731053973294.29004</v>
      </c>
      <c r="AD16" s="19">
        <f>+O16-AC16</f>
        <v>475963726705.70996</v>
      </c>
      <c r="AE16" s="29">
        <f>+AC16/O16</f>
        <v>0.60566963789701678</v>
      </c>
      <c r="AG16" s="91"/>
    </row>
    <row r="17" spans="1:31" ht="25.5" x14ac:dyDescent="0.25">
      <c r="A17" s="34" t="s">
        <v>29</v>
      </c>
      <c r="B17" s="35" t="s">
        <v>31</v>
      </c>
      <c r="C17" s="35" t="s">
        <v>32</v>
      </c>
      <c r="D17" s="35" t="s">
        <v>31</v>
      </c>
      <c r="E17" s="35" t="s">
        <v>34</v>
      </c>
      <c r="F17" s="35" t="s">
        <v>40</v>
      </c>
      <c r="G17" s="35" t="s">
        <v>42</v>
      </c>
      <c r="H17" s="35">
        <v>2</v>
      </c>
      <c r="I17" s="35"/>
      <c r="J17" s="36"/>
      <c r="K17" s="33" t="s">
        <v>45</v>
      </c>
      <c r="L17" s="19">
        <v>52000000000</v>
      </c>
      <c r="M17" s="19">
        <v>0</v>
      </c>
      <c r="N17" s="19">
        <v>0</v>
      </c>
      <c r="O17" s="28">
        <f t="shared" si="2"/>
        <v>52000000000</v>
      </c>
      <c r="P17" s="28">
        <v>0</v>
      </c>
      <c r="Q17" s="39">
        <v>5080515505</v>
      </c>
      <c r="R17" s="39">
        <f>+[1]MARZO!$AL$9</f>
        <v>1351505600</v>
      </c>
      <c r="S17" s="39">
        <f>+'[10]ABRIL 2021'!$AN$9</f>
        <v>4410332692</v>
      </c>
      <c r="T17" s="39">
        <f>+'[2]MAYO TOTAL'!$AN$9</f>
        <v>13570984895.809999</v>
      </c>
      <c r="U17" s="39">
        <f>+[3]JUNIO!$AN$9</f>
        <v>1416638086.03</v>
      </c>
      <c r="V17" s="40">
        <f>+[4]JULIO!$AN$9</f>
        <v>6208884997</v>
      </c>
      <c r="W17" s="39">
        <f>+[5]AGOSTO!$AN$9</f>
        <v>10609318020.73</v>
      </c>
      <c r="X17" s="39">
        <f>+'[6]SEPTIEMBRE 2021'!$AN$9</f>
        <v>7053363310</v>
      </c>
      <c r="Y17" s="39">
        <f>+'[7]OCTU. 2021'!$AN$9</f>
        <v>7853949596</v>
      </c>
      <c r="Z17" s="39">
        <f>+'[8]NOV. 2021'!$AN$9</f>
        <v>5035780191</v>
      </c>
      <c r="AA17" s="39">
        <f>+'[9]DICIEMBRE 2021'!$AG$9</f>
        <v>8860770483</v>
      </c>
      <c r="AB17" s="28">
        <v>0</v>
      </c>
      <c r="AC17" s="20">
        <f t="shared" si="3"/>
        <v>71452043376.569992</v>
      </c>
      <c r="AD17" s="19">
        <f>+O17-AC17</f>
        <v>-19452043376.569992</v>
      </c>
      <c r="AE17" s="29">
        <f>+AC17/O17</f>
        <v>1.3740777572417306</v>
      </c>
    </row>
    <row r="18" spans="1:31" ht="25.5" x14ac:dyDescent="0.25">
      <c r="A18" s="34" t="s">
        <v>29</v>
      </c>
      <c r="B18" s="35" t="s">
        <v>31</v>
      </c>
      <c r="C18" s="35" t="s">
        <v>32</v>
      </c>
      <c r="D18" s="35" t="s">
        <v>31</v>
      </c>
      <c r="E18" s="35" t="s">
        <v>34</v>
      </c>
      <c r="F18" s="35" t="s">
        <v>40</v>
      </c>
      <c r="G18" s="35" t="s">
        <v>46</v>
      </c>
      <c r="H18" s="35"/>
      <c r="I18" s="35"/>
      <c r="J18" s="36"/>
      <c r="K18" s="33" t="s">
        <v>47</v>
      </c>
      <c r="L18" s="19">
        <v>6659000000</v>
      </c>
      <c r="M18" s="19">
        <v>0</v>
      </c>
      <c r="N18" s="19">
        <v>0</v>
      </c>
      <c r="O18" s="28">
        <f t="shared" si="2"/>
        <v>6659000000</v>
      </c>
      <c r="P18" s="39">
        <v>262234290</v>
      </c>
      <c r="Q18" s="39">
        <v>1082444907</v>
      </c>
      <c r="R18" s="39">
        <f>+[11]MARZO!$AL$10</f>
        <v>268519875</v>
      </c>
      <c r="S18" s="39">
        <f>+'[10]ABRIL 2021'!$AN$10</f>
        <v>217019140</v>
      </c>
      <c r="T18" s="39">
        <f>+'[2]MAYO TOTAL'!$AN$10</f>
        <v>307467860</v>
      </c>
      <c r="U18" s="39">
        <f>+[3]JUNIO!$AN$10</f>
        <v>518480158</v>
      </c>
      <c r="V18" s="40">
        <f>+[4]JULIO!$AN$10</f>
        <v>372593912</v>
      </c>
      <c r="W18" s="39">
        <f>+[5]AGOSTO!$AN$10</f>
        <v>1074947793</v>
      </c>
      <c r="X18" s="39">
        <f>+'[6]SEPTIEMBRE 2021'!$AN$10</f>
        <v>1439644139</v>
      </c>
      <c r="Y18" s="28"/>
      <c r="Z18" s="39">
        <f>+'[8]NOV. 2021'!$AN$10</f>
        <v>1077456835</v>
      </c>
      <c r="AA18" s="39">
        <f>+'[9]DICIEMBRE 2021'!$AN$10</f>
        <v>327900222</v>
      </c>
      <c r="AB18" s="28">
        <v>0</v>
      </c>
      <c r="AC18" s="20">
        <f t="shared" si="3"/>
        <v>6948709131</v>
      </c>
      <c r="AD18" s="19">
        <f>+O18-AC18</f>
        <v>-289709131</v>
      </c>
      <c r="AE18" s="29">
        <f>+AC18/O18</f>
        <v>1.0435064020123141</v>
      </c>
    </row>
    <row r="19" spans="1:31" ht="25.5" hidden="1" x14ac:dyDescent="0.25">
      <c r="A19" s="30" t="s">
        <v>29</v>
      </c>
      <c r="B19" s="31" t="s">
        <v>31</v>
      </c>
      <c r="C19" s="31" t="s">
        <v>32</v>
      </c>
      <c r="D19" s="31" t="s">
        <v>31</v>
      </c>
      <c r="E19" s="31" t="s">
        <v>34</v>
      </c>
      <c r="F19" s="31" t="s">
        <v>29</v>
      </c>
      <c r="G19" s="31"/>
      <c r="H19" s="31"/>
      <c r="I19" s="31"/>
      <c r="J19" s="32"/>
      <c r="K19" s="33" t="s">
        <v>48</v>
      </c>
      <c r="L19" s="19">
        <f>+L21</f>
        <v>0</v>
      </c>
      <c r="M19" s="19">
        <f>+M21</f>
        <v>0</v>
      </c>
      <c r="N19" s="19">
        <f>+N21</f>
        <v>0</v>
      </c>
      <c r="O19" s="19">
        <f t="shared" si="2"/>
        <v>0</v>
      </c>
      <c r="P19" s="19">
        <f t="shared" ref="P19:AB19" si="17">+P21</f>
        <v>1199664</v>
      </c>
      <c r="Q19" s="19">
        <f t="shared" si="17"/>
        <v>45661225.579999998</v>
      </c>
      <c r="R19" s="19">
        <f t="shared" si="17"/>
        <v>25903803.329999998</v>
      </c>
      <c r="S19" s="19">
        <f t="shared" si="17"/>
        <v>2180036</v>
      </c>
      <c r="T19" s="19">
        <f t="shared" si="17"/>
        <v>1473292</v>
      </c>
      <c r="U19" s="19">
        <f t="shared" si="17"/>
        <v>30765531.09</v>
      </c>
      <c r="V19" s="21">
        <f t="shared" si="17"/>
        <v>381377233.12</v>
      </c>
      <c r="W19" s="19">
        <f t="shared" si="17"/>
        <v>6556228.3300000001</v>
      </c>
      <c r="X19" s="19">
        <f t="shared" si="17"/>
        <v>104829464.86999999</v>
      </c>
      <c r="Y19" s="19">
        <f t="shared" si="17"/>
        <v>6527651.4299999997</v>
      </c>
      <c r="Z19" s="19">
        <f t="shared" si="17"/>
        <v>7332773.5599999996</v>
      </c>
      <c r="AA19" s="19">
        <f t="shared" si="17"/>
        <v>10402933.800000001</v>
      </c>
      <c r="AB19" s="19">
        <f t="shared" si="17"/>
        <v>0</v>
      </c>
      <c r="AC19" s="37">
        <f t="shared" si="3"/>
        <v>624209837.10999978</v>
      </c>
      <c r="AD19" s="19">
        <f t="shared" ref="AD19" si="18">+AD21</f>
        <v>-624209837.10999978</v>
      </c>
      <c r="AE19" s="27"/>
    </row>
    <row r="20" spans="1:31" ht="24" customHeight="1" x14ac:dyDescent="0.25">
      <c r="A20" s="30">
        <v>3</v>
      </c>
      <c r="B20" s="31">
        <v>1</v>
      </c>
      <c r="C20" s="31">
        <v>1</v>
      </c>
      <c r="D20" s="31">
        <v>2</v>
      </c>
      <c r="E20" s="31">
        <v>3</v>
      </c>
      <c r="F20" s="31">
        <v>1</v>
      </c>
      <c r="G20" s="31">
        <v>3</v>
      </c>
      <c r="H20" s="31"/>
      <c r="I20" s="31"/>
      <c r="J20" s="32"/>
      <c r="K20" s="33" t="s">
        <v>111</v>
      </c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21"/>
      <c r="W20" s="19"/>
      <c r="X20" s="19"/>
      <c r="Y20" s="19"/>
      <c r="Z20" s="19"/>
      <c r="AA20" s="93">
        <f>+'[9]DICIEMBRE 2021'!$AN$11</f>
        <v>18923361</v>
      </c>
      <c r="AB20" s="19"/>
      <c r="AC20" s="37"/>
      <c r="AD20" s="19"/>
      <c r="AE20" s="29"/>
    </row>
    <row r="21" spans="1:31" ht="25.5" x14ac:dyDescent="0.25">
      <c r="A21" s="34" t="s">
        <v>29</v>
      </c>
      <c r="B21" s="35" t="s">
        <v>31</v>
      </c>
      <c r="C21" s="35" t="s">
        <v>32</v>
      </c>
      <c r="D21" s="35" t="s">
        <v>31</v>
      </c>
      <c r="E21" s="35" t="s">
        <v>34</v>
      </c>
      <c r="F21" s="35" t="s">
        <v>29</v>
      </c>
      <c r="G21" s="35" t="s">
        <v>34</v>
      </c>
      <c r="H21" s="35"/>
      <c r="I21" s="35"/>
      <c r="J21" s="36"/>
      <c r="K21" s="33" t="s">
        <v>49</v>
      </c>
      <c r="L21" s="19">
        <v>0</v>
      </c>
      <c r="M21" s="19">
        <v>0</v>
      </c>
      <c r="N21" s="19">
        <v>0</v>
      </c>
      <c r="O21" s="28">
        <f t="shared" si="2"/>
        <v>0</v>
      </c>
      <c r="P21" s="39">
        <v>1199664</v>
      </c>
      <c r="Q21" s="39">
        <v>45661225.579999998</v>
      </c>
      <c r="R21" s="39">
        <f>+[11]MARZO!$AL$11</f>
        <v>25903803.329999998</v>
      </c>
      <c r="S21" s="39">
        <f>+'[10]ABRIL 2021'!$AN$11</f>
        <v>2180036</v>
      </c>
      <c r="T21" s="39">
        <f>+'[2]MAYO TOTAL'!$AN$11</f>
        <v>1473292</v>
      </c>
      <c r="U21" s="39">
        <f>+[3]JUNIO!$AN$11</f>
        <v>30765531.09</v>
      </c>
      <c r="V21" s="40">
        <f>+V22</f>
        <v>381377233.12</v>
      </c>
      <c r="W21" s="40">
        <f t="shared" ref="W21:AA21" si="19">+W22</f>
        <v>6556228.3300000001</v>
      </c>
      <c r="X21" s="40">
        <f t="shared" si="19"/>
        <v>104829464.86999999</v>
      </c>
      <c r="Y21" s="40">
        <f t="shared" si="19"/>
        <v>6527651.4299999997</v>
      </c>
      <c r="Z21" s="57">
        <f>+Z22</f>
        <v>7332773.5599999996</v>
      </c>
      <c r="AA21" s="40">
        <f t="shared" si="19"/>
        <v>10402933.800000001</v>
      </c>
      <c r="AB21" s="28">
        <v>0</v>
      </c>
      <c r="AC21" s="20">
        <f t="shared" si="3"/>
        <v>624209837.10999978</v>
      </c>
      <c r="AD21" s="19">
        <f>+O21-AC21</f>
        <v>-624209837.10999978</v>
      </c>
      <c r="AE21" s="29"/>
    </row>
    <row r="22" spans="1:31" ht="25.5" x14ac:dyDescent="0.25">
      <c r="A22" s="34" t="s">
        <v>29</v>
      </c>
      <c r="B22" s="35" t="s">
        <v>31</v>
      </c>
      <c r="C22" s="35" t="s">
        <v>32</v>
      </c>
      <c r="D22" s="35" t="s">
        <v>31</v>
      </c>
      <c r="E22" s="35" t="s">
        <v>34</v>
      </c>
      <c r="F22" s="35" t="s">
        <v>29</v>
      </c>
      <c r="G22" s="35" t="s">
        <v>34</v>
      </c>
      <c r="H22" s="84" t="s">
        <v>32</v>
      </c>
      <c r="I22" s="35"/>
      <c r="J22" s="36"/>
      <c r="K22" s="88" t="s">
        <v>107</v>
      </c>
      <c r="L22" s="19"/>
      <c r="M22" s="19"/>
      <c r="N22" s="19"/>
      <c r="O22" s="28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40">
        <f>+[4]JULIO!$AN$11</f>
        <v>381377233.12</v>
      </c>
      <c r="W22" s="39">
        <f>+[5]AGOSTO!$AN$11</f>
        <v>6556228.3300000001</v>
      </c>
      <c r="X22" s="39">
        <f>+'[6]SEPTIEMBRE 2021'!$AN$11</f>
        <v>104829464.86999999</v>
      </c>
      <c r="Y22" s="39">
        <f>+'[7]OCTU. 2021'!$AN$11</f>
        <v>6527651.4299999997</v>
      </c>
      <c r="Z22" s="39">
        <f>+'[8]NOV. 2021'!$AN$11</f>
        <v>7332773.5599999996</v>
      </c>
      <c r="AA22" s="39">
        <f>+'[9]DICIEMBRE 2021'!$AN$12</f>
        <v>10402933.800000001</v>
      </c>
      <c r="AB22" s="28"/>
      <c r="AC22" s="20">
        <f t="shared" si="3"/>
        <v>517026285.11000001</v>
      </c>
      <c r="AD22" s="37">
        <f t="shared" si="3"/>
        <v>0</v>
      </c>
      <c r="AE22" s="29"/>
    </row>
    <row r="23" spans="1:31" ht="25.5" hidden="1" x14ac:dyDescent="0.25">
      <c r="A23" s="30" t="s">
        <v>29</v>
      </c>
      <c r="B23" s="31" t="s">
        <v>31</v>
      </c>
      <c r="C23" s="31" t="s">
        <v>32</v>
      </c>
      <c r="D23" s="31" t="s">
        <v>31</v>
      </c>
      <c r="E23" s="31" t="s">
        <v>34</v>
      </c>
      <c r="F23" s="31" t="s">
        <v>50</v>
      </c>
      <c r="G23" s="31"/>
      <c r="H23" s="31"/>
      <c r="I23" s="31"/>
      <c r="J23" s="32"/>
      <c r="K23" s="33" t="s">
        <v>51</v>
      </c>
      <c r="L23" s="19">
        <f>+L24</f>
        <v>191133000000</v>
      </c>
      <c r="M23" s="19">
        <f>+M24</f>
        <v>0</v>
      </c>
      <c r="N23" s="19">
        <f>+N24</f>
        <v>0</v>
      </c>
      <c r="O23" s="38">
        <f t="shared" si="2"/>
        <v>191133000000</v>
      </c>
      <c r="P23" s="19">
        <f t="shared" ref="P23:AB23" si="20">+P24</f>
        <v>29702351842</v>
      </c>
      <c r="Q23" s="19">
        <f t="shared" si="20"/>
        <v>41676499895.949997</v>
      </c>
      <c r="R23" s="19">
        <f t="shared" si="20"/>
        <v>50234774885.349998</v>
      </c>
      <c r="S23" s="19">
        <f t="shared" si="20"/>
        <v>5240208690.9799995</v>
      </c>
      <c r="T23" s="19">
        <f t="shared" si="20"/>
        <v>320013897</v>
      </c>
      <c r="U23" s="19">
        <f t="shared" si="20"/>
        <v>33848742893.84</v>
      </c>
      <c r="V23" s="21">
        <f t="shared" si="20"/>
        <v>11294919676.85</v>
      </c>
      <c r="W23" s="19">
        <f t="shared" si="20"/>
        <v>56607300.030000001</v>
      </c>
      <c r="X23" s="19">
        <f t="shared" si="20"/>
        <v>2030138048.01</v>
      </c>
      <c r="Y23" s="19">
        <f t="shared" si="20"/>
        <v>3185635733.5799999</v>
      </c>
      <c r="Z23" s="19">
        <f t="shared" si="20"/>
        <v>767084744.44000006</v>
      </c>
      <c r="AA23" s="19">
        <f t="shared" si="20"/>
        <v>40210099636.199997</v>
      </c>
      <c r="AB23" s="19">
        <f t="shared" si="20"/>
        <v>0</v>
      </c>
      <c r="AC23" s="37">
        <f t="shared" si="3"/>
        <v>218567077244.22998</v>
      </c>
      <c r="AD23" s="19">
        <f t="shared" ref="AD23" si="21">+AD24</f>
        <v>-27434077244.22998</v>
      </c>
      <c r="AE23" s="27"/>
    </row>
    <row r="24" spans="1:31" ht="25.5" x14ac:dyDescent="0.25">
      <c r="A24" s="34" t="s">
        <v>29</v>
      </c>
      <c r="B24" s="35" t="s">
        <v>31</v>
      </c>
      <c r="C24" s="35" t="s">
        <v>32</v>
      </c>
      <c r="D24" s="35" t="s">
        <v>31</v>
      </c>
      <c r="E24" s="35" t="s">
        <v>34</v>
      </c>
      <c r="F24" s="35" t="s">
        <v>50</v>
      </c>
      <c r="G24" s="35" t="s">
        <v>52</v>
      </c>
      <c r="H24" s="35"/>
      <c r="I24" s="35"/>
      <c r="J24" s="36"/>
      <c r="K24" s="33" t="s">
        <v>53</v>
      </c>
      <c r="L24" s="19">
        <v>191133000000</v>
      </c>
      <c r="M24" s="19">
        <v>0</v>
      </c>
      <c r="N24" s="19">
        <v>0</v>
      </c>
      <c r="O24" s="28">
        <f t="shared" si="2"/>
        <v>191133000000</v>
      </c>
      <c r="P24" s="39">
        <v>29702351842</v>
      </c>
      <c r="Q24" s="39">
        <v>41676499895.949997</v>
      </c>
      <c r="R24" s="39">
        <f>+[11]MARZO!$AO$12</f>
        <v>50234774885.349998</v>
      </c>
      <c r="S24" s="39">
        <f>+'[10]ABRIL 2021'!$AN$12</f>
        <v>5240208690.9799995</v>
      </c>
      <c r="T24" s="39">
        <f>+'[2]MAYO TOTAL'!$AN$12</f>
        <v>320013897</v>
      </c>
      <c r="U24" s="39">
        <f>+[3]JUNIO!$AN$12</f>
        <v>33848742893.84</v>
      </c>
      <c r="V24" s="40">
        <f>+[4]JULIO!$AN$12</f>
        <v>11294919676.85</v>
      </c>
      <c r="W24" s="39">
        <f>+[5]AGOSTO!$AN$12-Anulaciones!S22</f>
        <v>56607300.030000001</v>
      </c>
      <c r="X24" s="39">
        <f>+'[6]SEPTIEMBRE 2021'!$AN$12</f>
        <v>2030138048.01</v>
      </c>
      <c r="Y24" s="39">
        <f>+'[7]OCTU. 2021'!$AN$12</f>
        <v>3185635733.5799999</v>
      </c>
      <c r="Z24" s="39">
        <f>+'[8]NOV. 2021'!$AN$12</f>
        <v>767084744.44000006</v>
      </c>
      <c r="AA24" s="39">
        <f>+'[9]DICIEMBRE 2021'!$AN$13</f>
        <v>40210099636.199997</v>
      </c>
      <c r="AB24" s="28">
        <v>0</v>
      </c>
      <c r="AC24" s="20">
        <f t="shared" si="3"/>
        <v>218567077244.22998</v>
      </c>
      <c r="AD24" s="19">
        <f>+O24-AC24</f>
        <v>-27434077244.22998</v>
      </c>
      <c r="AE24" s="29">
        <f>+AC24/O24</f>
        <v>1.1435339645389859</v>
      </c>
    </row>
    <row r="25" spans="1:31" ht="25.5" hidden="1" x14ac:dyDescent="0.25">
      <c r="A25" s="30" t="s">
        <v>29</v>
      </c>
      <c r="B25" s="31" t="s">
        <v>31</v>
      </c>
      <c r="C25" s="31" t="s">
        <v>32</v>
      </c>
      <c r="D25" s="31" t="s">
        <v>31</v>
      </c>
      <c r="E25" s="31" t="s">
        <v>34</v>
      </c>
      <c r="F25" s="31" t="s">
        <v>54</v>
      </c>
      <c r="G25" s="31"/>
      <c r="H25" s="31"/>
      <c r="I25" s="31"/>
      <c r="J25" s="32"/>
      <c r="K25" s="33" t="s">
        <v>55</v>
      </c>
      <c r="L25" s="19">
        <f>+L26</f>
        <v>3008400000</v>
      </c>
      <c r="M25" s="19">
        <f>+M26</f>
        <v>5396885000</v>
      </c>
      <c r="N25" s="19">
        <f>+N26</f>
        <v>0</v>
      </c>
      <c r="O25" s="38">
        <f t="shared" si="2"/>
        <v>8405285000</v>
      </c>
      <c r="P25" s="19">
        <f t="shared" ref="P25:AB25" si="22">+P26</f>
        <v>0</v>
      </c>
      <c r="Q25" s="19">
        <f t="shared" si="22"/>
        <v>0</v>
      </c>
      <c r="R25" s="19">
        <f t="shared" si="22"/>
        <v>0</v>
      </c>
      <c r="S25" s="19">
        <f t="shared" si="22"/>
        <v>0</v>
      </c>
      <c r="T25" s="19">
        <f t="shared" si="22"/>
        <v>1118360154</v>
      </c>
      <c r="U25" s="19">
        <f t="shared" si="22"/>
        <v>0</v>
      </c>
      <c r="V25" s="21">
        <f t="shared" si="22"/>
        <v>0</v>
      </c>
      <c r="W25" s="19">
        <f t="shared" si="22"/>
        <v>1782536023</v>
      </c>
      <c r="X25" s="19">
        <f t="shared" si="22"/>
        <v>975300</v>
      </c>
      <c r="Y25" s="19">
        <f t="shared" si="22"/>
        <v>0</v>
      </c>
      <c r="Z25" s="19">
        <f t="shared" si="22"/>
        <v>1233104153</v>
      </c>
      <c r="AA25" s="19">
        <f t="shared" si="22"/>
        <v>1400849535</v>
      </c>
      <c r="AB25" s="19">
        <f t="shared" si="22"/>
        <v>0</v>
      </c>
      <c r="AC25" s="37">
        <f t="shared" si="3"/>
        <v>5535825165</v>
      </c>
      <c r="AD25" s="19">
        <f t="shared" ref="AD25" si="23">+AD26</f>
        <v>-2527425165</v>
      </c>
      <c r="AE25" s="27"/>
    </row>
    <row r="26" spans="1:31" ht="25.5" hidden="1" x14ac:dyDescent="0.25">
      <c r="A26" s="30" t="s">
        <v>29</v>
      </c>
      <c r="B26" s="31" t="s">
        <v>31</v>
      </c>
      <c r="C26" s="31" t="s">
        <v>32</v>
      </c>
      <c r="D26" s="31" t="s">
        <v>31</v>
      </c>
      <c r="E26" s="31" t="s">
        <v>34</v>
      </c>
      <c r="F26" s="31" t="s">
        <v>54</v>
      </c>
      <c r="G26" s="31" t="s">
        <v>34</v>
      </c>
      <c r="H26" s="31"/>
      <c r="I26" s="31"/>
      <c r="J26" s="32"/>
      <c r="K26" s="33" t="s">
        <v>56</v>
      </c>
      <c r="L26" s="19">
        <f>+L27+L30+L33</f>
        <v>3008400000</v>
      </c>
      <c r="M26" s="19">
        <f>+M27+M30+M33</f>
        <v>5396885000</v>
      </c>
      <c r="N26" s="19">
        <f>+N30+N33</f>
        <v>0</v>
      </c>
      <c r="O26" s="19">
        <f>+L26+M26-N26</f>
        <v>8405285000</v>
      </c>
      <c r="P26" s="19">
        <f t="shared" ref="P26:AB26" si="24">+P30+P33</f>
        <v>0</v>
      </c>
      <c r="Q26" s="19">
        <f t="shared" si="24"/>
        <v>0</v>
      </c>
      <c r="R26" s="19">
        <f t="shared" si="24"/>
        <v>0</v>
      </c>
      <c r="S26" s="19">
        <f t="shared" si="24"/>
        <v>0</v>
      </c>
      <c r="T26" s="19">
        <f t="shared" si="24"/>
        <v>1118360154</v>
      </c>
      <c r="U26" s="19">
        <f t="shared" si="24"/>
        <v>0</v>
      </c>
      <c r="V26" s="21">
        <f t="shared" si="24"/>
        <v>0</v>
      </c>
      <c r="W26" s="19">
        <f t="shared" si="24"/>
        <v>1782536023</v>
      </c>
      <c r="X26" s="19">
        <f t="shared" si="24"/>
        <v>975300</v>
      </c>
      <c r="Y26" s="19">
        <f t="shared" si="24"/>
        <v>0</v>
      </c>
      <c r="Z26" s="19">
        <f>+Z30+Z33</f>
        <v>1233104153</v>
      </c>
      <c r="AA26" s="19">
        <f t="shared" si="24"/>
        <v>1400849535</v>
      </c>
      <c r="AB26" s="19">
        <f t="shared" si="24"/>
        <v>0</v>
      </c>
      <c r="AC26" s="37">
        <f t="shared" si="3"/>
        <v>5535825165</v>
      </c>
      <c r="AD26" s="19">
        <f t="shared" ref="AD26" si="25">+AD30+AD33</f>
        <v>-2527425165</v>
      </c>
      <c r="AE26" s="27"/>
    </row>
    <row r="27" spans="1:31" ht="25.5" hidden="1" x14ac:dyDescent="0.25">
      <c r="A27" s="30" t="s">
        <v>29</v>
      </c>
      <c r="B27" s="31" t="s">
        <v>31</v>
      </c>
      <c r="C27" s="31" t="s">
        <v>32</v>
      </c>
      <c r="D27" s="31" t="s">
        <v>31</v>
      </c>
      <c r="E27" s="31" t="s">
        <v>34</v>
      </c>
      <c r="F27" s="31" t="s">
        <v>54</v>
      </c>
      <c r="G27" s="31" t="s">
        <v>34</v>
      </c>
      <c r="H27" s="90" t="s">
        <v>70</v>
      </c>
      <c r="I27" s="31"/>
      <c r="J27" s="32"/>
      <c r="K27" s="33" t="s">
        <v>108</v>
      </c>
      <c r="L27" s="19">
        <f>+L28</f>
        <v>0</v>
      </c>
      <c r="M27" s="19">
        <f>+M28</f>
        <v>5396885000</v>
      </c>
      <c r="N27" s="19">
        <v>0</v>
      </c>
      <c r="O27" s="19">
        <f>+L27+M27-N27</f>
        <v>5396885000</v>
      </c>
      <c r="P27" s="19">
        <f>+P28</f>
        <v>0</v>
      </c>
      <c r="Q27" s="19">
        <f t="shared" ref="Q27:AD28" si="26">+Q28</f>
        <v>0</v>
      </c>
      <c r="R27" s="19">
        <f t="shared" si="26"/>
        <v>0</v>
      </c>
      <c r="S27" s="19">
        <f t="shared" si="26"/>
        <v>0</v>
      </c>
      <c r="T27" s="19">
        <f t="shared" si="26"/>
        <v>0</v>
      </c>
      <c r="U27" s="19">
        <f t="shared" si="26"/>
        <v>0</v>
      </c>
      <c r="V27" s="19">
        <f t="shared" si="26"/>
        <v>0</v>
      </c>
      <c r="W27" s="19">
        <f t="shared" si="26"/>
        <v>0</v>
      </c>
      <c r="X27" s="19">
        <f t="shared" si="26"/>
        <v>0</v>
      </c>
      <c r="Y27" s="19">
        <f t="shared" si="26"/>
        <v>0</v>
      </c>
      <c r="Z27" s="19">
        <f t="shared" ref="Z27:Z28" si="27">+Z28</f>
        <v>0</v>
      </c>
      <c r="AA27" s="19">
        <f t="shared" ref="AA27:AA28" si="28">+AA28</f>
        <v>0</v>
      </c>
      <c r="AB27" s="19">
        <f t="shared" si="26"/>
        <v>0</v>
      </c>
      <c r="AC27" s="19">
        <f t="shared" si="26"/>
        <v>0</v>
      </c>
      <c r="AD27" s="19">
        <f t="shared" si="26"/>
        <v>5396885000</v>
      </c>
      <c r="AE27" s="27"/>
    </row>
    <row r="28" spans="1:31" ht="25.5" hidden="1" x14ac:dyDescent="0.25">
      <c r="A28" s="30" t="s">
        <v>29</v>
      </c>
      <c r="B28" s="31" t="s">
        <v>31</v>
      </c>
      <c r="C28" s="31" t="s">
        <v>32</v>
      </c>
      <c r="D28" s="31" t="s">
        <v>31</v>
      </c>
      <c r="E28" s="31" t="s">
        <v>34</v>
      </c>
      <c r="F28" s="31" t="s">
        <v>54</v>
      </c>
      <c r="G28" s="31" t="s">
        <v>34</v>
      </c>
      <c r="H28" s="90" t="s">
        <v>70</v>
      </c>
      <c r="I28" s="31">
        <v>3</v>
      </c>
      <c r="J28" s="32"/>
      <c r="K28" s="33" t="s">
        <v>109</v>
      </c>
      <c r="L28" s="19">
        <f>+L29</f>
        <v>0</v>
      </c>
      <c r="M28" s="19">
        <f>+M29</f>
        <v>5396885000</v>
      </c>
      <c r="N28" s="19">
        <v>0</v>
      </c>
      <c r="O28" s="19">
        <f>+L28+M28-N28</f>
        <v>5396885000</v>
      </c>
      <c r="P28" s="19">
        <f>+P29</f>
        <v>0</v>
      </c>
      <c r="Q28" s="19">
        <f t="shared" si="26"/>
        <v>0</v>
      </c>
      <c r="R28" s="19">
        <f t="shared" si="26"/>
        <v>0</v>
      </c>
      <c r="S28" s="19">
        <f t="shared" si="26"/>
        <v>0</v>
      </c>
      <c r="T28" s="19">
        <f t="shared" si="26"/>
        <v>0</v>
      </c>
      <c r="U28" s="19">
        <f t="shared" si="26"/>
        <v>0</v>
      </c>
      <c r="V28" s="19">
        <f t="shared" si="26"/>
        <v>0</v>
      </c>
      <c r="W28" s="19">
        <f t="shared" si="26"/>
        <v>0</v>
      </c>
      <c r="X28" s="19">
        <f t="shared" si="26"/>
        <v>0</v>
      </c>
      <c r="Y28" s="19">
        <f t="shared" si="26"/>
        <v>0</v>
      </c>
      <c r="Z28" s="19">
        <f t="shared" si="27"/>
        <v>0</v>
      </c>
      <c r="AA28" s="19">
        <f t="shared" si="28"/>
        <v>0</v>
      </c>
      <c r="AB28" s="19">
        <f t="shared" si="26"/>
        <v>0</v>
      </c>
      <c r="AC28" s="19">
        <f t="shared" si="26"/>
        <v>0</v>
      </c>
      <c r="AD28" s="19">
        <f t="shared" si="26"/>
        <v>5396885000</v>
      </c>
      <c r="AE28" s="27"/>
    </row>
    <row r="29" spans="1:31" ht="25.5" x14ac:dyDescent="0.25">
      <c r="A29" s="34" t="s">
        <v>29</v>
      </c>
      <c r="B29" s="35" t="s">
        <v>31</v>
      </c>
      <c r="C29" s="35" t="s">
        <v>32</v>
      </c>
      <c r="D29" s="35" t="s">
        <v>31</v>
      </c>
      <c r="E29" s="35" t="s">
        <v>34</v>
      </c>
      <c r="F29" s="35" t="s">
        <v>54</v>
      </c>
      <c r="G29" s="35" t="s">
        <v>34</v>
      </c>
      <c r="H29" s="84" t="s">
        <v>70</v>
      </c>
      <c r="I29" s="35">
        <v>3</v>
      </c>
      <c r="J29" s="36">
        <v>2</v>
      </c>
      <c r="K29" s="33" t="s">
        <v>110</v>
      </c>
      <c r="L29" s="19">
        <v>0</v>
      </c>
      <c r="M29" s="19">
        <v>5396885000</v>
      </c>
      <c r="N29" s="19">
        <v>0</v>
      </c>
      <c r="O29" s="28">
        <f>+L29+M29-N29</f>
        <v>5396885000</v>
      </c>
      <c r="P29" s="28"/>
      <c r="Q29" s="28"/>
      <c r="R29" s="28"/>
      <c r="S29" s="28"/>
      <c r="T29" s="28"/>
      <c r="U29" s="28"/>
      <c r="V29" s="40"/>
      <c r="W29" s="28"/>
      <c r="X29" s="28"/>
      <c r="Y29" s="28"/>
      <c r="Z29" s="28"/>
      <c r="AA29" s="28"/>
      <c r="AB29" s="28"/>
      <c r="AC29" s="20">
        <f t="shared" si="3"/>
        <v>0</v>
      </c>
      <c r="AD29" s="19">
        <f>+O29-AC29</f>
        <v>5396885000</v>
      </c>
      <c r="AE29" s="27">
        <f>+AC29/O29</f>
        <v>0</v>
      </c>
    </row>
    <row r="30" spans="1:31" ht="25.5" hidden="1" x14ac:dyDescent="0.25">
      <c r="A30" s="30" t="s">
        <v>29</v>
      </c>
      <c r="B30" s="31" t="s">
        <v>31</v>
      </c>
      <c r="C30" s="31" t="s">
        <v>32</v>
      </c>
      <c r="D30" s="31" t="s">
        <v>31</v>
      </c>
      <c r="E30" s="31" t="s">
        <v>34</v>
      </c>
      <c r="F30" s="31" t="s">
        <v>54</v>
      </c>
      <c r="G30" s="31" t="s">
        <v>34</v>
      </c>
      <c r="H30" s="31" t="s">
        <v>57</v>
      </c>
      <c r="I30" s="31"/>
      <c r="J30" s="32"/>
      <c r="K30" s="33" t="s">
        <v>58</v>
      </c>
      <c r="L30" s="19">
        <f t="shared" ref="L30:N31" si="29">+L31</f>
        <v>3008400000</v>
      </c>
      <c r="M30" s="19">
        <f t="shared" si="29"/>
        <v>0</v>
      </c>
      <c r="N30" s="19">
        <f t="shared" si="29"/>
        <v>0</v>
      </c>
      <c r="O30" s="19">
        <f t="shared" si="2"/>
        <v>3008400000</v>
      </c>
      <c r="P30" s="19">
        <f t="shared" ref="P30:AB31" si="30">+P31</f>
        <v>0</v>
      </c>
      <c r="Q30" s="19">
        <f t="shared" si="30"/>
        <v>0</v>
      </c>
      <c r="R30" s="19">
        <f t="shared" si="30"/>
        <v>0</v>
      </c>
      <c r="S30" s="19">
        <f t="shared" si="30"/>
        <v>0</v>
      </c>
      <c r="T30" s="19">
        <f t="shared" si="30"/>
        <v>1118360154</v>
      </c>
      <c r="U30" s="19">
        <f t="shared" si="30"/>
        <v>0</v>
      </c>
      <c r="V30" s="21">
        <f t="shared" si="30"/>
        <v>0</v>
      </c>
      <c r="W30" s="19">
        <f t="shared" si="30"/>
        <v>1782536023</v>
      </c>
      <c r="X30" s="19">
        <f t="shared" si="30"/>
        <v>0</v>
      </c>
      <c r="Y30" s="19">
        <f t="shared" si="30"/>
        <v>0</v>
      </c>
      <c r="Z30" s="19">
        <f t="shared" si="30"/>
        <v>1233104153</v>
      </c>
      <c r="AA30" s="19">
        <f t="shared" si="30"/>
        <v>1400849535</v>
      </c>
      <c r="AB30" s="19">
        <f t="shared" si="30"/>
        <v>0</v>
      </c>
      <c r="AC30" s="22">
        <f t="shared" si="3"/>
        <v>5534849865</v>
      </c>
      <c r="AD30" s="19">
        <f t="shared" ref="AD30:AD31" si="31">+AD31</f>
        <v>-2526449865</v>
      </c>
      <c r="AE30" s="27"/>
    </row>
    <row r="31" spans="1:31" ht="25.5" hidden="1" x14ac:dyDescent="0.25">
      <c r="A31" s="30" t="s">
        <v>29</v>
      </c>
      <c r="B31" s="31" t="s">
        <v>31</v>
      </c>
      <c r="C31" s="31" t="s">
        <v>32</v>
      </c>
      <c r="D31" s="31" t="s">
        <v>31</v>
      </c>
      <c r="E31" s="31" t="s">
        <v>34</v>
      </c>
      <c r="F31" s="31" t="s">
        <v>54</v>
      </c>
      <c r="G31" s="31" t="s">
        <v>34</v>
      </c>
      <c r="H31" s="31" t="s">
        <v>57</v>
      </c>
      <c r="I31" s="31" t="s">
        <v>40</v>
      </c>
      <c r="J31" s="32"/>
      <c r="K31" s="33" t="s">
        <v>59</v>
      </c>
      <c r="L31" s="19">
        <f t="shared" si="29"/>
        <v>3008400000</v>
      </c>
      <c r="M31" s="19">
        <f t="shared" si="29"/>
        <v>0</v>
      </c>
      <c r="N31" s="19">
        <f t="shared" si="29"/>
        <v>0</v>
      </c>
      <c r="O31" s="19">
        <f t="shared" si="2"/>
        <v>3008400000</v>
      </c>
      <c r="P31" s="19">
        <f t="shared" si="30"/>
        <v>0</v>
      </c>
      <c r="Q31" s="19">
        <f t="shared" si="30"/>
        <v>0</v>
      </c>
      <c r="R31" s="19">
        <f t="shared" si="30"/>
        <v>0</v>
      </c>
      <c r="S31" s="19">
        <f t="shared" si="30"/>
        <v>0</v>
      </c>
      <c r="T31" s="19">
        <f t="shared" si="30"/>
        <v>1118360154</v>
      </c>
      <c r="U31" s="19">
        <f t="shared" si="30"/>
        <v>0</v>
      </c>
      <c r="V31" s="21">
        <f t="shared" si="30"/>
        <v>0</v>
      </c>
      <c r="W31" s="19">
        <f t="shared" si="30"/>
        <v>1782536023</v>
      </c>
      <c r="X31" s="19">
        <f t="shared" si="30"/>
        <v>0</v>
      </c>
      <c r="Y31" s="19">
        <f t="shared" si="30"/>
        <v>0</v>
      </c>
      <c r="Z31" s="19">
        <f t="shared" si="30"/>
        <v>1233104153</v>
      </c>
      <c r="AA31" s="19">
        <f t="shared" si="30"/>
        <v>1400849535</v>
      </c>
      <c r="AB31" s="19">
        <f t="shared" si="30"/>
        <v>0</v>
      </c>
      <c r="AC31" s="22">
        <f t="shared" si="3"/>
        <v>5534849865</v>
      </c>
      <c r="AD31" s="19">
        <f t="shared" si="31"/>
        <v>-2526449865</v>
      </c>
      <c r="AE31" s="27"/>
    </row>
    <row r="32" spans="1:31" ht="25.5" x14ac:dyDescent="0.25">
      <c r="A32" s="34" t="s">
        <v>29</v>
      </c>
      <c r="B32" s="35" t="s">
        <v>31</v>
      </c>
      <c r="C32" s="35" t="s">
        <v>32</v>
      </c>
      <c r="D32" s="35" t="s">
        <v>31</v>
      </c>
      <c r="E32" s="35" t="s">
        <v>34</v>
      </c>
      <c r="F32" s="35" t="s">
        <v>54</v>
      </c>
      <c r="G32" s="35" t="s">
        <v>34</v>
      </c>
      <c r="H32" s="35" t="s">
        <v>57</v>
      </c>
      <c r="I32" s="35" t="s">
        <v>40</v>
      </c>
      <c r="J32" s="36" t="s">
        <v>31</v>
      </c>
      <c r="K32" s="33" t="s">
        <v>60</v>
      </c>
      <c r="L32" s="19">
        <v>3008400000</v>
      </c>
      <c r="M32" s="19">
        <v>0</v>
      </c>
      <c r="N32" s="19">
        <v>0</v>
      </c>
      <c r="O32" s="28">
        <f t="shared" si="2"/>
        <v>3008400000</v>
      </c>
      <c r="P32" s="28"/>
      <c r="Q32" s="28"/>
      <c r="R32" s="28">
        <v>0</v>
      </c>
      <c r="S32" s="28"/>
      <c r="T32" s="39">
        <f>+'[2]MAYO TOTAL'!$AN$13</f>
        <v>1118360154</v>
      </c>
      <c r="U32" s="39"/>
      <c r="V32" s="40"/>
      <c r="W32" s="39">
        <f>+[5]AGOSTO!$AN$13</f>
        <v>1782536023</v>
      </c>
      <c r="X32" s="28"/>
      <c r="Y32" s="28"/>
      <c r="Z32" s="39">
        <f>+'[8]NOV. 2021'!$AN$13</f>
        <v>1233104153</v>
      </c>
      <c r="AA32" s="39">
        <f>+'[9]DICIEMBRE 2021'!$AN$14</f>
        <v>1400849535</v>
      </c>
      <c r="AB32" s="28">
        <v>0</v>
      </c>
      <c r="AC32" s="20">
        <f t="shared" si="3"/>
        <v>5534849865</v>
      </c>
      <c r="AD32" s="19">
        <f>+O32-AC32</f>
        <v>-2526449865</v>
      </c>
      <c r="AE32" s="29">
        <f>+AC32/O32</f>
        <v>1.8397985191463901</v>
      </c>
    </row>
    <row r="33" spans="1:31" ht="25.5" hidden="1" x14ac:dyDescent="0.25">
      <c r="A33" s="30" t="s">
        <v>29</v>
      </c>
      <c r="B33" s="31" t="s">
        <v>31</v>
      </c>
      <c r="C33" s="31" t="s">
        <v>32</v>
      </c>
      <c r="D33" s="31" t="s">
        <v>31</v>
      </c>
      <c r="E33" s="31" t="s">
        <v>34</v>
      </c>
      <c r="F33" s="31" t="s">
        <v>54</v>
      </c>
      <c r="G33" s="31" t="s">
        <v>34</v>
      </c>
      <c r="H33" s="31" t="s">
        <v>61</v>
      </c>
      <c r="I33" s="31"/>
      <c r="J33" s="32"/>
      <c r="K33" s="33" t="s">
        <v>62</v>
      </c>
      <c r="L33" s="19">
        <f t="shared" ref="L33:N34" si="32">+L34</f>
        <v>0</v>
      </c>
      <c r="M33" s="19">
        <f t="shared" si="32"/>
        <v>0</v>
      </c>
      <c r="N33" s="19">
        <f t="shared" si="32"/>
        <v>0</v>
      </c>
      <c r="O33" s="19">
        <f t="shared" si="2"/>
        <v>0</v>
      </c>
      <c r="P33" s="19">
        <f t="shared" ref="P33:AB34" si="33">+P34</f>
        <v>0</v>
      </c>
      <c r="Q33" s="19">
        <f t="shared" si="33"/>
        <v>0</v>
      </c>
      <c r="R33" s="19">
        <f t="shared" si="33"/>
        <v>0</v>
      </c>
      <c r="S33" s="19">
        <f t="shared" si="33"/>
        <v>0</v>
      </c>
      <c r="T33" s="19">
        <f t="shared" si="33"/>
        <v>0</v>
      </c>
      <c r="U33" s="19">
        <f t="shared" si="33"/>
        <v>0</v>
      </c>
      <c r="V33" s="21">
        <f t="shared" si="33"/>
        <v>0</v>
      </c>
      <c r="W33" s="19">
        <f t="shared" si="33"/>
        <v>0</v>
      </c>
      <c r="X33" s="19">
        <f t="shared" si="33"/>
        <v>975300</v>
      </c>
      <c r="Y33" s="19">
        <f t="shared" si="33"/>
        <v>0</v>
      </c>
      <c r="Z33" s="19">
        <f t="shared" si="33"/>
        <v>0</v>
      </c>
      <c r="AA33" s="19">
        <f t="shared" si="33"/>
        <v>0</v>
      </c>
      <c r="AB33" s="19">
        <f t="shared" si="33"/>
        <v>0</v>
      </c>
      <c r="AC33" s="22">
        <f t="shared" si="3"/>
        <v>975300</v>
      </c>
      <c r="AD33" s="19">
        <f t="shared" ref="AD33:AD34" si="34">+AD34</f>
        <v>-975300</v>
      </c>
      <c r="AE33" s="27"/>
    </row>
    <row r="34" spans="1:31" ht="38.25" hidden="1" x14ac:dyDescent="0.25">
      <c r="A34" s="30" t="s">
        <v>29</v>
      </c>
      <c r="B34" s="31" t="s">
        <v>31</v>
      </c>
      <c r="C34" s="31" t="s">
        <v>32</v>
      </c>
      <c r="D34" s="31" t="s">
        <v>31</v>
      </c>
      <c r="E34" s="31" t="s">
        <v>34</v>
      </c>
      <c r="F34" s="31" t="s">
        <v>54</v>
      </c>
      <c r="G34" s="31" t="s">
        <v>34</v>
      </c>
      <c r="H34" s="31" t="s">
        <v>61</v>
      </c>
      <c r="I34" s="31" t="s">
        <v>63</v>
      </c>
      <c r="J34" s="32"/>
      <c r="K34" s="33" t="s">
        <v>64</v>
      </c>
      <c r="L34" s="19">
        <f t="shared" si="32"/>
        <v>0</v>
      </c>
      <c r="M34" s="19">
        <f t="shared" si="32"/>
        <v>0</v>
      </c>
      <c r="N34" s="19">
        <f t="shared" si="32"/>
        <v>0</v>
      </c>
      <c r="O34" s="19">
        <f>+L34+M34-N34</f>
        <v>0</v>
      </c>
      <c r="P34" s="19">
        <f t="shared" si="33"/>
        <v>0</v>
      </c>
      <c r="Q34" s="19">
        <f t="shared" si="33"/>
        <v>0</v>
      </c>
      <c r="R34" s="19">
        <f t="shared" si="33"/>
        <v>0</v>
      </c>
      <c r="S34" s="19">
        <f t="shared" si="33"/>
        <v>0</v>
      </c>
      <c r="T34" s="19">
        <f t="shared" si="33"/>
        <v>0</v>
      </c>
      <c r="U34" s="19">
        <f t="shared" si="33"/>
        <v>0</v>
      </c>
      <c r="V34" s="21">
        <f t="shared" si="33"/>
        <v>0</v>
      </c>
      <c r="W34" s="19">
        <f t="shared" si="33"/>
        <v>0</v>
      </c>
      <c r="X34" s="19">
        <f t="shared" si="33"/>
        <v>975300</v>
      </c>
      <c r="Y34" s="19">
        <f t="shared" si="33"/>
        <v>0</v>
      </c>
      <c r="Z34" s="19">
        <f t="shared" si="33"/>
        <v>0</v>
      </c>
      <c r="AA34" s="19">
        <f t="shared" si="33"/>
        <v>0</v>
      </c>
      <c r="AB34" s="19">
        <f t="shared" si="33"/>
        <v>0</v>
      </c>
      <c r="AC34" s="22">
        <f t="shared" si="3"/>
        <v>975300</v>
      </c>
      <c r="AD34" s="19">
        <f t="shared" si="34"/>
        <v>-975300</v>
      </c>
      <c r="AE34" s="27"/>
    </row>
    <row r="35" spans="1:31" ht="25.5" x14ac:dyDescent="0.25">
      <c r="A35" s="34" t="s">
        <v>29</v>
      </c>
      <c r="B35" s="35" t="s">
        <v>31</v>
      </c>
      <c r="C35" s="35" t="s">
        <v>32</v>
      </c>
      <c r="D35" s="35" t="s">
        <v>31</v>
      </c>
      <c r="E35" s="35" t="s">
        <v>34</v>
      </c>
      <c r="F35" s="35" t="s">
        <v>54</v>
      </c>
      <c r="G35" s="35" t="s">
        <v>34</v>
      </c>
      <c r="H35" s="35" t="s">
        <v>61</v>
      </c>
      <c r="I35" s="35" t="s">
        <v>63</v>
      </c>
      <c r="J35" s="36" t="s">
        <v>31</v>
      </c>
      <c r="K35" s="33" t="s">
        <v>65</v>
      </c>
      <c r="L35" s="19">
        <v>0</v>
      </c>
      <c r="M35" s="19">
        <v>0</v>
      </c>
      <c r="N35" s="19">
        <v>0</v>
      </c>
      <c r="O35" s="28">
        <f t="shared" si="2"/>
        <v>0</v>
      </c>
      <c r="P35" s="28"/>
      <c r="Q35" s="39"/>
      <c r="R35" s="28">
        <v>0</v>
      </c>
      <c r="S35" s="28"/>
      <c r="T35" s="28"/>
      <c r="U35" s="39"/>
      <c r="V35" s="40"/>
      <c r="W35" s="28"/>
      <c r="X35" s="39">
        <f>+'[6]SEPTIEMBRE 2021'!$AN$14</f>
        <v>975300</v>
      </c>
      <c r="Y35" s="28"/>
      <c r="Z35" s="28"/>
      <c r="AA35" s="39"/>
      <c r="AB35" s="28">
        <v>0</v>
      </c>
      <c r="AC35" s="20">
        <f t="shared" si="3"/>
        <v>975300</v>
      </c>
      <c r="AD35" s="19">
        <f>+O35-AC35</f>
        <v>-975300</v>
      </c>
      <c r="AE35" s="29"/>
    </row>
    <row r="36" spans="1:31" ht="25.5" hidden="1" x14ac:dyDescent="0.25">
      <c r="A36" s="41" t="s">
        <v>29</v>
      </c>
      <c r="B36" s="42" t="s">
        <v>31</v>
      </c>
      <c r="C36" s="42" t="s">
        <v>32</v>
      </c>
      <c r="D36" s="42" t="s">
        <v>31</v>
      </c>
      <c r="E36" s="42" t="s">
        <v>34</v>
      </c>
      <c r="F36" s="42" t="s">
        <v>66</v>
      </c>
      <c r="G36" s="42"/>
      <c r="H36" s="43"/>
      <c r="I36" s="43"/>
      <c r="J36" s="44"/>
      <c r="K36" s="45" t="s">
        <v>67</v>
      </c>
      <c r="L36" s="19">
        <f>+L37+L38+L40</f>
        <v>0</v>
      </c>
      <c r="M36" s="19">
        <f>+M37+M38+M40</f>
        <v>0</v>
      </c>
      <c r="N36" s="19">
        <f>+N37+N38+N40</f>
        <v>0</v>
      </c>
      <c r="O36" s="19">
        <f>+L36+M36-N36</f>
        <v>0</v>
      </c>
      <c r="P36" s="19">
        <f t="shared" ref="P36:AB36" si="35">+P37+P38+P40</f>
        <v>0</v>
      </c>
      <c r="Q36" s="19">
        <f t="shared" si="35"/>
        <v>0</v>
      </c>
      <c r="R36" s="19">
        <f t="shared" si="35"/>
        <v>38026</v>
      </c>
      <c r="S36" s="19">
        <f t="shared" si="35"/>
        <v>0</v>
      </c>
      <c r="T36" s="19">
        <f t="shared" si="35"/>
        <v>91313</v>
      </c>
      <c r="U36" s="19">
        <f t="shared" si="35"/>
        <v>0</v>
      </c>
      <c r="V36" s="21">
        <f t="shared" si="35"/>
        <v>0</v>
      </c>
      <c r="W36" s="19">
        <f t="shared" si="35"/>
        <v>55000</v>
      </c>
      <c r="X36" s="19">
        <f t="shared" si="35"/>
        <v>0</v>
      </c>
      <c r="Y36" s="19">
        <f t="shared" si="35"/>
        <v>0</v>
      </c>
      <c r="Z36" s="19">
        <f t="shared" si="35"/>
        <v>0</v>
      </c>
      <c r="AA36" s="19">
        <f t="shared" si="35"/>
        <v>0</v>
      </c>
      <c r="AB36" s="19">
        <f t="shared" si="35"/>
        <v>0</v>
      </c>
      <c r="AC36" s="37">
        <f t="shared" si="3"/>
        <v>184339</v>
      </c>
      <c r="AD36" s="19">
        <f>+O36-AC36</f>
        <v>-184339</v>
      </c>
      <c r="AE36" s="29"/>
    </row>
    <row r="37" spans="1:31" ht="25.5" x14ac:dyDescent="0.25">
      <c r="A37" s="46" t="s">
        <v>29</v>
      </c>
      <c r="B37" s="47" t="s">
        <v>31</v>
      </c>
      <c r="C37" s="47" t="s">
        <v>32</v>
      </c>
      <c r="D37" s="47" t="s">
        <v>31</v>
      </c>
      <c r="E37" s="47" t="s">
        <v>34</v>
      </c>
      <c r="F37" s="47" t="s">
        <v>66</v>
      </c>
      <c r="G37" s="47" t="s">
        <v>32</v>
      </c>
      <c r="H37" s="48"/>
      <c r="I37" s="48"/>
      <c r="J37" s="49"/>
      <c r="K37" s="45" t="s">
        <v>68</v>
      </c>
      <c r="L37" s="19">
        <v>0</v>
      </c>
      <c r="M37" s="19">
        <v>0</v>
      </c>
      <c r="N37" s="19">
        <v>0</v>
      </c>
      <c r="O37" s="28">
        <f t="shared" si="2"/>
        <v>0</v>
      </c>
      <c r="P37" s="28"/>
      <c r="Q37" s="28"/>
      <c r="R37" s="28">
        <v>0</v>
      </c>
      <c r="S37" s="28"/>
      <c r="T37" s="28"/>
      <c r="U37" s="39"/>
      <c r="V37" s="40"/>
      <c r="W37" s="28"/>
      <c r="X37" s="28">
        <v>0</v>
      </c>
      <c r="Y37" s="28">
        <v>0</v>
      </c>
      <c r="Z37" s="28">
        <v>0</v>
      </c>
      <c r="AA37" s="28"/>
      <c r="AB37" s="28">
        <v>0</v>
      </c>
      <c r="AC37" s="20">
        <f t="shared" si="3"/>
        <v>0</v>
      </c>
      <c r="AD37" s="19">
        <f>+O37-AC37</f>
        <v>0</v>
      </c>
      <c r="AE37" s="29"/>
    </row>
    <row r="38" spans="1:31" ht="25.5" x14ac:dyDescent="0.25">
      <c r="A38" s="46" t="s">
        <v>29</v>
      </c>
      <c r="B38" s="47" t="s">
        <v>31</v>
      </c>
      <c r="C38" s="47" t="s">
        <v>32</v>
      </c>
      <c r="D38" s="47" t="s">
        <v>31</v>
      </c>
      <c r="E38" s="47" t="s">
        <v>34</v>
      </c>
      <c r="F38" s="47" t="s">
        <v>66</v>
      </c>
      <c r="G38" s="47" t="s">
        <v>34</v>
      </c>
      <c r="H38" s="48"/>
      <c r="I38" s="48"/>
      <c r="J38" s="49"/>
      <c r="K38" s="45" t="s">
        <v>69</v>
      </c>
      <c r="L38" s="19">
        <v>0</v>
      </c>
      <c r="M38" s="19">
        <v>0</v>
      </c>
      <c r="N38" s="19">
        <v>0</v>
      </c>
      <c r="O38" s="28">
        <f t="shared" si="2"/>
        <v>0</v>
      </c>
      <c r="P38" s="28"/>
      <c r="Q38" s="39"/>
      <c r="R38" s="39">
        <f>+[11]MARZO!$AL$16</f>
        <v>38026</v>
      </c>
      <c r="S38" s="39"/>
      <c r="T38" s="39">
        <f>+'[2]MAYO TOTAL'!$AN$16</f>
        <v>91313</v>
      </c>
      <c r="U38" s="39"/>
      <c r="V38" s="40">
        <f>+V39</f>
        <v>0</v>
      </c>
      <c r="W38" s="28">
        <f>+W39</f>
        <v>55000</v>
      </c>
      <c r="X38" s="28">
        <f t="shared" ref="X38:AA38" si="36">+X39</f>
        <v>0</v>
      </c>
      <c r="Y38" s="28">
        <f t="shared" si="36"/>
        <v>0</v>
      </c>
      <c r="Z38" s="28">
        <f t="shared" si="36"/>
        <v>0</v>
      </c>
      <c r="AA38" s="28">
        <f t="shared" si="36"/>
        <v>0</v>
      </c>
      <c r="AB38" s="28">
        <v>0</v>
      </c>
      <c r="AC38" s="20">
        <f t="shared" si="3"/>
        <v>184339</v>
      </c>
      <c r="AD38" s="19">
        <f>+O38-AC38</f>
        <v>-184339</v>
      </c>
      <c r="AE38" s="29"/>
    </row>
    <row r="39" spans="1:31" ht="25.5" x14ac:dyDescent="0.25">
      <c r="A39" s="46" t="s">
        <v>29</v>
      </c>
      <c r="B39" s="47" t="s">
        <v>31</v>
      </c>
      <c r="C39" s="47" t="s">
        <v>32</v>
      </c>
      <c r="D39" s="47" t="s">
        <v>31</v>
      </c>
      <c r="E39" s="47" t="s">
        <v>34</v>
      </c>
      <c r="F39" s="47" t="s">
        <v>66</v>
      </c>
      <c r="G39" s="47" t="s">
        <v>34</v>
      </c>
      <c r="H39" s="87" t="s">
        <v>52</v>
      </c>
      <c r="I39" s="48"/>
      <c r="J39" s="49"/>
      <c r="K39" s="45" t="s">
        <v>106</v>
      </c>
      <c r="L39" s="19"/>
      <c r="M39" s="19"/>
      <c r="N39" s="19"/>
      <c r="O39" s="28">
        <v>0</v>
      </c>
      <c r="P39" s="28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40"/>
      <c r="W39" s="39">
        <f>+[5]AGOSTO!$AN$16</f>
        <v>55000</v>
      </c>
      <c r="X39" s="39"/>
      <c r="Y39" s="28"/>
      <c r="Z39" s="28"/>
      <c r="AA39" s="39"/>
      <c r="AB39" s="28"/>
      <c r="AC39" s="20"/>
      <c r="AD39" s="19">
        <f t="shared" ref="AD39:AD41" si="37">+O39-AC39</f>
        <v>0</v>
      </c>
      <c r="AE39" s="29"/>
    </row>
    <row r="40" spans="1:31" ht="25.5" hidden="1" x14ac:dyDescent="0.25">
      <c r="A40" s="50" t="s">
        <v>29</v>
      </c>
      <c r="B40" s="50" t="s">
        <v>31</v>
      </c>
      <c r="C40" s="50" t="s">
        <v>32</v>
      </c>
      <c r="D40" s="50" t="s">
        <v>31</v>
      </c>
      <c r="E40" s="50" t="s">
        <v>34</v>
      </c>
      <c r="F40" s="50" t="s">
        <v>66</v>
      </c>
      <c r="G40" s="50" t="s">
        <v>70</v>
      </c>
      <c r="H40" s="51"/>
      <c r="I40" s="51"/>
      <c r="J40" s="52"/>
      <c r="K40" s="53" t="s">
        <v>71</v>
      </c>
      <c r="L40" s="19">
        <f>+L41</f>
        <v>0</v>
      </c>
      <c r="M40" s="19">
        <f>+M41</f>
        <v>0</v>
      </c>
      <c r="N40" s="19">
        <f>+N41</f>
        <v>0</v>
      </c>
      <c r="O40" s="38"/>
      <c r="P40" s="19">
        <f t="shared" ref="P40:AB40" si="38">+P41</f>
        <v>0</v>
      </c>
      <c r="Q40" s="19">
        <f t="shared" si="38"/>
        <v>0</v>
      </c>
      <c r="R40" s="19">
        <f t="shared" si="38"/>
        <v>0</v>
      </c>
      <c r="S40" s="19">
        <f t="shared" si="38"/>
        <v>0</v>
      </c>
      <c r="T40" s="19">
        <f t="shared" si="38"/>
        <v>0</v>
      </c>
      <c r="U40" s="19">
        <f t="shared" si="38"/>
        <v>0</v>
      </c>
      <c r="V40" s="21">
        <f t="shared" si="38"/>
        <v>0</v>
      </c>
      <c r="W40" s="19">
        <f t="shared" si="38"/>
        <v>0</v>
      </c>
      <c r="X40" s="19">
        <f t="shared" si="38"/>
        <v>0</v>
      </c>
      <c r="Y40" s="19">
        <f t="shared" si="38"/>
        <v>0</v>
      </c>
      <c r="Z40" s="19">
        <f t="shared" si="38"/>
        <v>0</v>
      </c>
      <c r="AA40" s="19">
        <f t="shared" si="38"/>
        <v>0</v>
      </c>
      <c r="AB40" s="19">
        <f t="shared" si="38"/>
        <v>0</v>
      </c>
      <c r="AC40" s="22">
        <f t="shared" si="3"/>
        <v>0</v>
      </c>
      <c r="AD40" s="19">
        <f t="shared" si="37"/>
        <v>0</v>
      </c>
      <c r="AE40" s="29"/>
    </row>
    <row r="41" spans="1:31" ht="25.5" hidden="1" x14ac:dyDescent="0.25">
      <c r="A41" s="54" t="s">
        <v>29</v>
      </c>
      <c r="B41" s="54" t="s">
        <v>31</v>
      </c>
      <c r="C41" s="54" t="s">
        <v>32</v>
      </c>
      <c r="D41" s="54" t="s">
        <v>31</v>
      </c>
      <c r="E41" s="54" t="s">
        <v>34</v>
      </c>
      <c r="F41" s="54" t="s">
        <v>66</v>
      </c>
      <c r="G41" s="54" t="s">
        <v>70</v>
      </c>
      <c r="H41" s="55" t="s">
        <v>34</v>
      </c>
      <c r="I41" s="55"/>
      <c r="J41" s="51"/>
      <c r="K41" s="53" t="s">
        <v>72</v>
      </c>
      <c r="L41" s="38">
        <v>0</v>
      </c>
      <c r="M41" s="38">
        <v>0</v>
      </c>
      <c r="N41" s="38">
        <v>0</v>
      </c>
      <c r="O41" s="38"/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21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22">
        <f t="shared" si="3"/>
        <v>0</v>
      </c>
      <c r="AD41" s="19">
        <f t="shared" si="37"/>
        <v>0</v>
      </c>
      <c r="AE41" s="29"/>
    </row>
    <row r="42" spans="1:31" ht="25.5" hidden="1" x14ac:dyDescent="0.25">
      <c r="A42" s="24" t="s">
        <v>29</v>
      </c>
      <c r="B42" s="25" t="s">
        <v>31</v>
      </c>
      <c r="C42" s="25" t="s">
        <v>32</v>
      </c>
      <c r="D42" s="25" t="s">
        <v>40</v>
      </c>
      <c r="E42" s="25"/>
      <c r="F42" s="25"/>
      <c r="G42" s="25"/>
      <c r="H42" s="25"/>
      <c r="I42" s="25"/>
      <c r="J42" s="25"/>
      <c r="K42" s="18" t="s">
        <v>73</v>
      </c>
      <c r="L42" s="19">
        <f>+L43+L48+L50+L57+L58+L61+L59</f>
        <v>50000000000</v>
      </c>
      <c r="M42" s="19">
        <f>+M43+M48+M50+M57+M58+M61+M59</f>
        <v>0</v>
      </c>
      <c r="N42" s="19">
        <f>+N43+N48+N50+N57+N58+N61+N59</f>
        <v>0</v>
      </c>
      <c r="O42" s="38">
        <f>+L42+M42-N42</f>
        <v>50000000000</v>
      </c>
      <c r="P42" s="19">
        <f t="shared" ref="P42:AB42" si="39">+P43+P48+P50+P57+P58+P61+P59</f>
        <v>2436438.5299999998</v>
      </c>
      <c r="Q42" s="19">
        <f t="shared" si="39"/>
        <v>8365727.04</v>
      </c>
      <c r="R42" s="19">
        <f t="shared" si="39"/>
        <v>28029934.550000001</v>
      </c>
      <c r="S42" s="19">
        <f t="shared" si="39"/>
        <v>3889300990.4200006</v>
      </c>
      <c r="T42" s="19">
        <f t="shared" si="39"/>
        <v>9379872.5</v>
      </c>
      <c r="U42" s="19">
        <f t="shared" si="39"/>
        <v>67842785.730000004</v>
      </c>
      <c r="V42" s="21">
        <f t="shared" si="39"/>
        <v>75572751.799999997</v>
      </c>
      <c r="W42" s="19">
        <f t="shared" si="39"/>
        <v>17174972.209999997</v>
      </c>
      <c r="X42" s="19">
        <f t="shared" si="39"/>
        <v>79853802.620000005</v>
      </c>
      <c r="Y42" s="19">
        <f t="shared" si="39"/>
        <v>318576762.53000003</v>
      </c>
      <c r="Z42" s="19">
        <f t="shared" si="39"/>
        <v>32630075.370000001</v>
      </c>
      <c r="AA42" s="19">
        <f t="shared" si="39"/>
        <v>48372598925.860001</v>
      </c>
      <c r="AB42" s="19">
        <f t="shared" si="39"/>
        <v>0</v>
      </c>
      <c r="AC42" s="22">
        <f t="shared" si="3"/>
        <v>52901763039.160004</v>
      </c>
      <c r="AD42" s="19">
        <f>+AD43+AD48+AD50+AD57+AD58+AD61+AD59</f>
        <v>-2901763039.1599989</v>
      </c>
      <c r="AE42" s="29">
        <f>+AC42/O42</f>
        <v>1.0580352607832</v>
      </c>
    </row>
    <row r="43" spans="1:31" ht="25.5" hidden="1" x14ac:dyDescent="0.25">
      <c r="A43" s="30" t="s">
        <v>29</v>
      </c>
      <c r="B43" s="31" t="s">
        <v>31</v>
      </c>
      <c r="C43" s="31" t="s">
        <v>32</v>
      </c>
      <c r="D43" s="31" t="s">
        <v>40</v>
      </c>
      <c r="E43" s="31" t="s">
        <v>32</v>
      </c>
      <c r="F43" s="31"/>
      <c r="G43" s="31"/>
      <c r="H43" s="31"/>
      <c r="I43" s="31"/>
      <c r="J43" s="31"/>
      <c r="K43" s="33" t="s">
        <v>74</v>
      </c>
      <c r="L43" s="19">
        <f>+L44</f>
        <v>0</v>
      </c>
      <c r="M43" s="19">
        <f>+M44</f>
        <v>0</v>
      </c>
      <c r="N43" s="19">
        <f>+N44</f>
        <v>0</v>
      </c>
      <c r="O43" s="19">
        <f t="shared" si="2"/>
        <v>0</v>
      </c>
      <c r="P43" s="19">
        <f t="shared" ref="P43:AB43" si="40">+P44</f>
        <v>0</v>
      </c>
      <c r="Q43" s="19">
        <f t="shared" si="40"/>
        <v>0</v>
      </c>
      <c r="R43" s="19">
        <f t="shared" si="40"/>
        <v>0</v>
      </c>
      <c r="S43" s="19">
        <f t="shared" si="40"/>
        <v>0</v>
      </c>
      <c r="T43" s="19">
        <f t="shared" si="40"/>
        <v>0</v>
      </c>
      <c r="U43" s="19">
        <f t="shared" si="40"/>
        <v>0</v>
      </c>
      <c r="V43" s="21">
        <f t="shared" si="40"/>
        <v>0</v>
      </c>
      <c r="W43" s="19">
        <f t="shared" si="40"/>
        <v>0</v>
      </c>
      <c r="X43" s="19">
        <f t="shared" si="40"/>
        <v>0</v>
      </c>
      <c r="Y43" s="19">
        <f t="shared" si="40"/>
        <v>0</v>
      </c>
      <c r="Z43" s="19">
        <f t="shared" si="40"/>
        <v>0</v>
      </c>
      <c r="AA43" s="19">
        <f t="shared" si="40"/>
        <v>0</v>
      </c>
      <c r="AB43" s="19">
        <f t="shared" si="40"/>
        <v>0</v>
      </c>
      <c r="AC43" s="22">
        <f t="shared" si="3"/>
        <v>0</v>
      </c>
      <c r="AD43" s="19">
        <f t="shared" ref="AD43" si="41">+AD44</f>
        <v>0</v>
      </c>
      <c r="AE43" s="27"/>
    </row>
    <row r="44" spans="1:31" ht="25.5" hidden="1" x14ac:dyDescent="0.25">
      <c r="A44" s="30" t="s">
        <v>29</v>
      </c>
      <c r="B44" s="31" t="s">
        <v>31</v>
      </c>
      <c r="C44" s="31" t="s">
        <v>32</v>
      </c>
      <c r="D44" s="31" t="s">
        <v>40</v>
      </c>
      <c r="E44" s="31" t="s">
        <v>32</v>
      </c>
      <c r="F44" s="31" t="s">
        <v>40</v>
      </c>
      <c r="G44" s="31"/>
      <c r="H44" s="31"/>
      <c r="I44" s="31"/>
      <c r="J44" s="32"/>
      <c r="K44" s="33" t="s">
        <v>75</v>
      </c>
      <c r="L44" s="19">
        <f>+L45+L46+L47</f>
        <v>0</v>
      </c>
      <c r="M44" s="19">
        <f>+M45+M46+M47</f>
        <v>0</v>
      </c>
      <c r="N44" s="19">
        <f>+N45+N46+N47</f>
        <v>0</v>
      </c>
      <c r="O44" s="19">
        <f t="shared" si="2"/>
        <v>0</v>
      </c>
      <c r="P44" s="19">
        <f t="shared" ref="P44:AB44" si="42">+P45+P46+P47</f>
        <v>0</v>
      </c>
      <c r="Q44" s="19">
        <f t="shared" si="42"/>
        <v>0</v>
      </c>
      <c r="R44" s="19">
        <f t="shared" si="42"/>
        <v>0</v>
      </c>
      <c r="S44" s="19">
        <f t="shared" si="42"/>
        <v>0</v>
      </c>
      <c r="T44" s="19">
        <f t="shared" si="42"/>
        <v>0</v>
      </c>
      <c r="U44" s="19">
        <f t="shared" si="42"/>
        <v>0</v>
      </c>
      <c r="V44" s="21">
        <f t="shared" si="42"/>
        <v>0</v>
      </c>
      <c r="W44" s="19">
        <f t="shared" si="42"/>
        <v>0</v>
      </c>
      <c r="X44" s="19">
        <f t="shared" si="42"/>
        <v>0</v>
      </c>
      <c r="Y44" s="19">
        <f t="shared" si="42"/>
        <v>0</v>
      </c>
      <c r="Z44" s="19">
        <f t="shared" si="42"/>
        <v>0</v>
      </c>
      <c r="AA44" s="19">
        <f t="shared" si="42"/>
        <v>0</v>
      </c>
      <c r="AB44" s="19">
        <f t="shared" si="42"/>
        <v>0</v>
      </c>
      <c r="AC44" s="22">
        <f t="shared" si="3"/>
        <v>0</v>
      </c>
      <c r="AD44" s="19">
        <f t="shared" ref="AD44" si="43">+AD45+AD46+AD47</f>
        <v>0</v>
      </c>
      <c r="AE44" s="27"/>
    </row>
    <row r="45" spans="1:31" ht="25.5" hidden="1" x14ac:dyDescent="0.25">
      <c r="A45" s="30" t="s">
        <v>29</v>
      </c>
      <c r="B45" s="31" t="s">
        <v>31</v>
      </c>
      <c r="C45" s="31" t="s">
        <v>32</v>
      </c>
      <c r="D45" s="31" t="s">
        <v>40</v>
      </c>
      <c r="E45" s="31" t="s">
        <v>32</v>
      </c>
      <c r="F45" s="31" t="s">
        <v>40</v>
      </c>
      <c r="G45" s="31" t="s">
        <v>32</v>
      </c>
      <c r="H45" s="31"/>
      <c r="I45" s="31"/>
      <c r="J45" s="32"/>
      <c r="K45" s="33" t="s">
        <v>76</v>
      </c>
      <c r="L45" s="38">
        <v>0</v>
      </c>
      <c r="M45" s="38">
        <v>0</v>
      </c>
      <c r="N45" s="38">
        <v>0</v>
      </c>
      <c r="O45" s="38">
        <f t="shared" si="2"/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21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22">
        <f t="shared" si="3"/>
        <v>0</v>
      </c>
      <c r="AD45" s="19">
        <f>+O45-AC45</f>
        <v>0</v>
      </c>
      <c r="AE45" s="29"/>
    </row>
    <row r="46" spans="1:31" ht="2.25" customHeight="1" x14ac:dyDescent="0.25">
      <c r="A46" s="30" t="s">
        <v>29</v>
      </c>
      <c r="B46" s="31" t="s">
        <v>31</v>
      </c>
      <c r="C46" s="31" t="s">
        <v>32</v>
      </c>
      <c r="D46" s="31" t="s">
        <v>40</v>
      </c>
      <c r="E46" s="31" t="s">
        <v>32</v>
      </c>
      <c r="F46" s="31" t="s">
        <v>40</v>
      </c>
      <c r="G46" s="31" t="s">
        <v>34</v>
      </c>
      <c r="H46" s="31"/>
      <c r="I46" s="31"/>
      <c r="J46" s="32"/>
      <c r="K46" s="33" t="s">
        <v>77</v>
      </c>
      <c r="L46" s="38">
        <v>0</v>
      </c>
      <c r="M46" s="38">
        <v>0</v>
      </c>
      <c r="N46" s="38">
        <v>0</v>
      </c>
      <c r="O46" s="38">
        <f t="shared" si="2"/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21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22">
        <f t="shared" si="3"/>
        <v>0</v>
      </c>
      <c r="AD46" s="19">
        <f>+O46-AC46</f>
        <v>0</v>
      </c>
      <c r="AE46" s="29"/>
    </row>
    <row r="47" spans="1:31" ht="25.5" x14ac:dyDescent="0.25">
      <c r="A47" s="34" t="s">
        <v>29</v>
      </c>
      <c r="B47" s="35" t="s">
        <v>31</v>
      </c>
      <c r="C47" s="35" t="s">
        <v>32</v>
      </c>
      <c r="D47" s="35" t="s">
        <v>40</v>
      </c>
      <c r="E47" s="35" t="s">
        <v>32</v>
      </c>
      <c r="F47" s="35" t="s">
        <v>40</v>
      </c>
      <c r="G47" s="35" t="s">
        <v>52</v>
      </c>
      <c r="H47" s="35"/>
      <c r="I47" s="35"/>
      <c r="J47" s="36"/>
      <c r="K47" s="33" t="s">
        <v>78</v>
      </c>
      <c r="L47" s="19">
        <v>0</v>
      </c>
      <c r="M47" s="19">
        <v>0</v>
      </c>
      <c r="N47" s="19">
        <v>0</v>
      </c>
      <c r="O47" s="28">
        <f t="shared" si="2"/>
        <v>0</v>
      </c>
      <c r="P47" s="28"/>
      <c r="Q47" s="39"/>
      <c r="R47" s="39">
        <v>0</v>
      </c>
      <c r="S47" s="28"/>
      <c r="T47" s="28"/>
      <c r="U47" s="39"/>
      <c r="V47" s="40"/>
      <c r="W47" s="28"/>
      <c r="X47" s="28"/>
      <c r="Y47" s="28"/>
      <c r="Z47" s="28"/>
      <c r="AA47" s="28"/>
      <c r="AB47" s="28">
        <v>0</v>
      </c>
      <c r="AC47" s="20">
        <f t="shared" si="3"/>
        <v>0</v>
      </c>
      <c r="AD47" s="19">
        <f>+O47-AC47</f>
        <v>0</v>
      </c>
      <c r="AE47" s="29"/>
    </row>
    <row r="48" spans="1:31" ht="25.5" hidden="1" x14ac:dyDescent="0.25">
      <c r="A48" s="30" t="s">
        <v>29</v>
      </c>
      <c r="B48" s="31" t="s">
        <v>31</v>
      </c>
      <c r="C48" s="31" t="s">
        <v>32</v>
      </c>
      <c r="D48" s="31" t="s">
        <v>40</v>
      </c>
      <c r="E48" s="31" t="s">
        <v>34</v>
      </c>
      <c r="F48" s="31"/>
      <c r="G48" s="31"/>
      <c r="H48" s="31"/>
      <c r="I48" s="31"/>
      <c r="J48" s="32"/>
      <c r="K48" s="33" t="s">
        <v>79</v>
      </c>
      <c r="L48" s="19">
        <f>+L49</f>
        <v>50000000000</v>
      </c>
      <c r="M48" s="19">
        <f>+M49</f>
        <v>0</v>
      </c>
      <c r="N48" s="19">
        <f>+N49</f>
        <v>0</v>
      </c>
      <c r="O48" s="38">
        <f t="shared" si="2"/>
        <v>50000000000</v>
      </c>
      <c r="P48" s="19">
        <f t="shared" ref="P48:AB48" si="44">+P49</f>
        <v>0</v>
      </c>
      <c r="Q48" s="19">
        <f t="shared" si="44"/>
        <v>0</v>
      </c>
      <c r="R48" s="19">
        <f t="shared" si="44"/>
        <v>0</v>
      </c>
      <c r="S48" s="19">
        <f t="shared" si="44"/>
        <v>0</v>
      </c>
      <c r="T48" s="19">
        <f t="shared" si="44"/>
        <v>0</v>
      </c>
      <c r="U48" s="19">
        <f t="shared" si="44"/>
        <v>0</v>
      </c>
      <c r="V48" s="21">
        <f t="shared" si="44"/>
        <v>0</v>
      </c>
      <c r="W48" s="19">
        <f t="shared" si="44"/>
        <v>0</v>
      </c>
      <c r="X48" s="19">
        <f t="shared" si="44"/>
        <v>0</v>
      </c>
      <c r="Y48" s="19">
        <f t="shared" si="44"/>
        <v>0</v>
      </c>
      <c r="Z48" s="19">
        <f t="shared" si="44"/>
        <v>0</v>
      </c>
      <c r="AA48" s="19">
        <f t="shared" si="44"/>
        <v>48271279132.169998</v>
      </c>
      <c r="AB48" s="19">
        <f t="shared" si="44"/>
        <v>0</v>
      </c>
      <c r="AC48" s="37">
        <f t="shared" si="3"/>
        <v>48271279132.169998</v>
      </c>
      <c r="AD48" s="19">
        <f t="shared" ref="AD48" si="45">+AD49</f>
        <v>1728720867.8300018</v>
      </c>
      <c r="AE48" s="27"/>
    </row>
    <row r="49" spans="1:31" ht="25.5" x14ac:dyDescent="0.25">
      <c r="A49" s="34" t="s">
        <v>29</v>
      </c>
      <c r="B49" s="35" t="s">
        <v>31</v>
      </c>
      <c r="C49" s="35" t="s">
        <v>32</v>
      </c>
      <c r="D49" s="35" t="s">
        <v>40</v>
      </c>
      <c r="E49" s="35" t="s">
        <v>34</v>
      </c>
      <c r="F49" s="35" t="s">
        <v>31</v>
      </c>
      <c r="G49" s="35"/>
      <c r="H49" s="35"/>
      <c r="I49" s="35"/>
      <c r="J49" s="36"/>
      <c r="K49" s="33" t="s">
        <v>80</v>
      </c>
      <c r="L49" s="19">
        <v>50000000000</v>
      </c>
      <c r="M49" s="19">
        <v>0</v>
      </c>
      <c r="N49" s="19">
        <v>0</v>
      </c>
      <c r="O49" s="28">
        <f>+L49+M49-N49</f>
        <v>50000000000</v>
      </c>
      <c r="P49" s="28"/>
      <c r="Q49" s="28"/>
      <c r="R49" s="28">
        <v>0</v>
      </c>
      <c r="S49" s="28"/>
      <c r="T49" s="28"/>
      <c r="U49" s="28"/>
      <c r="V49" s="40"/>
      <c r="W49" s="28"/>
      <c r="X49" s="28"/>
      <c r="Y49" s="28"/>
      <c r="Z49" s="28"/>
      <c r="AA49" s="39">
        <f>+'[9]DICIEMBRE 2021'!$AN$22</f>
        <v>48271279132.169998</v>
      </c>
      <c r="AB49" s="28">
        <v>0</v>
      </c>
      <c r="AC49" s="20">
        <f t="shared" si="3"/>
        <v>48271279132.169998</v>
      </c>
      <c r="AD49" s="19">
        <f>+O49-AC49</f>
        <v>1728720867.8300018</v>
      </c>
      <c r="AE49" s="29">
        <f>+AC49/O49</f>
        <v>0.96542558264339995</v>
      </c>
    </row>
    <row r="50" spans="1:31" ht="25.5" hidden="1" x14ac:dyDescent="0.25">
      <c r="A50" s="30" t="s">
        <v>29</v>
      </c>
      <c r="B50" s="31" t="s">
        <v>31</v>
      </c>
      <c r="C50" s="31" t="s">
        <v>32</v>
      </c>
      <c r="D50" s="31" t="s">
        <v>40</v>
      </c>
      <c r="E50" s="31" t="s">
        <v>70</v>
      </c>
      <c r="F50" s="31"/>
      <c r="G50" s="31"/>
      <c r="H50" s="31"/>
      <c r="I50" s="31"/>
      <c r="J50" s="32"/>
      <c r="K50" s="33" t="s">
        <v>81</v>
      </c>
      <c r="L50" s="19">
        <f>+L51+L55</f>
        <v>0</v>
      </c>
      <c r="M50" s="19">
        <f>+M51+M55</f>
        <v>0</v>
      </c>
      <c r="N50" s="19">
        <f>+N51+N55</f>
        <v>0</v>
      </c>
      <c r="O50" s="38">
        <f>+O51+O55</f>
        <v>0</v>
      </c>
      <c r="P50" s="19">
        <f>+P51+P55</f>
        <v>2436438.5299999998</v>
      </c>
      <c r="Q50" s="19">
        <f t="shared" ref="Q50:Z50" si="46">+Q51+Q55</f>
        <v>8365727.04</v>
      </c>
      <c r="R50" s="19">
        <f t="shared" si="46"/>
        <v>28029934.550000001</v>
      </c>
      <c r="S50" s="19">
        <f t="shared" si="46"/>
        <v>3889300990.4200006</v>
      </c>
      <c r="T50" s="19">
        <f t="shared" si="46"/>
        <v>9379872.5</v>
      </c>
      <c r="U50" s="19">
        <f t="shared" si="46"/>
        <v>67842785.730000004</v>
      </c>
      <c r="V50" s="21">
        <f t="shared" si="46"/>
        <v>75572751.799999997</v>
      </c>
      <c r="W50" s="19">
        <f t="shared" si="46"/>
        <v>17174972.209999997</v>
      </c>
      <c r="X50" s="19">
        <f t="shared" si="46"/>
        <v>79853802.620000005</v>
      </c>
      <c r="Y50" s="19">
        <f t="shared" si="46"/>
        <v>318576762.53000003</v>
      </c>
      <c r="Z50" s="19">
        <f t="shared" si="46"/>
        <v>32630075.370000001</v>
      </c>
      <c r="AA50" s="19">
        <f>+AA51+AA55</f>
        <v>100850572.69</v>
      </c>
      <c r="AB50" s="19">
        <f t="shared" ref="AB50" si="47">+AB51</f>
        <v>0</v>
      </c>
      <c r="AC50" s="37">
        <f>SUM(P50:AA50)-AB50</f>
        <v>4630014685.9899998</v>
      </c>
      <c r="AD50" s="19">
        <f>+AD51+AD55</f>
        <v>-4630014685.9900007</v>
      </c>
      <c r="AE50" s="27"/>
    </row>
    <row r="51" spans="1:31" ht="25.5" hidden="1" x14ac:dyDescent="0.25">
      <c r="A51" s="30" t="s">
        <v>29</v>
      </c>
      <c r="B51" s="31" t="s">
        <v>31</v>
      </c>
      <c r="C51" s="31" t="s">
        <v>32</v>
      </c>
      <c r="D51" s="31" t="s">
        <v>40</v>
      </c>
      <c r="E51" s="31" t="s">
        <v>70</v>
      </c>
      <c r="F51" s="31">
        <v>1</v>
      </c>
      <c r="G51" s="31"/>
      <c r="H51" s="31"/>
      <c r="I51" s="31"/>
      <c r="J51" s="32"/>
      <c r="K51" s="33" t="s">
        <v>82</v>
      </c>
      <c r="L51" s="19">
        <f>+L52+L54</f>
        <v>0</v>
      </c>
      <c r="M51" s="19">
        <f>+M52+M54</f>
        <v>0</v>
      </c>
      <c r="N51" s="19">
        <f>+N52+N54</f>
        <v>0</v>
      </c>
      <c r="O51" s="19">
        <f>+O52</f>
        <v>0</v>
      </c>
      <c r="P51" s="19">
        <f t="shared" ref="P51:AB51" si="48">+P52+P54</f>
        <v>2128738.5299999998</v>
      </c>
      <c r="Q51" s="19">
        <f t="shared" si="48"/>
        <v>2416026.75</v>
      </c>
      <c r="R51" s="19">
        <f t="shared" si="48"/>
        <v>7106412.21</v>
      </c>
      <c r="S51" s="19">
        <f t="shared" si="48"/>
        <v>3824345823.5200005</v>
      </c>
      <c r="T51" s="19">
        <f t="shared" si="48"/>
        <v>2322788.4500000002</v>
      </c>
      <c r="U51" s="19">
        <f t="shared" si="48"/>
        <v>7323766.5899999999</v>
      </c>
      <c r="V51" s="21">
        <f t="shared" si="48"/>
        <v>12358359.360000001</v>
      </c>
      <c r="W51" s="19">
        <f t="shared" si="48"/>
        <v>2356606.38</v>
      </c>
      <c r="X51" s="19">
        <f t="shared" si="48"/>
        <v>38063605.579999998</v>
      </c>
      <c r="Y51" s="19">
        <f t="shared" si="48"/>
        <v>-23686641.149999999</v>
      </c>
      <c r="Z51" s="19">
        <f t="shared" si="48"/>
        <v>7273235.6099999994</v>
      </c>
      <c r="AA51" s="19">
        <f t="shared" si="48"/>
        <v>8427349.5300000012</v>
      </c>
      <c r="AB51" s="19">
        <f t="shared" si="48"/>
        <v>0</v>
      </c>
      <c r="AC51" s="22">
        <f t="shared" si="3"/>
        <v>3890436071.3600006</v>
      </c>
      <c r="AD51" s="19">
        <f>+AD53+AD57</f>
        <v>-3890436071.3600006</v>
      </c>
      <c r="AE51" s="27"/>
    </row>
    <row r="52" spans="1:31" ht="25.5" hidden="1" x14ac:dyDescent="0.25">
      <c r="A52" s="30" t="s">
        <v>29</v>
      </c>
      <c r="B52" s="31" t="s">
        <v>31</v>
      </c>
      <c r="C52" s="31" t="s">
        <v>32</v>
      </c>
      <c r="D52" s="31" t="s">
        <v>40</v>
      </c>
      <c r="E52" s="31" t="s">
        <v>70</v>
      </c>
      <c r="F52" s="31" t="s">
        <v>31</v>
      </c>
      <c r="G52" s="31" t="s">
        <v>34</v>
      </c>
      <c r="H52" s="31"/>
      <c r="I52" s="31"/>
      <c r="J52" s="32"/>
      <c r="K52" s="33" t="s">
        <v>83</v>
      </c>
      <c r="L52" s="19">
        <f>+L53</f>
        <v>0</v>
      </c>
      <c r="M52" s="19">
        <f>+M53</f>
        <v>0</v>
      </c>
      <c r="N52" s="19">
        <f>+N53</f>
        <v>0</v>
      </c>
      <c r="O52" s="19">
        <f>+O53</f>
        <v>0</v>
      </c>
      <c r="P52" s="19">
        <f t="shared" ref="P52:AB52" si="49">+P53</f>
        <v>2128738.5299999998</v>
      </c>
      <c r="Q52" s="19">
        <f t="shared" si="49"/>
        <v>2416026.75</v>
      </c>
      <c r="R52" s="19">
        <f t="shared" si="49"/>
        <v>7106412.21</v>
      </c>
      <c r="S52" s="19">
        <f t="shared" si="49"/>
        <v>3824345823.5200005</v>
      </c>
      <c r="T52" s="19">
        <f t="shared" si="49"/>
        <v>2322788.4500000002</v>
      </c>
      <c r="U52" s="19">
        <f t="shared" si="49"/>
        <v>7323766.5899999999</v>
      </c>
      <c r="V52" s="21">
        <f t="shared" si="49"/>
        <v>12358359.360000001</v>
      </c>
      <c r="W52" s="19">
        <f t="shared" si="49"/>
        <v>2356606.38</v>
      </c>
      <c r="X52" s="19">
        <f t="shared" si="49"/>
        <v>38063605.579999998</v>
      </c>
      <c r="Y52" s="19">
        <f t="shared" si="49"/>
        <v>-23686641.149999999</v>
      </c>
      <c r="Z52" s="19">
        <f t="shared" si="49"/>
        <v>7273235.6099999994</v>
      </c>
      <c r="AA52" s="19">
        <f t="shared" si="49"/>
        <v>8427349.5300000012</v>
      </c>
      <c r="AB52" s="19">
        <f t="shared" si="49"/>
        <v>0</v>
      </c>
      <c r="AC52" s="22">
        <f t="shared" si="3"/>
        <v>3890436071.3600006</v>
      </c>
      <c r="AD52" s="19">
        <f>+O52-AC52</f>
        <v>-3890436071.3600006</v>
      </c>
      <c r="AE52" s="29"/>
    </row>
    <row r="53" spans="1:31" ht="25.5" x14ac:dyDescent="0.25">
      <c r="A53" s="34" t="s">
        <v>29</v>
      </c>
      <c r="B53" s="35" t="s">
        <v>31</v>
      </c>
      <c r="C53" s="35" t="s">
        <v>32</v>
      </c>
      <c r="D53" s="35" t="s">
        <v>40</v>
      </c>
      <c r="E53" s="35" t="s">
        <v>70</v>
      </c>
      <c r="F53" s="35" t="s">
        <v>31</v>
      </c>
      <c r="G53" s="35" t="s">
        <v>34</v>
      </c>
      <c r="H53" s="35" t="s">
        <v>32</v>
      </c>
      <c r="I53" s="35"/>
      <c r="J53" s="36"/>
      <c r="K53" s="33" t="s">
        <v>84</v>
      </c>
      <c r="L53" s="19">
        <v>0</v>
      </c>
      <c r="M53" s="19">
        <v>0</v>
      </c>
      <c r="N53" s="19">
        <v>0</v>
      </c>
      <c r="O53" s="28">
        <f>+L53+M53-N53</f>
        <v>0</v>
      </c>
      <c r="P53" s="39">
        <v>2128738.5299999998</v>
      </c>
      <c r="Q53" s="39">
        <f>+[12]FEBRERO!$AL$22</f>
        <v>2416026.75</v>
      </c>
      <c r="R53" s="39">
        <f>+[11]MARZO!$AL$22</f>
        <v>7106412.21</v>
      </c>
      <c r="S53" s="39">
        <f>+'[10]ABRIL 2021'!$AN$22</f>
        <v>3824345823.5200005</v>
      </c>
      <c r="T53" s="39">
        <f>+'[2]MAYO TOTAL'!$AN$22</f>
        <v>2322788.4500000002</v>
      </c>
      <c r="U53" s="39">
        <f>+[3]JUNIO!$AN$22</f>
        <v>7323766.5899999999</v>
      </c>
      <c r="V53" s="40">
        <f>+[4]JULIO!$AN$22</f>
        <v>12358359.360000001</v>
      </c>
      <c r="W53" s="39">
        <f>+[5]AGOSTO!$AN$22</f>
        <v>2356606.38</v>
      </c>
      <c r="X53" s="39">
        <f>+'[6]SEPTIEMBRE 2021'!$AN$22</f>
        <v>38063605.579999998</v>
      </c>
      <c r="Y53" s="39">
        <f>+'[7]OCTU. 2021'!$AN$22-Anulaciones!$U$47</f>
        <v>-23686641.149999999</v>
      </c>
      <c r="Z53" s="39">
        <f>+'[8]NOV. 2021'!$AN$22</f>
        <v>7273235.6099999994</v>
      </c>
      <c r="AA53" s="39">
        <f>+'[9]DICIEMBRE 2021'!$AN$23</f>
        <v>8427349.5300000012</v>
      </c>
      <c r="AB53" s="28">
        <v>0</v>
      </c>
      <c r="AC53" s="20">
        <f t="shared" si="3"/>
        <v>3890436071.3600006</v>
      </c>
      <c r="AD53" s="19">
        <f>+O53-AC53</f>
        <v>-3890436071.3600006</v>
      </c>
      <c r="AE53" s="29"/>
    </row>
    <row r="54" spans="1:31" ht="25.5" hidden="1" x14ac:dyDescent="0.25">
      <c r="A54" s="30" t="s">
        <v>29</v>
      </c>
      <c r="B54" s="31" t="s">
        <v>31</v>
      </c>
      <c r="C54" s="31" t="s">
        <v>32</v>
      </c>
      <c r="D54" s="31" t="s">
        <v>40</v>
      </c>
      <c r="E54" s="31" t="s">
        <v>70</v>
      </c>
      <c r="F54" s="31" t="s">
        <v>31</v>
      </c>
      <c r="G54" s="31" t="s">
        <v>37</v>
      </c>
      <c r="H54" s="31"/>
      <c r="I54" s="31"/>
      <c r="J54" s="32"/>
      <c r="K54" s="33" t="s">
        <v>85</v>
      </c>
      <c r="L54" s="19">
        <v>0</v>
      </c>
      <c r="M54" s="19">
        <v>0</v>
      </c>
      <c r="N54" s="19">
        <v>0</v>
      </c>
      <c r="O54" s="38">
        <f t="shared" si="2"/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21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22">
        <f t="shared" si="3"/>
        <v>0</v>
      </c>
      <c r="AD54" s="19">
        <f>+O54-AC54</f>
        <v>0</v>
      </c>
      <c r="AE54" s="29" t="e">
        <f>+AC54/O54</f>
        <v>#DIV/0!</v>
      </c>
    </row>
    <row r="55" spans="1:31" ht="25.5" hidden="1" x14ac:dyDescent="0.25">
      <c r="A55" s="30" t="s">
        <v>29</v>
      </c>
      <c r="B55" s="31" t="s">
        <v>31</v>
      </c>
      <c r="C55" s="31" t="s">
        <v>32</v>
      </c>
      <c r="D55" s="31" t="s">
        <v>40</v>
      </c>
      <c r="E55" s="31" t="s">
        <v>70</v>
      </c>
      <c r="F55" s="31" t="s">
        <v>29</v>
      </c>
      <c r="G55" s="31"/>
      <c r="H55" s="31"/>
      <c r="I55" s="31"/>
      <c r="J55" s="32"/>
      <c r="K55" s="33" t="s">
        <v>86</v>
      </c>
      <c r="L55" s="19">
        <f>+L56</f>
        <v>0</v>
      </c>
      <c r="M55" s="19">
        <f>+M56</f>
        <v>0</v>
      </c>
      <c r="N55" s="19">
        <f>+N56</f>
        <v>0</v>
      </c>
      <c r="O55" s="38">
        <f t="shared" si="2"/>
        <v>0</v>
      </c>
      <c r="P55" s="19">
        <f t="shared" ref="P55:AB55" si="50">+P56</f>
        <v>307700</v>
      </c>
      <c r="Q55" s="19">
        <f t="shared" si="50"/>
        <v>5949700.29</v>
      </c>
      <c r="R55" s="19">
        <f t="shared" si="50"/>
        <v>20923522.34</v>
      </c>
      <c r="S55" s="19">
        <f t="shared" si="50"/>
        <v>64955166.900000006</v>
      </c>
      <c r="T55" s="19">
        <f t="shared" si="50"/>
        <v>7057084.0500000007</v>
      </c>
      <c r="U55" s="19">
        <f t="shared" si="50"/>
        <v>60519019.140000001</v>
      </c>
      <c r="V55" s="21">
        <f t="shared" si="50"/>
        <v>63214392.439999998</v>
      </c>
      <c r="W55" s="19">
        <f t="shared" si="50"/>
        <v>14818365.829999998</v>
      </c>
      <c r="X55" s="19">
        <f t="shared" si="50"/>
        <v>41790197.039999999</v>
      </c>
      <c r="Y55" s="19">
        <f t="shared" si="50"/>
        <v>342263403.68000001</v>
      </c>
      <c r="Z55" s="19">
        <f t="shared" si="50"/>
        <v>25356839.760000002</v>
      </c>
      <c r="AA55" s="19">
        <f t="shared" si="50"/>
        <v>92423223.159999996</v>
      </c>
      <c r="AB55" s="19">
        <f t="shared" si="50"/>
        <v>0</v>
      </c>
      <c r="AC55" s="22">
        <f t="shared" si="3"/>
        <v>739578614.63</v>
      </c>
      <c r="AD55" s="56">
        <f t="shared" ref="AD55" si="51">+AD56</f>
        <v>-739578614.63</v>
      </c>
      <c r="AE55" s="29"/>
    </row>
    <row r="56" spans="1:31" ht="25.5" x14ac:dyDescent="0.25">
      <c r="A56" s="34" t="s">
        <v>29</v>
      </c>
      <c r="B56" s="35" t="s">
        <v>31</v>
      </c>
      <c r="C56" s="35" t="s">
        <v>32</v>
      </c>
      <c r="D56" s="35" t="s">
        <v>40</v>
      </c>
      <c r="E56" s="35" t="s">
        <v>70</v>
      </c>
      <c r="F56" s="35" t="s">
        <v>31</v>
      </c>
      <c r="G56" s="35" t="s">
        <v>34</v>
      </c>
      <c r="H56" s="35" t="s">
        <v>37</v>
      </c>
      <c r="I56" s="35"/>
      <c r="J56" s="36"/>
      <c r="K56" s="33" t="s">
        <v>87</v>
      </c>
      <c r="L56" s="19">
        <v>0</v>
      </c>
      <c r="M56" s="19">
        <v>0</v>
      </c>
      <c r="N56" s="19">
        <v>0</v>
      </c>
      <c r="O56" s="28">
        <f>+L56+M56-N56</f>
        <v>0</v>
      </c>
      <c r="P56" s="39">
        <v>307700</v>
      </c>
      <c r="Q56" s="39">
        <f>+[12]FEBRERO!$AL$24</f>
        <v>5949700.29</v>
      </c>
      <c r="R56" s="39">
        <f>+[11]MARZO!$AL$24</f>
        <v>20923522.34</v>
      </c>
      <c r="S56" s="39">
        <f>+'[10]ABRIL 2021'!$AN$24</f>
        <v>64955166.900000006</v>
      </c>
      <c r="T56" s="39">
        <f>+'[2]MAYO TOTAL'!$AN$24</f>
        <v>7057084.0500000007</v>
      </c>
      <c r="U56" s="39">
        <f>+[3]JUNIO!$AN$24</f>
        <v>60519019.140000001</v>
      </c>
      <c r="V56" s="40">
        <f>+[4]JULIO!$AN$24</f>
        <v>63214392.439999998</v>
      </c>
      <c r="W56" s="39">
        <f>+[5]AGOSTO!$AN$24-Anulaciones!S50</f>
        <v>14818365.829999998</v>
      </c>
      <c r="X56" s="39">
        <f>+'[6]SEPTIEMBRE 2021'!$AN$24</f>
        <v>41790197.039999999</v>
      </c>
      <c r="Y56" s="39">
        <f>+'[7]OCTU. 2021'!$AN$24-Anulaciones!U50</f>
        <v>342263403.68000001</v>
      </c>
      <c r="Z56" s="39">
        <f>+'[8]NOV. 2021'!$AN$24</f>
        <v>25356839.760000002</v>
      </c>
      <c r="AA56" s="39">
        <f>+'[9]DICIEMBRE 2021'!$AN$25</f>
        <v>92423223.159999996</v>
      </c>
      <c r="AB56" s="28">
        <v>0</v>
      </c>
      <c r="AC56" s="20">
        <f t="shared" si="3"/>
        <v>739578614.63</v>
      </c>
      <c r="AD56" s="19">
        <f>+O56-AC56</f>
        <v>-739578614.63</v>
      </c>
      <c r="AE56" s="29"/>
    </row>
    <row r="57" spans="1:31" ht="25.5" hidden="1" x14ac:dyDescent="0.25">
      <c r="A57" s="30" t="s">
        <v>29</v>
      </c>
      <c r="B57" s="31" t="s">
        <v>31</v>
      </c>
      <c r="C57" s="31" t="s">
        <v>32</v>
      </c>
      <c r="D57" s="31" t="s">
        <v>40</v>
      </c>
      <c r="E57" s="31" t="s">
        <v>88</v>
      </c>
      <c r="F57" s="31"/>
      <c r="G57" s="31"/>
      <c r="H57" s="31"/>
      <c r="I57" s="31"/>
      <c r="J57" s="32"/>
      <c r="K57" s="33" t="s">
        <v>89</v>
      </c>
      <c r="L57" s="19">
        <v>0</v>
      </c>
      <c r="M57" s="19">
        <v>0</v>
      </c>
      <c r="N57" s="19">
        <v>0</v>
      </c>
      <c r="O57" s="38">
        <f t="shared" si="2"/>
        <v>0</v>
      </c>
      <c r="P57" s="19">
        <v>0</v>
      </c>
      <c r="Q57" s="19">
        <v>0</v>
      </c>
      <c r="R57" s="19">
        <v>0</v>
      </c>
      <c r="S57" s="19">
        <v>0</v>
      </c>
      <c r="T57" s="19">
        <v>0</v>
      </c>
      <c r="U57" s="19">
        <v>0</v>
      </c>
      <c r="V57" s="21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22">
        <f t="shared" si="3"/>
        <v>0</v>
      </c>
      <c r="AD57" s="19"/>
      <c r="AE57" s="27"/>
    </row>
    <row r="58" spans="1:31" ht="25.5" hidden="1" x14ac:dyDescent="0.25">
      <c r="A58" s="30" t="s">
        <v>29</v>
      </c>
      <c r="B58" s="31" t="s">
        <v>31</v>
      </c>
      <c r="C58" s="31" t="s">
        <v>32</v>
      </c>
      <c r="D58" s="31" t="s">
        <v>40</v>
      </c>
      <c r="E58" s="31" t="s">
        <v>90</v>
      </c>
      <c r="F58" s="31"/>
      <c r="G58" s="31"/>
      <c r="H58" s="31"/>
      <c r="I58" s="31"/>
      <c r="J58" s="32"/>
      <c r="K58" s="33" t="s">
        <v>91</v>
      </c>
      <c r="L58" s="38">
        <v>0</v>
      </c>
      <c r="M58" s="38">
        <v>0</v>
      </c>
      <c r="N58" s="38">
        <v>0</v>
      </c>
      <c r="O58" s="38">
        <f t="shared" si="2"/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57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  <c r="AB58" s="38">
        <v>0</v>
      </c>
      <c r="AC58" s="22">
        <f t="shared" si="3"/>
        <v>0</v>
      </c>
      <c r="AD58" s="19">
        <f>+O58-AC58</f>
        <v>0</v>
      </c>
      <c r="AE58" s="29"/>
    </row>
    <row r="59" spans="1:31" ht="25.5" hidden="1" x14ac:dyDescent="0.25">
      <c r="A59" s="58">
        <v>3</v>
      </c>
      <c r="B59" s="59">
        <v>1</v>
      </c>
      <c r="C59" s="60" t="s">
        <v>32</v>
      </c>
      <c r="D59" s="59">
        <v>2</v>
      </c>
      <c r="E59" s="59">
        <v>12</v>
      </c>
      <c r="F59" s="59"/>
      <c r="G59" s="59"/>
      <c r="H59" s="59"/>
      <c r="I59" s="59"/>
      <c r="J59" s="59"/>
      <c r="K59" s="61" t="s">
        <v>92</v>
      </c>
      <c r="L59" s="62">
        <f t="shared" ref="L59:AB59" si="52">+L60</f>
        <v>0</v>
      </c>
      <c r="M59" s="62">
        <f t="shared" si="52"/>
        <v>0</v>
      </c>
      <c r="N59" s="62">
        <f t="shared" si="52"/>
        <v>0</v>
      </c>
      <c r="O59" s="62">
        <f t="shared" si="52"/>
        <v>0</v>
      </c>
      <c r="P59" s="62">
        <f t="shared" si="52"/>
        <v>0</v>
      </c>
      <c r="Q59" s="62">
        <f t="shared" si="52"/>
        <v>0</v>
      </c>
      <c r="R59" s="62">
        <f t="shared" si="52"/>
        <v>0</v>
      </c>
      <c r="S59" s="62">
        <f t="shared" si="52"/>
        <v>0</v>
      </c>
      <c r="T59" s="62">
        <f t="shared" si="52"/>
        <v>0</v>
      </c>
      <c r="U59" s="62">
        <f t="shared" si="52"/>
        <v>0</v>
      </c>
      <c r="V59" s="63">
        <f t="shared" si="52"/>
        <v>0</v>
      </c>
      <c r="W59" s="62">
        <f t="shared" si="52"/>
        <v>0</v>
      </c>
      <c r="X59" s="62">
        <f t="shared" si="52"/>
        <v>0</v>
      </c>
      <c r="Y59" s="62">
        <f t="shared" si="52"/>
        <v>0</v>
      </c>
      <c r="Z59" s="62">
        <f t="shared" si="52"/>
        <v>0</v>
      </c>
      <c r="AA59" s="62">
        <f t="shared" si="52"/>
        <v>0</v>
      </c>
      <c r="AB59" s="62">
        <f t="shared" si="52"/>
        <v>0</v>
      </c>
      <c r="AC59" s="22">
        <f t="shared" si="3"/>
        <v>0</v>
      </c>
      <c r="AD59" s="19"/>
      <c r="AE59" s="29"/>
    </row>
    <row r="60" spans="1:31" ht="25.5" hidden="1" x14ac:dyDescent="0.25">
      <c r="A60" s="58">
        <v>3</v>
      </c>
      <c r="B60" s="59">
        <v>1</v>
      </c>
      <c r="C60" s="60" t="s">
        <v>32</v>
      </c>
      <c r="D60" s="59">
        <v>2</v>
      </c>
      <c r="E60" s="59">
        <v>12</v>
      </c>
      <c r="F60" s="59">
        <v>4</v>
      </c>
      <c r="G60" s="59"/>
      <c r="H60" s="59"/>
      <c r="I60" s="59"/>
      <c r="J60" s="59"/>
      <c r="K60" s="64" t="s">
        <v>93</v>
      </c>
      <c r="L60" s="38">
        <v>0</v>
      </c>
      <c r="M60" s="38">
        <v>0</v>
      </c>
      <c r="N60" s="38">
        <v>0</v>
      </c>
      <c r="O60" s="38">
        <f t="shared" si="2"/>
        <v>0</v>
      </c>
      <c r="P60" s="38">
        <v>0</v>
      </c>
      <c r="Q60" s="38">
        <v>0</v>
      </c>
      <c r="R60" s="38">
        <v>0</v>
      </c>
      <c r="S60" s="38">
        <v>0</v>
      </c>
      <c r="T60" s="38">
        <v>0</v>
      </c>
      <c r="U60" s="38">
        <v>0</v>
      </c>
      <c r="V60" s="57">
        <v>0</v>
      </c>
      <c r="W60" s="38">
        <v>0</v>
      </c>
      <c r="X60" s="38">
        <v>0</v>
      </c>
      <c r="Y60" s="38">
        <v>0</v>
      </c>
      <c r="Z60" s="38">
        <v>0</v>
      </c>
      <c r="AA60" s="38">
        <v>0</v>
      </c>
      <c r="AB60" s="38">
        <v>0</v>
      </c>
      <c r="AC60" s="22">
        <f t="shared" si="3"/>
        <v>0</v>
      </c>
      <c r="AD60" s="19"/>
      <c r="AE60" s="29"/>
    </row>
    <row r="61" spans="1:31" ht="25.5" hidden="1" x14ac:dyDescent="0.25">
      <c r="A61" s="30" t="s">
        <v>29</v>
      </c>
      <c r="B61" s="31" t="s">
        <v>31</v>
      </c>
      <c r="C61" s="31" t="s">
        <v>32</v>
      </c>
      <c r="D61" s="31" t="s">
        <v>40</v>
      </c>
      <c r="E61" s="31" t="s">
        <v>94</v>
      </c>
      <c r="F61" s="31"/>
      <c r="G61" s="31"/>
      <c r="H61" s="31"/>
      <c r="I61" s="31"/>
      <c r="J61" s="31"/>
      <c r="K61" s="33" t="s">
        <v>95</v>
      </c>
      <c r="L61" s="38">
        <f>+L62</f>
        <v>0</v>
      </c>
      <c r="M61" s="38">
        <f>+M62</f>
        <v>0</v>
      </c>
      <c r="N61" s="38">
        <f>+N62</f>
        <v>0</v>
      </c>
      <c r="O61" s="38">
        <f t="shared" si="2"/>
        <v>0</v>
      </c>
      <c r="P61" s="38">
        <f t="shared" ref="P61:AB61" si="53">+P62</f>
        <v>0</v>
      </c>
      <c r="Q61" s="38">
        <f t="shared" si="53"/>
        <v>0</v>
      </c>
      <c r="R61" s="38">
        <f t="shared" si="53"/>
        <v>0</v>
      </c>
      <c r="S61" s="38">
        <f t="shared" si="53"/>
        <v>0</v>
      </c>
      <c r="T61" s="38">
        <f t="shared" si="53"/>
        <v>0</v>
      </c>
      <c r="U61" s="38">
        <f t="shared" si="53"/>
        <v>0</v>
      </c>
      <c r="V61" s="57">
        <f t="shared" si="53"/>
        <v>0</v>
      </c>
      <c r="W61" s="38">
        <f t="shared" si="53"/>
        <v>0</v>
      </c>
      <c r="X61" s="38">
        <f t="shared" si="53"/>
        <v>0</v>
      </c>
      <c r="Y61" s="38">
        <f t="shared" si="53"/>
        <v>0</v>
      </c>
      <c r="Z61" s="38">
        <f t="shared" si="53"/>
        <v>0</v>
      </c>
      <c r="AA61" s="38">
        <f t="shared" si="53"/>
        <v>469221</v>
      </c>
      <c r="AB61" s="38">
        <f t="shared" si="53"/>
        <v>0</v>
      </c>
      <c r="AC61" s="22">
        <f t="shared" si="3"/>
        <v>469221</v>
      </c>
      <c r="AD61" s="56">
        <f t="shared" ref="AD61" si="54">+AD62</f>
        <v>-469221</v>
      </c>
      <c r="AE61" s="29"/>
    </row>
    <row r="62" spans="1:31" ht="25.5" hidden="1" x14ac:dyDescent="0.25">
      <c r="A62" s="65" t="s">
        <v>29</v>
      </c>
      <c r="B62" s="66" t="s">
        <v>31</v>
      </c>
      <c r="C62" s="66" t="s">
        <v>32</v>
      </c>
      <c r="D62" s="66" t="s">
        <v>40</v>
      </c>
      <c r="E62" s="66" t="s">
        <v>94</v>
      </c>
      <c r="F62" s="66" t="s">
        <v>31</v>
      </c>
      <c r="G62" s="66"/>
      <c r="H62" s="66"/>
      <c r="I62" s="66"/>
      <c r="J62" s="66"/>
      <c r="K62" s="67" t="s">
        <v>96</v>
      </c>
      <c r="L62" s="68">
        <f>+L63+L64</f>
        <v>0</v>
      </c>
      <c r="M62" s="68">
        <f>+M63+M64</f>
        <v>0</v>
      </c>
      <c r="N62" s="68">
        <f>+N63+N64</f>
        <v>0</v>
      </c>
      <c r="O62" s="38">
        <f t="shared" si="2"/>
        <v>0</v>
      </c>
      <c r="P62" s="68">
        <f t="shared" ref="P62:AB62" si="55">+P63+P64</f>
        <v>0</v>
      </c>
      <c r="Q62" s="68">
        <f t="shared" si="55"/>
        <v>0</v>
      </c>
      <c r="R62" s="68">
        <f t="shared" si="55"/>
        <v>0</v>
      </c>
      <c r="S62" s="68">
        <f t="shared" si="55"/>
        <v>0</v>
      </c>
      <c r="T62" s="68">
        <f t="shared" si="55"/>
        <v>0</v>
      </c>
      <c r="U62" s="68">
        <f t="shared" si="55"/>
        <v>0</v>
      </c>
      <c r="V62" s="69">
        <f t="shared" si="55"/>
        <v>0</v>
      </c>
      <c r="W62" s="68">
        <f t="shared" si="55"/>
        <v>0</v>
      </c>
      <c r="X62" s="68">
        <f t="shared" si="55"/>
        <v>0</v>
      </c>
      <c r="Y62" s="68">
        <f t="shared" si="55"/>
        <v>0</v>
      </c>
      <c r="Z62" s="68">
        <f t="shared" si="55"/>
        <v>0</v>
      </c>
      <c r="AA62" s="68">
        <f t="shared" si="55"/>
        <v>469221</v>
      </c>
      <c r="AB62" s="68">
        <f t="shared" si="55"/>
        <v>0</v>
      </c>
      <c r="AC62" s="22">
        <f t="shared" si="3"/>
        <v>469221</v>
      </c>
      <c r="AD62" s="56">
        <f t="shared" ref="AD62" si="56">+AD63+AD64</f>
        <v>-469221</v>
      </c>
      <c r="AE62" s="56"/>
    </row>
    <row r="63" spans="1:31" ht="25.5" x14ac:dyDescent="0.25">
      <c r="A63" s="70" t="s">
        <v>29</v>
      </c>
      <c r="B63" s="71" t="s">
        <v>31</v>
      </c>
      <c r="C63" s="71" t="s">
        <v>32</v>
      </c>
      <c r="D63" s="71" t="s">
        <v>40</v>
      </c>
      <c r="E63" s="71" t="s">
        <v>94</v>
      </c>
      <c r="F63" s="71" t="s">
        <v>31</v>
      </c>
      <c r="G63" s="71" t="s">
        <v>52</v>
      </c>
      <c r="H63" s="71"/>
      <c r="I63" s="71"/>
      <c r="J63" s="71"/>
      <c r="K63" s="67" t="s">
        <v>97</v>
      </c>
      <c r="L63" s="68">
        <v>0</v>
      </c>
      <c r="M63" s="68">
        <v>0</v>
      </c>
      <c r="N63" s="68">
        <v>0</v>
      </c>
      <c r="O63" s="28">
        <f t="shared" si="2"/>
        <v>0</v>
      </c>
      <c r="P63" s="72">
        <v>0</v>
      </c>
      <c r="Q63" s="72">
        <v>0</v>
      </c>
      <c r="R63" s="72">
        <v>0</v>
      </c>
      <c r="S63" s="72">
        <v>0</v>
      </c>
      <c r="T63" s="72">
        <v>0</v>
      </c>
      <c r="U63" s="72">
        <v>0</v>
      </c>
      <c r="V63" s="73">
        <v>0</v>
      </c>
      <c r="W63" s="72">
        <v>0</v>
      </c>
      <c r="X63" s="72">
        <v>0</v>
      </c>
      <c r="Y63" s="72">
        <v>0</v>
      </c>
      <c r="Z63" s="72">
        <v>0</v>
      </c>
      <c r="AA63" s="72">
        <v>0</v>
      </c>
      <c r="AB63" s="72">
        <v>0</v>
      </c>
      <c r="AC63" s="20">
        <f t="shared" si="3"/>
        <v>0</v>
      </c>
      <c r="AD63" s="19">
        <f>+O63-AC63</f>
        <v>0</v>
      </c>
      <c r="AE63" s="56"/>
    </row>
    <row r="64" spans="1:31" ht="25.5" x14ac:dyDescent="0.25">
      <c r="A64" s="74" t="s">
        <v>29</v>
      </c>
      <c r="B64" s="75" t="s">
        <v>31</v>
      </c>
      <c r="C64" s="75" t="s">
        <v>32</v>
      </c>
      <c r="D64" s="75" t="s">
        <v>40</v>
      </c>
      <c r="E64" s="75" t="s">
        <v>94</v>
      </c>
      <c r="F64" s="75" t="s">
        <v>31</v>
      </c>
      <c r="G64" s="75" t="s">
        <v>70</v>
      </c>
      <c r="H64" s="75"/>
      <c r="I64" s="75"/>
      <c r="J64" s="75"/>
      <c r="K64" s="67" t="s">
        <v>98</v>
      </c>
      <c r="L64" s="68">
        <v>0</v>
      </c>
      <c r="M64" s="68">
        <v>0</v>
      </c>
      <c r="N64" s="68">
        <v>0</v>
      </c>
      <c r="O64" s="28">
        <f t="shared" si="2"/>
        <v>0</v>
      </c>
      <c r="P64" s="72">
        <v>0</v>
      </c>
      <c r="Q64" s="72">
        <v>0</v>
      </c>
      <c r="R64" s="72">
        <v>0</v>
      </c>
      <c r="S64" s="72">
        <v>0</v>
      </c>
      <c r="T64" s="72">
        <v>0</v>
      </c>
      <c r="U64" s="72">
        <v>0</v>
      </c>
      <c r="V64" s="73">
        <v>0</v>
      </c>
      <c r="W64" s="72">
        <v>0</v>
      </c>
      <c r="X64" s="72">
        <v>0</v>
      </c>
      <c r="Y64" s="72">
        <v>0</v>
      </c>
      <c r="Z64" s="72">
        <v>0</v>
      </c>
      <c r="AA64" s="85">
        <f>+'[9]DICIEMBRE 2021'!$AN$31</f>
        <v>469221</v>
      </c>
      <c r="AB64" s="72">
        <v>0</v>
      </c>
      <c r="AC64" s="20">
        <f t="shared" si="3"/>
        <v>469221</v>
      </c>
      <c r="AD64" s="19">
        <f>+O64-AC64</f>
        <v>-469221</v>
      </c>
      <c r="AE64" s="76"/>
    </row>
    <row r="65" spans="1:31" x14ac:dyDescent="0.25">
      <c r="A65" s="77"/>
      <c r="B65" s="77"/>
      <c r="C65" s="77"/>
      <c r="D65" s="77"/>
      <c r="E65" s="77"/>
      <c r="F65" s="77"/>
      <c r="G65" s="77"/>
      <c r="H65" s="77"/>
      <c r="I65" s="77"/>
      <c r="J65" s="77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x14ac:dyDescent="0.25">
      <c r="A66" s="77"/>
      <c r="B66" s="77"/>
      <c r="C66" s="77"/>
      <c r="D66" s="77"/>
      <c r="E66" s="77"/>
      <c r="F66" s="77"/>
      <c r="G66" s="77"/>
      <c r="H66" s="77"/>
      <c r="I66" s="77"/>
      <c r="J66" s="77"/>
      <c r="K66" s="1"/>
      <c r="L66" s="1"/>
      <c r="M66" s="1"/>
      <c r="N66" s="1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3"/>
      <c r="AD66" s="1"/>
      <c r="AE66" s="1"/>
    </row>
    <row r="67" spans="1:31" x14ac:dyDescent="0.25">
      <c r="A67" s="77"/>
      <c r="B67" s="77"/>
      <c r="C67" s="77"/>
      <c r="D67" s="77"/>
      <c r="E67" s="77"/>
      <c r="F67" s="77"/>
      <c r="G67" s="77"/>
      <c r="H67" s="77"/>
      <c r="I67" s="77"/>
      <c r="J67" s="77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x14ac:dyDescent="0.25">
      <c r="A68" s="77"/>
      <c r="B68" s="77"/>
      <c r="C68" s="77"/>
      <c r="D68" s="77"/>
      <c r="E68" s="77"/>
      <c r="F68" s="77"/>
      <c r="G68" s="77"/>
      <c r="H68" s="77"/>
      <c r="I68" s="77"/>
      <c r="J68" s="77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3"/>
      <c r="Y68" s="1"/>
      <c r="Z68" s="1"/>
      <c r="AA68" s="1"/>
      <c r="AB68" s="1"/>
      <c r="AC68" s="1"/>
      <c r="AD68" s="1"/>
      <c r="AE68" s="1"/>
    </row>
    <row r="69" spans="1:31" x14ac:dyDescent="0.25">
      <c r="A69" s="77"/>
      <c r="B69" s="77"/>
      <c r="C69" s="77"/>
      <c r="D69" s="77"/>
      <c r="E69" s="77"/>
      <c r="F69" s="77"/>
      <c r="G69" s="77"/>
      <c r="H69" s="77"/>
      <c r="I69" s="77"/>
      <c r="J69" s="77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3"/>
      <c r="Y69" s="1"/>
      <c r="Z69" s="1"/>
      <c r="AA69" s="1"/>
      <c r="AB69" s="1"/>
      <c r="AC69" s="1"/>
      <c r="AD69" s="1"/>
      <c r="AE69" s="1"/>
    </row>
    <row r="70" spans="1:31" x14ac:dyDescent="0.25">
      <c r="A70" s="77"/>
      <c r="B70" s="77"/>
      <c r="C70" s="77"/>
      <c r="D70" s="77"/>
      <c r="E70" s="77"/>
      <c r="F70" s="77"/>
      <c r="G70" s="77"/>
      <c r="H70" s="77"/>
      <c r="I70" s="77"/>
      <c r="J70" s="77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x14ac:dyDescent="0.25">
      <c r="A71" s="77"/>
      <c r="B71" s="77"/>
      <c r="C71" s="77"/>
      <c r="D71" s="77"/>
      <c r="E71" s="77"/>
      <c r="F71" s="77"/>
      <c r="G71" s="77"/>
      <c r="H71" s="77"/>
      <c r="I71" s="77"/>
      <c r="J71" s="77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x14ac:dyDescent="0.25">
      <c r="A72" s="77"/>
      <c r="B72" s="77"/>
      <c r="C72" s="77"/>
      <c r="D72" s="77"/>
      <c r="E72" s="77"/>
      <c r="F72" s="77"/>
      <c r="G72" s="77"/>
      <c r="H72" s="77"/>
      <c r="I72" s="77"/>
      <c r="J72" s="77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</sheetData>
  <autoFilter ref="A6:AE64" xr:uid="{00000000-0009-0000-0000-000000000000}">
    <filterColumn colId="9">
      <colorFilter dxfId="1"/>
    </filterColumn>
  </autoFilter>
  <mergeCells count="6">
    <mergeCell ref="A1:AE1"/>
    <mergeCell ref="A2:AE2"/>
    <mergeCell ref="A3:AE3"/>
    <mergeCell ref="A4:J4"/>
    <mergeCell ref="A5:D5"/>
    <mergeCell ref="G5:J5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 filterMode="1"/>
  <dimension ref="A1:Y42"/>
  <sheetViews>
    <sheetView workbookViewId="0">
      <pane xSplit="11" ySplit="12" topLeftCell="V13" activePane="bottomRight" state="frozen"/>
      <selection pane="topRight" activeCell="L1" sqref="L1"/>
      <selection pane="bottomLeft" activeCell="A13" sqref="A13"/>
      <selection pane="bottomRight" activeCell="Y43" sqref="Y43"/>
    </sheetView>
  </sheetViews>
  <sheetFormatPr baseColWidth="10" defaultRowHeight="15" x14ac:dyDescent="0.25"/>
  <cols>
    <col min="1" max="4" width="2.85546875" customWidth="1"/>
    <col min="5" max="5" width="5.7109375" customWidth="1"/>
    <col min="6" max="6" width="6.42578125" customWidth="1"/>
    <col min="7" max="10" width="2.85546875" customWidth="1"/>
    <col min="11" max="11" width="42.7109375" customWidth="1"/>
    <col min="12" max="12" width="12.7109375" customWidth="1"/>
    <col min="13" max="13" width="13.7109375" customWidth="1"/>
    <col min="14" max="14" width="16" customWidth="1"/>
    <col min="15" max="15" width="14.85546875" customWidth="1"/>
    <col min="16" max="16" width="15.140625" customWidth="1"/>
    <col min="17" max="17" width="11.42578125" customWidth="1"/>
    <col min="18" max="18" width="12.5703125" customWidth="1"/>
    <col min="19" max="19" width="14" customWidth="1"/>
    <col min="20" max="20" width="13.140625" customWidth="1"/>
    <col min="21" max="23" width="11.42578125" customWidth="1"/>
    <col min="24" max="24" width="13.5703125" customWidth="1"/>
    <col min="25" max="25" width="18.7109375" customWidth="1"/>
  </cols>
  <sheetData>
    <row r="1" spans="1:25" x14ac:dyDescent="0.25">
      <c r="A1" s="99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</row>
    <row r="2" spans="1:25" x14ac:dyDescent="0.25">
      <c r="A2" s="104" t="s">
        <v>99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</row>
    <row r="3" spans="1:25" x14ac:dyDescent="0.25">
      <c r="A3" s="105" t="str">
        <f>+'Vigencia Actual'!A3:AE3</f>
        <v>Vigencia: 01-01-2021 al 31-12-2021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</row>
    <row r="4" spans="1:25" x14ac:dyDescent="0.25">
      <c r="A4" s="101" t="s">
        <v>3</v>
      </c>
      <c r="B4" s="101"/>
      <c r="C4" s="101"/>
      <c r="D4" s="101"/>
      <c r="E4" s="101"/>
      <c r="F4" s="101"/>
      <c r="G4" s="101"/>
      <c r="H4" s="101"/>
      <c r="I4" s="101"/>
      <c r="J4" s="10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x14ac:dyDescent="0.25">
      <c r="A5" s="102" t="s">
        <v>4</v>
      </c>
      <c r="B5" s="102"/>
      <c r="C5" s="102"/>
      <c r="D5" s="102"/>
      <c r="E5" s="4"/>
      <c r="F5" s="4"/>
      <c r="G5" s="103" t="s">
        <v>5</v>
      </c>
      <c r="H5" s="103"/>
      <c r="I5" s="103"/>
      <c r="J5" s="103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6" t="str">
        <f>+'Vigencia Actual'!AE5</f>
        <v>Corte del Informe: 31-12-2021</v>
      </c>
    </row>
    <row r="6" spans="1:25" ht="36" x14ac:dyDescent="0.25">
      <c r="A6" s="78">
        <v>1</v>
      </c>
      <c r="B6" s="78">
        <v>2</v>
      </c>
      <c r="C6" s="78">
        <v>3</v>
      </c>
      <c r="D6" s="78">
        <v>4</v>
      </c>
      <c r="E6" s="78" t="s">
        <v>6</v>
      </c>
      <c r="F6" s="78" t="s">
        <v>7</v>
      </c>
      <c r="G6" s="78">
        <v>1</v>
      </c>
      <c r="H6" s="78">
        <v>2</v>
      </c>
      <c r="I6" s="78">
        <v>3</v>
      </c>
      <c r="J6" s="79">
        <v>4</v>
      </c>
      <c r="K6" s="11" t="s">
        <v>8</v>
      </c>
      <c r="L6" s="11" t="s">
        <v>13</v>
      </c>
      <c r="M6" s="11" t="s">
        <v>14</v>
      </c>
      <c r="N6" s="12" t="s">
        <v>15</v>
      </c>
      <c r="O6" s="12" t="s">
        <v>16</v>
      </c>
      <c r="P6" s="12" t="s">
        <v>17</v>
      </c>
      <c r="Q6" s="12" t="s">
        <v>18</v>
      </c>
      <c r="R6" s="12" t="s">
        <v>19</v>
      </c>
      <c r="S6" s="12" t="s">
        <v>20</v>
      </c>
      <c r="T6" s="12" t="s">
        <v>21</v>
      </c>
      <c r="U6" s="12" t="s">
        <v>22</v>
      </c>
      <c r="V6" s="12" t="s">
        <v>23</v>
      </c>
      <c r="W6" s="12" t="s">
        <v>24</v>
      </c>
      <c r="X6" s="14" t="s">
        <v>25</v>
      </c>
      <c r="Y6" s="11" t="s">
        <v>100</v>
      </c>
    </row>
    <row r="7" spans="1:25" x14ac:dyDescent="0.25">
      <c r="A7" s="15" t="s">
        <v>29</v>
      </c>
      <c r="B7" s="16"/>
      <c r="C7" s="16"/>
      <c r="D7" s="16"/>
      <c r="E7" s="16"/>
      <c r="F7" s="16"/>
      <c r="G7" s="16"/>
      <c r="H7" s="16"/>
      <c r="I7" s="16"/>
      <c r="J7" s="17"/>
      <c r="K7" s="18" t="s">
        <v>30</v>
      </c>
      <c r="L7" s="19">
        <f>+L8+L32</f>
        <v>54379998.939999998</v>
      </c>
      <c r="M7" s="19">
        <f>+M8+M32</f>
        <v>65430819</v>
      </c>
      <c r="N7" s="19">
        <f t="shared" ref="N7:X7" si="0">+N8+N32</f>
        <v>70282030561.089996</v>
      </c>
      <c r="O7" s="19">
        <f t="shared" si="0"/>
        <v>1461396710</v>
      </c>
      <c r="P7" s="19">
        <f t="shared" si="0"/>
        <v>31033429832.189999</v>
      </c>
      <c r="Q7" s="19">
        <f t="shared" si="0"/>
        <v>130820</v>
      </c>
      <c r="R7" s="19">
        <f t="shared" si="0"/>
        <v>243016629.22</v>
      </c>
      <c r="S7" s="19">
        <f t="shared" si="0"/>
        <v>1547075907.4100001</v>
      </c>
      <c r="T7" s="19">
        <f t="shared" si="0"/>
        <v>138680156.16</v>
      </c>
      <c r="U7" s="19">
        <f t="shared" si="0"/>
        <v>0</v>
      </c>
      <c r="V7" s="19">
        <f t="shared" si="0"/>
        <v>3367318</v>
      </c>
      <c r="W7" s="19">
        <f t="shared" si="0"/>
        <v>469221</v>
      </c>
      <c r="X7" s="19">
        <f t="shared" si="0"/>
        <v>24252074.370000001</v>
      </c>
      <c r="Y7" s="22">
        <f>SUM(L7:W7)-X7</f>
        <v>104805155898.64001</v>
      </c>
    </row>
    <row r="8" spans="1:25" ht="19.5" customHeight="1" x14ac:dyDescent="0.25">
      <c r="A8" s="24" t="s">
        <v>29</v>
      </c>
      <c r="B8" s="25" t="s">
        <v>31</v>
      </c>
      <c r="C8" s="25"/>
      <c r="D8" s="25"/>
      <c r="E8" s="25"/>
      <c r="F8" s="25"/>
      <c r="G8" s="25"/>
      <c r="H8" s="25"/>
      <c r="I8" s="25"/>
      <c r="J8" s="26"/>
      <c r="K8" s="18" t="s">
        <v>30</v>
      </c>
      <c r="L8" s="19">
        <f>+L9</f>
        <v>209131</v>
      </c>
      <c r="M8" s="19">
        <f t="shared" ref="M8:X12" si="1">+M9</f>
        <v>65430819</v>
      </c>
      <c r="N8" s="19">
        <f t="shared" si="1"/>
        <v>65004355310.089996</v>
      </c>
      <c r="O8" s="19">
        <f t="shared" si="1"/>
        <v>13183404</v>
      </c>
      <c r="P8" s="19">
        <f t="shared" si="1"/>
        <v>30958723512</v>
      </c>
      <c r="Q8" s="19">
        <f t="shared" si="1"/>
        <v>130820</v>
      </c>
      <c r="R8" s="19">
        <f t="shared" si="1"/>
        <v>198232927</v>
      </c>
      <c r="S8" s="19">
        <f t="shared" si="1"/>
        <v>1496053801</v>
      </c>
      <c r="T8" s="19">
        <f t="shared" si="1"/>
        <v>68190</v>
      </c>
      <c r="U8" s="19">
        <f t="shared" si="1"/>
        <v>0</v>
      </c>
      <c r="V8" s="19">
        <f t="shared" si="1"/>
        <v>403318</v>
      </c>
      <c r="W8" s="19">
        <f t="shared" si="1"/>
        <v>0</v>
      </c>
      <c r="X8" s="19">
        <f t="shared" si="1"/>
        <v>0</v>
      </c>
      <c r="Y8" s="22">
        <f t="shared" ref="Y8:Y42" si="2">SUM(L8:W8)-X8</f>
        <v>97736791232.089996</v>
      </c>
    </row>
    <row r="9" spans="1:25" ht="21.75" customHeight="1" x14ac:dyDescent="0.25">
      <c r="A9" s="24" t="s">
        <v>29</v>
      </c>
      <c r="B9" s="25" t="s">
        <v>31</v>
      </c>
      <c r="C9" s="25" t="s">
        <v>32</v>
      </c>
      <c r="D9" s="25"/>
      <c r="E9" s="25"/>
      <c r="F9" s="25"/>
      <c r="G9" s="25"/>
      <c r="H9" s="25"/>
      <c r="I9" s="25"/>
      <c r="J9" s="26"/>
      <c r="K9" s="18" t="s">
        <v>30</v>
      </c>
      <c r="L9" s="19">
        <f>+L10</f>
        <v>209131</v>
      </c>
      <c r="M9" s="19">
        <f t="shared" si="1"/>
        <v>65430819</v>
      </c>
      <c r="N9" s="19">
        <f t="shared" si="1"/>
        <v>65004355310.089996</v>
      </c>
      <c r="O9" s="19">
        <f t="shared" si="1"/>
        <v>13183404</v>
      </c>
      <c r="P9" s="19">
        <f t="shared" si="1"/>
        <v>30958723512</v>
      </c>
      <c r="Q9" s="19">
        <f t="shared" si="1"/>
        <v>130820</v>
      </c>
      <c r="R9" s="19">
        <f t="shared" si="1"/>
        <v>198232927</v>
      </c>
      <c r="S9" s="19">
        <f t="shared" si="1"/>
        <v>1496053801</v>
      </c>
      <c r="T9" s="19">
        <f t="shared" si="1"/>
        <v>68190</v>
      </c>
      <c r="U9" s="19">
        <f t="shared" si="1"/>
        <v>0</v>
      </c>
      <c r="V9" s="19">
        <f t="shared" si="1"/>
        <v>403318</v>
      </c>
      <c r="W9" s="19">
        <f t="shared" si="1"/>
        <v>0</v>
      </c>
      <c r="X9" s="19">
        <f t="shared" si="1"/>
        <v>0</v>
      </c>
      <c r="Y9" s="22">
        <f t="shared" si="2"/>
        <v>97736791232.089996</v>
      </c>
    </row>
    <row r="10" spans="1:25" ht="24" customHeight="1" x14ac:dyDescent="0.25">
      <c r="A10" s="24" t="s">
        <v>29</v>
      </c>
      <c r="B10" s="25" t="s">
        <v>31</v>
      </c>
      <c r="C10" s="25" t="s">
        <v>32</v>
      </c>
      <c r="D10" s="25" t="s">
        <v>31</v>
      </c>
      <c r="E10" s="25"/>
      <c r="F10" s="25"/>
      <c r="G10" s="25"/>
      <c r="H10" s="25"/>
      <c r="I10" s="25"/>
      <c r="J10" s="26"/>
      <c r="K10" s="18" t="s">
        <v>33</v>
      </c>
      <c r="L10" s="19">
        <f>+L11</f>
        <v>209131</v>
      </c>
      <c r="M10" s="19">
        <f t="shared" si="1"/>
        <v>65430819</v>
      </c>
      <c r="N10" s="19">
        <f t="shared" si="1"/>
        <v>65004355310.089996</v>
      </c>
      <c r="O10" s="19">
        <f t="shared" si="1"/>
        <v>13183404</v>
      </c>
      <c r="P10" s="19">
        <f t="shared" si="1"/>
        <v>30958723512</v>
      </c>
      <c r="Q10" s="19">
        <f t="shared" si="1"/>
        <v>130820</v>
      </c>
      <c r="R10" s="19">
        <f t="shared" si="1"/>
        <v>198232927</v>
      </c>
      <c r="S10" s="19">
        <f t="shared" si="1"/>
        <v>1496053801</v>
      </c>
      <c r="T10" s="19">
        <f t="shared" si="1"/>
        <v>68190</v>
      </c>
      <c r="U10" s="19">
        <f t="shared" si="1"/>
        <v>0</v>
      </c>
      <c r="V10" s="19">
        <f t="shared" si="1"/>
        <v>403318</v>
      </c>
      <c r="W10" s="19">
        <f t="shared" si="1"/>
        <v>0</v>
      </c>
      <c r="X10" s="19">
        <f t="shared" si="1"/>
        <v>0</v>
      </c>
      <c r="Y10" s="22">
        <f t="shared" si="2"/>
        <v>97736791232.089996</v>
      </c>
    </row>
    <row r="11" spans="1:25" ht="24.75" customHeight="1" x14ac:dyDescent="0.25">
      <c r="A11" s="24" t="s">
        <v>29</v>
      </c>
      <c r="B11" s="25" t="s">
        <v>31</v>
      </c>
      <c r="C11" s="25" t="s">
        <v>32</v>
      </c>
      <c r="D11" s="25" t="s">
        <v>31</v>
      </c>
      <c r="E11" s="25" t="s">
        <v>34</v>
      </c>
      <c r="F11" s="25"/>
      <c r="G11" s="25"/>
      <c r="H11" s="25"/>
      <c r="I11" s="25"/>
      <c r="J11" s="26"/>
      <c r="K11" s="18" t="s">
        <v>35</v>
      </c>
      <c r="L11" s="19">
        <f>+L12+L14+L19+L21+L26+L35</f>
        <v>209131</v>
      </c>
      <c r="M11" s="19">
        <f>+M12+M14+M18+M20+M28</f>
        <v>65430819</v>
      </c>
      <c r="N11" s="19">
        <f t="shared" ref="N11:W11" si="3">+N12+N14+N18+N20+N28</f>
        <v>65004355310.089996</v>
      </c>
      <c r="O11" s="19">
        <f t="shared" si="3"/>
        <v>13183404</v>
      </c>
      <c r="P11" s="19">
        <f t="shared" si="3"/>
        <v>30958723512</v>
      </c>
      <c r="Q11" s="19">
        <f t="shared" si="3"/>
        <v>130820</v>
      </c>
      <c r="R11" s="19">
        <f t="shared" si="3"/>
        <v>198232927</v>
      </c>
      <c r="S11" s="19">
        <f t="shared" si="3"/>
        <v>1496053801</v>
      </c>
      <c r="T11" s="19">
        <f t="shared" si="3"/>
        <v>68190</v>
      </c>
      <c r="U11" s="19">
        <f t="shared" si="3"/>
        <v>0</v>
      </c>
      <c r="V11" s="19">
        <f t="shared" si="3"/>
        <v>403318</v>
      </c>
      <c r="W11" s="19">
        <f t="shared" si="3"/>
        <v>0</v>
      </c>
      <c r="X11" s="19">
        <f t="shared" si="1"/>
        <v>0</v>
      </c>
      <c r="Y11" s="22">
        <f t="shared" si="2"/>
        <v>97736791232.089996</v>
      </c>
    </row>
    <row r="12" spans="1:25" ht="24" customHeight="1" x14ac:dyDescent="0.25">
      <c r="A12" s="30" t="s">
        <v>29</v>
      </c>
      <c r="B12" s="31" t="s">
        <v>31</v>
      </c>
      <c r="C12" s="31" t="s">
        <v>32</v>
      </c>
      <c r="D12" s="31" t="s">
        <v>31</v>
      </c>
      <c r="E12" s="31" t="s">
        <v>34</v>
      </c>
      <c r="F12" s="31" t="s">
        <v>31</v>
      </c>
      <c r="G12" s="31"/>
      <c r="H12" s="31"/>
      <c r="I12" s="31"/>
      <c r="J12" s="32"/>
      <c r="K12" s="33" t="s">
        <v>36</v>
      </c>
      <c r="L12" s="19">
        <f>+L13</f>
        <v>209131</v>
      </c>
      <c r="M12" s="19">
        <f t="shared" si="1"/>
        <v>513791</v>
      </c>
      <c r="N12" s="19">
        <f t="shared" si="1"/>
        <v>570092</v>
      </c>
      <c r="O12" s="19">
        <f t="shared" si="1"/>
        <v>304204</v>
      </c>
      <c r="P12" s="19">
        <f t="shared" si="1"/>
        <v>452804</v>
      </c>
      <c r="Q12" s="19">
        <f t="shared" si="1"/>
        <v>130820</v>
      </c>
      <c r="R12" s="19">
        <f t="shared" si="1"/>
        <v>2258127</v>
      </c>
      <c r="S12" s="19">
        <f t="shared" si="1"/>
        <v>300905</v>
      </c>
      <c r="T12" s="19">
        <f t="shared" si="1"/>
        <v>68190</v>
      </c>
      <c r="U12" s="19">
        <f t="shared" si="1"/>
        <v>0</v>
      </c>
      <c r="V12" s="19">
        <f t="shared" si="1"/>
        <v>403318</v>
      </c>
      <c r="W12" s="19">
        <f t="shared" si="1"/>
        <v>0</v>
      </c>
      <c r="X12" s="19">
        <f t="shared" si="1"/>
        <v>0</v>
      </c>
      <c r="Y12" s="22">
        <f t="shared" si="2"/>
        <v>5211382</v>
      </c>
    </row>
    <row r="13" spans="1:25" x14ac:dyDescent="0.25">
      <c r="A13" s="34" t="s">
        <v>29</v>
      </c>
      <c r="B13" s="35" t="s">
        <v>31</v>
      </c>
      <c r="C13" s="35" t="s">
        <v>32</v>
      </c>
      <c r="D13" s="35" t="s">
        <v>31</v>
      </c>
      <c r="E13" s="35" t="s">
        <v>34</v>
      </c>
      <c r="F13" s="35" t="s">
        <v>31</v>
      </c>
      <c r="G13" s="35" t="s">
        <v>37</v>
      </c>
      <c r="H13" s="35" t="s">
        <v>38</v>
      </c>
      <c r="I13" s="35"/>
      <c r="J13" s="36"/>
      <c r="K13" s="33" t="s">
        <v>39</v>
      </c>
      <c r="L13" s="39">
        <v>209131</v>
      </c>
      <c r="M13" s="28">
        <v>513791</v>
      </c>
      <c r="N13" s="39">
        <f>+[11]MARZO!$AK$7</f>
        <v>570092</v>
      </c>
      <c r="O13" s="39">
        <f>+'[10]ABRIL 2021'!$AM$7</f>
        <v>304204</v>
      </c>
      <c r="P13" s="39">
        <f>+'[2]MAYO TOTAL'!$AM$7</f>
        <v>452804</v>
      </c>
      <c r="Q13" s="39">
        <f>+[3]JUNIO!$AM$7</f>
        <v>130820</v>
      </c>
      <c r="R13" s="39">
        <f>+[4]JULIO!$AM$7</f>
        <v>2258127</v>
      </c>
      <c r="S13" s="39">
        <f>+[5]AGOSTO!$AM$7</f>
        <v>300905</v>
      </c>
      <c r="T13" s="39">
        <f>+'[6]SEPTIEMBRE 2021'!$AM$7</f>
        <v>68190</v>
      </c>
      <c r="U13" s="28"/>
      <c r="V13" s="39">
        <f>+'[8]NOV. 2021'!$AM$7</f>
        <v>403318</v>
      </c>
      <c r="W13" s="39">
        <f>+'[9]DICIEMBRE 2021'!$AN$7</f>
        <v>0</v>
      </c>
      <c r="X13" s="28"/>
      <c r="Y13" s="20">
        <f t="shared" si="2"/>
        <v>5211382</v>
      </c>
    </row>
    <row r="14" spans="1:25" hidden="1" x14ac:dyDescent="0.25">
      <c r="A14" s="30" t="s">
        <v>29</v>
      </c>
      <c r="B14" s="31" t="s">
        <v>31</v>
      </c>
      <c r="C14" s="31" t="s">
        <v>32</v>
      </c>
      <c r="D14" s="31" t="s">
        <v>31</v>
      </c>
      <c r="E14" s="31" t="s">
        <v>34</v>
      </c>
      <c r="F14" s="31" t="s">
        <v>40</v>
      </c>
      <c r="G14" s="31"/>
      <c r="H14" s="31"/>
      <c r="I14" s="31"/>
      <c r="J14" s="32"/>
      <c r="K14" s="33" t="s">
        <v>41</v>
      </c>
      <c r="L14" s="19">
        <f>+L15</f>
        <v>0</v>
      </c>
      <c r="M14" s="19">
        <f t="shared" ref="M14:X14" si="4">+M15</f>
        <v>0</v>
      </c>
      <c r="N14" s="19">
        <f t="shared" si="4"/>
        <v>65003785218.089996</v>
      </c>
      <c r="O14" s="19">
        <f t="shared" si="4"/>
        <v>12879200</v>
      </c>
      <c r="P14" s="19">
        <f t="shared" si="4"/>
        <v>30958270708</v>
      </c>
      <c r="Q14" s="19">
        <f t="shared" si="4"/>
        <v>0</v>
      </c>
      <c r="R14" s="19">
        <f t="shared" si="4"/>
        <v>195974800</v>
      </c>
      <c r="S14" s="19">
        <f t="shared" si="4"/>
        <v>1495752896</v>
      </c>
      <c r="T14" s="19">
        <f t="shared" si="4"/>
        <v>0</v>
      </c>
      <c r="U14" s="19">
        <f t="shared" si="4"/>
        <v>0</v>
      </c>
      <c r="V14" s="19">
        <f t="shared" si="4"/>
        <v>0</v>
      </c>
      <c r="W14" s="19">
        <f t="shared" si="4"/>
        <v>0</v>
      </c>
      <c r="X14" s="19">
        <f t="shared" si="4"/>
        <v>0</v>
      </c>
      <c r="Y14" s="22">
        <f t="shared" si="2"/>
        <v>97666662822.089996</v>
      </c>
    </row>
    <row r="15" spans="1:25" hidden="1" x14ac:dyDescent="0.25">
      <c r="A15" s="30" t="s">
        <v>29</v>
      </c>
      <c r="B15" s="31" t="s">
        <v>31</v>
      </c>
      <c r="C15" s="31" t="s">
        <v>32</v>
      </c>
      <c r="D15" s="31" t="s">
        <v>31</v>
      </c>
      <c r="E15" s="31" t="s">
        <v>34</v>
      </c>
      <c r="F15" s="31" t="s">
        <v>40</v>
      </c>
      <c r="G15" s="31" t="s">
        <v>42</v>
      </c>
      <c r="H15" s="31"/>
      <c r="I15" s="31"/>
      <c r="J15" s="32"/>
      <c r="K15" s="33" t="s">
        <v>43</v>
      </c>
      <c r="L15" s="19">
        <f>+L16+L17</f>
        <v>0</v>
      </c>
      <c r="M15" s="19">
        <f t="shared" ref="M15:X15" si="5">+M16+M17</f>
        <v>0</v>
      </c>
      <c r="N15" s="19">
        <f t="shared" si="5"/>
        <v>65003785218.089996</v>
      </c>
      <c r="O15" s="19">
        <f t="shared" si="5"/>
        <v>12879200</v>
      </c>
      <c r="P15" s="19">
        <f t="shared" si="5"/>
        <v>30958270708</v>
      </c>
      <c r="Q15" s="19">
        <f t="shared" si="5"/>
        <v>0</v>
      </c>
      <c r="R15" s="19">
        <f t="shared" si="5"/>
        <v>195974800</v>
      </c>
      <c r="S15" s="19">
        <f t="shared" si="5"/>
        <v>1495752896</v>
      </c>
      <c r="T15" s="19">
        <f t="shared" si="5"/>
        <v>0</v>
      </c>
      <c r="U15" s="19">
        <f t="shared" si="5"/>
        <v>0</v>
      </c>
      <c r="V15" s="19">
        <f t="shared" si="5"/>
        <v>0</v>
      </c>
      <c r="W15" s="19">
        <f t="shared" si="5"/>
        <v>0</v>
      </c>
      <c r="X15" s="19">
        <f t="shared" si="5"/>
        <v>0</v>
      </c>
      <c r="Y15" s="22">
        <f t="shared" si="2"/>
        <v>97666662822.089996</v>
      </c>
    </row>
    <row r="16" spans="1:25" x14ac:dyDescent="0.25">
      <c r="A16" s="34" t="s">
        <v>29</v>
      </c>
      <c r="B16" s="35" t="s">
        <v>31</v>
      </c>
      <c r="C16" s="35" t="s">
        <v>32</v>
      </c>
      <c r="D16" s="35" t="s">
        <v>31</v>
      </c>
      <c r="E16" s="35" t="s">
        <v>34</v>
      </c>
      <c r="F16" s="35" t="s">
        <v>40</v>
      </c>
      <c r="G16" s="35" t="s">
        <v>42</v>
      </c>
      <c r="H16" s="35">
        <v>1</v>
      </c>
      <c r="I16" s="35"/>
      <c r="J16" s="36"/>
      <c r="K16" s="33" t="s">
        <v>44</v>
      </c>
      <c r="L16" s="28"/>
      <c r="M16" s="28">
        <v>0</v>
      </c>
      <c r="N16" s="39">
        <f>+[1]MARZO!$AK$8</f>
        <v>64783377218.089996</v>
      </c>
      <c r="O16" s="28"/>
      <c r="P16" s="39">
        <f>+'[2]MAYO TOTAL'!$AM$8</f>
        <v>30153516500</v>
      </c>
      <c r="Q16" s="28"/>
      <c r="R16" s="28"/>
      <c r="S16" s="28"/>
      <c r="T16" s="28"/>
      <c r="U16" s="28"/>
      <c r="V16" s="28"/>
      <c r="W16" s="28"/>
      <c r="X16" s="28"/>
      <c r="Y16" s="20">
        <f t="shared" si="2"/>
        <v>94936893718.089996</v>
      </c>
    </row>
    <row r="17" spans="1:25" x14ac:dyDescent="0.25">
      <c r="A17" s="34" t="s">
        <v>29</v>
      </c>
      <c r="B17" s="35" t="s">
        <v>31</v>
      </c>
      <c r="C17" s="35" t="s">
        <v>32</v>
      </c>
      <c r="D17" s="35" t="s">
        <v>31</v>
      </c>
      <c r="E17" s="35" t="s">
        <v>34</v>
      </c>
      <c r="F17" s="35" t="s">
        <v>40</v>
      </c>
      <c r="G17" s="35" t="s">
        <v>42</v>
      </c>
      <c r="H17" s="35">
        <v>2</v>
      </c>
      <c r="I17" s="35"/>
      <c r="J17" s="36"/>
      <c r="K17" s="33" t="s">
        <v>45</v>
      </c>
      <c r="L17" s="28"/>
      <c r="M17" s="28">
        <v>0</v>
      </c>
      <c r="N17" s="39">
        <f>+[1]MARZO!$AK$9</f>
        <v>220408000</v>
      </c>
      <c r="O17" s="39">
        <f>+'[10]ABRIL 2021'!$AM$9</f>
        <v>12879200</v>
      </c>
      <c r="P17" s="39">
        <f>+'[2]MAYO TOTAL'!$AM$9</f>
        <v>804754208</v>
      </c>
      <c r="Q17" s="28"/>
      <c r="R17" s="39">
        <f>+[4]JULIO!$AM$9</f>
        <v>195974800</v>
      </c>
      <c r="S17" s="39">
        <f>+[5]AGOSTO!$AM$9</f>
        <v>1495752896</v>
      </c>
      <c r="T17" s="28"/>
      <c r="U17" s="28"/>
      <c r="V17" s="28"/>
      <c r="W17" s="28"/>
      <c r="X17" s="28"/>
      <c r="Y17" s="20">
        <f t="shared" si="2"/>
        <v>2729769104</v>
      </c>
    </row>
    <row r="18" spans="1:25" ht="25.5" hidden="1" x14ac:dyDescent="0.25">
      <c r="A18" s="30" t="s">
        <v>29</v>
      </c>
      <c r="B18" s="31" t="s">
        <v>31</v>
      </c>
      <c r="C18" s="31" t="s">
        <v>32</v>
      </c>
      <c r="D18" s="31" t="s">
        <v>31</v>
      </c>
      <c r="E18" s="31" t="s">
        <v>34</v>
      </c>
      <c r="F18" s="31" t="s">
        <v>50</v>
      </c>
      <c r="G18" s="31"/>
      <c r="H18" s="31"/>
      <c r="I18" s="31"/>
      <c r="J18" s="32"/>
      <c r="K18" s="33" t="s">
        <v>51</v>
      </c>
      <c r="L18" s="19">
        <f>+L19</f>
        <v>0</v>
      </c>
      <c r="M18" s="19">
        <f t="shared" ref="M18:X18" si="6">+M19</f>
        <v>0</v>
      </c>
      <c r="N18" s="19">
        <f t="shared" si="6"/>
        <v>0</v>
      </c>
      <c r="O18" s="19">
        <f t="shared" si="6"/>
        <v>0</v>
      </c>
      <c r="P18" s="19">
        <f t="shared" si="6"/>
        <v>0</v>
      </c>
      <c r="Q18" s="19">
        <f t="shared" si="6"/>
        <v>0</v>
      </c>
      <c r="R18" s="19">
        <f t="shared" si="6"/>
        <v>0</v>
      </c>
      <c r="S18" s="19">
        <f t="shared" si="6"/>
        <v>0</v>
      </c>
      <c r="T18" s="19">
        <f t="shared" si="6"/>
        <v>0</v>
      </c>
      <c r="U18" s="19">
        <f t="shared" si="6"/>
        <v>0</v>
      </c>
      <c r="V18" s="19">
        <f t="shared" si="6"/>
        <v>0</v>
      </c>
      <c r="W18" s="19">
        <f t="shared" si="6"/>
        <v>0</v>
      </c>
      <c r="X18" s="19">
        <f t="shared" si="6"/>
        <v>0</v>
      </c>
      <c r="Y18" s="22">
        <f t="shared" si="2"/>
        <v>0</v>
      </c>
    </row>
    <row r="19" spans="1:25" x14ac:dyDescent="0.25">
      <c r="A19" s="34" t="s">
        <v>29</v>
      </c>
      <c r="B19" s="35" t="s">
        <v>31</v>
      </c>
      <c r="C19" s="35" t="s">
        <v>32</v>
      </c>
      <c r="D19" s="35" t="s">
        <v>31</v>
      </c>
      <c r="E19" s="35" t="s">
        <v>34</v>
      </c>
      <c r="F19" s="35" t="s">
        <v>50</v>
      </c>
      <c r="G19" s="35" t="s">
        <v>52</v>
      </c>
      <c r="H19" s="35"/>
      <c r="I19" s="35"/>
      <c r="J19" s="36"/>
      <c r="K19" s="33" t="s">
        <v>53</v>
      </c>
      <c r="L19" s="28"/>
      <c r="M19" s="28">
        <v>0</v>
      </c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0">
        <f t="shared" si="2"/>
        <v>0</v>
      </c>
    </row>
    <row r="20" spans="1:25" hidden="1" x14ac:dyDescent="0.25">
      <c r="A20" s="30" t="s">
        <v>29</v>
      </c>
      <c r="B20" s="31" t="s">
        <v>31</v>
      </c>
      <c r="C20" s="31" t="s">
        <v>32</v>
      </c>
      <c r="D20" s="31" t="s">
        <v>31</v>
      </c>
      <c r="E20" s="31" t="s">
        <v>34</v>
      </c>
      <c r="F20" s="31" t="s">
        <v>54</v>
      </c>
      <c r="G20" s="31"/>
      <c r="H20" s="31"/>
      <c r="I20" s="31"/>
      <c r="J20" s="32"/>
      <c r="K20" s="33" t="s">
        <v>55</v>
      </c>
      <c r="L20" s="19">
        <f>+L21</f>
        <v>0</v>
      </c>
      <c r="M20" s="19">
        <f t="shared" ref="M20:X26" si="7">+M21</f>
        <v>57627373</v>
      </c>
      <c r="N20" s="19">
        <f t="shared" si="7"/>
        <v>0</v>
      </c>
      <c r="O20" s="19">
        <f t="shared" si="7"/>
        <v>0</v>
      </c>
      <c r="P20" s="19">
        <f t="shared" si="7"/>
        <v>0</v>
      </c>
      <c r="Q20" s="19">
        <f t="shared" si="7"/>
        <v>0</v>
      </c>
      <c r="R20" s="19">
        <f t="shared" si="7"/>
        <v>0</v>
      </c>
      <c r="S20" s="19">
        <f t="shared" si="7"/>
        <v>0</v>
      </c>
      <c r="T20" s="19">
        <f t="shared" si="7"/>
        <v>0</v>
      </c>
      <c r="U20" s="19">
        <f t="shared" si="7"/>
        <v>0</v>
      </c>
      <c r="V20" s="19">
        <f t="shared" si="7"/>
        <v>0</v>
      </c>
      <c r="W20" s="19">
        <f t="shared" si="7"/>
        <v>0</v>
      </c>
      <c r="X20" s="19">
        <f t="shared" si="7"/>
        <v>0</v>
      </c>
      <c r="Y20" s="22">
        <f t="shared" si="2"/>
        <v>57627373</v>
      </c>
    </row>
    <row r="21" spans="1:25" ht="25.5" hidden="1" x14ac:dyDescent="0.25">
      <c r="A21" s="30" t="s">
        <v>29</v>
      </c>
      <c r="B21" s="31" t="s">
        <v>31</v>
      </c>
      <c r="C21" s="31" t="s">
        <v>32</v>
      </c>
      <c r="D21" s="31" t="s">
        <v>31</v>
      </c>
      <c r="E21" s="31" t="s">
        <v>34</v>
      </c>
      <c r="F21" s="31" t="s">
        <v>54</v>
      </c>
      <c r="G21" s="31" t="s">
        <v>34</v>
      </c>
      <c r="H21" s="31"/>
      <c r="I21" s="31"/>
      <c r="J21" s="32"/>
      <c r="K21" s="33" t="s">
        <v>56</v>
      </c>
      <c r="L21" s="19">
        <f t="shared" ref="L21:X21" si="8">+L25</f>
        <v>0</v>
      </c>
      <c r="M21" s="19">
        <f t="shared" si="8"/>
        <v>57627373</v>
      </c>
      <c r="N21" s="19">
        <f t="shared" si="8"/>
        <v>0</v>
      </c>
      <c r="O21" s="19">
        <f t="shared" si="8"/>
        <v>0</v>
      </c>
      <c r="P21" s="19">
        <f t="shared" si="8"/>
        <v>0</v>
      </c>
      <c r="Q21" s="19">
        <f t="shared" si="8"/>
        <v>0</v>
      </c>
      <c r="R21" s="19">
        <f t="shared" si="8"/>
        <v>0</v>
      </c>
      <c r="S21" s="19">
        <f t="shared" si="8"/>
        <v>0</v>
      </c>
      <c r="T21" s="19">
        <f t="shared" si="8"/>
        <v>0</v>
      </c>
      <c r="U21" s="19">
        <f t="shared" si="8"/>
        <v>0</v>
      </c>
      <c r="V21" s="19">
        <f t="shared" si="8"/>
        <v>0</v>
      </c>
      <c r="W21" s="19">
        <f t="shared" si="8"/>
        <v>0</v>
      </c>
      <c r="X21" s="19">
        <f t="shared" si="8"/>
        <v>0</v>
      </c>
      <c r="Y21" s="22">
        <f t="shared" si="2"/>
        <v>57627373</v>
      </c>
    </row>
    <row r="22" spans="1:25" hidden="1" x14ac:dyDescent="0.25">
      <c r="A22" s="30" t="s">
        <v>29</v>
      </c>
      <c r="B22" s="31" t="s">
        <v>31</v>
      </c>
      <c r="C22" s="31" t="s">
        <v>32</v>
      </c>
      <c r="D22" s="31" t="s">
        <v>31</v>
      </c>
      <c r="E22" s="31" t="s">
        <v>34</v>
      </c>
      <c r="F22" s="31" t="s">
        <v>54</v>
      </c>
      <c r="G22" s="31" t="s">
        <v>34</v>
      </c>
      <c r="H22" s="90" t="s">
        <v>70</v>
      </c>
      <c r="I22" s="31"/>
      <c r="J22" s="32"/>
      <c r="K22" s="33" t="s">
        <v>108</v>
      </c>
      <c r="L22" s="19">
        <f>+L23</f>
        <v>0</v>
      </c>
      <c r="M22" s="19">
        <f t="shared" ref="M22:T23" si="9">+M23</f>
        <v>0</v>
      </c>
      <c r="N22" s="19">
        <f t="shared" si="9"/>
        <v>0</v>
      </c>
      <c r="O22" s="19">
        <f t="shared" si="9"/>
        <v>0</v>
      </c>
      <c r="P22" s="19">
        <f t="shared" si="9"/>
        <v>0</v>
      </c>
      <c r="Q22" s="19">
        <f t="shared" si="9"/>
        <v>0</v>
      </c>
      <c r="R22" s="19">
        <f t="shared" si="9"/>
        <v>0</v>
      </c>
      <c r="S22" s="19">
        <f t="shared" si="9"/>
        <v>0</v>
      </c>
      <c r="T22" s="19">
        <f t="shared" si="9"/>
        <v>0</v>
      </c>
      <c r="U22" s="19">
        <f>+U23</f>
        <v>0</v>
      </c>
      <c r="V22" s="19">
        <f t="shared" ref="V22:X23" si="10">+V23</f>
        <v>0</v>
      </c>
      <c r="W22" s="19">
        <f t="shared" si="10"/>
        <v>0</v>
      </c>
      <c r="X22" s="19">
        <f t="shared" si="10"/>
        <v>0</v>
      </c>
      <c r="Y22" s="22">
        <f t="shared" si="2"/>
        <v>0</v>
      </c>
    </row>
    <row r="23" spans="1:25" hidden="1" x14ac:dyDescent="0.25">
      <c r="A23" s="30" t="s">
        <v>29</v>
      </c>
      <c r="B23" s="31" t="s">
        <v>31</v>
      </c>
      <c r="C23" s="31" t="s">
        <v>32</v>
      </c>
      <c r="D23" s="31" t="s">
        <v>31</v>
      </c>
      <c r="E23" s="31" t="s">
        <v>34</v>
      </c>
      <c r="F23" s="31" t="s">
        <v>54</v>
      </c>
      <c r="G23" s="31" t="s">
        <v>34</v>
      </c>
      <c r="H23" s="90" t="s">
        <v>70</v>
      </c>
      <c r="I23" s="31">
        <v>3</v>
      </c>
      <c r="J23" s="32"/>
      <c r="K23" s="33" t="s">
        <v>109</v>
      </c>
      <c r="L23" s="19">
        <f>+L24</f>
        <v>0</v>
      </c>
      <c r="M23" s="19">
        <f t="shared" si="9"/>
        <v>0</v>
      </c>
      <c r="N23" s="19">
        <f t="shared" si="9"/>
        <v>0</v>
      </c>
      <c r="O23" s="19">
        <f t="shared" si="9"/>
        <v>0</v>
      </c>
      <c r="P23" s="19">
        <f t="shared" si="9"/>
        <v>0</v>
      </c>
      <c r="Q23" s="19">
        <f t="shared" si="9"/>
        <v>0</v>
      </c>
      <c r="R23" s="19">
        <f t="shared" si="9"/>
        <v>0</v>
      </c>
      <c r="S23" s="19">
        <f t="shared" si="9"/>
        <v>0</v>
      </c>
      <c r="T23" s="19">
        <f t="shared" si="9"/>
        <v>0</v>
      </c>
      <c r="U23" s="19">
        <f>+U24</f>
        <v>0</v>
      </c>
      <c r="V23" s="19">
        <f t="shared" si="10"/>
        <v>0</v>
      </c>
      <c r="W23" s="19">
        <f t="shared" si="10"/>
        <v>0</v>
      </c>
      <c r="X23" s="19">
        <f t="shared" si="10"/>
        <v>0</v>
      </c>
      <c r="Y23" s="22">
        <f t="shared" si="2"/>
        <v>0</v>
      </c>
    </row>
    <row r="24" spans="1:25" x14ac:dyDescent="0.25">
      <c r="A24" s="34" t="s">
        <v>29</v>
      </c>
      <c r="B24" s="35" t="s">
        <v>31</v>
      </c>
      <c r="C24" s="35" t="s">
        <v>32</v>
      </c>
      <c r="D24" s="35" t="s">
        <v>31</v>
      </c>
      <c r="E24" s="35" t="s">
        <v>34</v>
      </c>
      <c r="F24" s="35" t="s">
        <v>54</v>
      </c>
      <c r="G24" s="35" t="s">
        <v>34</v>
      </c>
      <c r="H24" s="84" t="s">
        <v>70</v>
      </c>
      <c r="I24" s="35">
        <v>3</v>
      </c>
      <c r="J24" s="36">
        <v>2</v>
      </c>
      <c r="K24" s="33" t="s">
        <v>110</v>
      </c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0"/>
    </row>
    <row r="25" spans="1:25" ht="25.5" hidden="1" x14ac:dyDescent="0.25">
      <c r="A25" s="30" t="s">
        <v>29</v>
      </c>
      <c r="B25" s="31" t="s">
        <v>31</v>
      </c>
      <c r="C25" s="31" t="s">
        <v>32</v>
      </c>
      <c r="D25" s="31" t="s">
        <v>31</v>
      </c>
      <c r="E25" s="31" t="s">
        <v>34</v>
      </c>
      <c r="F25" s="31" t="s">
        <v>54</v>
      </c>
      <c r="G25" s="31" t="s">
        <v>34</v>
      </c>
      <c r="H25" s="31" t="s">
        <v>57</v>
      </c>
      <c r="I25" s="31"/>
      <c r="J25" s="32"/>
      <c r="K25" s="33" t="s">
        <v>58</v>
      </c>
      <c r="L25" s="19">
        <f>+L26</f>
        <v>0</v>
      </c>
      <c r="M25" s="19">
        <f t="shared" si="7"/>
        <v>57627373</v>
      </c>
      <c r="N25" s="19">
        <f t="shared" si="7"/>
        <v>0</v>
      </c>
      <c r="O25" s="19">
        <f t="shared" si="7"/>
        <v>0</v>
      </c>
      <c r="P25" s="19">
        <f t="shared" si="7"/>
        <v>0</v>
      </c>
      <c r="Q25" s="19">
        <f t="shared" si="7"/>
        <v>0</v>
      </c>
      <c r="R25" s="19">
        <f t="shared" si="7"/>
        <v>0</v>
      </c>
      <c r="S25" s="19">
        <f t="shared" si="7"/>
        <v>0</v>
      </c>
      <c r="T25" s="19">
        <f t="shared" si="7"/>
        <v>0</v>
      </c>
      <c r="U25" s="19">
        <f t="shared" si="7"/>
        <v>0</v>
      </c>
      <c r="V25" s="19">
        <f t="shared" si="7"/>
        <v>0</v>
      </c>
      <c r="W25" s="19">
        <f t="shared" si="7"/>
        <v>0</v>
      </c>
      <c r="X25" s="19">
        <f t="shared" si="7"/>
        <v>0</v>
      </c>
      <c r="Y25" s="22">
        <f t="shared" si="2"/>
        <v>57627373</v>
      </c>
    </row>
    <row r="26" spans="1:25" hidden="1" x14ac:dyDescent="0.25">
      <c r="A26" s="30" t="s">
        <v>29</v>
      </c>
      <c r="B26" s="31" t="s">
        <v>31</v>
      </c>
      <c r="C26" s="31" t="s">
        <v>32</v>
      </c>
      <c r="D26" s="31" t="s">
        <v>31</v>
      </c>
      <c r="E26" s="31" t="s">
        <v>34</v>
      </c>
      <c r="F26" s="31" t="s">
        <v>54</v>
      </c>
      <c r="G26" s="31" t="s">
        <v>34</v>
      </c>
      <c r="H26" s="31" t="s">
        <v>57</v>
      </c>
      <c r="I26" s="31" t="s">
        <v>40</v>
      </c>
      <c r="J26" s="32"/>
      <c r="K26" s="33" t="s">
        <v>59</v>
      </c>
      <c r="L26" s="19">
        <f>+L27</f>
        <v>0</v>
      </c>
      <c r="M26" s="19">
        <f t="shared" si="7"/>
        <v>57627373</v>
      </c>
      <c r="N26" s="19">
        <f t="shared" si="7"/>
        <v>0</v>
      </c>
      <c r="O26" s="19">
        <f t="shared" si="7"/>
        <v>0</v>
      </c>
      <c r="P26" s="19">
        <f t="shared" si="7"/>
        <v>0</v>
      </c>
      <c r="Q26" s="19">
        <f t="shared" si="7"/>
        <v>0</v>
      </c>
      <c r="R26" s="19">
        <f t="shared" si="7"/>
        <v>0</v>
      </c>
      <c r="S26" s="19">
        <f t="shared" si="7"/>
        <v>0</v>
      </c>
      <c r="T26" s="19">
        <f t="shared" si="7"/>
        <v>0</v>
      </c>
      <c r="U26" s="19">
        <f t="shared" si="7"/>
        <v>0</v>
      </c>
      <c r="V26" s="19">
        <f t="shared" si="7"/>
        <v>0</v>
      </c>
      <c r="W26" s="19">
        <f t="shared" si="7"/>
        <v>0</v>
      </c>
      <c r="X26" s="19">
        <f t="shared" si="7"/>
        <v>0</v>
      </c>
      <c r="Y26" s="22">
        <f t="shared" si="2"/>
        <v>57627373</v>
      </c>
    </row>
    <row r="27" spans="1:25" ht="25.5" x14ac:dyDescent="0.25">
      <c r="A27" s="34" t="s">
        <v>29</v>
      </c>
      <c r="B27" s="35" t="s">
        <v>31</v>
      </c>
      <c r="C27" s="35" t="s">
        <v>32</v>
      </c>
      <c r="D27" s="35" t="s">
        <v>31</v>
      </c>
      <c r="E27" s="35" t="s">
        <v>34</v>
      </c>
      <c r="F27" s="35" t="s">
        <v>54</v>
      </c>
      <c r="G27" s="35" t="s">
        <v>34</v>
      </c>
      <c r="H27" s="35" t="s">
        <v>57</v>
      </c>
      <c r="I27" s="35" t="s">
        <v>40</v>
      </c>
      <c r="J27" s="36" t="s">
        <v>31</v>
      </c>
      <c r="K27" s="33" t="s">
        <v>60</v>
      </c>
      <c r="L27" s="28"/>
      <c r="M27" s="28">
        <v>57627373</v>
      </c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0">
        <f t="shared" si="2"/>
        <v>57627373</v>
      </c>
    </row>
    <row r="28" spans="1:25" hidden="1" x14ac:dyDescent="0.25">
      <c r="A28" s="41" t="s">
        <v>29</v>
      </c>
      <c r="B28" s="42" t="s">
        <v>31</v>
      </c>
      <c r="C28" s="42" t="s">
        <v>32</v>
      </c>
      <c r="D28" s="42" t="s">
        <v>31</v>
      </c>
      <c r="E28" s="42" t="s">
        <v>34</v>
      </c>
      <c r="F28" s="42" t="s">
        <v>66</v>
      </c>
      <c r="G28" s="42"/>
      <c r="H28" s="43"/>
      <c r="I28" s="43"/>
      <c r="J28" s="44"/>
      <c r="K28" s="45" t="s">
        <v>67</v>
      </c>
      <c r="L28" s="19">
        <f>+L29+L30</f>
        <v>0</v>
      </c>
      <c r="M28" s="19">
        <f t="shared" ref="M28:W28" si="11">+M29+M30</f>
        <v>7289655</v>
      </c>
      <c r="N28" s="19">
        <f t="shared" si="11"/>
        <v>0</v>
      </c>
      <c r="O28" s="19">
        <f t="shared" si="11"/>
        <v>0</v>
      </c>
      <c r="P28" s="19">
        <f t="shared" si="11"/>
        <v>0</v>
      </c>
      <c r="Q28" s="19">
        <f t="shared" si="11"/>
        <v>0</v>
      </c>
      <c r="R28" s="19">
        <f t="shared" si="11"/>
        <v>0</v>
      </c>
      <c r="S28" s="19">
        <f t="shared" si="11"/>
        <v>0</v>
      </c>
      <c r="T28" s="19">
        <f t="shared" si="11"/>
        <v>0</v>
      </c>
      <c r="U28" s="19">
        <f t="shared" si="11"/>
        <v>0</v>
      </c>
      <c r="V28" s="19">
        <f t="shared" si="11"/>
        <v>0</v>
      </c>
      <c r="W28" s="19">
        <f t="shared" si="11"/>
        <v>0</v>
      </c>
      <c r="X28" s="19">
        <f>+X29+X30</f>
        <v>0</v>
      </c>
      <c r="Y28" s="22">
        <f t="shared" si="2"/>
        <v>7289655</v>
      </c>
    </row>
    <row r="29" spans="1:25" ht="25.5" x14ac:dyDescent="0.25">
      <c r="A29" s="46" t="s">
        <v>29</v>
      </c>
      <c r="B29" s="47" t="s">
        <v>31</v>
      </c>
      <c r="C29" s="47" t="s">
        <v>32</v>
      </c>
      <c r="D29" s="47" t="s">
        <v>31</v>
      </c>
      <c r="E29" s="47" t="s">
        <v>34</v>
      </c>
      <c r="F29" s="47" t="s">
        <v>66</v>
      </c>
      <c r="G29" s="47" t="s">
        <v>32</v>
      </c>
      <c r="H29" s="48"/>
      <c r="I29" s="48"/>
      <c r="J29" s="49"/>
      <c r="K29" s="45" t="s">
        <v>68</v>
      </c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0">
        <f t="shared" si="2"/>
        <v>0</v>
      </c>
    </row>
    <row r="30" spans="1:25" x14ac:dyDescent="0.25">
      <c r="A30" s="46" t="s">
        <v>29</v>
      </c>
      <c r="B30" s="47" t="s">
        <v>31</v>
      </c>
      <c r="C30" s="47" t="s">
        <v>32</v>
      </c>
      <c r="D30" s="47" t="s">
        <v>31</v>
      </c>
      <c r="E30" s="47" t="s">
        <v>34</v>
      </c>
      <c r="F30" s="47" t="s">
        <v>66</v>
      </c>
      <c r="G30" s="47" t="s">
        <v>34</v>
      </c>
      <c r="H30" s="48"/>
      <c r="I30" s="48"/>
      <c r="J30" s="49"/>
      <c r="K30" s="45" t="s">
        <v>69</v>
      </c>
      <c r="L30" s="28"/>
      <c r="M30" s="28">
        <v>7289655</v>
      </c>
      <c r="N30" s="28"/>
      <c r="O30" s="28"/>
      <c r="P30" s="28"/>
      <c r="Q30" s="28"/>
      <c r="R30" s="28">
        <f>+R31</f>
        <v>0</v>
      </c>
      <c r="S30" s="28">
        <f t="shared" ref="S30:X30" si="12">+S31</f>
        <v>0</v>
      </c>
      <c r="T30" s="28">
        <f t="shared" si="12"/>
        <v>0</v>
      </c>
      <c r="U30" s="28">
        <f t="shared" si="12"/>
        <v>0</v>
      </c>
      <c r="V30" s="28">
        <f t="shared" si="12"/>
        <v>0</v>
      </c>
      <c r="W30" s="28">
        <f t="shared" si="12"/>
        <v>0</v>
      </c>
      <c r="X30" s="28">
        <f t="shared" si="12"/>
        <v>0</v>
      </c>
      <c r="Y30" s="20">
        <f t="shared" si="2"/>
        <v>7289655</v>
      </c>
    </row>
    <row r="31" spans="1:25" x14ac:dyDescent="0.25">
      <c r="A31" s="46" t="s">
        <v>29</v>
      </c>
      <c r="B31" s="47" t="s">
        <v>31</v>
      </c>
      <c r="C31" s="47" t="s">
        <v>32</v>
      </c>
      <c r="D31" s="47" t="s">
        <v>31</v>
      </c>
      <c r="E31" s="47" t="s">
        <v>34</v>
      </c>
      <c r="F31" s="47" t="s">
        <v>66</v>
      </c>
      <c r="G31" s="47" t="s">
        <v>34</v>
      </c>
      <c r="H31" s="87" t="s">
        <v>52</v>
      </c>
      <c r="I31" s="48"/>
      <c r="J31" s="49"/>
      <c r="K31" s="45" t="s">
        <v>106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/>
      <c r="S31" s="28"/>
      <c r="T31" s="28"/>
      <c r="U31" s="28"/>
      <c r="V31" s="28"/>
      <c r="W31" s="28"/>
      <c r="X31" s="28"/>
      <c r="Y31" s="20"/>
    </row>
    <row r="32" spans="1:25" hidden="1" x14ac:dyDescent="0.25">
      <c r="A32" s="24" t="s">
        <v>29</v>
      </c>
      <c r="B32" s="25" t="s">
        <v>31</v>
      </c>
      <c r="C32" s="25" t="s">
        <v>32</v>
      </c>
      <c r="D32" s="25" t="s">
        <v>40</v>
      </c>
      <c r="E32" s="25"/>
      <c r="F32" s="25"/>
      <c r="G32" s="25"/>
      <c r="H32" s="25"/>
      <c r="I32" s="25"/>
      <c r="J32" s="26"/>
      <c r="K32" s="18" t="s">
        <v>73</v>
      </c>
      <c r="L32" s="19">
        <f>+L38+L39</f>
        <v>54170867.939999998</v>
      </c>
      <c r="M32" s="19">
        <f t="shared" ref="M32:X32" si="13">+M38+M39</f>
        <v>0</v>
      </c>
      <c r="N32" s="19">
        <f t="shared" si="13"/>
        <v>5277675251</v>
      </c>
      <c r="O32" s="19">
        <f t="shared" si="13"/>
        <v>1448213306</v>
      </c>
      <c r="P32" s="19">
        <f t="shared" si="13"/>
        <v>74706320.189999998</v>
      </c>
      <c r="Q32" s="19">
        <f t="shared" si="13"/>
        <v>0</v>
      </c>
      <c r="R32" s="19">
        <f t="shared" si="13"/>
        <v>44783702.219999999</v>
      </c>
      <c r="S32" s="19">
        <f t="shared" si="13"/>
        <v>51022106.409999996</v>
      </c>
      <c r="T32" s="19">
        <f t="shared" si="13"/>
        <v>138611966.16</v>
      </c>
      <c r="U32" s="19">
        <f t="shared" si="13"/>
        <v>0</v>
      </c>
      <c r="V32" s="19">
        <f t="shared" si="13"/>
        <v>2964000</v>
      </c>
      <c r="W32" s="19">
        <f t="shared" si="13"/>
        <v>469221</v>
      </c>
      <c r="X32" s="19">
        <f t="shared" si="13"/>
        <v>24252074.370000001</v>
      </c>
      <c r="Y32" s="22">
        <f t="shared" si="2"/>
        <v>7068364666.5499992</v>
      </c>
    </row>
    <row r="33" spans="1:25" hidden="1" x14ac:dyDescent="0.25">
      <c r="A33" s="30" t="s">
        <v>29</v>
      </c>
      <c r="B33" s="31" t="s">
        <v>31</v>
      </c>
      <c r="C33" s="31" t="s">
        <v>32</v>
      </c>
      <c r="D33" s="31" t="s">
        <v>40</v>
      </c>
      <c r="E33" s="31" t="s">
        <v>32</v>
      </c>
      <c r="F33" s="31"/>
      <c r="G33" s="31"/>
      <c r="H33" s="31"/>
      <c r="I33" s="31"/>
      <c r="J33" s="31"/>
      <c r="K33" s="33" t="s">
        <v>74</v>
      </c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22"/>
    </row>
    <row r="34" spans="1:25" hidden="1" x14ac:dyDescent="0.25">
      <c r="A34" s="30" t="s">
        <v>29</v>
      </c>
      <c r="B34" s="31" t="s">
        <v>31</v>
      </c>
      <c r="C34" s="31" t="s">
        <v>32</v>
      </c>
      <c r="D34" s="31" t="s">
        <v>40</v>
      </c>
      <c r="E34" s="31" t="s">
        <v>32</v>
      </c>
      <c r="F34" s="31" t="s">
        <v>40</v>
      </c>
      <c r="G34" s="31"/>
      <c r="H34" s="31"/>
      <c r="I34" s="31"/>
      <c r="J34" s="32"/>
      <c r="K34" s="33" t="s">
        <v>75</v>
      </c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22"/>
    </row>
    <row r="35" spans="1:25" hidden="1" x14ac:dyDescent="0.25">
      <c r="A35" s="30" t="s">
        <v>29</v>
      </c>
      <c r="B35" s="31" t="s">
        <v>31</v>
      </c>
      <c r="C35" s="31" t="s">
        <v>32</v>
      </c>
      <c r="D35" s="31" t="s">
        <v>40</v>
      </c>
      <c r="E35" s="31" t="s">
        <v>32</v>
      </c>
      <c r="F35" s="31" t="s">
        <v>40</v>
      </c>
      <c r="G35" s="31" t="s">
        <v>32</v>
      </c>
      <c r="H35" s="31"/>
      <c r="I35" s="31"/>
      <c r="J35" s="32"/>
      <c r="K35" s="33" t="s">
        <v>76</v>
      </c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22"/>
    </row>
    <row r="36" spans="1:25" hidden="1" x14ac:dyDescent="0.25">
      <c r="A36" s="30" t="s">
        <v>29</v>
      </c>
      <c r="B36" s="31" t="s">
        <v>31</v>
      </c>
      <c r="C36" s="31" t="s">
        <v>32</v>
      </c>
      <c r="D36" s="31" t="s">
        <v>40</v>
      </c>
      <c r="E36" s="31" t="s">
        <v>32</v>
      </c>
      <c r="F36" s="31" t="s">
        <v>40</v>
      </c>
      <c r="G36" s="31" t="s">
        <v>34</v>
      </c>
      <c r="H36" s="31"/>
      <c r="I36" s="31"/>
      <c r="J36" s="32"/>
      <c r="K36" s="33" t="s">
        <v>77</v>
      </c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22"/>
    </row>
    <row r="37" spans="1:25" x14ac:dyDescent="0.25">
      <c r="A37" s="34" t="s">
        <v>29</v>
      </c>
      <c r="B37" s="35" t="s">
        <v>31</v>
      </c>
      <c r="C37" s="35" t="s">
        <v>32</v>
      </c>
      <c r="D37" s="35" t="s">
        <v>40</v>
      </c>
      <c r="E37" s="35" t="s">
        <v>32</v>
      </c>
      <c r="F37" s="35" t="s">
        <v>40</v>
      </c>
      <c r="G37" s="35" t="s">
        <v>52</v>
      </c>
      <c r="H37" s="35"/>
      <c r="I37" s="35"/>
      <c r="J37" s="36"/>
      <c r="K37" s="33" t="s">
        <v>78</v>
      </c>
      <c r="L37" s="28">
        <v>0</v>
      </c>
      <c r="M37" s="28">
        <v>0</v>
      </c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>
        <v>0</v>
      </c>
      <c r="Y37" s="28">
        <f t="shared" si="2"/>
        <v>0</v>
      </c>
    </row>
    <row r="38" spans="1:25" ht="25.5" x14ac:dyDescent="0.25">
      <c r="A38" s="34" t="s">
        <v>29</v>
      </c>
      <c r="B38" s="35" t="s">
        <v>31</v>
      </c>
      <c r="C38" s="35" t="s">
        <v>32</v>
      </c>
      <c r="D38" s="35" t="s">
        <v>40</v>
      </c>
      <c r="E38" s="35" t="s">
        <v>70</v>
      </c>
      <c r="F38" s="35" t="s">
        <v>31</v>
      </c>
      <c r="G38" s="35" t="s">
        <v>34</v>
      </c>
      <c r="H38" s="35" t="s">
        <v>37</v>
      </c>
      <c r="I38" s="35"/>
      <c r="J38" s="36"/>
      <c r="K38" s="33" t="s">
        <v>87</v>
      </c>
      <c r="L38" s="28">
        <v>0</v>
      </c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>
        <v>0</v>
      </c>
      <c r="Y38" s="28">
        <f t="shared" si="2"/>
        <v>0</v>
      </c>
    </row>
    <row r="39" spans="1:25" hidden="1" x14ac:dyDescent="0.25">
      <c r="A39" s="30" t="s">
        <v>29</v>
      </c>
      <c r="B39" s="31" t="s">
        <v>31</v>
      </c>
      <c r="C39" s="31" t="s">
        <v>32</v>
      </c>
      <c r="D39" s="31" t="s">
        <v>40</v>
      </c>
      <c r="E39" s="31" t="s">
        <v>94</v>
      </c>
      <c r="F39" s="31"/>
      <c r="G39" s="31"/>
      <c r="H39" s="31"/>
      <c r="I39" s="31"/>
      <c r="J39" s="32"/>
      <c r="K39" s="33" t="s">
        <v>95</v>
      </c>
      <c r="L39" s="38">
        <f>+L40</f>
        <v>54170867.939999998</v>
      </c>
      <c r="M39" s="38">
        <f t="shared" ref="M39:X39" si="14">+M40</f>
        <v>0</v>
      </c>
      <c r="N39" s="38">
        <f t="shared" si="14"/>
        <v>5277675251</v>
      </c>
      <c r="O39" s="38">
        <f t="shared" si="14"/>
        <v>1448213306</v>
      </c>
      <c r="P39" s="38">
        <f t="shared" si="14"/>
        <v>74706320.189999998</v>
      </c>
      <c r="Q39" s="38">
        <f t="shared" si="14"/>
        <v>0</v>
      </c>
      <c r="R39" s="38">
        <f t="shared" si="14"/>
        <v>44783702.219999999</v>
      </c>
      <c r="S39" s="38">
        <f t="shared" si="14"/>
        <v>51022106.409999996</v>
      </c>
      <c r="T39" s="38">
        <f t="shared" si="14"/>
        <v>138611966.16</v>
      </c>
      <c r="U39" s="38">
        <f t="shared" si="14"/>
        <v>0</v>
      </c>
      <c r="V39" s="38">
        <f t="shared" si="14"/>
        <v>2964000</v>
      </c>
      <c r="W39" s="38">
        <f t="shared" si="14"/>
        <v>469221</v>
      </c>
      <c r="X39" s="38">
        <f t="shared" si="14"/>
        <v>24252074.370000001</v>
      </c>
      <c r="Y39" s="22">
        <f t="shared" si="2"/>
        <v>7068364666.5499992</v>
      </c>
    </row>
    <row r="40" spans="1:25" hidden="1" x14ac:dyDescent="0.25">
      <c r="A40" s="30" t="s">
        <v>29</v>
      </c>
      <c r="B40" s="31" t="s">
        <v>31</v>
      </c>
      <c r="C40" s="31" t="s">
        <v>32</v>
      </c>
      <c r="D40" s="31" t="s">
        <v>40</v>
      </c>
      <c r="E40" s="31" t="s">
        <v>94</v>
      </c>
      <c r="F40" s="31" t="s">
        <v>31</v>
      </c>
      <c r="G40" s="31"/>
      <c r="H40" s="31"/>
      <c r="I40" s="31"/>
      <c r="J40" s="32"/>
      <c r="K40" s="33" t="s">
        <v>96</v>
      </c>
      <c r="L40" s="68">
        <f>+L41+L42</f>
        <v>54170867.939999998</v>
      </c>
      <c r="M40" s="68">
        <f t="shared" ref="M40:X40" si="15">+M41+M42</f>
        <v>0</v>
      </c>
      <c r="N40" s="68">
        <f t="shared" si="15"/>
        <v>5277675251</v>
      </c>
      <c r="O40" s="68">
        <f t="shared" si="15"/>
        <v>1448213306</v>
      </c>
      <c r="P40" s="68">
        <f t="shared" si="15"/>
        <v>74706320.189999998</v>
      </c>
      <c r="Q40" s="68">
        <f t="shared" si="15"/>
        <v>0</v>
      </c>
      <c r="R40" s="68">
        <f t="shared" si="15"/>
        <v>44783702.219999999</v>
      </c>
      <c r="S40" s="68">
        <f t="shared" si="15"/>
        <v>51022106.409999996</v>
      </c>
      <c r="T40" s="68">
        <f t="shared" si="15"/>
        <v>138611966.16</v>
      </c>
      <c r="U40" s="68">
        <f t="shared" si="15"/>
        <v>0</v>
      </c>
      <c r="V40" s="68">
        <f t="shared" si="15"/>
        <v>2964000</v>
      </c>
      <c r="W40" s="68">
        <f t="shared" si="15"/>
        <v>469221</v>
      </c>
      <c r="X40" s="68">
        <f t="shared" si="15"/>
        <v>24252074.370000001</v>
      </c>
      <c r="Y40" s="22">
        <f t="shared" si="2"/>
        <v>7068364666.5499992</v>
      </c>
    </row>
    <row r="41" spans="1:25" x14ac:dyDescent="0.25">
      <c r="A41" s="34" t="s">
        <v>29</v>
      </c>
      <c r="B41" s="35" t="s">
        <v>31</v>
      </c>
      <c r="C41" s="35" t="s">
        <v>32</v>
      </c>
      <c r="D41" s="35" t="s">
        <v>40</v>
      </c>
      <c r="E41" s="35" t="s">
        <v>94</v>
      </c>
      <c r="F41" s="35" t="s">
        <v>31</v>
      </c>
      <c r="G41" s="35" t="s">
        <v>52</v>
      </c>
      <c r="H41" s="35"/>
      <c r="I41" s="35"/>
      <c r="J41" s="36"/>
      <c r="K41" s="33" t="s">
        <v>97</v>
      </c>
      <c r="L41" s="72">
        <v>54170867.939999998</v>
      </c>
      <c r="M41" s="72"/>
      <c r="N41" s="72"/>
      <c r="O41" s="85">
        <f>+'[10]ABRIL 2021'!$AM$29</f>
        <v>1448213306</v>
      </c>
      <c r="P41" s="72"/>
      <c r="Q41" s="72"/>
      <c r="R41" s="85">
        <f>+[4]JULIO!$AM$29</f>
        <v>44783702.219999999</v>
      </c>
      <c r="S41" s="72"/>
      <c r="T41" s="85">
        <f>+'[6]SEPTIEMBRE 2021'!$AM$29</f>
        <v>138611965.75</v>
      </c>
      <c r="U41" s="72"/>
      <c r="V41" s="72"/>
      <c r="W41" s="72"/>
      <c r="X41" s="72"/>
      <c r="Y41" s="20">
        <f t="shared" si="2"/>
        <v>1685779841.9100001</v>
      </c>
    </row>
    <row r="42" spans="1:25" x14ac:dyDescent="0.25">
      <c r="A42" s="34" t="s">
        <v>29</v>
      </c>
      <c r="B42" s="35" t="s">
        <v>31</v>
      </c>
      <c r="C42" s="35" t="s">
        <v>32</v>
      </c>
      <c r="D42" s="35" t="s">
        <v>40</v>
      </c>
      <c r="E42" s="35" t="s">
        <v>94</v>
      </c>
      <c r="F42" s="35" t="s">
        <v>31</v>
      </c>
      <c r="G42" s="35" t="s">
        <v>70</v>
      </c>
      <c r="H42" s="35"/>
      <c r="I42" s="35"/>
      <c r="J42" s="36"/>
      <c r="K42" s="33" t="s">
        <v>98</v>
      </c>
      <c r="L42" s="72"/>
      <c r="M42" s="72"/>
      <c r="N42" s="85">
        <f>+[11]MARZO!$AK$30</f>
        <v>5277675251</v>
      </c>
      <c r="O42" s="72"/>
      <c r="P42" s="85">
        <f>+'[2]MAYO TOTAL'!$AM$30</f>
        <v>74706320.189999998</v>
      </c>
      <c r="Q42" s="72"/>
      <c r="R42" s="72"/>
      <c r="S42" s="85">
        <f>+[5]AGOSTO!$AM$30</f>
        <v>51022106.409999996</v>
      </c>
      <c r="T42" s="85">
        <f>+'[6]SEPTIEMBRE 2021'!$AM$30</f>
        <v>0.41</v>
      </c>
      <c r="U42" s="72"/>
      <c r="V42" s="85">
        <f>+'[8]NOV. 2021'!$AM$30</f>
        <v>2964000</v>
      </c>
      <c r="W42" s="85">
        <f>+'[9]DICIEMBRE 2021'!$AN$31</f>
        <v>469221</v>
      </c>
      <c r="X42" s="72">
        <f>+Devoluciones!X58</f>
        <v>24252074.370000001</v>
      </c>
      <c r="Y42" s="20">
        <f t="shared" si="2"/>
        <v>5382584824.6399994</v>
      </c>
    </row>
  </sheetData>
  <autoFilter ref="A6:Y42" xr:uid="{00000000-0009-0000-0000-000001000000}">
    <filterColumn colId="9">
      <colorFilter dxfId="0"/>
    </filterColumn>
  </autoFilter>
  <mergeCells count="6">
    <mergeCell ref="A1:Y1"/>
    <mergeCell ref="A2:Y2"/>
    <mergeCell ref="A3:Y3"/>
    <mergeCell ref="A4:J4"/>
    <mergeCell ref="A5:D5"/>
    <mergeCell ref="G5:J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"/>
  <dimension ref="A1:AS621"/>
  <sheetViews>
    <sheetView tabSelected="1" workbookViewId="0">
      <selection activeCell="T16" sqref="T16"/>
    </sheetView>
  </sheetViews>
  <sheetFormatPr baseColWidth="10" defaultRowHeight="15" x14ac:dyDescent="0.25"/>
  <cols>
    <col min="1" max="10" width="2.42578125" customWidth="1"/>
    <col min="11" max="11" width="38.140625" customWidth="1"/>
    <col min="12" max="12" width="20" customWidth="1"/>
    <col min="13" max="13" width="17.28515625" customWidth="1"/>
    <col min="14" max="14" width="16.5703125" customWidth="1"/>
    <col min="15" max="15" width="17.85546875" customWidth="1"/>
    <col min="16" max="16" width="16.7109375" customWidth="1"/>
    <col min="18" max="45" width="11.42578125" style="106"/>
  </cols>
  <sheetData>
    <row r="1" spans="1:19" s="106" customFormat="1" x14ac:dyDescent="0.25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</row>
    <row r="2" spans="1:19" s="106" customFormat="1" x14ac:dyDescent="0.25">
      <c r="A2" s="108" t="s">
        <v>101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</row>
    <row r="3" spans="1:19" s="106" customFormat="1" x14ac:dyDescent="0.25">
      <c r="A3" s="109" t="str">
        <f>+'Vigencia Actual'!A3:AE3</f>
        <v>Vigencia: 01-01-2021 al 31-12-2021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</row>
    <row r="4" spans="1:19" s="106" customFormat="1" x14ac:dyDescent="0.25">
      <c r="A4" s="110" t="s">
        <v>3</v>
      </c>
      <c r="B4" s="110"/>
      <c r="C4" s="110"/>
      <c r="D4" s="110"/>
      <c r="E4" s="110"/>
      <c r="F4" s="110"/>
      <c r="G4" s="110"/>
      <c r="H4" s="110"/>
      <c r="I4" s="110"/>
      <c r="J4" s="110"/>
      <c r="K4" s="111"/>
      <c r="L4" s="112" t="str">
        <f>+'Vigencia Actual'!AE5</f>
        <v>Corte del Informe: 31-12-2021</v>
      </c>
      <c r="M4" s="112"/>
      <c r="N4" s="113"/>
      <c r="O4" s="113"/>
      <c r="P4" s="113"/>
      <c r="Q4" s="113"/>
    </row>
    <row r="5" spans="1:19" s="106" customFormat="1" x14ac:dyDescent="0.25">
      <c r="A5" s="114" t="s">
        <v>4</v>
      </c>
      <c r="B5" s="114"/>
      <c r="C5" s="114"/>
      <c r="D5" s="114"/>
      <c r="E5" s="115"/>
      <c r="F5" s="115"/>
      <c r="G5" s="116" t="s">
        <v>5</v>
      </c>
      <c r="H5" s="116"/>
      <c r="I5" s="116"/>
      <c r="J5" s="116"/>
      <c r="K5" s="113"/>
      <c r="L5" s="113"/>
      <c r="M5" s="113"/>
      <c r="N5" s="113"/>
      <c r="O5" s="113"/>
      <c r="P5" s="113"/>
      <c r="Q5" s="113"/>
    </row>
    <row r="6" spans="1:19" ht="51.75" customHeight="1" x14ac:dyDescent="0.25">
      <c r="A6" s="78">
        <v>1</v>
      </c>
      <c r="B6" s="78">
        <v>2</v>
      </c>
      <c r="C6" s="78">
        <v>3</v>
      </c>
      <c r="D6" s="78">
        <v>4</v>
      </c>
      <c r="E6" s="78" t="s">
        <v>6</v>
      </c>
      <c r="F6" s="78" t="s">
        <v>7</v>
      </c>
      <c r="G6" s="78">
        <v>1</v>
      </c>
      <c r="H6" s="78">
        <v>2</v>
      </c>
      <c r="I6" s="78">
        <v>3</v>
      </c>
      <c r="J6" s="79">
        <v>4</v>
      </c>
      <c r="K6" s="12" t="s">
        <v>8</v>
      </c>
      <c r="L6" s="12" t="s">
        <v>12</v>
      </c>
      <c r="M6" s="12" t="s">
        <v>100</v>
      </c>
      <c r="N6" s="12" t="s">
        <v>26</v>
      </c>
      <c r="O6" s="12" t="s">
        <v>102</v>
      </c>
      <c r="P6" s="12" t="s">
        <v>27</v>
      </c>
      <c r="Q6" s="12" t="s">
        <v>28</v>
      </c>
    </row>
    <row r="7" spans="1:19" ht="25.5" x14ac:dyDescent="0.25">
      <c r="A7" s="15" t="s">
        <v>29</v>
      </c>
      <c r="B7" s="16"/>
      <c r="C7" s="16"/>
      <c r="D7" s="16"/>
      <c r="E7" s="16"/>
      <c r="F7" s="16"/>
      <c r="G7" s="16"/>
      <c r="H7" s="16"/>
      <c r="I7" s="16"/>
      <c r="J7" s="17"/>
      <c r="K7" s="18" t="s">
        <v>30</v>
      </c>
      <c r="L7" s="20">
        <f>+'Vigencia Actual'!O7</f>
        <v>1515214985000</v>
      </c>
      <c r="M7" s="22">
        <f>+'Vigencia Anterior'!Y7</f>
        <v>104805155898.64001</v>
      </c>
      <c r="N7" s="22">
        <f>+'Vigencia Actual'!AC7</f>
        <v>1087102708787.3601</v>
      </c>
      <c r="O7" s="22">
        <f>+M7+N7</f>
        <v>1191907864686</v>
      </c>
      <c r="P7" s="22">
        <f>+L7-N7</f>
        <v>428112276212.63989</v>
      </c>
      <c r="Q7" s="80">
        <f>+N7/L7</f>
        <v>0.71745773342345875</v>
      </c>
      <c r="S7" s="107"/>
    </row>
    <row r="8" spans="1:19" x14ac:dyDescent="0.25">
      <c r="A8" s="34" t="s">
        <v>29</v>
      </c>
      <c r="B8" s="35" t="s">
        <v>31</v>
      </c>
      <c r="C8" s="35" t="s">
        <v>32</v>
      </c>
      <c r="D8" s="35" t="s">
        <v>31</v>
      </c>
      <c r="E8" s="35" t="s">
        <v>34</v>
      </c>
      <c r="F8" s="35" t="s">
        <v>31</v>
      </c>
      <c r="G8" s="35" t="s">
        <v>37</v>
      </c>
      <c r="H8" s="35" t="s">
        <v>38</v>
      </c>
      <c r="I8" s="35"/>
      <c r="J8" s="36"/>
      <c r="K8" s="33" t="s">
        <v>39</v>
      </c>
      <c r="L8" s="28">
        <f>+'[13]Vigencia Actual'!O13</f>
        <v>0</v>
      </c>
      <c r="M8" s="19">
        <f>+'Vigencia Anterior'!Y13</f>
        <v>5211382</v>
      </c>
      <c r="N8" s="19">
        <f>+'[13]Vigencia Actual'!AC13</f>
        <v>0</v>
      </c>
      <c r="O8" s="19">
        <f t="shared" ref="O8:O25" si="0">+M8+N8</f>
        <v>5211382</v>
      </c>
      <c r="P8" s="19">
        <f t="shared" ref="P8:P25" si="1">+L8-N8</f>
        <v>0</v>
      </c>
      <c r="Q8" s="27"/>
    </row>
    <row r="9" spans="1:19" x14ac:dyDescent="0.25">
      <c r="A9" s="34" t="s">
        <v>29</v>
      </c>
      <c r="B9" s="35" t="s">
        <v>31</v>
      </c>
      <c r="C9" s="35" t="s">
        <v>32</v>
      </c>
      <c r="D9" s="35" t="s">
        <v>31</v>
      </c>
      <c r="E9" s="35" t="s">
        <v>34</v>
      </c>
      <c r="F9" s="35" t="s">
        <v>40</v>
      </c>
      <c r="G9" s="35" t="s">
        <v>42</v>
      </c>
      <c r="H9" s="35">
        <v>1</v>
      </c>
      <c r="I9" s="35"/>
      <c r="J9" s="36"/>
      <c r="K9" s="33" t="s">
        <v>44</v>
      </c>
      <c r="L9" s="28">
        <f>+'Vigencia Actual'!O16</f>
        <v>1207017700000</v>
      </c>
      <c r="M9" s="19">
        <f>+'Vigencia Anterior'!Y16</f>
        <v>94936893718.089996</v>
      </c>
      <c r="N9" s="38">
        <f>+'Vigencia Actual'!AC16</f>
        <v>731053973294.29004</v>
      </c>
      <c r="O9" s="19">
        <f>+M9+N9</f>
        <v>825990867012.38</v>
      </c>
      <c r="P9" s="19">
        <f t="shared" si="1"/>
        <v>475963726705.70996</v>
      </c>
      <c r="Q9" s="29">
        <f>+N9/L9</f>
        <v>0.60566963789701678</v>
      </c>
    </row>
    <row r="10" spans="1:19" x14ac:dyDescent="0.25">
      <c r="A10" s="34" t="s">
        <v>29</v>
      </c>
      <c r="B10" s="35" t="s">
        <v>31</v>
      </c>
      <c r="C10" s="35" t="s">
        <v>32</v>
      </c>
      <c r="D10" s="35" t="s">
        <v>31</v>
      </c>
      <c r="E10" s="35" t="s">
        <v>34</v>
      </c>
      <c r="F10" s="35" t="s">
        <v>40</v>
      </c>
      <c r="G10" s="35" t="s">
        <v>42</v>
      </c>
      <c r="H10" s="35">
        <v>2</v>
      </c>
      <c r="I10" s="35"/>
      <c r="J10" s="36"/>
      <c r="K10" s="33" t="s">
        <v>45</v>
      </c>
      <c r="L10" s="28">
        <f>+'Vigencia Actual'!O17</f>
        <v>52000000000</v>
      </c>
      <c r="M10" s="19">
        <f>+'Vigencia Anterior'!Y17</f>
        <v>2729769104</v>
      </c>
      <c r="N10" s="38">
        <f>+'Vigencia Actual'!AC17</f>
        <v>71452043376.569992</v>
      </c>
      <c r="O10" s="19">
        <f t="shared" si="0"/>
        <v>74181812480.569992</v>
      </c>
      <c r="P10" s="19">
        <f t="shared" si="1"/>
        <v>-19452043376.569992</v>
      </c>
      <c r="Q10" s="29">
        <f>+N10/L10</f>
        <v>1.3740777572417306</v>
      </c>
    </row>
    <row r="11" spans="1:19" x14ac:dyDescent="0.25">
      <c r="A11" s="34" t="s">
        <v>29</v>
      </c>
      <c r="B11" s="35" t="s">
        <v>31</v>
      </c>
      <c r="C11" s="35" t="s">
        <v>32</v>
      </c>
      <c r="D11" s="35" t="s">
        <v>31</v>
      </c>
      <c r="E11" s="35" t="s">
        <v>34</v>
      </c>
      <c r="F11" s="35" t="s">
        <v>40</v>
      </c>
      <c r="G11" s="35" t="s">
        <v>46</v>
      </c>
      <c r="H11" s="35"/>
      <c r="I11" s="35"/>
      <c r="J11" s="36"/>
      <c r="K11" s="33" t="s">
        <v>47</v>
      </c>
      <c r="L11" s="28">
        <f>+'Vigencia Actual'!O18</f>
        <v>6659000000</v>
      </c>
      <c r="M11" s="19">
        <f>+'[13]Vigencia Anterior'!Y18</f>
        <v>0</v>
      </c>
      <c r="N11" s="38">
        <f>+'Vigencia Actual'!AC18</f>
        <v>6948709131</v>
      </c>
      <c r="O11" s="19">
        <f t="shared" si="0"/>
        <v>6948709131</v>
      </c>
      <c r="P11" s="19">
        <f t="shared" si="1"/>
        <v>-289709131</v>
      </c>
      <c r="Q11" s="29">
        <f>+N11/L11</f>
        <v>1.0435064020123141</v>
      </c>
    </row>
    <row r="12" spans="1:19" x14ac:dyDescent="0.25">
      <c r="A12" s="34">
        <v>3</v>
      </c>
      <c r="B12" s="35">
        <v>1</v>
      </c>
      <c r="C12" s="35">
        <v>1</v>
      </c>
      <c r="D12" s="35">
        <v>2</v>
      </c>
      <c r="E12" s="35">
        <v>3</v>
      </c>
      <c r="F12" s="35">
        <v>1</v>
      </c>
      <c r="G12" s="35">
        <v>3</v>
      </c>
      <c r="H12" s="35"/>
      <c r="I12" s="35"/>
      <c r="J12" s="36"/>
      <c r="K12" s="33" t="s">
        <v>111</v>
      </c>
      <c r="L12" s="28"/>
      <c r="M12" s="19"/>
      <c r="N12" s="95">
        <f>+'Vigencia Actual'!AA20</f>
        <v>18923361</v>
      </c>
      <c r="O12" s="19">
        <f t="shared" si="0"/>
        <v>18923361</v>
      </c>
      <c r="P12" s="19">
        <f t="shared" si="1"/>
        <v>-18923361</v>
      </c>
      <c r="Q12" s="29"/>
    </row>
    <row r="13" spans="1:19" x14ac:dyDescent="0.25">
      <c r="A13" s="34" t="s">
        <v>29</v>
      </c>
      <c r="B13" s="35" t="s">
        <v>31</v>
      </c>
      <c r="C13" s="35" t="s">
        <v>32</v>
      </c>
      <c r="D13" s="35" t="s">
        <v>31</v>
      </c>
      <c r="E13" s="35" t="s">
        <v>34</v>
      </c>
      <c r="F13" s="35" t="s">
        <v>29</v>
      </c>
      <c r="G13" s="35" t="s">
        <v>34</v>
      </c>
      <c r="H13" s="35"/>
      <c r="I13" s="35"/>
      <c r="J13" s="36"/>
      <c r="K13" s="33" t="s">
        <v>49</v>
      </c>
      <c r="L13" s="28">
        <f>+'[13]Vigencia Actual'!O20</f>
        <v>0</v>
      </c>
      <c r="M13" s="19">
        <f>+'[13]Vigencia Anterior'!Y20</f>
        <v>0</v>
      </c>
      <c r="N13" s="38">
        <f>+'Vigencia Actual'!AC21</f>
        <v>624209837.10999978</v>
      </c>
      <c r="O13" s="19">
        <f t="shared" si="0"/>
        <v>624209837.10999978</v>
      </c>
      <c r="P13" s="19">
        <f t="shared" si="1"/>
        <v>-624209837.10999978</v>
      </c>
      <c r="Q13" s="27"/>
    </row>
    <row r="14" spans="1:19" x14ac:dyDescent="0.25">
      <c r="A14" s="34" t="s">
        <v>29</v>
      </c>
      <c r="B14" s="35" t="s">
        <v>31</v>
      </c>
      <c r="C14" s="35" t="s">
        <v>32</v>
      </c>
      <c r="D14" s="35" t="s">
        <v>31</v>
      </c>
      <c r="E14" s="35" t="s">
        <v>34</v>
      </c>
      <c r="F14" s="35" t="s">
        <v>50</v>
      </c>
      <c r="G14" s="35" t="s">
        <v>52</v>
      </c>
      <c r="H14" s="35"/>
      <c r="I14" s="35"/>
      <c r="J14" s="36"/>
      <c r="K14" s="33" t="s">
        <v>53</v>
      </c>
      <c r="L14" s="28">
        <f>+'Vigencia Actual'!O24</f>
        <v>191133000000</v>
      </c>
      <c r="M14" s="19">
        <f>+'Vigencia Anterior'!Y19</f>
        <v>0</v>
      </c>
      <c r="N14" s="38">
        <f>+'Vigencia Actual'!AC24</f>
        <v>218567077244.22998</v>
      </c>
      <c r="O14" s="19">
        <f t="shared" si="0"/>
        <v>218567077244.22998</v>
      </c>
      <c r="P14" s="19">
        <f t="shared" si="1"/>
        <v>-27434077244.22998</v>
      </c>
      <c r="Q14" s="29">
        <f>+N14/L14</f>
        <v>1.1435339645389859</v>
      </c>
    </row>
    <row r="15" spans="1:19" x14ac:dyDescent="0.25">
      <c r="A15" s="34" t="s">
        <v>29</v>
      </c>
      <c r="B15" s="35" t="s">
        <v>31</v>
      </c>
      <c r="C15" s="35" t="s">
        <v>32</v>
      </c>
      <c r="D15" s="35" t="s">
        <v>31</v>
      </c>
      <c r="E15" s="35" t="s">
        <v>34</v>
      </c>
      <c r="F15" s="35" t="s">
        <v>54</v>
      </c>
      <c r="G15" s="35" t="s">
        <v>34</v>
      </c>
      <c r="H15" s="84" t="s">
        <v>70</v>
      </c>
      <c r="I15" s="35">
        <v>3</v>
      </c>
      <c r="J15" s="36">
        <v>2</v>
      </c>
      <c r="K15" s="33" t="s">
        <v>110</v>
      </c>
      <c r="L15" s="28">
        <f>+'Vigencia Actual'!O29</f>
        <v>5396885000</v>
      </c>
      <c r="M15" s="19">
        <f>+'Vigencia Anterior'!Y24</f>
        <v>0</v>
      </c>
      <c r="N15" s="38">
        <f>+'Vigencia Actual'!AC29</f>
        <v>0</v>
      </c>
      <c r="O15" s="19">
        <f t="shared" si="0"/>
        <v>0</v>
      </c>
      <c r="P15" s="19">
        <f t="shared" si="1"/>
        <v>5396885000</v>
      </c>
      <c r="Q15" s="29">
        <f>+N15/L15</f>
        <v>0</v>
      </c>
    </row>
    <row r="16" spans="1:19" ht="25.5" x14ac:dyDescent="0.25">
      <c r="A16" s="34" t="s">
        <v>29</v>
      </c>
      <c r="B16" s="35" t="s">
        <v>31</v>
      </c>
      <c r="C16" s="35" t="s">
        <v>32</v>
      </c>
      <c r="D16" s="35" t="s">
        <v>31</v>
      </c>
      <c r="E16" s="35" t="s">
        <v>34</v>
      </c>
      <c r="F16" s="35" t="s">
        <v>54</v>
      </c>
      <c r="G16" s="35" t="s">
        <v>34</v>
      </c>
      <c r="H16" s="35" t="s">
        <v>57</v>
      </c>
      <c r="I16" s="35" t="s">
        <v>40</v>
      </c>
      <c r="J16" s="36" t="s">
        <v>31</v>
      </c>
      <c r="K16" s="33" t="s">
        <v>60</v>
      </c>
      <c r="L16" s="28">
        <f>+'Vigencia Actual'!O32</f>
        <v>3008400000</v>
      </c>
      <c r="M16" s="19">
        <f>+'Vigencia Anterior'!Y27</f>
        <v>57627373</v>
      </c>
      <c r="N16" s="38">
        <f>+'Vigencia Actual'!AC32</f>
        <v>5534849865</v>
      </c>
      <c r="O16" s="19">
        <f t="shared" si="0"/>
        <v>5592477238</v>
      </c>
      <c r="P16" s="19">
        <f t="shared" si="1"/>
        <v>-2526449865</v>
      </c>
      <c r="Q16" s="29">
        <f>+N16/L16</f>
        <v>1.8397985191463901</v>
      </c>
    </row>
    <row r="17" spans="1:17" x14ac:dyDescent="0.25">
      <c r="A17" s="34" t="s">
        <v>29</v>
      </c>
      <c r="B17" s="35" t="s">
        <v>31</v>
      </c>
      <c r="C17" s="35" t="s">
        <v>32</v>
      </c>
      <c r="D17" s="35" t="s">
        <v>31</v>
      </c>
      <c r="E17" s="35" t="s">
        <v>34</v>
      </c>
      <c r="F17" s="35" t="s">
        <v>54</v>
      </c>
      <c r="G17" s="35" t="s">
        <v>34</v>
      </c>
      <c r="H17" s="35" t="s">
        <v>61</v>
      </c>
      <c r="I17" s="35" t="s">
        <v>63</v>
      </c>
      <c r="J17" s="36" t="s">
        <v>31</v>
      </c>
      <c r="K17" s="33" t="s">
        <v>65</v>
      </c>
      <c r="L17" s="28">
        <f>+'[13]Vigencia Actual'!O30</f>
        <v>0</v>
      </c>
      <c r="M17" s="19">
        <f>+'[13]Vigencia Anterior'!Y30</f>
        <v>0</v>
      </c>
      <c r="N17" s="38">
        <f>+'Vigencia Actual'!AC35</f>
        <v>975300</v>
      </c>
      <c r="O17" s="19">
        <f>+M17+N17</f>
        <v>975300</v>
      </c>
      <c r="P17" s="19">
        <f>+L17-N17</f>
        <v>-975300</v>
      </c>
      <c r="Q17" s="27"/>
    </row>
    <row r="18" spans="1:17" ht="25.5" x14ac:dyDescent="0.25">
      <c r="A18" s="34" t="s">
        <v>29</v>
      </c>
      <c r="B18" s="35" t="s">
        <v>31</v>
      </c>
      <c r="C18" s="35" t="s">
        <v>32</v>
      </c>
      <c r="D18" s="35" t="s">
        <v>31</v>
      </c>
      <c r="E18" s="35" t="s">
        <v>34</v>
      </c>
      <c r="F18" s="35" t="s">
        <v>66</v>
      </c>
      <c r="G18" s="35" t="s">
        <v>32</v>
      </c>
      <c r="H18" s="81"/>
      <c r="I18" s="81"/>
      <c r="J18" s="82"/>
      <c r="K18" s="83" t="s">
        <v>68</v>
      </c>
      <c r="L18" s="28">
        <f>+'[13]Vigencia Actual'!O40</f>
        <v>0</v>
      </c>
      <c r="M18" s="19">
        <f>+'Vigencia Anterior'!Y29</f>
        <v>0</v>
      </c>
      <c r="N18" s="38">
        <f>+'Vigencia Actual'!AC37</f>
        <v>0</v>
      </c>
      <c r="O18" s="19">
        <f t="shared" ref="O18:O20" si="2">+M18+N18</f>
        <v>0</v>
      </c>
      <c r="P18" s="19">
        <f t="shared" ref="P18:P20" si="3">+L18-N18</f>
        <v>0</v>
      </c>
      <c r="Q18" s="27"/>
    </row>
    <row r="19" spans="1:17" x14ac:dyDescent="0.25">
      <c r="A19" s="34" t="s">
        <v>29</v>
      </c>
      <c r="B19" s="35" t="s">
        <v>31</v>
      </c>
      <c r="C19" s="35" t="s">
        <v>32</v>
      </c>
      <c r="D19" s="35" t="s">
        <v>31</v>
      </c>
      <c r="E19" s="35" t="s">
        <v>34</v>
      </c>
      <c r="F19" s="35" t="s">
        <v>66</v>
      </c>
      <c r="G19" s="35" t="s">
        <v>34</v>
      </c>
      <c r="H19" s="81"/>
      <c r="I19" s="81"/>
      <c r="J19" s="82"/>
      <c r="K19" s="83" t="s">
        <v>69</v>
      </c>
      <c r="L19" s="28">
        <f>+'[13]Vigencia Actual'!O33</f>
        <v>0</v>
      </c>
      <c r="M19" s="19">
        <f>+'Vigencia Anterior'!Y30</f>
        <v>7289655</v>
      </c>
      <c r="N19" s="38">
        <f>+'Vigencia Actual'!AC38</f>
        <v>184339</v>
      </c>
      <c r="O19" s="19">
        <f t="shared" si="2"/>
        <v>7473994</v>
      </c>
      <c r="P19" s="19">
        <f t="shared" si="3"/>
        <v>-184339</v>
      </c>
      <c r="Q19" s="27"/>
    </row>
    <row r="20" spans="1:17" x14ac:dyDescent="0.25">
      <c r="A20" s="34" t="s">
        <v>29</v>
      </c>
      <c r="B20" s="35" t="s">
        <v>31</v>
      </c>
      <c r="C20" s="35" t="s">
        <v>32</v>
      </c>
      <c r="D20" s="35" t="s">
        <v>40</v>
      </c>
      <c r="E20" s="35" t="s">
        <v>32</v>
      </c>
      <c r="F20" s="35" t="s">
        <v>40</v>
      </c>
      <c r="G20" s="35" t="s">
        <v>52</v>
      </c>
      <c r="H20" s="35"/>
      <c r="I20" s="35"/>
      <c r="J20" s="36"/>
      <c r="K20" s="33" t="s">
        <v>78</v>
      </c>
      <c r="L20" s="28">
        <f>+'[13]Vigencia Actual'!O41</f>
        <v>0</v>
      </c>
      <c r="M20" s="19">
        <f>+'[13]Vigencia Anterior'!Y41</f>
        <v>0</v>
      </c>
      <c r="N20" s="38">
        <f>+'Vigencia Actual'!AC47</f>
        <v>0</v>
      </c>
      <c r="O20" s="19">
        <f t="shared" si="2"/>
        <v>0</v>
      </c>
      <c r="P20" s="19">
        <f t="shared" si="3"/>
        <v>0</v>
      </c>
      <c r="Q20" s="27"/>
    </row>
    <row r="21" spans="1:17" ht="25.5" x14ac:dyDescent="0.25">
      <c r="A21" s="34" t="s">
        <v>29</v>
      </c>
      <c r="B21" s="35" t="s">
        <v>31</v>
      </c>
      <c r="C21" s="35" t="s">
        <v>32</v>
      </c>
      <c r="D21" s="35" t="s">
        <v>40</v>
      </c>
      <c r="E21" s="35" t="s">
        <v>34</v>
      </c>
      <c r="F21" s="35" t="s">
        <v>31</v>
      </c>
      <c r="G21" s="35"/>
      <c r="H21" s="35"/>
      <c r="I21" s="35"/>
      <c r="J21" s="36"/>
      <c r="K21" s="33" t="s">
        <v>80</v>
      </c>
      <c r="L21" s="28">
        <f>+'Vigencia Actual'!O49</f>
        <v>50000000000</v>
      </c>
      <c r="M21" s="19">
        <f>+'[13]Vigencia Anterior'!Y43</f>
        <v>0</v>
      </c>
      <c r="N21" s="38">
        <f>+'Vigencia Actual'!AC49</f>
        <v>48271279132.169998</v>
      </c>
      <c r="O21" s="19">
        <f t="shared" si="0"/>
        <v>48271279132.169998</v>
      </c>
      <c r="P21" s="19">
        <f t="shared" si="1"/>
        <v>1728720867.8300018</v>
      </c>
      <c r="Q21" s="29">
        <f>+N21/L21</f>
        <v>0.96542558264339995</v>
      </c>
    </row>
    <row r="22" spans="1:17" ht="25.5" x14ac:dyDescent="0.25">
      <c r="A22" s="34" t="s">
        <v>29</v>
      </c>
      <c r="B22" s="35" t="s">
        <v>31</v>
      </c>
      <c r="C22" s="35" t="s">
        <v>32</v>
      </c>
      <c r="D22" s="35" t="s">
        <v>40</v>
      </c>
      <c r="E22" s="35" t="s">
        <v>70</v>
      </c>
      <c r="F22" s="35" t="s">
        <v>31</v>
      </c>
      <c r="G22" s="35" t="s">
        <v>34</v>
      </c>
      <c r="H22" s="35" t="s">
        <v>32</v>
      </c>
      <c r="I22" s="35"/>
      <c r="J22" s="36"/>
      <c r="K22" s="33" t="s">
        <v>84</v>
      </c>
      <c r="L22" s="28">
        <f>+'Vigencia Actual'!O53</f>
        <v>0</v>
      </c>
      <c r="M22" s="19">
        <f>+'[13]Vigencia Anterior'!Y46</f>
        <v>0</v>
      </c>
      <c r="N22" s="38">
        <f>+'Vigencia Actual'!AC53</f>
        <v>3890436071.3600006</v>
      </c>
      <c r="O22" s="19">
        <f>+M22+N22</f>
        <v>3890436071.3600006</v>
      </c>
      <c r="P22" s="19">
        <f t="shared" si="1"/>
        <v>-3890436071.3600006</v>
      </c>
      <c r="Q22" s="29"/>
    </row>
    <row r="23" spans="1:17" ht="25.5" x14ac:dyDescent="0.25">
      <c r="A23" s="34" t="s">
        <v>29</v>
      </c>
      <c r="B23" s="35" t="s">
        <v>31</v>
      </c>
      <c r="C23" s="35" t="s">
        <v>32</v>
      </c>
      <c r="D23" s="35" t="s">
        <v>40</v>
      </c>
      <c r="E23" s="35" t="s">
        <v>70</v>
      </c>
      <c r="F23" s="35" t="s">
        <v>31</v>
      </c>
      <c r="G23" s="35" t="s">
        <v>34</v>
      </c>
      <c r="H23" s="84" t="s">
        <v>37</v>
      </c>
      <c r="I23" s="35"/>
      <c r="J23" s="36"/>
      <c r="K23" s="33" t="s">
        <v>87</v>
      </c>
      <c r="L23" s="28">
        <v>0</v>
      </c>
      <c r="M23" s="19">
        <f>+'Vigencia Anterior'!Y38</f>
        <v>0</v>
      </c>
      <c r="N23" s="38">
        <f>+'Vigencia Actual'!AC56</f>
        <v>739578614.63</v>
      </c>
      <c r="O23" s="19">
        <f t="shared" si="0"/>
        <v>739578614.63</v>
      </c>
      <c r="P23" s="19">
        <f t="shared" si="1"/>
        <v>-739578614.63</v>
      </c>
      <c r="Q23" s="29"/>
    </row>
    <row r="24" spans="1:17" x14ac:dyDescent="0.25">
      <c r="A24" s="70" t="s">
        <v>29</v>
      </c>
      <c r="B24" s="71" t="s">
        <v>31</v>
      </c>
      <c r="C24" s="71" t="s">
        <v>32</v>
      </c>
      <c r="D24" s="71" t="s">
        <v>40</v>
      </c>
      <c r="E24" s="71" t="s">
        <v>94</v>
      </c>
      <c r="F24" s="71" t="s">
        <v>31</v>
      </c>
      <c r="G24" s="71" t="s">
        <v>52</v>
      </c>
      <c r="H24" s="71"/>
      <c r="I24" s="71"/>
      <c r="J24" s="71"/>
      <c r="K24" s="67" t="s">
        <v>97</v>
      </c>
      <c r="L24" s="28">
        <f>+'[13]Vigencia Actual'!O54</f>
        <v>0</v>
      </c>
      <c r="M24" s="19">
        <f>+'Vigencia Anterior'!Y41</f>
        <v>1685779841.9100001</v>
      </c>
      <c r="N24" s="19">
        <f>+'Vigencia Actual'!AC63</f>
        <v>0</v>
      </c>
      <c r="O24" s="19">
        <f>+M24+N24</f>
        <v>1685779841.9100001</v>
      </c>
      <c r="P24" s="19">
        <f t="shared" si="1"/>
        <v>0</v>
      </c>
      <c r="Q24" s="29"/>
    </row>
    <row r="25" spans="1:17" x14ac:dyDescent="0.25">
      <c r="A25" s="74" t="s">
        <v>29</v>
      </c>
      <c r="B25" s="75" t="s">
        <v>31</v>
      </c>
      <c r="C25" s="75" t="s">
        <v>32</v>
      </c>
      <c r="D25" s="75" t="s">
        <v>40</v>
      </c>
      <c r="E25" s="75" t="s">
        <v>94</v>
      </c>
      <c r="F25" s="75" t="s">
        <v>31</v>
      </c>
      <c r="G25" s="75" t="s">
        <v>70</v>
      </c>
      <c r="H25" s="75"/>
      <c r="I25" s="75"/>
      <c r="J25" s="75"/>
      <c r="K25" s="67" t="s">
        <v>98</v>
      </c>
      <c r="L25" s="28">
        <f>+'[13]Vigencia Actual'!O55</f>
        <v>0</v>
      </c>
      <c r="M25" s="19">
        <f>+'Vigencia Anterior'!Y42</f>
        <v>5382584824.6399994</v>
      </c>
      <c r="N25" s="19">
        <f>+'Vigencia Actual'!AC64</f>
        <v>469221</v>
      </c>
      <c r="O25" s="19">
        <f t="shared" si="0"/>
        <v>5383054045.6399994</v>
      </c>
      <c r="P25" s="19">
        <f t="shared" si="1"/>
        <v>-469221</v>
      </c>
      <c r="Q25" s="27"/>
    </row>
    <row r="26" spans="1:17" s="106" customFormat="1" x14ac:dyDescent="0.25"/>
    <row r="27" spans="1:17" s="106" customFormat="1" x14ac:dyDescent="0.25"/>
    <row r="28" spans="1:17" s="106" customFormat="1" x14ac:dyDescent="0.25"/>
    <row r="29" spans="1:17" s="106" customFormat="1" x14ac:dyDescent="0.25"/>
    <row r="30" spans="1:17" s="106" customFormat="1" x14ac:dyDescent="0.25"/>
    <row r="31" spans="1:17" s="106" customFormat="1" x14ac:dyDescent="0.25"/>
    <row r="32" spans="1:17" s="106" customFormat="1" x14ac:dyDescent="0.25"/>
    <row r="33" s="106" customFormat="1" x14ac:dyDescent="0.25"/>
    <row r="34" s="106" customFormat="1" x14ac:dyDescent="0.25"/>
    <row r="35" s="106" customFormat="1" x14ac:dyDescent="0.25"/>
    <row r="36" s="106" customFormat="1" x14ac:dyDescent="0.25"/>
    <row r="37" s="106" customFormat="1" x14ac:dyDescent="0.25"/>
    <row r="38" s="106" customFormat="1" x14ac:dyDescent="0.25"/>
    <row r="39" s="106" customFormat="1" x14ac:dyDescent="0.25"/>
    <row r="40" s="106" customFormat="1" x14ac:dyDescent="0.25"/>
    <row r="41" s="106" customFormat="1" x14ac:dyDescent="0.25"/>
    <row r="42" s="106" customFormat="1" x14ac:dyDescent="0.25"/>
    <row r="43" s="106" customFormat="1" x14ac:dyDescent="0.25"/>
    <row r="44" s="106" customFormat="1" x14ac:dyDescent="0.25"/>
    <row r="45" s="106" customFormat="1" x14ac:dyDescent="0.25"/>
    <row r="46" s="106" customFormat="1" x14ac:dyDescent="0.25"/>
    <row r="47" s="106" customFormat="1" x14ac:dyDescent="0.25"/>
    <row r="48" s="106" customFormat="1" x14ac:dyDescent="0.25"/>
    <row r="49" s="106" customFormat="1" x14ac:dyDescent="0.25"/>
    <row r="50" s="106" customFormat="1" x14ac:dyDescent="0.25"/>
    <row r="51" s="106" customFormat="1" x14ac:dyDescent="0.25"/>
    <row r="52" s="106" customFormat="1" x14ac:dyDescent="0.25"/>
    <row r="53" s="106" customFormat="1" x14ac:dyDescent="0.25"/>
    <row r="54" s="106" customFormat="1" x14ac:dyDescent="0.25"/>
    <row r="55" s="106" customFormat="1" x14ac:dyDescent="0.25"/>
    <row r="56" s="106" customFormat="1" x14ac:dyDescent="0.25"/>
    <row r="57" s="106" customFormat="1" x14ac:dyDescent="0.25"/>
    <row r="58" s="106" customFormat="1" x14ac:dyDescent="0.25"/>
    <row r="59" s="106" customFormat="1" x14ac:dyDescent="0.25"/>
    <row r="60" s="106" customFormat="1" x14ac:dyDescent="0.25"/>
    <row r="61" s="106" customFormat="1" x14ac:dyDescent="0.25"/>
    <row r="62" s="106" customFormat="1" x14ac:dyDescent="0.25"/>
    <row r="63" s="106" customFormat="1" x14ac:dyDescent="0.25"/>
    <row r="64" s="106" customFormat="1" x14ac:dyDescent="0.25"/>
    <row r="65" s="106" customFormat="1" x14ac:dyDescent="0.25"/>
    <row r="66" s="106" customFormat="1" x14ac:dyDescent="0.25"/>
    <row r="67" s="106" customFormat="1" x14ac:dyDescent="0.25"/>
    <row r="68" s="106" customFormat="1" x14ac:dyDescent="0.25"/>
    <row r="69" s="106" customFormat="1" x14ac:dyDescent="0.25"/>
    <row r="70" s="106" customFormat="1" x14ac:dyDescent="0.25"/>
    <row r="71" s="106" customFormat="1" x14ac:dyDescent="0.25"/>
    <row r="72" s="106" customFormat="1" x14ac:dyDescent="0.25"/>
    <row r="73" s="106" customFormat="1" x14ac:dyDescent="0.25"/>
    <row r="74" s="106" customFormat="1" x14ac:dyDescent="0.25"/>
    <row r="75" s="106" customFormat="1" x14ac:dyDescent="0.25"/>
    <row r="76" s="106" customFormat="1" x14ac:dyDescent="0.25"/>
    <row r="77" s="106" customFormat="1" x14ac:dyDescent="0.25"/>
    <row r="78" s="106" customFormat="1" x14ac:dyDescent="0.25"/>
    <row r="79" s="106" customFormat="1" x14ac:dyDescent="0.25"/>
    <row r="80" s="106" customFormat="1" x14ac:dyDescent="0.25"/>
    <row r="81" s="106" customFormat="1" x14ac:dyDescent="0.25"/>
    <row r="82" s="106" customFormat="1" x14ac:dyDescent="0.25"/>
    <row r="83" s="106" customFormat="1" x14ac:dyDescent="0.25"/>
    <row r="84" s="106" customFormat="1" x14ac:dyDescent="0.25"/>
    <row r="85" s="106" customFormat="1" x14ac:dyDescent="0.25"/>
    <row r="86" s="106" customFormat="1" x14ac:dyDescent="0.25"/>
    <row r="87" s="106" customFormat="1" x14ac:dyDescent="0.25"/>
    <row r="88" s="106" customFormat="1" x14ac:dyDescent="0.25"/>
    <row r="89" s="106" customFormat="1" x14ac:dyDescent="0.25"/>
    <row r="90" s="106" customFormat="1" x14ac:dyDescent="0.25"/>
    <row r="91" s="106" customFormat="1" x14ac:dyDescent="0.25"/>
    <row r="92" s="106" customFormat="1" x14ac:dyDescent="0.25"/>
    <row r="93" s="106" customFormat="1" x14ac:dyDescent="0.25"/>
    <row r="94" s="106" customFormat="1" x14ac:dyDescent="0.25"/>
    <row r="95" s="106" customFormat="1" x14ac:dyDescent="0.25"/>
    <row r="96" s="106" customFormat="1" x14ac:dyDescent="0.25"/>
    <row r="97" s="106" customFormat="1" x14ac:dyDescent="0.25"/>
    <row r="98" s="106" customFormat="1" x14ac:dyDescent="0.25"/>
    <row r="99" s="106" customFormat="1" x14ac:dyDescent="0.25"/>
    <row r="100" s="106" customFormat="1" x14ac:dyDescent="0.25"/>
    <row r="101" s="106" customFormat="1" x14ac:dyDescent="0.25"/>
    <row r="102" s="106" customFormat="1" x14ac:dyDescent="0.25"/>
    <row r="103" s="106" customFormat="1" x14ac:dyDescent="0.25"/>
    <row r="104" s="106" customFormat="1" x14ac:dyDescent="0.25"/>
    <row r="105" s="106" customFormat="1" x14ac:dyDescent="0.25"/>
    <row r="106" s="106" customFormat="1" x14ac:dyDescent="0.25"/>
    <row r="107" s="106" customFormat="1" x14ac:dyDescent="0.25"/>
    <row r="108" s="106" customFormat="1" x14ac:dyDescent="0.25"/>
    <row r="109" s="106" customFormat="1" x14ac:dyDescent="0.25"/>
    <row r="110" s="106" customFormat="1" x14ac:dyDescent="0.25"/>
    <row r="111" s="106" customFormat="1" x14ac:dyDescent="0.25"/>
    <row r="112" s="106" customFormat="1" x14ac:dyDescent="0.25"/>
    <row r="113" s="106" customFormat="1" x14ac:dyDescent="0.25"/>
    <row r="114" s="106" customFormat="1" x14ac:dyDescent="0.25"/>
    <row r="115" s="106" customFormat="1" x14ac:dyDescent="0.25"/>
    <row r="116" s="106" customFormat="1" x14ac:dyDescent="0.25"/>
    <row r="117" s="106" customFormat="1" x14ac:dyDescent="0.25"/>
    <row r="118" s="106" customFormat="1" x14ac:dyDescent="0.25"/>
    <row r="119" s="106" customFormat="1" x14ac:dyDescent="0.25"/>
    <row r="120" s="106" customFormat="1" x14ac:dyDescent="0.25"/>
    <row r="121" s="106" customFormat="1" x14ac:dyDescent="0.25"/>
    <row r="122" s="106" customFormat="1" x14ac:dyDescent="0.25"/>
    <row r="123" s="106" customFormat="1" x14ac:dyDescent="0.25"/>
    <row r="124" s="106" customFormat="1" x14ac:dyDescent="0.25"/>
    <row r="125" s="106" customFormat="1" x14ac:dyDescent="0.25"/>
    <row r="126" s="106" customFormat="1" x14ac:dyDescent="0.25"/>
    <row r="127" s="106" customFormat="1" x14ac:dyDescent="0.25"/>
    <row r="128" s="106" customFormat="1" x14ac:dyDescent="0.25"/>
    <row r="129" s="106" customFormat="1" x14ac:dyDescent="0.25"/>
    <row r="130" s="106" customFormat="1" x14ac:dyDescent="0.25"/>
    <row r="131" s="106" customFormat="1" x14ac:dyDescent="0.25"/>
    <row r="132" s="106" customFormat="1" x14ac:dyDescent="0.25"/>
    <row r="133" s="106" customFormat="1" x14ac:dyDescent="0.25"/>
    <row r="134" s="106" customFormat="1" x14ac:dyDescent="0.25"/>
    <row r="135" s="106" customFormat="1" x14ac:dyDescent="0.25"/>
    <row r="136" s="106" customFormat="1" x14ac:dyDescent="0.25"/>
    <row r="137" s="106" customFormat="1" x14ac:dyDescent="0.25"/>
    <row r="138" s="106" customFormat="1" x14ac:dyDescent="0.25"/>
    <row r="139" s="106" customFormat="1" x14ac:dyDescent="0.25"/>
    <row r="140" s="106" customFormat="1" x14ac:dyDescent="0.25"/>
    <row r="141" s="106" customFormat="1" x14ac:dyDescent="0.25"/>
    <row r="142" s="106" customFormat="1" x14ac:dyDescent="0.25"/>
    <row r="143" s="106" customFormat="1" x14ac:dyDescent="0.25"/>
    <row r="144" s="106" customFormat="1" x14ac:dyDescent="0.25"/>
    <row r="145" s="106" customFormat="1" x14ac:dyDescent="0.25"/>
    <row r="146" s="106" customFormat="1" x14ac:dyDescent="0.25"/>
    <row r="147" s="106" customFormat="1" x14ac:dyDescent="0.25"/>
    <row r="148" s="106" customFormat="1" x14ac:dyDescent="0.25"/>
    <row r="149" s="106" customFormat="1" x14ac:dyDescent="0.25"/>
    <row r="150" s="106" customFormat="1" x14ac:dyDescent="0.25"/>
    <row r="151" s="106" customFormat="1" x14ac:dyDescent="0.25"/>
    <row r="152" s="106" customFormat="1" x14ac:dyDescent="0.25"/>
    <row r="153" s="106" customFormat="1" x14ac:dyDescent="0.25"/>
    <row r="154" s="106" customFormat="1" x14ac:dyDescent="0.25"/>
    <row r="155" s="106" customFormat="1" x14ac:dyDescent="0.25"/>
    <row r="156" s="106" customFormat="1" x14ac:dyDescent="0.25"/>
    <row r="157" s="106" customFormat="1" x14ac:dyDescent="0.25"/>
    <row r="158" s="106" customFormat="1" x14ac:dyDescent="0.25"/>
    <row r="159" s="106" customFormat="1" x14ac:dyDescent="0.25"/>
    <row r="160" s="106" customFormat="1" x14ac:dyDescent="0.25"/>
    <row r="161" s="106" customFormat="1" x14ac:dyDescent="0.25"/>
    <row r="162" s="106" customFormat="1" x14ac:dyDescent="0.25"/>
    <row r="163" s="106" customFormat="1" x14ac:dyDescent="0.25"/>
    <row r="164" s="106" customFormat="1" x14ac:dyDescent="0.25"/>
    <row r="165" s="106" customFormat="1" x14ac:dyDescent="0.25"/>
    <row r="166" s="106" customFormat="1" x14ac:dyDescent="0.25"/>
    <row r="167" s="106" customFormat="1" x14ac:dyDescent="0.25"/>
    <row r="168" s="106" customFormat="1" x14ac:dyDescent="0.25"/>
    <row r="169" s="106" customFormat="1" x14ac:dyDescent="0.25"/>
    <row r="170" s="106" customFormat="1" x14ac:dyDescent="0.25"/>
    <row r="171" s="106" customFormat="1" x14ac:dyDescent="0.25"/>
    <row r="172" s="106" customFormat="1" x14ac:dyDescent="0.25"/>
    <row r="173" s="106" customFormat="1" x14ac:dyDescent="0.25"/>
    <row r="174" s="106" customFormat="1" x14ac:dyDescent="0.25"/>
    <row r="175" s="106" customFormat="1" x14ac:dyDescent="0.25"/>
    <row r="176" s="106" customFormat="1" x14ac:dyDescent="0.25"/>
    <row r="177" s="106" customFormat="1" x14ac:dyDescent="0.25"/>
    <row r="178" s="106" customFormat="1" x14ac:dyDescent="0.25"/>
    <row r="179" s="106" customFormat="1" x14ac:dyDescent="0.25"/>
    <row r="180" s="106" customFormat="1" x14ac:dyDescent="0.25"/>
    <row r="181" s="106" customFormat="1" x14ac:dyDescent="0.25"/>
    <row r="182" s="106" customFormat="1" x14ac:dyDescent="0.25"/>
    <row r="183" s="106" customFormat="1" x14ac:dyDescent="0.25"/>
    <row r="184" s="106" customFormat="1" x14ac:dyDescent="0.25"/>
    <row r="185" s="106" customFormat="1" x14ac:dyDescent="0.25"/>
    <row r="186" s="106" customFormat="1" x14ac:dyDescent="0.25"/>
    <row r="187" s="106" customFormat="1" x14ac:dyDescent="0.25"/>
    <row r="188" s="106" customFormat="1" x14ac:dyDescent="0.25"/>
    <row r="189" s="106" customFormat="1" x14ac:dyDescent="0.25"/>
    <row r="190" s="106" customFormat="1" x14ac:dyDescent="0.25"/>
    <row r="191" s="106" customFormat="1" x14ac:dyDescent="0.25"/>
    <row r="192" s="106" customFormat="1" x14ac:dyDescent="0.25"/>
    <row r="193" s="106" customFormat="1" x14ac:dyDescent="0.25"/>
    <row r="194" s="106" customFormat="1" x14ac:dyDescent="0.25"/>
    <row r="195" s="106" customFormat="1" x14ac:dyDescent="0.25"/>
    <row r="196" s="106" customFormat="1" x14ac:dyDescent="0.25"/>
    <row r="197" s="106" customFormat="1" x14ac:dyDescent="0.25"/>
    <row r="198" s="106" customFormat="1" x14ac:dyDescent="0.25"/>
    <row r="199" s="106" customFormat="1" x14ac:dyDescent="0.25"/>
    <row r="200" s="106" customFormat="1" x14ac:dyDescent="0.25"/>
    <row r="201" s="106" customFormat="1" x14ac:dyDescent="0.25"/>
    <row r="202" s="106" customFormat="1" x14ac:dyDescent="0.25"/>
    <row r="203" s="106" customFormat="1" x14ac:dyDescent="0.25"/>
    <row r="204" s="106" customFormat="1" x14ac:dyDescent="0.25"/>
    <row r="205" s="106" customFormat="1" x14ac:dyDescent="0.25"/>
    <row r="206" s="106" customFormat="1" x14ac:dyDescent="0.25"/>
    <row r="207" s="106" customFormat="1" x14ac:dyDescent="0.25"/>
    <row r="208" s="106" customFormat="1" x14ac:dyDescent="0.25"/>
    <row r="209" s="106" customFormat="1" x14ac:dyDescent="0.25"/>
    <row r="210" s="106" customFormat="1" x14ac:dyDescent="0.25"/>
    <row r="211" s="106" customFormat="1" x14ac:dyDescent="0.25"/>
    <row r="212" s="106" customFormat="1" x14ac:dyDescent="0.25"/>
    <row r="213" s="106" customFormat="1" x14ac:dyDescent="0.25"/>
    <row r="214" s="106" customFormat="1" x14ac:dyDescent="0.25"/>
    <row r="215" s="106" customFormat="1" x14ac:dyDescent="0.25"/>
    <row r="216" s="106" customFormat="1" x14ac:dyDescent="0.25"/>
    <row r="217" s="106" customFormat="1" x14ac:dyDescent="0.25"/>
    <row r="218" s="106" customFormat="1" x14ac:dyDescent="0.25"/>
    <row r="219" s="106" customFormat="1" x14ac:dyDescent="0.25"/>
    <row r="220" s="106" customFormat="1" x14ac:dyDescent="0.25"/>
    <row r="221" s="106" customFormat="1" x14ac:dyDescent="0.25"/>
    <row r="222" s="106" customFormat="1" x14ac:dyDescent="0.25"/>
    <row r="223" s="106" customFormat="1" x14ac:dyDescent="0.25"/>
    <row r="224" s="106" customFormat="1" x14ac:dyDescent="0.25"/>
    <row r="225" s="106" customFormat="1" x14ac:dyDescent="0.25"/>
    <row r="226" s="106" customFormat="1" x14ac:dyDescent="0.25"/>
    <row r="227" s="106" customFormat="1" x14ac:dyDescent="0.25"/>
    <row r="228" s="106" customFormat="1" x14ac:dyDescent="0.25"/>
    <row r="229" s="106" customFormat="1" x14ac:dyDescent="0.25"/>
    <row r="230" s="106" customFormat="1" x14ac:dyDescent="0.25"/>
    <row r="231" s="106" customFormat="1" x14ac:dyDescent="0.25"/>
    <row r="232" s="106" customFormat="1" x14ac:dyDescent="0.25"/>
    <row r="233" s="106" customFormat="1" x14ac:dyDescent="0.25"/>
    <row r="234" s="106" customFormat="1" x14ac:dyDescent="0.25"/>
    <row r="235" s="106" customFormat="1" x14ac:dyDescent="0.25"/>
    <row r="236" s="106" customFormat="1" x14ac:dyDescent="0.25"/>
    <row r="237" s="106" customFormat="1" x14ac:dyDescent="0.25"/>
    <row r="238" s="106" customFormat="1" x14ac:dyDescent="0.25"/>
    <row r="239" s="106" customFormat="1" x14ac:dyDescent="0.25"/>
    <row r="240" s="106" customFormat="1" x14ac:dyDescent="0.25"/>
    <row r="241" s="106" customFormat="1" x14ac:dyDescent="0.25"/>
    <row r="242" s="106" customFormat="1" x14ac:dyDescent="0.25"/>
    <row r="243" s="106" customFormat="1" x14ac:dyDescent="0.25"/>
    <row r="244" s="106" customFormat="1" x14ac:dyDescent="0.25"/>
    <row r="245" s="106" customFormat="1" x14ac:dyDescent="0.25"/>
    <row r="246" s="106" customFormat="1" x14ac:dyDescent="0.25"/>
    <row r="247" s="106" customFormat="1" x14ac:dyDescent="0.25"/>
    <row r="248" s="106" customFormat="1" x14ac:dyDescent="0.25"/>
    <row r="249" s="106" customFormat="1" x14ac:dyDescent="0.25"/>
    <row r="250" s="106" customFormat="1" x14ac:dyDescent="0.25"/>
    <row r="251" s="106" customFormat="1" x14ac:dyDescent="0.25"/>
    <row r="252" s="106" customFormat="1" x14ac:dyDescent="0.25"/>
    <row r="253" s="106" customFormat="1" x14ac:dyDescent="0.25"/>
    <row r="254" s="106" customFormat="1" x14ac:dyDescent="0.25"/>
    <row r="255" s="106" customFormat="1" x14ac:dyDescent="0.25"/>
    <row r="256" s="106" customFormat="1" x14ac:dyDescent="0.25"/>
    <row r="257" s="106" customFormat="1" x14ac:dyDescent="0.25"/>
    <row r="258" s="106" customFormat="1" x14ac:dyDescent="0.25"/>
    <row r="259" s="106" customFormat="1" x14ac:dyDescent="0.25"/>
    <row r="260" s="106" customFormat="1" x14ac:dyDescent="0.25"/>
    <row r="261" s="106" customFormat="1" x14ac:dyDescent="0.25"/>
    <row r="262" s="106" customFormat="1" x14ac:dyDescent="0.25"/>
    <row r="263" s="106" customFormat="1" x14ac:dyDescent="0.25"/>
    <row r="264" s="106" customFormat="1" x14ac:dyDescent="0.25"/>
    <row r="265" s="106" customFormat="1" x14ac:dyDescent="0.25"/>
    <row r="266" s="106" customFormat="1" x14ac:dyDescent="0.25"/>
    <row r="267" s="106" customFormat="1" x14ac:dyDescent="0.25"/>
    <row r="268" s="106" customFormat="1" x14ac:dyDescent="0.25"/>
    <row r="269" s="106" customFormat="1" x14ac:dyDescent="0.25"/>
    <row r="270" s="106" customFormat="1" x14ac:dyDescent="0.25"/>
    <row r="271" s="106" customFormat="1" x14ac:dyDescent="0.25"/>
    <row r="272" s="106" customFormat="1" x14ac:dyDescent="0.25"/>
    <row r="273" s="106" customFormat="1" x14ac:dyDescent="0.25"/>
    <row r="274" s="106" customFormat="1" x14ac:dyDescent="0.25"/>
    <row r="275" s="106" customFormat="1" x14ac:dyDescent="0.25"/>
    <row r="276" s="106" customFormat="1" x14ac:dyDescent="0.25"/>
    <row r="277" s="106" customFormat="1" x14ac:dyDescent="0.25"/>
    <row r="278" s="106" customFormat="1" x14ac:dyDescent="0.25"/>
    <row r="279" s="106" customFormat="1" x14ac:dyDescent="0.25"/>
    <row r="280" s="106" customFormat="1" x14ac:dyDescent="0.25"/>
    <row r="281" s="106" customFormat="1" x14ac:dyDescent="0.25"/>
    <row r="282" s="106" customFormat="1" x14ac:dyDescent="0.25"/>
    <row r="283" s="106" customFormat="1" x14ac:dyDescent="0.25"/>
    <row r="284" s="106" customFormat="1" x14ac:dyDescent="0.25"/>
    <row r="285" s="106" customFormat="1" x14ac:dyDescent="0.25"/>
    <row r="286" s="106" customFormat="1" x14ac:dyDescent="0.25"/>
    <row r="287" s="106" customFormat="1" x14ac:dyDescent="0.25"/>
    <row r="288" s="106" customFormat="1" x14ac:dyDescent="0.25"/>
    <row r="289" s="106" customFormat="1" x14ac:dyDescent="0.25"/>
    <row r="290" s="106" customFormat="1" x14ac:dyDescent="0.25"/>
    <row r="291" s="106" customFormat="1" x14ac:dyDescent="0.25"/>
    <row r="292" s="106" customFormat="1" x14ac:dyDescent="0.25"/>
    <row r="293" s="106" customFormat="1" x14ac:dyDescent="0.25"/>
    <row r="294" s="106" customFormat="1" x14ac:dyDescent="0.25"/>
    <row r="295" s="106" customFormat="1" x14ac:dyDescent="0.25"/>
    <row r="296" s="106" customFormat="1" x14ac:dyDescent="0.25"/>
    <row r="297" s="106" customFormat="1" x14ac:dyDescent="0.25"/>
    <row r="298" s="106" customFormat="1" x14ac:dyDescent="0.25"/>
    <row r="299" s="106" customFormat="1" x14ac:dyDescent="0.25"/>
    <row r="300" s="106" customFormat="1" x14ac:dyDescent="0.25"/>
    <row r="301" s="106" customFormat="1" x14ac:dyDescent="0.25"/>
    <row r="302" s="106" customFormat="1" x14ac:dyDescent="0.25"/>
    <row r="303" s="106" customFormat="1" x14ac:dyDescent="0.25"/>
    <row r="304" s="106" customFormat="1" x14ac:dyDescent="0.25"/>
    <row r="305" s="106" customFormat="1" x14ac:dyDescent="0.25"/>
    <row r="306" s="106" customFormat="1" x14ac:dyDescent="0.25"/>
    <row r="307" s="106" customFormat="1" x14ac:dyDescent="0.25"/>
    <row r="308" s="106" customFormat="1" x14ac:dyDescent="0.25"/>
    <row r="309" s="106" customFormat="1" x14ac:dyDescent="0.25"/>
    <row r="310" s="106" customFormat="1" x14ac:dyDescent="0.25"/>
    <row r="311" s="106" customFormat="1" x14ac:dyDescent="0.25"/>
    <row r="312" s="106" customFormat="1" x14ac:dyDescent="0.25"/>
    <row r="313" s="106" customFormat="1" x14ac:dyDescent="0.25"/>
    <row r="314" s="106" customFormat="1" x14ac:dyDescent="0.25"/>
    <row r="315" s="106" customFormat="1" x14ac:dyDescent="0.25"/>
    <row r="316" s="106" customFormat="1" x14ac:dyDescent="0.25"/>
    <row r="317" s="106" customFormat="1" x14ac:dyDescent="0.25"/>
    <row r="318" s="106" customFormat="1" x14ac:dyDescent="0.25"/>
    <row r="319" s="106" customFormat="1" x14ac:dyDescent="0.25"/>
    <row r="320" s="106" customFormat="1" x14ac:dyDescent="0.25"/>
    <row r="321" s="106" customFormat="1" x14ac:dyDescent="0.25"/>
    <row r="322" s="106" customFormat="1" x14ac:dyDescent="0.25"/>
    <row r="323" s="106" customFormat="1" x14ac:dyDescent="0.25"/>
    <row r="324" s="106" customFormat="1" x14ac:dyDescent="0.25"/>
    <row r="325" s="106" customFormat="1" x14ac:dyDescent="0.25"/>
    <row r="326" s="106" customFormat="1" x14ac:dyDescent="0.25"/>
    <row r="327" s="106" customFormat="1" x14ac:dyDescent="0.25"/>
    <row r="328" s="106" customFormat="1" x14ac:dyDescent="0.25"/>
    <row r="329" s="106" customFormat="1" x14ac:dyDescent="0.25"/>
    <row r="330" s="106" customFormat="1" x14ac:dyDescent="0.25"/>
    <row r="331" s="106" customFormat="1" x14ac:dyDescent="0.25"/>
    <row r="332" s="106" customFormat="1" x14ac:dyDescent="0.25"/>
    <row r="333" s="106" customFormat="1" x14ac:dyDescent="0.25"/>
    <row r="334" s="106" customFormat="1" x14ac:dyDescent="0.25"/>
    <row r="335" s="106" customFormat="1" x14ac:dyDescent="0.25"/>
    <row r="336" s="106" customFormat="1" x14ac:dyDescent="0.25"/>
    <row r="337" s="106" customFormat="1" x14ac:dyDescent="0.25"/>
    <row r="338" s="106" customFormat="1" x14ac:dyDescent="0.25"/>
    <row r="339" s="106" customFormat="1" x14ac:dyDescent="0.25"/>
    <row r="340" s="106" customFormat="1" x14ac:dyDescent="0.25"/>
    <row r="341" s="106" customFormat="1" x14ac:dyDescent="0.25"/>
    <row r="342" s="106" customFormat="1" x14ac:dyDescent="0.25"/>
    <row r="343" s="106" customFormat="1" x14ac:dyDescent="0.25"/>
    <row r="344" s="106" customFormat="1" x14ac:dyDescent="0.25"/>
    <row r="345" s="106" customFormat="1" x14ac:dyDescent="0.25"/>
    <row r="346" s="106" customFormat="1" x14ac:dyDescent="0.25"/>
    <row r="347" s="106" customFormat="1" x14ac:dyDescent="0.25"/>
    <row r="348" s="106" customFormat="1" x14ac:dyDescent="0.25"/>
    <row r="349" s="106" customFormat="1" x14ac:dyDescent="0.25"/>
    <row r="350" s="106" customFormat="1" x14ac:dyDescent="0.25"/>
    <row r="351" s="106" customFormat="1" x14ac:dyDescent="0.25"/>
    <row r="352" s="106" customFormat="1" x14ac:dyDescent="0.25"/>
    <row r="353" s="106" customFormat="1" x14ac:dyDescent="0.25"/>
    <row r="354" s="106" customFormat="1" x14ac:dyDescent="0.25"/>
    <row r="355" s="106" customFormat="1" x14ac:dyDescent="0.25"/>
    <row r="356" s="106" customFormat="1" x14ac:dyDescent="0.25"/>
    <row r="357" s="106" customFormat="1" x14ac:dyDescent="0.25"/>
    <row r="358" s="106" customFormat="1" x14ac:dyDescent="0.25"/>
    <row r="359" s="106" customFormat="1" x14ac:dyDescent="0.25"/>
    <row r="360" s="106" customFormat="1" x14ac:dyDescent="0.25"/>
    <row r="361" s="106" customFormat="1" x14ac:dyDescent="0.25"/>
    <row r="362" s="106" customFormat="1" x14ac:dyDescent="0.25"/>
    <row r="363" s="106" customFormat="1" x14ac:dyDescent="0.25"/>
    <row r="364" s="106" customFormat="1" x14ac:dyDescent="0.25"/>
    <row r="365" s="106" customFormat="1" x14ac:dyDescent="0.25"/>
    <row r="366" s="106" customFormat="1" x14ac:dyDescent="0.25"/>
    <row r="367" s="106" customFormat="1" x14ac:dyDescent="0.25"/>
    <row r="368" s="106" customFormat="1" x14ac:dyDescent="0.25"/>
    <row r="369" s="106" customFormat="1" x14ac:dyDescent="0.25"/>
    <row r="370" s="106" customFormat="1" x14ac:dyDescent="0.25"/>
    <row r="371" s="106" customFormat="1" x14ac:dyDescent="0.25"/>
    <row r="372" s="106" customFormat="1" x14ac:dyDescent="0.25"/>
    <row r="373" s="106" customFormat="1" x14ac:dyDescent="0.25"/>
    <row r="374" s="106" customFormat="1" x14ac:dyDescent="0.25"/>
    <row r="375" s="106" customFormat="1" x14ac:dyDescent="0.25"/>
    <row r="376" s="106" customFormat="1" x14ac:dyDescent="0.25"/>
    <row r="377" s="106" customFormat="1" x14ac:dyDescent="0.25"/>
    <row r="378" s="106" customFormat="1" x14ac:dyDescent="0.25"/>
    <row r="379" s="106" customFormat="1" x14ac:dyDescent="0.25"/>
    <row r="380" s="106" customFormat="1" x14ac:dyDescent="0.25"/>
    <row r="381" s="106" customFormat="1" x14ac:dyDescent="0.25"/>
    <row r="382" s="106" customFormat="1" x14ac:dyDescent="0.25"/>
    <row r="383" s="106" customFormat="1" x14ac:dyDescent="0.25"/>
    <row r="384" s="106" customFormat="1" x14ac:dyDescent="0.25"/>
    <row r="385" s="106" customFormat="1" x14ac:dyDescent="0.25"/>
    <row r="386" s="106" customFormat="1" x14ac:dyDescent="0.25"/>
    <row r="387" s="106" customFormat="1" x14ac:dyDescent="0.25"/>
    <row r="388" s="106" customFormat="1" x14ac:dyDescent="0.25"/>
    <row r="389" s="106" customFormat="1" x14ac:dyDescent="0.25"/>
    <row r="390" s="106" customFormat="1" x14ac:dyDescent="0.25"/>
    <row r="391" s="106" customFormat="1" x14ac:dyDescent="0.25"/>
    <row r="392" s="106" customFormat="1" x14ac:dyDescent="0.25"/>
    <row r="393" s="106" customFormat="1" x14ac:dyDescent="0.25"/>
    <row r="394" s="106" customFormat="1" x14ac:dyDescent="0.25"/>
    <row r="395" s="106" customFormat="1" x14ac:dyDescent="0.25"/>
    <row r="396" s="106" customFormat="1" x14ac:dyDescent="0.25"/>
    <row r="397" s="106" customFormat="1" x14ac:dyDescent="0.25"/>
    <row r="398" s="106" customFormat="1" x14ac:dyDescent="0.25"/>
    <row r="399" s="106" customFormat="1" x14ac:dyDescent="0.25"/>
    <row r="400" s="106" customFormat="1" x14ac:dyDescent="0.25"/>
    <row r="401" s="106" customFormat="1" x14ac:dyDescent="0.25"/>
    <row r="402" s="106" customFormat="1" x14ac:dyDescent="0.25"/>
    <row r="403" s="106" customFormat="1" x14ac:dyDescent="0.25"/>
    <row r="404" s="106" customFormat="1" x14ac:dyDescent="0.25"/>
    <row r="405" s="106" customFormat="1" x14ac:dyDescent="0.25"/>
    <row r="406" s="106" customFormat="1" x14ac:dyDescent="0.25"/>
    <row r="407" s="106" customFormat="1" x14ac:dyDescent="0.25"/>
    <row r="408" s="106" customFormat="1" x14ac:dyDescent="0.25"/>
    <row r="409" s="106" customFormat="1" x14ac:dyDescent="0.25"/>
    <row r="410" s="106" customFormat="1" x14ac:dyDescent="0.25"/>
    <row r="411" s="106" customFormat="1" x14ac:dyDescent="0.25"/>
    <row r="412" s="106" customFormat="1" x14ac:dyDescent="0.25"/>
    <row r="413" s="106" customFormat="1" x14ac:dyDescent="0.25"/>
    <row r="414" s="106" customFormat="1" x14ac:dyDescent="0.25"/>
    <row r="415" s="106" customFormat="1" x14ac:dyDescent="0.25"/>
    <row r="416" s="106" customFormat="1" x14ac:dyDescent="0.25"/>
    <row r="417" s="106" customFormat="1" x14ac:dyDescent="0.25"/>
    <row r="418" s="106" customFormat="1" x14ac:dyDescent="0.25"/>
    <row r="419" s="106" customFormat="1" x14ac:dyDescent="0.25"/>
    <row r="420" s="106" customFormat="1" x14ac:dyDescent="0.25"/>
    <row r="421" s="106" customFormat="1" x14ac:dyDescent="0.25"/>
    <row r="422" s="106" customFormat="1" x14ac:dyDescent="0.25"/>
    <row r="423" s="106" customFormat="1" x14ac:dyDescent="0.25"/>
    <row r="424" s="106" customFormat="1" x14ac:dyDescent="0.25"/>
    <row r="425" s="106" customFormat="1" x14ac:dyDescent="0.25"/>
    <row r="426" s="106" customFormat="1" x14ac:dyDescent="0.25"/>
    <row r="427" s="106" customFormat="1" x14ac:dyDescent="0.25"/>
    <row r="428" s="106" customFormat="1" x14ac:dyDescent="0.25"/>
    <row r="429" s="106" customFormat="1" x14ac:dyDescent="0.25"/>
    <row r="430" s="106" customFormat="1" x14ac:dyDescent="0.25"/>
    <row r="431" s="106" customFormat="1" x14ac:dyDescent="0.25"/>
    <row r="432" s="106" customFormat="1" x14ac:dyDescent="0.25"/>
    <row r="433" s="106" customFormat="1" x14ac:dyDescent="0.25"/>
    <row r="434" s="106" customFormat="1" x14ac:dyDescent="0.25"/>
    <row r="435" s="106" customFormat="1" x14ac:dyDescent="0.25"/>
    <row r="436" s="106" customFormat="1" x14ac:dyDescent="0.25"/>
    <row r="437" s="106" customFormat="1" x14ac:dyDescent="0.25"/>
    <row r="438" s="106" customFormat="1" x14ac:dyDescent="0.25"/>
    <row r="439" s="106" customFormat="1" x14ac:dyDescent="0.25"/>
    <row r="440" s="106" customFormat="1" x14ac:dyDescent="0.25"/>
    <row r="441" s="106" customFormat="1" x14ac:dyDescent="0.25"/>
    <row r="442" s="106" customFormat="1" x14ac:dyDescent="0.25"/>
    <row r="443" s="106" customFormat="1" x14ac:dyDescent="0.25"/>
    <row r="444" s="106" customFormat="1" x14ac:dyDescent="0.25"/>
    <row r="445" s="106" customFormat="1" x14ac:dyDescent="0.25"/>
    <row r="446" s="106" customFormat="1" x14ac:dyDescent="0.25"/>
    <row r="447" s="106" customFormat="1" x14ac:dyDescent="0.25"/>
    <row r="448" s="106" customFormat="1" x14ac:dyDescent="0.25"/>
    <row r="449" s="106" customFormat="1" x14ac:dyDescent="0.25"/>
    <row r="450" s="106" customFormat="1" x14ac:dyDescent="0.25"/>
    <row r="451" s="106" customFormat="1" x14ac:dyDescent="0.25"/>
    <row r="452" s="106" customFormat="1" x14ac:dyDescent="0.25"/>
    <row r="453" s="106" customFormat="1" x14ac:dyDescent="0.25"/>
    <row r="454" s="106" customFormat="1" x14ac:dyDescent="0.25"/>
    <row r="455" s="106" customFormat="1" x14ac:dyDescent="0.25"/>
    <row r="456" s="106" customFormat="1" x14ac:dyDescent="0.25"/>
    <row r="457" s="106" customFormat="1" x14ac:dyDescent="0.25"/>
    <row r="458" s="106" customFormat="1" x14ac:dyDescent="0.25"/>
    <row r="459" s="106" customFormat="1" x14ac:dyDescent="0.25"/>
    <row r="460" s="106" customFormat="1" x14ac:dyDescent="0.25"/>
    <row r="461" s="106" customFormat="1" x14ac:dyDescent="0.25"/>
    <row r="462" s="106" customFormat="1" x14ac:dyDescent="0.25"/>
    <row r="463" s="106" customFormat="1" x14ac:dyDescent="0.25"/>
    <row r="464" s="106" customFormat="1" x14ac:dyDescent="0.25"/>
    <row r="465" s="106" customFormat="1" x14ac:dyDescent="0.25"/>
    <row r="466" s="106" customFormat="1" x14ac:dyDescent="0.25"/>
    <row r="467" s="106" customFormat="1" x14ac:dyDescent="0.25"/>
    <row r="468" s="106" customFormat="1" x14ac:dyDescent="0.25"/>
    <row r="469" s="106" customFormat="1" x14ac:dyDescent="0.25"/>
    <row r="470" s="106" customFormat="1" x14ac:dyDescent="0.25"/>
    <row r="471" s="106" customFormat="1" x14ac:dyDescent="0.25"/>
    <row r="472" s="106" customFormat="1" x14ac:dyDescent="0.25"/>
    <row r="473" s="106" customFormat="1" x14ac:dyDescent="0.25"/>
    <row r="474" s="106" customFormat="1" x14ac:dyDescent="0.25"/>
    <row r="475" s="106" customFormat="1" x14ac:dyDescent="0.25"/>
    <row r="476" s="106" customFormat="1" x14ac:dyDescent="0.25"/>
    <row r="477" s="106" customFormat="1" x14ac:dyDescent="0.25"/>
    <row r="478" s="106" customFormat="1" x14ac:dyDescent="0.25"/>
    <row r="479" s="106" customFormat="1" x14ac:dyDescent="0.25"/>
    <row r="480" s="106" customFormat="1" x14ac:dyDescent="0.25"/>
    <row r="481" s="106" customFormat="1" x14ac:dyDescent="0.25"/>
    <row r="482" s="106" customFormat="1" x14ac:dyDescent="0.25"/>
    <row r="483" s="106" customFormat="1" x14ac:dyDescent="0.25"/>
    <row r="484" s="106" customFormat="1" x14ac:dyDescent="0.25"/>
    <row r="485" s="106" customFormat="1" x14ac:dyDescent="0.25"/>
    <row r="486" s="106" customFormat="1" x14ac:dyDescent="0.25"/>
    <row r="487" s="106" customFormat="1" x14ac:dyDescent="0.25"/>
    <row r="488" s="106" customFormat="1" x14ac:dyDescent="0.25"/>
    <row r="489" s="106" customFormat="1" x14ac:dyDescent="0.25"/>
    <row r="490" s="106" customFormat="1" x14ac:dyDescent="0.25"/>
    <row r="491" s="106" customFormat="1" x14ac:dyDescent="0.25"/>
    <row r="492" s="106" customFormat="1" x14ac:dyDescent="0.25"/>
    <row r="493" s="106" customFormat="1" x14ac:dyDescent="0.25"/>
    <row r="494" s="106" customFormat="1" x14ac:dyDescent="0.25"/>
    <row r="495" s="106" customFormat="1" x14ac:dyDescent="0.25"/>
    <row r="496" s="106" customFormat="1" x14ac:dyDescent="0.25"/>
    <row r="497" s="106" customFormat="1" x14ac:dyDescent="0.25"/>
    <row r="498" s="106" customFormat="1" x14ac:dyDescent="0.25"/>
    <row r="499" s="106" customFormat="1" x14ac:dyDescent="0.25"/>
    <row r="500" s="106" customFormat="1" x14ac:dyDescent="0.25"/>
    <row r="501" s="106" customFormat="1" x14ac:dyDescent="0.25"/>
    <row r="502" s="106" customFormat="1" x14ac:dyDescent="0.25"/>
    <row r="503" s="106" customFormat="1" x14ac:dyDescent="0.25"/>
    <row r="504" s="106" customFormat="1" x14ac:dyDescent="0.25"/>
    <row r="505" s="106" customFormat="1" x14ac:dyDescent="0.25"/>
    <row r="506" s="106" customFormat="1" x14ac:dyDescent="0.25"/>
    <row r="507" s="106" customFormat="1" x14ac:dyDescent="0.25"/>
    <row r="508" s="106" customFormat="1" x14ac:dyDescent="0.25"/>
    <row r="509" s="106" customFormat="1" x14ac:dyDescent="0.25"/>
    <row r="510" s="106" customFormat="1" x14ac:dyDescent="0.25"/>
    <row r="511" s="106" customFormat="1" x14ac:dyDescent="0.25"/>
    <row r="512" s="106" customFormat="1" x14ac:dyDescent="0.25"/>
    <row r="513" s="106" customFormat="1" x14ac:dyDescent="0.25"/>
    <row r="514" s="106" customFormat="1" x14ac:dyDescent="0.25"/>
    <row r="515" s="106" customFormat="1" x14ac:dyDescent="0.25"/>
    <row r="516" s="106" customFormat="1" x14ac:dyDescent="0.25"/>
    <row r="517" s="106" customFormat="1" x14ac:dyDescent="0.25"/>
    <row r="518" s="106" customFormat="1" x14ac:dyDescent="0.25"/>
    <row r="519" s="106" customFormat="1" x14ac:dyDescent="0.25"/>
    <row r="520" s="106" customFormat="1" x14ac:dyDescent="0.25"/>
    <row r="521" s="106" customFormat="1" x14ac:dyDescent="0.25"/>
    <row r="522" s="106" customFormat="1" x14ac:dyDescent="0.25"/>
    <row r="523" s="106" customFormat="1" x14ac:dyDescent="0.25"/>
    <row r="524" s="106" customFormat="1" x14ac:dyDescent="0.25"/>
    <row r="525" s="106" customFormat="1" x14ac:dyDescent="0.25"/>
    <row r="526" s="106" customFormat="1" x14ac:dyDescent="0.25"/>
    <row r="527" s="106" customFormat="1" x14ac:dyDescent="0.25"/>
    <row r="528" s="106" customFormat="1" x14ac:dyDescent="0.25"/>
    <row r="529" s="106" customFormat="1" x14ac:dyDescent="0.25"/>
    <row r="530" s="106" customFormat="1" x14ac:dyDescent="0.25"/>
    <row r="531" s="106" customFormat="1" x14ac:dyDescent="0.25"/>
    <row r="532" s="106" customFormat="1" x14ac:dyDescent="0.25"/>
    <row r="533" s="106" customFormat="1" x14ac:dyDescent="0.25"/>
    <row r="534" s="106" customFormat="1" x14ac:dyDescent="0.25"/>
    <row r="535" s="106" customFormat="1" x14ac:dyDescent="0.25"/>
    <row r="536" s="106" customFormat="1" x14ac:dyDescent="0.25"/>
    <row r="537" s="106" customFormat="1" x14ac:dyDescent="0.25"/>
    <row r="538" s="106" customFormat="1" x14ac:dyDescent="0.25"/>
    <row r="539" s="106" customFormat="1" x14ac:dyDescent="0.25"/>
    <row r="540" s="106" customFormat="1" x14ac:dyDescent="0.25"/>
    <row r="541" s="106" customFormat="1" x14ac:dyDescent="0.25"/>
    <row r="542" s="106" customFormat="1" x14ac:dyDescent="0.25"/>
    <row r="543" s="106" customFormat="1" x14ac:dyDescent="0.25"/>
    <row r="544" s="106" customFormat="1" x14ac:dyDescent="0.25"/>
    <row r="545" s="106" customFormat="1" x14ac:dyDescent="0.25"/>
    <row r="546" s="106" customFormat="1" x14ac:dyDescent="0.25"/>
    <row r="547" s="106" customFormat="1" x14ac:dyDescent="0.25"/>
    <row r="548" s="106" customFormat="1" x14ac:dyDescent="0.25"/>
    <row r="549" s="106" customFormat="1" x14ac:dyDescent="0.25"/>
    <row r="550" s="106" customFormat="1" x14ac:dyDescent="0.25"/>
    <row r="551" s="106" customFormat="1" x14ac:dyDescent="0.25"/>
    <row r="552" s="106" customFormat="1" x14ac:dyDescent="0.25"/>
    <row r="553" s="106" customFormat="1" x14ac:dyDescent="0.25"/>
    <row r="554" s="106" customFormat="1" x14ac:dyDescent="0.25"/>
    <row r="555" s="106" customFormat="1" x14ac:dyDescent="0.25"/>
    <row r="556" s="106" customFormat="1" x14ac:dyDescent="0.25"/>
    <row r="557" s="106" customFormat="1" x14ac:dyDescent="0.25"/>
    <row r="558" s="106" customFormat="1" x14ac:dyDescent="0.25"/>
    <row r="559" s="106" customFormat="1" x14ac:dyDescent="0.25"/>
    <row r="560" s="106" customFormat="1" x14ac:dyDescent="0.25"/>
    <row r="561" s="106" customFormat="1" x14ac:dyDescent="0.25"/>
    <row r="562" s="106" customFormat="1" x14ac:dyDescent="0.25"/>
    <row r="563" s="106" customFormat="1" x14ac:dyDescent="0.25"/>
    <row r="564" s="106" customFormat="1" x14ac:dyDescent="0.25"/>
    <row r="565" s="106" customFormat="1" x14ac:dyDescent="0.25"/>
    <row r="566" s="106" customFormat="1" x14ac:dyDescent="0.25"/>
    <row r="567" s="106" customFormat="1" x14ac:dyDescent="0.25"/>
    <row r="568" s="106" customFormat="1" x14ac:dyDescent="0.25"/>
    <row r="569" s="106" customFormat="1" x14ac:dyDescent="0.25"/>
    <row r="570" s="106" customFormat="1" x14ac:dyDescent="0.25"/>
    <row r="571" s="106" customFormat="1" x14ac:dyDescent="0.25"/>
    <row r="572" s="106" customFormat="1" x14ac:dyDescent="0.25"/>
    <row r="573" s="106" customFormat="1" x14ac:dyDescent="0.25"/>
    <row r="574" s="106" customFormat="1" x14ac:dyDescent="0.25"/>
    <row r="575" s="106" customFormat="1" x14ac:dyDescent="0.25"/>
    <row r="576" s="106" customFormat="1" x14ac:dyDescent="0.25"/>
    <row r="577" s="106" customFormat="1" x14ac:dyDescent="0.25"/>
    <row r="578" s="106" customFormat="1" x14ac:dyDescent="0.25"/>
    <row r="579" s="106" customFormat="1" x14ac:dyDescent="0.25"/>
    <row r="580" s="106" customFormat="1" x14ac:dyDescent="0.25"/>
    <row r="581" s="106" customFormat="1" x14ac:dyDescent="0.25"/>
    <row r="582" s="106" customFormat="1" x14ac:dyDescent="0.25"/>
    <row r="583" s="106" customFormat="1" x14ac:dyDescent="0.25"/>
    <row r="584" s="106" customFormat="1" x14ac:dyDescent="0.25"/>
    <row r="585" s="106" customFormat="1" x14ac:dyDescent="0.25"/>
    <row r="586" s="106" customFormat="1" x14ac:dyDescent="0.25"/>
    <row r="587" s="106" customFormat="1" x14ac:dyDescent="0.25"/>
    <row r="588" s="106" customFormat="1" x14ac:dyDescent="0.25"/>
    <row r="589" s="106" customFormat="1" x14ac:dyDescent="0.25"/>
    <row r="590" s="106" customFormat="1" x14ac:dyDescent="0.25"/>
    <row r="591" s="106" customFormat="1" x14ac:dyDescent="0.25"/>
    <row r="592" s="106" customFormat="1" x14ac:dyDescent="0.25"/>
    <row r="593" s="106" customFormat="1" x14ac:dyDescent="0.25"/>
    <row r="594" s="106" customFormat="1" x14ac:dyDescent="0.25"/>
    <row r="595" s="106" customFormat="1" x14ac:dyDescent="0.25"/>
    <row r="596" s="106" customFormat="1" x14ac:dyDescent="0.25"/>
    <row r="597" s="106" customFormat="1" x14ac:dyDescent="0.25"/>
    <row r="598" s="106" customFormat="1" x14ac:dyDescent="0.25"/>
    <row r="599" s="106" customFormat="1" x14ac:dyDescent="0.25"/>
    <row r="600" s="106" customFormat="1" x14ac:dyDescent="0.25"/>
    <row r="601" s="106" customFormat="1" x14ac:dyDescent="0.25"/>
    <row r="602" s="106" customFormat="1" x14ac:dyDescent="0.25"/>
    <row r="603" s="106" customFormat="1" x14ac:dyDescent="0.25"/>
    <row r="604" s="106" customFormat="1" x14ac:dyDescent="0.25"/>
    <row r="605" s="106" customFormat="1" x14ac:dyDescent="0.25"/>
    <row r="606" s="106" customFormat="1" x14ac:dyDescent="0.25"/>
    <row r="607" s="106" customFormat="1" x14ac:dyDescent="0.25"/>
    <row r="608" s="106" customFormat="1" x14ac:dyDescent="0.25"/>
    <row r="609" s="106" customFormat="1" x14ac:dyDescent="0.25"/>
    <row r="610" s="106" customFormat="1" x14ac:dyDescent="0.25"/>
    <row r="611" s="106" customFormat="1" x14ac:dyDescent="0.25"/>
    <row r="612" s="106" customFormat="1" x14ac:dyDescent="0.25"/>
    <row r="613" s="106" customFormat="1" x14ac:dyDescent="0.25"/>
    <row r="614" s="106" customFormat="1" x14ac:dyDescent="0.25"/>
    <row r="615" s="106" customFormat="1" x14ac:dyDescent="0.25"/>
    <row r="616" s="106" customFormat="1" x14ac:dyDescent="0.25"/>
    <row r="617" s="106" customFormat="1" x14ac:dyDescent="0.25"/>
    <row r="618" s="106" customFormat="1" x14ac:dyDescent="0.25"/>
    <row r="619" s="106" customFormat="1" x14ac:dyDescent="0.25"/>
    <row r="620" s="106" customFormat="1" x14ac:dyDescent="0.25"/>
    <row r="621" s="106" customFormat="1" x14ac:dyDescent="0.25"/>
  </sheetData>
  <mergeCells count="7">
    <mergeCell ref="A5:D5"/>
    <mergeCell ref="G5:J5"/>
    <mergeCell ref="A1:Q1"/>
    <mergeCell ref="A2:Q2"/>
    <mergeCell ref="A3:Q3"/>
    <mergeCell ref="A4:J4"/>
    <mergeCell ref="L4:M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0357A-64C4-43BD-9B2D-FC172BFF8C41}">
  <dimension ref="A1:G18"/>
  <sheetViews>
    <sheetView workbookViewId="0">
      <selection activeCell="D21" sqref="D21"/>
    </sheetView>
  </sheetViews>
  <sheetFormatPr baseColWidth="10" defaultRowHeight="15" x14ac:dyDescent="0.25"/>
  <cols>
    <col min="1" max="1" width="23.140625" customWidth="1"/>
    <col min="2" max="2" width="17" customWidth="1"/>
    <col min="3" max="3" width="17.7109375" customWidth="1"/>
    <col min="4" max="4" width="18.28515625" customWidth="1"/>
  </cols>
  <sheetData>
    <row r="1" spans="1:7" x14ac:dyDescent="0.25">
      <c r="A1" s="99"/>
      <c r="B1" s="99"/>
      <c r="C1" s="99"/>
      <c r="D1" s="99"/>
      <c r="E1" s="99"/>
    </row>
    <row r="2" spans="1:7" x14ac:dyDescent="0.25">
      <c r="A2" s="99"/>
      <c r="B2" s="99"/>
      <c r="C2" s="99"/>
      <c r="D2" s="99"/>
      <c r="E2" s="99"/>
    </row>
    <row r="3" spans="1:7" x14ac:dyDescent="0.25">
      <c r="A3" s="100"/>
      <c r="B3" s="100"/>
      <c r="C3" s="100"/>
      <c r="D3" s="100"/>
      <c r="E3" s="100"/>
    </row>
    <row r="4" spans="1:7" ht="22.5" x14ac:dyDescent="0.25">
      <c r="A4" s="5"/>
      <c r="B4" s="92" t="str">
        <f>+'Vigencia Actual'!AE5</f>
        <v>Corte del Informe: 31-12-2021</v>
      </c>
      <c r="C4" s="1"/>
      <c r="D4" s="1"/>
      <c r="E4" s="1"/>
    </row>
    <row r="5" spans="1:7" x14ac:dyDescent="0.25">
      <c r="A5" s="1"/>
      <c r="B5" s="1"/>
      <c r="C5" s="1"/>
      <c r="D5" s="1"/>
      <c r="E5" s="1"/>
    </row>
    <row r="6" spans="1:7" ht="51.75" customHeight="1" x14ac:dyDescent="0.25">
      <c r="A6" s="12" t="s">
        <v>8</v>
      </c>
      <c r="B6" s="12" t="s">
        <v>12</v>
      </c>
      <c r="C6" s="12" t="s">
        <v>26</v>
      </c>
      <c r="D6" s="12" t="s">
        <v>27</v>
      </c>
      <c r="E6" s="12" t="s">
        <v>28</v>
      </c>
    </row>
    <row r="7" spans="1:7" ht="24.95" customHeight="1" x14ac:dyDescent="0.25">
      <c r="A7" s="33" t="s">
        <v>44</v>
      </c>
      <c r="B7" s="28">
        <f>+'Vigencia Actual'!O16</f>
        <v>1207017700000</v>
      </c>
      <c r="C7" s="38">
        <f>+'Vigencia Actual'!AC16</f>
        <v>731053973294.29004</v>
      </c>
      <c r="D7" s="19">
        <f t="shared" ref="D7:D13" si="0">+B7-C7</f>
        <v>475963726705.70996</v>
      </c>
      <c r="E7" s="29">
        <f t="shared" ref="E7:E13" si="1">+C7/B7</f>
        <v>0.60566963789701678</v>
      </c>
    </row>
    <row r="8" spans="1:7" ht="24.95" customHeight="1" x14ac:dyDescent="0.25">
      <c r="A8" s="33" t="s">
        <v>45</v>
      </c>
      <c r="B8" s="28">
        <f>+'Vigencia Actual'!O17</f>
        <v>52000000000</v>
      </c>
      <c r="C8" s="38">
        <f>+'Vigencia Actual'!AC17</f>
        <v>71452043376.569992</v>
      </c>
      <c r="D8" s="19">
        <f t="shared" si="0"/>
        <v>-19452043376.569992</v>
      </c>
      <c r="E8" s="29">
        <f t="shared" si="1"/>
        <v>1.3740777572417306</v>
      </c>
      <c r="G8" s="97"/>
    </row>
    <row r="9" spans="1:7" ht="24.95" customHeight="1" x14ac:dyDescent="0.25">
      <c r="A9" s="33" t="s">
        <v>47</v>
      </c>
      <c r="B9" s="28">
        <f>+'Vigencia Actual'!O18</f>
        <v>6659000000</v>
      </c>
      <c r="C9" s="38">
        <f>+'Vigencia Actual'!AC18</f>
        <v>6948709131</v>
      </c>
      <c r="D9" s="19">
        <f t="shared" si="0"/>
        <v>-289709131</v>
      </c>
      <c r="E9" s="29">
        <f t="shared" si="1"/>
        <v>1.0435064020123141</v>
      </c>
    </row>
    <row r="10" spans="1:7" ht="24.95" customHeight="1" x14ac:dyDescent="0.25">
      <c r="A10" s="33" t="s">
        <v>53</v>
      </c>
      <c r="B10" s="28">
        <f>+'Vigencia Actual'!O24</f>
        <v>191133000000</v>
      </c>
      <c r="C10" s="38">
        <f>+'Vigencia Actual'!AC24</f>
        <v>218567077244.22998</v>
      </c>
      <c r="D10" s="19">
        <f t="shared" si="0"/>
        <v>-27434077244.22998</v>
      </c>
      <c r="E10" s="29">
        <f t="shared" si="1"/>
        <v>1.1435339645389859</v>
      </c>
    </row>
    <row r="11" spans="1:7" ht="24.95" customHeight="1" x14ac:dyDescent="0.25">
      <c r="A11" s="33" t="s">
        <v>110</v>
      </c>
      <c r="B11" s="28">
        <f>+'Vigencia Actual'!O29</f>
        <v>5396885000</v>
      </c>
      <c r="C11" s="38">
        <f>+'Vigencia Actual'!AC29</f>
        <v>0</v>
      </c>
      <c r="D11" s="19">
        <f t="shared" si="0"/>
        <v>5396885000</v>
      </c>
      <c r="E11" s="29">
        <f t="shared" si="1"/>
        <v>0</v>
      </c>
    </row>
    <row r="12" spans="1:7" ht="42.75" customHeight="1" x14ac:dyDescent="0.25">
      <c r="A12" s="33" t="s">
        <v>60</v>
      </c>
      <c r="B12" s="28">
        <f>+'Vigencia Actual'!O32</f>
        <v>3008400000</v>
      </c>
      <c r="C12" s="38">
        <f>+'Vigencia Actual'!AC32</f>
        <v>5534849865</v>
      </c>
      <c r="D12" s="19">
        <f t="shared" si="0"/>
        <v>-2526449865</v>
      </c>
      <c r="E12" s="29">
        <f t="shared" si="1"/>
        <v>1.8397985191463901</v>
      </c>
    </row>
    <row r="13" spans="1:7" ht="24.95" customHeight="1" x14ac:dyDescent="0.25">
      <c r="A13" s="33" t="s">
        <v>80</v>
      </c>
      <c r="B13" s="28">
        <f>+'Vigencia Actual'!O49</f>
        <v>50000000000</v>
      </c>
      <c r="C13" s="38">
        <f>+'Vigencia Actual'!AC49</f>
        <v>48271279132.169998</v>
      </c>
      <c r="D13" s="19">
        <f t="shared" si="0"/>
        <v>1728720867.8300018</v>
      </c>
      <c r="E13" s="29">
        <f t="shared" si="1"/>
        <v>0.96542558264339995</v>
      </c>
    </row>
    <row r="15" spans="1:7" x14ac:dyDescent="0.25">
      <c r="C15" s="96"/>
      <c r="D15" s="96"/>
      <c r="E15" s="91"/>
    </row>
    <row r="18" spans="3:4" x14ac:dyDescent="0.25">
      <c r="C18" s="98"/>
      <c r="D18" s="98"/>
    </row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7" tint="0.59999389629810485"/>
  </sheetPr>
  <dimension ref="A1:X58"/>
  <sheetViews>
    <sheetView topLeftCell="A34" workbookViewId="0">
      <selection activeCell="N60" sqref="N60"/>
    </sheetView>
  </sheetViews>
  <sheetFormatPr baseColWidth="10" defaultRowHeight="15" x14ac:dyDescent="0.25"/>
  <cols>
    <col min="1" max="10" width="2.42578125" customWidth="1"/>
    <col min="11" max="11" width="35.140625" customWidth="1"/>
    <col min="14" max="14" width="11.7109375" bestFit="1" customWidth="1"/>
    <col min="24" max="24" width="14" customWidth="1"/>
  </cols>
  <sheetData>
    <row r="1" spans="1:24" x14ac:dyDescent="0.25">
      <c r="A1" s="99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</row>
    <row r="2" spans="1:24" x14ac:dyDescent="0.25">
      <c r="A2" s="99" t="s">
        <v>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</row>
    <row r="3" spans="1:24" x14ac:dyDescent="0.25">
      <c r="A3" s="100" t="s">
        <v>2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</row>
    <row r="4" spans="1:24" x14ac:dyDescent="0.25">
      <c r="A4" s="101" t="s">
        <v>3</v>
      </c>
      <c r="B4" s="101"/>
      <c r="C4" s="101"/>
      <c r="D4" s="101"/>
      <c r="E4" s="101"/>
      <c r="F4" s="101"/>
      <c r="G4" s="101"/>
      <c r="H4" s="101"/>
      <c r="I4" s="101"/>
      <c r="J4" s="10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3"/>
      <c r="X4" s="1"/>
    </row>
    <row r="5" spans="1:24" x14ac:dyDescent="0.25">
      <c r="A5" s="102" t="s">
        <v>4</v>
      </c>
      <c r="B5" s="102"/>
      <c r="C5" s="102"/>
      <c r="D5" s="102"/>
      <c r="E5" s="4"/>
      <c r="F5" s="4"/>
      <c r="G5" s="103" t="s">
        <v>5</v>
      </c>
      <c r="H5" s="103"/>
      <c r="I5" s="103"/>
      <c r="J5" s="103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63.75" x14ac:dyDescent="0.25">
      <c r="A6" s="7">
        <v>1</v>
      </c>
      <c r="B6" s="7">
        <v>2</v>
      </c>
      <c r="C6" s="7">
        <v>3</v>
      </c>
      <c r="D6" s="7">
        <v>4</v>
      </c>
      <c r="E6" s="7" t="s">
        <v>6</v>
      </c>
      <c r="F6" s="7" t="s">
        <v>7</v>
      </c>
      <c r="G6" s="7">
        <v>1</v>
      </c>
      <c r="H6" s="7">
        <v>2</v>
      </c>
      <c r="I6" s="7">
        <v>3</v>
      </c>
      <c r="J6" s="8">
        <v>4</v>
      </c>
      <c r="K6" s="9" t="s">
        <v>8</v>
      </c>
      <c r="L6" s="11" t="s">
        <v>13</v>
      </c>
      <c r="M6" s="11" t="s">
        <v>14</v>
      </c>
      <c r="N6" s="12" t="s">
        <v>15</v>
      </c>
      <c r="O6" s="12" t="s">
        <v>16</v>
      </c>
      <c r="P6" s="13" t="s">
        <v>17</v>
      </c>
      <c r="Q6" s="12" t="s">
        <v>18</v>
      </c>
      <c r="R6" s="12" t="s">
        <v>19</v>
      </c>
      <c r="S6" s="12" t="s">
        <v>20</v>
      </c>
      <c r="T6" s="12" t="s">
        <v>21</v>
      </c>
      <c r="U6" s="12" t="s">
        <v>22</v>
      </c>
      <c r="V6" s="12" t="s">
        <v>23</v>
      </c>
      <c r="W6" s="12" t="s">
        <v>24</v>
      </c>
      <c r="X6" s="14" t="s">
        <v>103</v>
      </c>
    </row>
    <row r="7" spans="1:24" ht="25.5" x14ac:dyDescent="0.25">
      <c r="A7" s="15" t="s">
        <v>29</v>
      </c>
      <c r="B7" s="16"/>
      <c r="C7" s="16"/>
      <c r="D7" s="16"/>
      <c r="E7" s="16"/>
      <c r="F7" s="16"/>
      <c r="G7" s="16"/>
      <c r="H7" s="16"/>
      <c r="I7" s="16"/>
      <c r="J7" s="17"/>
      <c r="K7" s="18" t="s">
        <v>30</v>
      </c>
      <c r="L7" s="19">
        <f>+L8</f>
        <v>0</v>
      </c>
      <c r="M7" s="19">
        <f t="shared" ref="M7:W8" si="0">+M8</f>
        <v>0</v>
      </c>
      <c r="N7" s="19">
        <f t="shared" si="0"/>
        <v>24252074.370000001</v>
      </c>
      <c r="O7" s="19">
        <f t="shared" si="0"/>
        <v>0</v>
      </c>
      <c r="P7" s="19">
        <f t="shared" si="0"/>
        <v>0</v>
      </c>
      <c r="Q7" s="19">
        <f t="shared" si="0"/>
        <v>0</v>
      </c>
      <c r="R7" s="21">
        <f t="shared" si="0"/>
        <v>0</v>
      </c>
      <c r="S7" s="19">
        <f t="shared" si="0"/>
        <v>0</v>
      </c>
      <c r="T7" s="19">
        <f t="shared" si="0"/>
        <v>0</v>
      </c>
      <c r="U7" s="19">
        <f t="shared" si="0"/>
        <v>0</v>
      </c>
      <c r="V7" s="19">
        <f>+V8</f>
        <v>0</v>
      </c>
      <c r="W7" s="19">
        <f t="shared" si="0"/>
        <v>0</v>
      </c>
      <c r="X7" s="19">
        <f>SUM(L7:W7)</f>
        <v>24252074.370000001</v>
      </c>
    </row>
    <row r="8" spans="1:24" ht="25.5" x14ac:dyDescent="0.25">
      <c r="A8" s="24" t="s">
        <v>29</v>
      </c>
      <c r="B8" s="25" t="s">
        <v>31</v>
      </c>
      <c r="C8" s="25"/>
      <c r="D8" s="25"/>
      <c r="E8" s="25"/>
      <c r="F8" s="25"/>
      <c r="G8" s="25"/>
      <c r="H8" s="25"/>
      <c r="I8" s="25"/>
      <c r="J8" s="26"/>
      <c r="K8" s="18" t="s">
        <v>30</v>
      </c>
      <c r="L8" s="19">
        <f>+L9</f>
        <v>0</v>
      </c>
      <c r="M8" s="19">
        <f t="shared" si="0"/>
        <v>0</v>
      </c>
      <c r="N8" s="19">
        <f t="shared" si="0"/>
        <v>24252074.370000001</v>
      </c>
      <c r="O8" s="19">
        <f t="shared" si="0"/>
        <v>0</v>
      </c>
      <c r="P8" s="19">
        <f t="shared" si="0"/>
        <v>0</v>
      </c>
      <c r="Q8" s="19">
        <f t="shared" si="0"/>
        <v>0</v>
      </c>
      <c r="R8" s="21">
        <f t="shared" si="0"/>
        <v>0</v>
      </c>
      <c r="S8" s="19">
        <f t="shared" si="0"/>
        <v>0</v>
      </c>
      <c r="T8" s="19">
        <f t="shared" si="0"/>
        <v>0</v>
      </c>
      <c r="U8" s="19">
        <f t="shared" si="0"/>
        <v>0</v>
      </c>
      <c r="V8" s="19">
        <f>+V9</f>
        <v>0</v>
      </c>
      <c r="W8" s="19">
        <f t="shared" si="0"/>
        <v>0</v>
      </c>
      <c r="X8" s="19">
        <f t="shared" ref="X8:X58" si="1">SUM(L8:W8)</f>
        <v>24252074.370000001</v>
      </c>
    </row>
    <row r="9" spans="1:24" ht="25.5" x14ac:dyDescent="0.25">
      <c r="A9" s="24" t="s">
        <v>29</v>
      </c>
      <c r="B9" s="25" t="s">
        <v>31</v>
      </c>
      <c r="C9" s="25" t="s">
        <v>32</v>
      </c>
      <c r="D9" s="25"/>
      <c r="E9" s="25"/>
      <c r="F9" s="25"/>
      <c r="G9" s="25"/>
      <c r="H9" s="25"/>
      <c r="I9" s="25"/>
      <c r="J9" s="26"/>
      <c r="K9" s="18" t="s">
        <v>30</v>
      </c>
      <c r="L9" s="19">
        <f>+L10+L36</f>
        <v>0</v>
      </c>
      <c r="M9" s="19">
        <f t="shared" ref="M9:W9" si="2">+M10+M36</f>
        <v>0</v>
      </c>
      <c r="N9" s="19">
        <f t="shared" si="2"/>
        <v>24252074.370000001</v>
      </c>
      <c r="O9" s="19">
        <f t="shared" si="2"/>
        <v>0</v>
      </c>
      <c r="P9" s="19">
        <f t="shared" si="2"/>
        <v>0</v>
      </c>
      <c r="Q9" s="19">
        <f t="shared" si="2"/>
        <v>0</v>
      </c>
      <c r="R9" s="21">
        <f t="shared" si="2"/>
        <v>0</v>
      </c>
      <c r="S9" s="19">
        <f t="shared" si="2"/>
        <v>0</v>
      </c>
      <c r="T9" s="19">
        <f t="shared" si="2"/>
        <v>0</v>
      </c>
      <c r="U9" s="19">
        <f t="shared" si="2"/>
        <v>0</v>
      </c>
      <c r="V9" s="19">
        <f>+V10+V36</f>
        <v>0</v>
      </c>
      <c r="W9" s="19">
        <f t="shared" si="2"/>
        <v>0</v>
      </c>
      <c r="X9" s="19">
        <f t="shared" si="1"/>
        <v>24252074.370000001</v>
      </c>
    </row>
    <row r="10" spans="1:24" x14ac:dyDescent="0.25">
      <c r="A10" s="24" t="s">
        <v>29</v>
      </c>
      <c r="B10" s="25" t="s">
        <v>31</v>
      </c>
      <c r="C10" s="25" t="s">
        <v>32</v>
      </c>
      <c r="D10" s="25" t="s">
        <v>31</v>
      </c>
      <c r="E10" s="25"/>
      <c r="F10" s="25"/>
      <c r="G10" s="25"/>
      <c r="H10" s="25"/>
      <c r="I10" s="25"/>
      <c r="J10" s="26"/>
      <c r="K10" s="18" t="s">
        <v>33</v>
      </c>
      <c r="L10" s="19">
        <f t="shared" ref="L10:W10" si="3">+L11</f>
        <v>0</v>
      </c>
      <c r="M10" s="19">
        <f t="shared" si="3"/>
        <v>0</v>
      </c>
      <c r="N10" s="19">
        <f t="shared" si="3"/>
        <v>0</v>
      </c>
      <c r="O10" s="19">
        <f t="shared" si="3"/>
        <v>0</v>
      </c>
      <c r="P10" s="19">
        <f t="shared" si="3"/>
        <v>0</v>
      </c>
      <c r="Q10" s="19">
        <f t="shared" si="3"/>
        <v>0</v>
      </c>
      <c r="R10" s="21">
        <f t="shared" si="3"/>
        <v>0</v>
      </c>
      <c r="S10" s="19">
        <f t="shared" si="3"/>
        <v>0</v>
      </c>
      <c r="T10" s="19">
        <f t="shared" si="3"/>
        <v>0</v>
      </c>
      <c r="U10" s="19">
        <f t="shared" si="3"/>
        <v>0</v>
      </c>
      <c r="V10" s="19">
        <f>+V11</f>
        <v>0</v>
      </c>
      <c r="W10" s="19">
        <f t="shared" si="3"/>
        <v>0</v>
      </c>
      <c r="X10" s="19">
        <f t="shared" si="1"/>
        <v>0</v>
      </c>
    </row>
    <row r="11" spans="1:24" x14ac:dyDescent="0.25">
      <c r="A11" s="24" t="s">
        <v>29</v>
      </c>
      <c r="B11" s="25" t="s">
        <v>31</v>
      </c>
      <c r="C11" s="25" t="s">
        <v>32</v>
      </c>
      <c r="D11" s="25" t="s">
        <v>31</v>
      </c>
      <c r="E11" s="25" t="s">
        <v>34</v>
      </c>
      <c r="F11" s="25"/>
      <c r="G11" s="25"/>
      <c r="H11" s="25"/>
      <c r="I11" s="25"/>
      <c r="J11" s="26"/>
      <c r="K11" s="18" t="s">
        <v>35</v>
      </c>
      <c r="L11" s="19">
        <f t="shared" ref="L11:U11" si="4">+L12+L14+L19+L21+L23+L31</f>
        <v>0</v>
      </c>
      <c r="M11" s="19">
        <f t="shared" si="4"/>
        <v>0</v>
      </c>
      <c r="N11" s="19">
        <f t="shared" si="4"/>
        <v>0</v>
      </c>
      <c r="O11" s="19">
        <f t="shared" si="4"/>
        <v>0</v>
      </c>
      <c r="P11" s="19">
        <f t="shared" si="4"/>
        <v>0</v>
      </c>
      <c r="Q11" s="19">
        <f t="shared" si="4"/>
        <v>0</v>
      </c>
      <c r="R11" s="21">
        <f t="shared" si="4"/>
        <v>0</v>
      </c>
      <c r="S11" s="19">
        <f t="shared" si="4"/>
        <v>0</v>
      </c>
      <c r="T11" s="19">
        <f t="shared" si="4"/>
        <v>0</v>
      </c>
      <c r="U11" s="19">
        <f t="shared" si="4"/>
        <v>0</v>
      </c>
      <c r="V11" s="19">
        <f>+V12+V14+V19+V21+V23+V31</f>
        <v>0</v>
      </c>
      <c r="W11" s="19">
        <f>+W12+W14+W19+W21+W23+W31</f>
        <v>0</v>
      </c>
      <c r="X11" s="19">
        <f t="shared" si="1"/>
        <v>0</v>
      </c>
    </row>
    <row r="12" spans="1:24" x14ac:dyDescent="0.25">
      <c r="A12" s="30" t="s">
        <v>29</v>
      </c>
      <c r="B12" s="31" t="s">
        <v>31</v>
      </c>
      <c r="C12" s="31" t="s">
        <v>32</v>
      </c>
      <c r="D12" s="31" t="s">
        <v>31</v>
      </c>
      <c r="E12" s="31" t="s">
        <v>34</v>
      </c>
      <c r="F12" s="31" t="s">
        <v>31</v>
      </c>
      <c r="G12" s="31"/>
      <c r="H12" s="31"/>
      <c r="I12" s="31"/>
      <c r="J12" s="32"/>
      <c r="K12" s="33" t="s">
        <v>36</v>
      </c>
      <c r="L12" s="19">
        <f t="shared" ref="L12:W12" si="5">+L13</f>
        <v>0</v>
      </c>
      <c r="M12" s="19">
        <f t="shared" si="5"/>
        <v>0</v>
      </c>
      <c r="N12" s="19">
        <f t="shared" si="5"/>
        <v>0</v>
      </c>
      <c r="O12" s="19">
        <f t="shared" si="5"/>
        <v>0</v>
      </c>
      <c r="P12" s="19">
        <f t="shared" si="5"/>
        <v>0</v>
      </c>
      <c r="Q12" s="19">
        <f t="shared" si="5"/>
        <v>0</v>
      </c>
      <c r="R12" s="21">
        <f t="shared" si="5"/>
        <v>0</v>
      </c>
      <c r="S12" s="19">
        <f t="shared" si="5"/>
        <v>0</v>
      </c>
      <c r="T12" s="19">
        <f t="shared" si="5"/>
        <v>0</v>
      </c>
      <c r="U12" s="19">
        <f t="shared" si="5"/>
        <v>0</v>
      </c>
      <c r="V12" s="19">
        <f t="shared" si="5"/>
        <v>0</v>
      </c>
      <c r="W12" s="19">
        <f t="shared" si="5"/>
        <v>0</v>
      </c>
      <c r="X12" s="19">
        <f t="shared" si="1"/>
        <v>0</v>
      </c>
    </row>
    <row r="13" spans="1:24" x14ac:dyDescent="0.25">
      <c r="A13" s="34" t="s">
        <v>29</v>
      </c>
      <c r="B13" s="35" t="s">
        <v>31</v>
      </c>
      <c r="C13" s="35" t="s">
        <v>32</v>
      </c>
      <c r="D13" s="35" t="s">
        <v>31</v>
      </c>
      <c r="E13" s="35" t="s">
        <v>34</v>
      </c>
      <c r="F13" s="35" t="s">
        <v>31</v>
      </c>
      <c r="G13" s="35" t="s">
        <v>37</v>
      </c>
      <c r="H13" s="35" t="s">
        <v>38</v>
      </c>
      <c r="I13" s="35"/>
      <c r="J13" s="36"/>
      <c r="K13" s="33" t="s">
        <v>39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21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f t="shared" si="1"/>
        <v>0</v>
      </c>
    </row>
    <row r="14" spans="1:24" x14ac:dyDescent="0.25">
      <c r="A14" s="30" t="s">
        <v>29</v>
      </c>
      <c r="B14" s="31" t="s">
        <v>31</v>
      </c>
      <c r="C14" s="31" t="s">
        <v>32</v>
      </c>
      <c r="D14" s="31" t="s">
        <v>31</v>
      </c>
      <c r="E14" s="31" t="s">
        <v>34</v>
      </c>
      <c r="F14" s="31" t="s">
        <v>40</v>
      </c>
      <c r="G14" s="31"/>
      <c r="H14" s="31"/>
      <c r="I14" s="31"/>
      <c r="J14" s="32"/>
      <c r="K14" s="33" t="s">
        <v>41</v>
      </c>
      <c r="L14" s="19">
        <f t="shared" ref="L14:V14" si="6">+L15+L18</f>
        <v>0</v>
      </c>
      <c r="M14" s="19">
        <f t="shared" si="6"/>
        <v>0</v>
      </c>
      <c r="N14" s="19">
        <f t="shared" si="6"/>
        <v>0</v>
      </c>
      <c r="O14" s="19">
        <f t="shared" si="6"/>
        <v>0</v>
      </c>
      <c r="P14" s="19">
        <f t="shared" si="6"/>
        <v>0</v>
      </c>
      <c r="Q14" s="19">
        <f t="shared" si="6"/>
        <v>0</v>
      </c>
      <c r="R14" s="21">
        <f t="shared" si="6"/>
        <v>0</v>
      </c>
      <c r="S14" s="19">
        <f t="shared" si="6"/>
        <v>0</v>
      </c>
      <c r="T14" s="19">
        <f t="shared" si="6"/>
        <v>0</v>
      </c>
      <c r="U14" s="19">
        <f t="shared" si="6"/>
        <v>0</v>
      </c>
      <c r="V14" s="19">
        <f t="shared" si="6"/>
        <v>0</v>
      </c>
      <c r="W14" s="19">
        <f>+W15+W18</f>
        <v>0</v>
      </c>
      <c r="X14" s="19">
        <f t="shared" si="1"/>
        <v>0</v>
      </c>
    </row>
    <row r="15" spans="1:24" x14ac:dyDescent="0.25">
      <c r="A15" s="30" t="s">
        <v>29</v>
      </c>
      <c r="B15" s="31" t="s">
        <v>31</v>
      </c>
      <c r="C15" s="31" t="s">
        <v>32</v>
      </c>
      <c r="D15" s="31" t="s">
        <v>31</v>
      </c>
      <c r="E15" s="31" t="s">
        <v>34</v>
      </c>
      <c r="F15" s="31" t="s">
        <v>40</v>
      </c>
      <c r="G15" s="31" t="s">
        <v>42</v>
      </c>
      <c r="H15" s="31"/>
      <c r="I15" s="31"/>
      <c r="J15" s="32"/>
      <c r="K15" s="33" t="s">
        <v>43</v>
      </c>
      <c r="L15" s="19">
        <f t="shared" ref="L15:V15" si="7">+L16+L17</f>
        <v>0</v>
      </c>
      <c r="M15" s="19">
        <f t="shared" si="7"/>
        <v>0</v>
      </c>
      <c r="N15" s="19">
        <f t="shared" si="7"/>
        <v>0</v>
      </c>
      <c r="O15" s="19">
        <f t="shared" si="7"/>
        <v>0</v>
      </c>
      <c r="P15" s="19">
        <f t="shared" si="7"/>
        <v>0</v>
      </c>
      <c r="Q15" s="19">
        <f t="shared" si="7"/>
        <v>0</v>
      </c>
      <c r="R15" s="21">
        <f t="shared" si="7"/>
        <v>0</v>
      </c>
      <c r="S15" s="19">
        <f t="shared" si="7"/>
        <v>0</v>
      </c>
      <c r="T15" s="19">
        <f t="shared" si="7"/>
        <v>0</v>
      </c>
      <c r="U15" s="19">
        <f t="shared" si="7"/>
        <v>0</v>
      </c>
      <c r="V15" s="19">
        <f t="shared" si="7"/>
        <v>0</v>
      </c>
      <c r="W15" s="19">
        <f>+W16+W17</f>
        <v>0</v>
      </c>
      <c r="X15" s="19">
        <f t="shared" si="1"/>
        <v>0</v>
      </c>
    </row>
    <row r="16" spans="1:24" x14ac:dyDescent="0.25">
      <c r="A16" s="34" t="s">
        <v>29</v>
      </c>
      <c r="B16" s="35" t="s">
        <v>31</v>
      </c>
      <c r="C16" s="35" t="s">
        <v>32</v>
      </c>
      <c r="D16" s="35" t="s">
        <v>31</v>
      </c>
      <c r="E16" s="35" t="s">
        <v>34</v>
      </c>
      <c r="F16" s="35" t="s">
        <v>40</v>
      </c>
      <c r="G16" s="35" t="s">
        <v>42</v>
      </c>
      <c r="H16" s="35">
        <v>1</v>
      </c>
      <c r="I16" s="35"/>
      <c r="J16" s="36"/>
      <c r="K16" s="33" t="s">
        <v>44</v>
      </c>
      <c r="L16" s="28"/>
      <c r="M16" s="28"/>
      <c r="N16" s="28"/>
      <c r="O16" s="39"/>
      <c r="P16" s="39"/>
      <c r="Q16" s="39"/>
      <c r="R16" s="40"/>
      <c r="S16" s="28"/>
      <c r="T16" s="39"/>
      <c r="U16" s="28"/>
      <c r="V16" s="28"/>
      <c r="W16" s="39"/>
      <c r="X16" s="19">
        <f t="shared" si="1"/>
        <v>0</v>
      </c>
    </row>
    <row r="17" spans="1:24" x14ac:dyDescent="0.25">
      <c r="A17" s="34" t="s">
        <v>29</v>
      </c>
      <c r="B17" s="35" t="s">
        <v>31</v>
      </c>
      <c r="C17" s="35" t="s">
        <v>32</v>
      </c>
      <c r="D17" s="35" t="s">
        <v>31</v>
      </c>
      <c r="E17" s="35" t="s">
        <v>34</v>
      </c>
      <c r="F17" s="35" t="s">
        <v>40</v>
      </c>
      <c r="G17" s="35" t="s">
        <v>42</v>
      </c>
      <c r="H17" s="35">
        <v>2</v>
      </c>
      <c r="I17" s="35"/>
      <c r="J17" s="36"/>
      <c r="K17" s="33" t="s">
        <v>45</v>
      </c>
      <c r="L17" s="28"/>
      <c r="M17" s="39"/>
      <c r="N17" s="39"/>
      <c r="O17" s="39"/>
      <c r="P17" s="39"/>
      <c r="Q17" s="39"/>
      <c r="R17" s="40"/>
      <c r="S17" s="28"/>
      <c r="T17" s="39"/>
      <c r="U17" s="28"/>
      <c r="V17" s="28"/>
      <c r="W17" s="39"/>
      <c r="X17" s="19">
        <f t="shared" si="1"/>
        <v>0</v>
      </c>
    </row>
    <row r="18" spans="1:24" x14ac:dyDescent="0.25">
      <c r="A18" s="34" t="s">
        <v>29</v>
      </c>
      <c r="B18" s="35" t="s">
        <v>31</v>
      </c>
      <c r="C18" s="35" t="s">
        <v>32</v>
      </c>
      <c r="D18" s="35" t="s">
        <v>31</v>
      </c>
      <c r="E18" s="35" t="s">
        <v>34</v>
      </c>
      <c r="F18" s="35" t="s">
        <v>40</v>
      </c>
      <c r="G18" s="35" t="s">
        <v>46</v>
      </c>
      <c r="H18" s="35"/>
      <c r="I18" s="35"/>
      <c r="J18" s="36"/>
      <c r="K18" s="33" t="s">
        <v>47</v>
      </c>
      <c r="L18" s="28"/>
      <c r="M18" s="39"/>
      <c r="N18" s="39"/>
      <c r="O18" s="39"/>
      <c r="P18" s="39"/>
      <c r="Q18" s="39"/>
      <c r="R18" s="40"/>
      <c r="S18" s="28"/>
      <c r="T18" s="39"/>
      <c r="U18" s="28"/>
      <c r="V18" s="28"/>
      <c r="W18" s="39"/>
      <c r="X18" s="19">
        <f t="shared" si="1"/>
        <v>0</v>
      </c>
    </row>
    <row r="19" spans="1:24" x14ac:dyDescent="0.25">
      <c r="A19" s="30" t="s">
        <v>29</v>
      </c>
      <c r="B19" s="31" t="s">
        <v>31</v>
      </c>
      <c r="C19" s="31" t="s">
        <v>32</v>
      </c>
      <c r="D19" s="31" t="s">
        <v>31</v>
      </c>
      <c r="E19" s="31" t="s">
        <v>34</v>
      </c>
      <c r="F19" s="31" t="s">
        <v>29</v>
      </c>
      <c r="G19" s="31"/>
      <c r="H19" s="31"/>
      <c r="I19" s="31"/>
      <c r="J19" s="32"/>
      <c r="K19" s="33" t="s">
        <v>48</v>
      </c>
      <c r="L19" s="19">
        <f t="shared" ref="L19:V19" si="8">+L20</f>
        <v>0</v>
      </c>
      <c r="M19" s="19">
        <f t="shared" si="8"/>
        <v>0</v>
      </c>
      <c r="N19" s="19">
        <f t="shared" si="8"/>
        <v>0</v>
      </c>
      <c r="O19" s="19">
        <f t="shared" si="8"/>
        <v>0</v>
      </c>
      <c r="P19" s="19">
        <f t="shared" si="8"/>
        <v>0</v>
      </c>
      <c r="Q19" s="19">
        <f t="shared" si="8"/>
        <v>0</v>
      </c>
      <c r="R19" s="21">
        <f t="shared" si="8"/>
        <v>0</v>
      </c>
      <c r="S19" s="19">
        <f t="shared" si="8"/>
        <v>0</v>
      </c>
      <c r="T19" s="19">
        <f t="shared" si="8"/>
        <v>0</v>
      </c>
      <c r="U19" s="19">
        <f t="shared" si="8"/>
        <v>0</v>
      </c>
      <c r="V19" s="19">
        <f t="shared" si="8"/>
        <v>0</v>
      </c>
      <c r="W19" s="19">
        <f>+W20</f>
        <v>0</v>
      </c>
      <c r="X19" s="19">
        <f t="shared" si="1"/>
        <v>0</v>
      </c>
    </row>
    <row r="20" spans="1:24" x14ac:dyDescent="0.25">
      <c r="A20" s="34" t="s">
        <v>29</v>
      </c>
      <c r="B20" s="35" t="s">
        <v>31</v>
      </c>
      <c r="C20" s="35" t="s">
        <v>32</v>
      </c>
      <c r="D20" s="35" t="s">
        <v>31</v>
      </c>
      <c r="E20" s="35" t="s">
        <v>34</v>
      </c>
      <c r="F20" s="35" t="s">
        <v>29</v>
      </c>
      <c r="G20" s="35" t="s">
        <v>34</v>
      </c>
      <c r="H20" s="35"/>
      <c r="I20" s="35"/>
      <c r="J20" s="36"/>
      <c r="K20" s="33" t="s">
        <v>49</v>
      </c>
      <c r="L20" s="28"/>
      <c r="M20" s="39"/>
      <c r="N20" s="39"/>
      <c r="O20" s="39"/>
      <c r="P20" s="39"/>
      <c r="Q20" s="39"/>
      <c r="R20" s="40"/>
      <c r="S20" s="28"/>
      <c r="T20" s="28"/>
      <c r="U20" s="28"/>
      <c r="V20" s="28"/>
      <c r="W20" s="39"/>
      <c r="X20" s="19">
        <f t="shared" si="1"/>
        <v>0</v>
      </c>
    </row>
    <row r="21" spans="1:24" ht="25.5" x14ac:dyDescent="0.25">
      <c r="A21" s="30" t="s">
        <v>29</v>
      </c>
      <c r="B21" s="31" t="s">
        <v>31</v>
      </c>
      <c r="C21" s="31" t="s">
        <v>32</v>
      </c>
      <c r="D21" s="31" t="s">
        <v>31</v>
      </c>
      <c r="E21" s="31" t="s">
        <v>34</v>
      </c>
      <c r="F21" s="31" t="s">
        <v>50</v>
      </c>
      <c r="G21" s="31"/>
      <c r="H21" s="31"/>
      <c r="I21" s="31"/>
      <c r="J21" s="32"/>
      <c r="K21" s="33" t="s">
        <v>51</v>
      </c>
      <c r="L21" s="19">
        <f t="shared" ref="L21:W21" si="9">+L22</f>
        <v>0</v>
      </c>
      <c r="M21" s="19">
        <f t="shared" si="9"/>
        <v>0</v>
      </c>
      <c r="N21" s="19">
        <f t="shared" si="9"/>
        <v>0</v>
      </c>
      <c r="O21" s="19">
        <f t="shared" si="9"/>
        <v>0</v>
      </c>
      <c r="P21" s="19">
        <f t="shared" si="9"/>
        <v>0</v>
      </c>
      <c r="Q21" s="19">
        <f t="shared" si="9"/>
        <v>0</v>
      </c>
      <c r="R21" s="21">
        <f t="shared" si="9"/>
        <v>0</v>
      </c>
      <c r="S21" s="19">
        <f t="shared" si="9"/>
        <v>0</v>
      </c>
      <c r="T21" s="19">
        <f t="shared" si="9"/>
        <v>0</v>
      </c>
      <c r="U21" s="19">
        <f t="shared" si="9"/>
        <v>0</v>
      </c>
      <c r="V21" s="19">
        <f t="shared" si="9"/>
        <v>0</v>
      </c>
      <c r="W21" s="19">
        <f t="shared" si="9"/>
        <v>0</v>
      </c>
      <c r="X21" s="19">
        <f t="shared" si="1"/>
        <v>0</v>
      </c>
    </row>
    <row r="22" spans="1:24" x14ac:dyDescent="0.25">
      <c r="A22" s="34" t="s">
        <v>29</v>
      </c>
      <c r="B22" s="35" t="s">
        <v>31</v>
      </c>
      <c r="C22" s="35" t="s">
        <v>32</v>
      </c>
      <c r="D22" s="35" t="s">
        <v>31</v>
      </c>
      <c r="E22" s="35" t="s">
        <v>34</v>
      </c>
      <c r="F22" s="35" t="s">
        <v>50</v>
      </c>
      <c r="G22" s="35" t="s">
        <v>52</v>
      </c>
      <c r="H22" s="35"/>
      <c r="I22" s="35"/>
      <c r="J22" s="36"/>
      <c r="K22" s="33" t="s">
        <v>53</v>
      </c>
      <c r="L22" s="28"/>
      <c r="M22" s="39"/>
      <c r="N22" s="39"/>
      <c r="O22" s="39"/>
      <c r="P22" s="39"/>
      <c r="Q22" s="39"/>
      <c r="R22" s="40"/>
      <c r="S22" s="28"/>
      <c r="T22" s="39"/>
      <c r="U22" s="28"/>
      <c r="V22" s="28"/>
      <c r="W22" s="39"/>
      <c r="X22" s="19">
        <f t="shared" si="1"/>
        <v>0</v>
      </c>
    </row>
    <row r="23" spans="1:24" x14ac:dyDescent="0.25">
      <c r="A23" s="30" t="s">
        <v>29</v>
      </c>
      <c r="B23" s="31" t="s">
        <v>31</v>
      </c>
      <c r="C23" s="31" t="s">
        <v>32</v>
      </c>
      <c r="D23" s="31" t="s">
        <v>31</v>
      </c>
      <c r="E23" s="31" t="s">
        <v>34</v>
      </c>
      <c r="F23" s="31" t="s">
        <v>54</v>
      </c>
      <c r="G23" s="31"/>
      <c r="H23" s="31"/>
      <c r="I23" s="31"/>
      <c r="J23" s="32"/>
      <c r="K23" s="33" t="s">
        <v>55</v>
      </c>
      <c r="L23" s="19">
        <f t="shared" ref="L23:W23" si="10">+L24</f>
        <v>0</v>
      </c>
      <c r="M23" s="19">
        <f t="shared" si="10"/>
        <v>0</v>
      </c>
      <c r="N23" s="19">
        <f t="shared" si="10"/>
        <v>0</v>
      </c>
      <c r="O23" s="19">
        <f t="shared" si="10"/>
        <v>0</v>
      </c>
      <c r="P23" s="19">
        <f t="shared" si="10"/>
        <v>0</v>
      </c>
      <c r="Q23" s="19">
        <f t="shared" si="10"/>
        <v>0</v>
      </c>
      <c r="R23" s="21">
        <f t="shared" si="10"/>
        <v>0</v>
      </c>
      <c r="S23" s="19">
        <f t="shared" si="10"/>
        <v>0</v>
      </c>
      <c r="T23" s="19">
        <f t="shared" si="10"/>
        <v>0</v>
      </c>
      <c r="U23" s="19">
        <f t="shared" si="10"/>
        <v>0</v>
      </c>
      <c r="V23" s="19">
        <f t="shared" si="10"/>
        <v>0</v>
      </c>
      <c r="W23" s="19">
        <f t="shared" si="10"/>
        <v>0</v>
      </c>
      <c r="X23" s="19">
        <f t="shared" si="1"/>
        <v>0</v>
      </c>
    </row>
    <row r="24" spans="1:24" ht="25.5" x14ac:dyDescent="0.25">
      <c r="A24" s="30" t="s">
        <v>29</v>
      </c>
      <c r="B24" s="31" t="s">
        <v>31</v>
      </c>
      <c r="C24" s="31" t="s">
        <v>32</v>
      </c>
      <c r="D24" s="31" t="s">
        <v>31</v>
      </c>
      <c r="E24" s="31" t="s">
        <v>34</v>
      </c>
      <c r="F24" s="31" t="s">
        <v>54</v>
      </c>
      <c r="G24" s="31" t="s">
        <v>34</v>
      </c>
      <c r="H24" s="31"/>
      <c r="I24" s="31"/>
      <c r="J24" s="32"/>
      <c r="K24" s="33" t="s">
        <v>56</v>
      </c>
      <c r="L24" s="19">
        <f t="shared" ref="L24:W24" si="11">+L25+L28</f>
        <v>0</v>
      </c>
      <c r="M24" s="19">
        <f t="shared" si="11"/>
        <v>0</v>
      </c>
      <c r="N24" s="19">
        <f t="shared" si="11"/>
        <v>0</v>
      </c>
      <c r="O24" s="19">
        <f t="shared" si="11"/>
        <v>0</v>
      </c>
      <c r="P24" s="19">
        <f t="shared" si="11"/>
        <v>0</v>
      </c>
      <c r="Q24" s="19">
        <f t="shared" si="11"/>
        <v>0</v>
      </c>
      <c r="R24" s="21">
        <f t="shared" si="11"/>
        <v>0</v>
      </c>
      <c r="S24" s="19">
        <f t="shared" si="11"/>
        <v>0</v>
      </c>
      <c r="T24" s="19">
        <f t="shared" si="11"/>
        <v>0</v>
      </c>
      <c r="U24" s="19">
        <f t="shared" si="11"/>
        <v>0</v>
      </c>
      <c r="V24" s="19">
        <f>+V25+V28</f>
        <v>0</v>
      </c>
      <c r="W24" s="19">
        <f t="shared" si="11"/>
        <v>0</v>
      </c>
      <c r="X24" s="19">
        <f t="shared" si="1"/>
        <v>0</v>
      </c>
    </row>
    <row r="25" spans="1:24" ht="38.25" x14ac:dyDescent="0.25">
      <c r="A25" s="30" t="s">
        <v>29</v>
      </c>
      <c r="B25" s="31" t="s">
        <v>31</v>
      </c>
      <c r="C25" s="31" t="s">
        <v>32</v>
      </c>
      <c r="D25" s="31" t="s">
        <v>31</v>
      </c>
      <c r="E25" s="31" t="s">
        <v>34</v>
      </c>
      <c r="F25" s="31" t="s">
        <v>54</v>
      </c>
      <c r="G25" s="31" t="s">
        <v>34</v>
      </c>
      <c r="H25" s="31" t="s">
        <v>57</v>
      </c>
      <c r="I25" s="31"/>
      <c r="J25" s="32"/>
      <c r="K25" s="33" t="s">
        <v>58</v>
      </c>
      <c r="L25" s="19">
        <f t="shared" ref="L25:W26" si="12">+L26</f>
        <v>0</v>
      </c>
      <c r="M25" s="19">
        <f t="shared" si="12"/>
        <v>0</v>
      </c>
      <c r="N25" s="19">
        <f t="shared" si="12"/>
        <v>0</v>
      </c>
      <c r="O25" s="19">
        <f t="shared" si="12"/>
        <v>0</v>
      </c>
      <c r="P25" s="19">
        <f t="shared" si="12"/>
        <v>0</v>
      </c>
      <c r="Q25" s="19">
        <f t="shared" si="12"/>
        <v>0</v>
      </c>
      <c r="R25" s="21">
        <f t="shared" si="12"/>
        <v>0</v>
      </c>
      <c r="S25" s="19">
        <f t="shared" si="12"/>
        <v>0</v>
      </c>
      <c r="T25" s="19">
        <f t="shared" si="12"/>
        <v>0</v>
      </c>
      <c r="U25" s="19">
        <f t="shared" si="12"/>
        <v>0</v>
      </c>
      <c r="V25" s="19">
        <f t="shared" si="12"/>
        <v>0</v>
      </c>
      <c r="W25" s="19">
        <f t="shared" si="12"/>
        <v>0</v>
      </c>
      <c r="X25" s="19">
        <f t="shared" si="1"/>
        <v>0</v>
      </c>
    </row>
    <row r="26" spans="1:24" x14ac:dyDescent="0.25">
      <c r="A26" s="30" t="s">
        <v>29</v>
      </c>
      <c r="B26" s="31" t="s">
        <v>31</v>
      </c>
      <c r="C26" s="31" t="s">
        <v>32</v>
      </c>
      <c r="D26" s="31" t="s">
        <v>31</v>
      </c>
      <c r="E26" s="31" t="s">
        <v>34</v>
      </c>
      <c r="F26" s="31" t="s">
        <v>54</v>
      </c>
      <c r="G26" s="31" t="s">
        <v>34</v>
      </c>
      <c r="H26" s="31" t="s">
        <v>57</v>
      </c>
      <c r="I26" s="31" t="s">
        <v>40</v>
      </c>
      <c r="J26" s="32"/>
      <c r="K26" s="33" t="s">
        <v>59</v>
      </c>
      <c r="L26" s="19">
        <f t="shared" si="12"/>
        <v>0</v>
      </c>
      <c r="M26" s="19">
        <f t="shared" si="12"/>
        <v>0</v>
      </c>
      <c r="N26" s="19">
        <f t="shared" si="12"/>
        <v>0</v>
      </c>
      <c r="O26" s="19">
        <f t="shared" si="12"/>
        <v>0</v>
      </c>
      <c r="P26" s="19">
        <f t="shared" si="12"/>
        <v>0</v>
      </c>
      <c r="Q26" s="19">
        <f t="shared" si="12"/>
        <v>0</v>
      </c>
      <c r="R26" s="21">
        <f t="shared" si="12"/>
        <v>0</v>
      </c>
      <c r="S26" s="19">
        <f t="shared" si="12"/>
        <v>0</v>
      </c>
      <c r="T26" s="19">
        <f t="shared" si="12"/>
        <v>0</v>
      </c>
      <c r="U26" s="19">
        <f t="shared" si="12"/>
        <v>0</v>
      </c>
      <c r="V26" s="19">
        <f t="shared" si="12"/>
        <v>0</v>
      </c>
      <c r="W26" s="19">
        <f t="shared" si="12"/>
        <v>0</v>
      </c>
      <c r="X26" s="19">
        <f t="shared" si="1"/>
        <v>0</v>
      </c>
    </row>
    <row r="27" spans="1:24" ht="25.5" x14ac:dyDescent="0.25">
      <c r="A27" s="34" t="s">
        <v>29</v>
      </c>
      <c r="B27" s="35" t="s">
        <v>31</v>
      </c>
      <c r="C27" s="35" t="s">
        <v>32</v>
      </c>
      <c r="D27" s="35" t="s">
        <v>31</v>
      </c>
      <c r="E27" s="35" t="s">
        <v>34</v>
      </c>
      <c r="F27" s="35" t="s">
        <v>54</v>
      </c>
      <c r="G27" s="35" t="s">
        <v>34</v>
      </c>
      <c r="H27" s="35" t="s">
        <v>57</v>
      </c>
      <c r="I27" s="35" t="s">
        <v>40</v>
      </c>
      <c r="J27" s="36" t="s">
        <v>31</v>
      </c>
      <c r="K27" s="33" t="s">
        <v>60</v>
      </c>
      <c r="L27" s="28"/>
      <c r="M27" s="28"/>
      <c r="N27" s="28"/>
      <c r="O27" s="28"/>
      <c r="P27" s="39"/>
      <c r="Q27" s="39"/>
      <c r="R27" s="40"/>
      <c r="S27" s="28"/>
      <c r="T27" s="28"/>
      <c r="U27" s="28"/>
      <c r="V27" s="28"/>
      <c r="W27" s="39"/>
      <c r="X27" s="19">
        <f t="shared" si="1"/>
        <v>0</v>
      </c>
    </row>
    <row r="28" spans="1:24" ht="25.5" x14ac:dyDescent="0.25">
      <c r="A28" s="30" t="s">
        <v>29</v>
      </c>
      <c r="B28" s="31" t="s">
        <v>31</v>
      </c>
      <c r="C28" s="31" t="s">
        <v>32</v>
      </c>
      <c r="D28" s="31" t="s">
        <v>31</v>
      </c>
      <c r="E28" s="31" t="s">
        <v>34</v>
      </c>
      <c r="F28" s="31" t="s">
        <v>54</v>
      </c>
      <c r="G28" s="31" t="s">
        <v>34</v>
      </c>
      <c r="H28" s="31" t="s">
        <v>61</v>
      </c>
      <c r="I28" s="31"/>
      <c r="J28" s="32"/>
      <c r="K28" s="33" t="s">
        <v>62</v>
      </c>
      <c r="L28" s="19">
        <f t="shared" ref="L28:W29" si="13">+L29</f>
        <v>0</v>
      </c>
      <c r="M28" s="19">
        <f t="shared" si="13"/>
        <v>0</v>
      </c>
      <c r="N28" s="19">
        <f t="shared" si="13"/>
        <v>0</v>
      </c>
      <c r="O28" s="19">
        <f t="shared" si="13"/>
        <v>0</v>
      </c>
      <c r="P28" s="19">
        <f t="shared" si="13"/>
        <v>0</v>
      </c>
      <c r="Q28" s="19">
        <f t="shared" si="13"/>
        <v>0</v>
      </c>
      <c r="R28" s="21">
        <f t="shared" si="13"/>
        <v>0</v>
      </c>
      <c r="S28" s="19">
        <f t="shared" si="13"/>
        <v>0</v>
      </c>
      <c r="T28" s="19">
        <f t="shared" si="13"/>
        <v>0</v>
      </c>
      <c r="U28" s="19">
        <f t="shared" si="13"/>
        <v>0</v>
      </c>
      <c r="V28" s="19">
        <f t="shared" si="13"/>
        <v>0</v>
      </c>
      <c r="W28" s="19">
        <f t="shared" si="13"/>
        <v>0</v>
      </c>
      <c r="X28" s="19">
        <f t="shared" si="1"/>
        <v>0</v>
      </c>
    </row>
    <row r="29" spans="1:24" ht="38.25" x14ac:dyDescent="0.25">
      <c r="A29" s="30" t="s">
        <v>29</v>
      </c>
      <c r="B29" s="31" t="s">
        <v>31</v>
      </c>
      <c r="C29" s="31" t="s">
        <v>32</v>
      </c>
      <c r="D29" s="31" t="s">
        <v>31</v>
      </c>
      <c r="E29" s="31" t="s">
        <v>34</v>
      </c>
      <c r="F29" s="31" t="s">
        <v>54</v>
      </c>
      <c r="G29" s="31" t="s">
        <v>34</v>
      </c>
      <c r="H29" s="31" t="s">
        <v>61</v>
      </c>
      <c r="I29" s="31" t="s">
        <v>63</v>
      </c>
      <c r="J29" s="32"/>
      <c r="K29" s="33" t="s">
        <v>64</v>
      </c>
      <c r="L29" s="19">
        <f t="shared" si="13"/>
        <v>0</v>
      </c>
      <c r="M29" s="19">
        <f t="shared" si="13"/>
        <v>0</v>
      </c>
      <c r="N29" s="19">
        <f t="shared" si="13"/>
        <v>0</v>
      </c>
      <c r="O29" s="19">
        <f t="shared" si="13"/>
        <v>0</v>
      </c>
      <c r="P29" s="19">
        <f t="shared" si="13"/>
        <v>0</v>
      </c>
      <c r="Q29" s="19">
        <f t="shared" si="13"/>
        <v>0</v>
      </c>
      <c r="R29" s="21">
        <f t="shared" si="13"/>
        <v>0</v>
      </c>
      <c r="S29" s="19">
        <f t="shared" si="13"/>
        <v>0</v>
      </c>
      <c r="T29" s="19">
        <f t="shared" si="13"/>
        <v>0</v>
      </c>
      <c r="U29" s="19">
        <f t="shared" si="13"/>
        <v>0</v>
      </c>
      <c r="V29" s="19">
        <f t="shared" si="13"/>
        <v>0</v>
      </c>
      <c r="W29" s="19">
        <f t="shared" si="13"/>
        <v>0</v>
      </c>
      <c r="X29" s="19">
        <f t="shared" si="1"/>
        <v>0</v>
      </c>
    </row>
    <row r="30" spans="1:24" ht="25.5" x14ac:dyDescent="0.25">
      <c r="A30" s="34" t="s">
        <v>29</v>
      </c>
      <c r="B30" s="35" t="s">
        <v>31</v>
      </c>
      <c r="C30" s="35" t="s">
        <v>32</v>
      </c>
      <c r="D30" s="35" t="s">
        <v>31</v>
      </c>
      <c r="E30" s="35" t="s">
        <v>34</v>
      </c>
      <c r="F30" s="35" t="s">
        <v>54</v>
      </c>
      <c r="G30" s="35" t="s">
        <v>34</v>
      </c>
      <c r="H30" s="35" t="s">
        <v>61</v>
      </c>
      <c r="I30" s="35" t="s">
        <v>63</v>
      </c>
      <c r="J30" s="36" t="s">
        <v>31</v>
      </c>
      <c r="K30" s="33" t="s">
        <v>65</v>
      </c>
      <c r="L30" s="28"/>
      <c r="M30" s="39"/>
      <c r="N30" s="39"/>
      <c r="O30" s="28"/>
      <c r="P30" s="28"/>
      <c r="Q30" s="39"/>
      <c r="R30" s="40"/>
      <c r="S30" s="28"/>
      <c r="T30" s="39"/>
      <c r="U30" s="28"/>
      <c r="V30" s="28"/>
      <c r="W30" s="39"/>
      <c r="X30" s="19">
        <f t="shared" si="1"/>
        <v>0</v>
      </c>
    </row>
    <row r="31" spans="1:24" x14ac:dyDescent="0.25">
      <c r="A31" s="41" t="s">
        <v>29</v>
      </c>
      <c r="B31" s="42" t="s">
        <v>31</v>
      </c>
      <c r="C31" s="42" t="s">
        <v>32</v>
      </c>
      <c r="D31" s="42" t="s">
        <v>31</v>
      </c>
      <c r="E31" s="42" t="s">
        <v>34</v>
      </c>
      <c r="F31" s="42" t="s">
        <v>66</v>
      </c>
      <c r="G31" s="42"/>
      <c r="H31" s="43"/>
      <c r="I31" s="43"/>
      <c r="J31" s="44"/>
      <c r="K31" s="45" t="s">
        <v>67</v>
      </c>
      <c r="L31" s="19">
        <f t="shared" ref="L31:W31" si="14">+L32+L33+L34</f>
        <v>0</v>
      </c>
      <c r="M31" s="19">
        <f t="shared" si="14"/>
        <v>0</v>
      </c>
      <c r="N31" s="19">
        <f t="shared" si="14"/>
        <v>0</v>
      </c>
      <c r="O31" s="19">
        <f t="shared" si="14"/>
        <v>0</v>
      </c>
      <c r="P31" s="19">
        <f t="shared" si="14"/>
        <v>0</v>
      </c>
      <c r="Q31" s="19">
        <f t="shared" si="14"/>
        <v>0</v>
      </c>
      <c r="R31" s="21">
        <f t="shared" si="14"/>
        <v>0</v>
      </c>
      <c r="S31" s="19">
        <f t="shared" si="14"/>
        <v>0</v>
      </c>
      <c r="T31" s="19">
        <f t="shared" si="14"/>
        <v>0</v>
      </c>
      <c r="U31" s="19">
        <f t="shared" si="14"/>
        <v>0</v>
      </c>
      <c r="V31" s="19">
        <f t="shared" si="14"/>
        <v>0</v>
      </c>
      <c r="W31" s="19">
        <f t="shared" si="14"/>
        <v>0</v>
      </c>
      <c r="X31" s="19">
        <f t="shared" si="1"/>
        <v>0</v>
      </c>
    </row>
    <row r="32" spans="1:24" ht="25.5" x14ac:dyDescent="0.25">
      <c r="A32" s="46" t="s">
        <v>29</v>
      </c>
      <c r="B32" s="47" t="s">
        <v>31</v>
      </c>
      <c r="C32" s="47" t="s">
        <v>32</v>
      </c>
      <c r="D32" s="47" t="s">
        <v>31</v>
      </c>
      <c r="E32" s="47" t="s">
        <v>34</v>
      </c>
      <c r="F32" s="47" t="s">
        <v>66</v>
      </c>
      <c r="G32" s="47" t="s">
        <v>32</v>
      </c>
      <c r="H32" s="48"/>
      <c r="I32" s="48"/>
      <c r="J32" s="49"/>
      <c r="K32" s="45" t="s">
        <v>68</v>
      </c>
      <c r="L32" s="28"/>
      <c r="M32" s="28"/>
      <c r="N32" s="28"/>
      <c r="O32" s="28"/>
      <c r="P32" s="28"/>
      <c r="Q32" s="39"/>
      <c r="R32" s="40"/>
      <c r="S32" s="28"/>
      <c r="T32" s="28">
        <v>0</v>
      </c>
      <c r="U32" s="28">
        <v>0</v>
      </c>
      <c r="V32" s="28">
        <v>0</v>
      </c>
      <c r="W32" s="28"/>
      <c r="X32" s="19">
        <f t="shared" si="1"/>
        <v>0</v>
      </c>
    </row>
    <row r="33" spans="1:24" x14ac:dyDescent="0.25">
      <c r="A33" s="46" t="s">
        <v>29</v>
      </c>
      <c r="B33" s="47" t="s">
        <v>31</v>
      </c>
      <c r="C33" s="47" t="s">
        <v>32</v>
      </c>
      <c r="D33" s="47" t="s">
        <v>31</v>
      </c>
      <c r="E33" s="47" t="s">
        <v>34</v>
      </c>
      <c r="F33" s="47" t="s">
        <v>66</v>
      </c>
      <c r="G33" s="47" t="s">
        <v>34</v>
      </c>
      <c r="H33" s="48"/>
      <c r="I33" s="48"/>
      <c r="J33" s="49"/>
      <c r="K33" s="45" t="s">
        <v>69</v>
      </c>
      <c r="L33" s="28"/>
      <c r="M33" s="39"/>
      <c r="N33" s="39"/>
      <c r="O33" s="39"/>
      <c r="P33" s="28"/>
      <c r="Q33" s="39"/>
      <c r="R33" s="40"/>
      <c r="S33" s="28"/>
      <c r="T33" s="39"/>
      <c r="U33" s="28"/>
      <c r="V33" s="28"/>
      <c r="W33" s="39"/>
      <c r="X33" s="19">
        <f t="shared" si="1"/>
        <v>0</v>
      </c>
    </row>
    <row r="34" spans="1:24" ht="25.5" x14ac:dyDescent="0.25">
      <c r="A34" s="50" t="s">
        <v>29</v>
      </c>
      <c r="B34" s="50" t="s">
        <v>31</v>
      </c>
      <c r="C34" s="50" t="s">
        <v>32</v>
      </c>
      <c r="D34" s="50" t="s">
        <v>31</v>
      </c>
      <c r="E34" s="50" t="s">
        <v>34</v>
      </c>
      <c r="F34" s="50" t="s">
        <v>66</v>
      </c>
      <c r="G34" s="50" t="s">
        <v>70</v>
      </c>
      <c r="H34" s="51"/>
      <c r="I34" s="51"/>
      <c r="J34" s="52"/>
      <c r="K34" s="53" t="s">
        <v>71</v>
      </c>
      <c r="L34" s="19">
        <f t="shared" ref="L34:W34" si="15">+L35</f>
        <v>0</v>
      </c>
      <c r="M34" s="19">
        <f t="shared" si="15"/>
        <v>0</v>
      </c>
      <c r="N34" s="19">
        <f t="shared" si="15"/>
        <v>0</v>
      </c>
      <c r="O34" s="19">
        <f t="shared" si="15"/>
        <v>0</v>
      </c>
      <c r="P34" s="19">
        <f t="shared" si="15"/>
        <v>0</v>
      </c>
      <c r="Q34" s="19">
        <f t="shared" si="15"/>
        <v>0</v>
      </c>
      <c r="R34" s="21">
        <f t="shared" si="15"/>
        <v>0</v>
      </c>
      <c r="S34" s="19">
        <f t="shared" si="15"/>
        <v>0</v>
      </c>
      <c r="T34" s="19">
        <f t="shared" si="15"/>
        <v>0</v>
      </c>
      <c r="U34" s="19">
        <f t="shared" si="15"/>
        <v>0</v>
      </c>
      <c r="V34" s="19">
        <f t="shared" si="15"/>
        <v>0</v>
      </c>
      <c r="W34" s="19">
        <f t="shared" si="15"/>
        <v>0</v>
      </c>
      <c r="X34" s="19">
        <f t="shared" si="1"/>
        <v>0</v>
      </c>
    </row>
    <row r="35" spans="1:24" x14ac:dyDescent="0.25">
      <c r="A35" s="54" t="s">
        <v>29</v>
      </c>
      <c r="B35" s="54" t="s">
        <v>31</v>
      </c>
      <c r="C35" s="54" t="s">
        <v>32</v>
      </c>
      <c r="D35" s="54" t="s">
        <v>31</v>
      </c>
      <c r="E35" s="54" t="s">
        <v>34</v>
      </c>
      <c r="F35" s="54" t="s">
        <v>66</v>
      </c>
      <c r="G35" s="54" t="s">
        <v>70</v>
      </c>
      <c r="H35" s="55" t="s">
        <v>34</v>
      </c>
      <c r="I35" s="55"/>
      <c r="J35" s="51"/>
      <c r="K35" s="53" t="s">
        <v>72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21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f t="shared" si="1"/>
        <v>0</v>
      </c>
    </row>
    <row r="36" spans="1:24" x14ac:dyDescent="0.25">
      <c r="A36" s="24" t="s">
        <v>29</v>
      </c>
      <c r="B36" s="25" t="s">
        <v>31</v>
      </c>
      <c r="C36" s="25" t="s">
        <v>32</v>
      </c>
      <c r="D36" s="25" t="s">
        <v>40</v>
      </c>
      <c r="E36" s="25"/>
      <c r="F36" s="25"/>
      <c r="G36" s="25"/>
      <c r="H36" s="25"/>
      <c r="I36" s="25"/>
      <c r="J36" s="25"/>
      <c r="K36" s="18" t="s">
        <v>73</v>
      </c>
      <c r="L36" s="19">
        <f t="shared" ref="L36:V36" si="16">+L37+L42+L44+L51+L52+L55+L53</f>
        <v>0</v>
      </c>
      <c r="M36" s="19">
        <f t="shared" si="16"/>
        <v>0</v>
      </c>
      <c r="N36" s="19">
        <f t="shared" si="16"/>
        <v>24252074.370000001</v>
      </c>
      <c r="O36" s="19">
        <f t="shared" si="16"/>
        <v>0</v>
      </c>
      <c r="P36" s="19">
        <f t="shared" si="16"/>
        <v>0</v>
      </c>
      <c r="Q36" s="19">
        <f t="shared" si="16"/>
        <v>0</v>
      </c>
      <c r="R36" s="21">
        <f t="shared" si="16"/>
        <v>0</v>
      </c>
      <c r="S36" s="19">
        <f t="shared" si="16"/>
        <v>0</v>
      </c>
      <c r="T36" s="19">
        <f t="shared" si="16"/>
        <v>0</v>
      </c>
      <c r="U36" s="19">
        <f t="shared" si="16"/>
        <v>0</v>
      </c>
      <c r="V36" s="19">
        <f t="shared" si="16"/>
        <v>0</v>
      </c>
      <c r="W36" s="19">
        <f>+W37+W42+W44+W51+W52+W55+W53</f>
        <v>0</v>
      </c>
      <c r="X36" s="19">
        <f t="shared" si="1"/>
        <v>24252074.370000001</v>
      </c>
    </row>
    <row r="37" spans="1:24" x14ac:dyDescent="0.25">
      <c r="A37" s="30" t="s">
        <v>29</v>
      </c>
      <c r="B37" s="31" t="s">
        <v>31</v>
      </c>
      <c r="C37" s="31" t="s">
        <v>32</v>
      </c>
      <c r="D37" s="31" t="s">
        <v>40</v>
      </c>
      <c r="E37" s="31" t="s">
        <v>32</v>
      </c>
      <c r="F37" s="31"/>
      <c r="G37" s="31"/>
      <c r="H37" s="31"/>
      <c r="I37" s="31"/>
      <c r="J37" s="31"/>
      <c r="K37" s="33" t="s">
        <v>74</v>
      </c>
      <c r="L37" s="19">
        <f t="shared" ref="L37:W37" si="17">+L38</f>
        <v>0</v>
      </c>
      <c r="M37" s="19">
        <f t="shared" si="17"/>
        <v>0</v>
      </c>
      <c r="N37" s="19">
        <f t="shared" si="17"/>
        <v>0</v>
      </c>
      <c r="O37" s="19">
        <f t="shared" si="17"/>
        <v>0</v>
      </c>
      <c r="P37" s="19">
        <f t="shared" si="17"/>
        <v>0</v>
      </c>
      <c r="Q37" s="19">
        <f t="shared" si="17"/>
        <v>0</v>
      </c>
      <c r="R37" s="21">
        <f t="shared" si="17"/>
        <v>0</v>
      </c>
      <c r="S37" s="19">
        <f t="shared" si="17"/>
        <v>0</v>
      </c>
      <c r="T37" s="19">
        <f t="shared" si="17"/>
        <v>0</v>
      </c>
      <c r="U37" s="19">
        <f t="shared" si="17"/>
        <v>0</v>
      </c>
      <c r="V37" s="19">
        <f t="shared" si="17"/>
        <v>0</v>
      </c>
      <c r="W37" s="19">
        <f t="shared" si="17"/>
        <v>0</v>
      </c>
      <c r="X37" s="19">
        <f t="shared" si="1"/>
        <v>0</v>
      </c>
    </row>
    <row r="38" spans="1:24" x14ac:dyDescent="0.25">
      <c r="A38" s="30" t="s">
        <v>29</v>
      </c>
      <c r="B38" s="31" t="s">
        <v>31</v>
      </c>
      <c r="C38" s="31" t="s">
        <v>32</v>
      </c>
      <c r="D38" s="31" t="s">
        <v>40</v>
      </c>
      <c r="E38" s="31" t="s">
        <v>32</v>
      </c>
      <c r="F38" s="31" t="s">
        <v>40</v>
      </c>
      <c r="G38" s="31"/>
      <c r="H38" s="31"/>
      <c r="I38" s="31"/>
      <c r="J38" s="32"/>
      <c r="K38" s="33" t="s">
        <v>75</v>
      </c>
      <c r="L38" s="19">
        <f t="shared" ref="L38:W38" si="18">+L39+L40+L41</f>
        <v>0</v>
      </c>
      <c r="M38" s="19">
        <f t="shared" si="18"/>
        <v>0</v>
      </c>
      <c r="N38" s="19">
        <f t="shared" si="18"/>
        <v>0</v>
      </c>
      <c r="O38" s="19">
        <f t="shared" si="18"/>
        <v>0</v>
      </c>
      <c r="P38" s="19">
        <f t="shared" si="18"/>
        <v>0</v>
      </c>
      <c r="Q38" s="19">
        <f t="shared" si="18"/>
        <v>0</v>
      </c>
      <c r="R38" s="21">
        <f t="shared" si="18"/>
        <v>0</v>
      </c>
      <c r="S38" s="19">
        <f t="shared" si="18"/>
        <v>0</v>
      </c>
      <c r="T38" s="19">
        <f t="shared" si="18"/>
        <v>0</v>
      </c>
      <c r="U38" s="19">
        <f t="shared" si="18"/>
        <v>0</v>
      </c>
      <c r="V38" s="19">
        <f t="shared" si="18"/>
        <v>0</v>
      </c>
      <c r="W38" s="19">
        <f t="shared" si="18"/>
        <v>0</v>
      </c>
      <c r="X38" s="19">
        <f t="shared" si="1"/>
        <v>0</v>
      </c>
    </row>
    <row r="39" spans="1:24" x14ac:dyDescent="0.25">
      <c r="A39" s="30" t="s">
        <v>29</v>
      </c>
      <c r="B39" s="31" t="s">
        <v>31</v>
      </c>
      <c r="C39" s="31" t="s">
        <v>32</v>
      </c>
      <c r="D39" s="31" t="s">
        <v>40</v>
      </c>
      <c r="E39" s="31" t="s">
        <v>32</v>
      </c>
      <c r="F39" s="31" t="s">
        <v>40</v>
      </c>
      <c r="G39" s="31" t="s">
        <v>32</v>
      </c>
      <c r="H39" s="31"/>
      <c r="I39" s="31"/>
      <c r="J39" s="32"/>
      <c r="K39" s="33" t="s">
        <v>76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21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f t="shared" si="1"/>
        <v>0</v>
      </c>
    </row>
    <row r="40" spans="1:24" x14ac:dyDescent="0.25">
      <c r="A40" s="30" t="s">
        <v>29</v>
      </c>
      <c r="B40" s="31" t="s">
        <v>31</v>
      </c>
      <c r="C40" s="31" t="s">
        <v>32</v>
      </c>
      <c r="D40" s="31" t="s">
        <v>40</v>
      </c>
      <c r="E40" s="31" t="s">
        <v>32</v>
      </c>
      <c r="F40" s="31" t="s">
        <v>40</v>
      </c>
      <c r="G40" s="31" t="s">
        <v>34</v>
      </c>
      <c r="H40" s="31"/>
      <c r="I40" s="31"/>
      <c r="J40" s="32"/>
      <c r="K40" s="33" t="s">
        <v>77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21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f t="shared" si="1"/>
        <v>0</v>
      </c>
    </row>
    <row r="41" spans="1:24" x14ac:dyDescent="0.25">
      <c r="A41" s="34" t="s">
        <v>29</v>
      </c>
      <c r="B41" s="35" t="s">
        <v>31</v>
      </c>
      <c r="C41" s="35" t="s">
        <v>32</v>
      </c>
      <c r="D41" s="35" t="s">
        <v>40</v>
      </c>
      <c r="E41" s="35" t="s">
        <v>32</v>
      </c>
      <c r="F41" s="35" t="s">
        <v>40</v>
      </c>
      <c r="G41" s="35" t="s">
        <v>52</v>
      </c>
      <c r="H41" s="35"/>
      <c r="I41" s="35"/>
      <c r="J41" s="36"/>
      <c r="K41" s="33" t="s">
        <v>78</v>
      </c>
      <c r="L41" s="28"/>
      <c r="M41" s="39"/>
      <c r="N41" s="39"/>
      <c r="O41" s="28"/>
      <c r="P41" s="28"/>
      <c r="Q41" s="39"/>
      <c r="R41" s="40"/>
      <c r="S41" s="28"/>
      <c r="T41" s="28"/>
      <c r="U41" s="28"/>
      <c r="V41" s="28"/>
      <c r="W41" s="28"/>
      <c r="X41" s="19">
        <f t="shared" si="1"/>
        <v>0</v>
      </c>
    </row>
    <row r="42" spans="1:24" x14ac:dyDescent="0.25">
      <c r="A42" s="30" t="s">
        <v>29</v>
      </c>
      <c r="B42" s="31" t="s">
        <v>31</v>
      </c>
      <c r="C42" s="31" t="s">
        <v>32</v>
      </c>
      <c r="D42" s="31" t="s">
        <v>40</v>
      </c>
      <c r="E42" s="31" t="s">
        <v>34</v>
      </c>
      <c r="F42" s="31"/>
      <c r="G42" s="31"/>
      <c r="H42" s="31"/>
      <c r="I42" s="31"/>
      <c r="J42" s="32"/>
      <c r="K42" s="33" t="s">
        <v>79</v>
      </c>
      <c r="L42" s="19">
        <f t="shared" ref="L42:W42" si="19">+L43</f>
        <v>0</v>
      </c>
      <c r="M42" s="19">
        <f t="shared" si="19"/>
        <v>0</v>
      </c>
      <c r="N42" s="19">
        <f t="shared" si="19"/>
        <v>0</v>
      </c>
      <c r="O42" s="19">
        <f t="shared" si="19"/>
        <v>0</v>
      </c>
      <c r="P42" s="19">
        <f t="shared" si="19"/>
        <v>0</v>
      </c>
      <c r="Q42" s="19">
        <f t="shared" si="19"/>
        <v>0</v>
      </c>
      <c r="R42" s="21">
        <f t="shared" si="19"/>
        <v>0</v>
      </c>
      <c r="S42" s="19">
        <f t="shared" si="19"/>
        <v>0</v>
      </c>
      <c r="T42" s="19">
        <f t="shared" si="19"/>
        <v>0</v>
      </c>
      <c r="U42" s="19">
        <f t="shared" si="19"/>
        <v>0</v>
      </c>
      <c r="V42" s="19">
        <f t="shared" si="19"/>
        <v>0</v>
      </c>
      <c r="W42" s="19">
        <f t="shared" si="19"/>
        <v>0</v>
      </c>
      <c r="X42" s="19">
        <f t="shared" si="1"/>
        <v>0</v>
      </c>
    </row>
    <row r="43" spans="1:24" ht="25.5" x14ac:dyDescent="0.25">
      <c r="A43" s="34" t="s">
        <v>29</v>
      </c>
      <c r="B43" s="35" t="s">
        <v>31</v>
      </c>
      <c r="C43" s="35" t="s">
        <v>32</v>
      </c>
      <c r="D43" s="35" t="s">
        <v>40</v>
      </c>
      <c r="E43" s="35" t="s">
        <v>34</v>
      </c>
      <c r="F43" s="35" t="s">
        <v>31</v>
      </c>
      <c r="G43" s="35"/>
      <c r="H43" s="35"/>
      <c r="I43" s="35"/>
      <c r="J43" s="36"/>
      <c r="K43" s="33" t="s">
        <v>80</v>
      </c>
      <c r="L43" s="28"/>
      <c r="M43" s="28"/>
      <c r="N43" s="28"/>
      <c r="O43" s="28"/>
      <c r="P43" s="28"/>
      <c r="Q43" s="28"/>
      <c r="R43" s="40"/>
      <c r="S43" s="28"/>
      <c r="T43" s="28"/>
      <c r="U43" s="28"/>
      <c r="V43" s="28"/>
      <c r="W43" s="39"/>
      <c r="X43" s="19">
        <f t="shared" si="1"/>
        <v>0</v>
      </c>
    </row>
    <row r="44" spans="1:24" x14ac:dyDescent="0.25">
      <c r="A44" s="30" t="s">
        <v>29</v>
      </c>
      <c r="B44" s="31" t="s">
        <v>31</v>
      </c>
      <c r="C44" s="31" t="s">
        <v>32</v>
      </c>
      <c r="D44" s="31" t="s">
        <v>40</v>
      </c>
      <c r="E44" s="31" t="s">
        <v>70</v>
      </c>
      <c r="F44" s="31"/>
      <c r="G44" s="31"/>
      <c r="H44" s="31"/>
      <c r="I44" s="31"/>
      <c r="J44" s="32"/>
      <c r="K44" s="33" t="s">
        <v>81</v>
      </c>
      <c r="L44" s="19">
        <f>+L45+L49</f>
        <v>0</v>
      </c>
      <c r="M44" s="19">
        <f t="shared" ref="M44:V44" si="20">+M45+M49</f>
        <v>0</v>
      </c>
      <c r="N44" s="19">
        <f t="shared" si="20"/>
        <v>0</v>
      </c>
      <c r="O44" s="19">
        <f t="shared" si="20"/>
        <v>0</v>
      </c>
      <c r="P44" s="19">
        <f t="shared" si="20"/>
        <v>0</v>
      </c>
      <c r="Q44" s="19">
        <f t="shared" si="20"/>
        <v>0</v>
      </c>
      <c r="R44" s="21">
        <f t="shared" si="20"/>
        <v>0</v>
      </c>
      <c r="S44" s="19">
        <f t="shared" si="20"/>
        <v>0</v>
      </c>
      <c r="T44" s="19">
        <f t="shared" si="20"/>
        <v>0</v>
      </c>
      <c r="U44" s="19">
        <f t="shared" si="20"/>
        <v>0</v>
      </c>
      <c r="V44" s="19">
        <f t="shared" si="20"/>
        <v>0</v>
      </c>
      <c r="W44" s="19">
        <f>+W45+W49</f>
        <v>0</v>
      </c>
      <c r="X44" s="19">
        <f t="shared" si="1"/>
        <v>0</v>
      </c>
    </row>
    <row r="45" spans="1:24" x14ac:dyDescent="0.25">
      <c r="A45" s="30" t="s">
        <v>29</v>
      </c>
      <c r="B45" s="31" t="s">
        <v>31</v>
      </c>
      <c r="C45" s="31" t="s">
        <v>32</v>
      </c>
      <c r="D45" s="31" t="s">
        <v>40</v>
      </c>
      <c r="E45" s="31" t="s">
        <v>70</v>
      </c>
      <c r="F45" s="31">
        <v>1</v>
      </c>
      <c r="G45" s="31"/>
      <c r="H45" s="31"/>
      <c r="I45" s="31"/>
      <c r="J45" s="32"/>
      <c r="K45" s="33" t="s">
        <v>82</v>
      </c>
      <c r="L45" s="19">
        <f t="shared" ref="L45:W45" si="21">+L46+L48</f>
        <v>0</v>
      </c>
      <c r="M45" s="19">
        <f t="shared" si="21"/>
        <v>0</v>
      </c>
      <c r="N45" s="19">
        <f t="shared" si="21"/>
        <v>0</v>
      </c>
      <c r="O45" s="19">
        <f t="shared" si="21"/>
        <v>0</v>
      </c>
      <c r="P45" s="19">
        <f t="shared" si="21"/>
        <v>0</v>
      </c>
      <c r="Q45" s="19">
        <f t="shared" si="21"/>
        <v>0</v>
      </c>
      <c r="R45" s="21">
        <f t="shared" si="21"/>
        <v>0</v>
      </c>
      <c r="S45" s="19">
        <f t="shared" si="21"/>
        <v>0</v>
      </c>
      <c r="T45" s="19">
        <f t="shared" si="21"/>
        <v>0</v>
      </c>
      <c r="U45" s="19">
        <f t="shared" si="21"/>
        <v>0</v>
      </c>
      <c r="V45" s="19">
        <f t="shared" si="21"/>
        <v>0</v>
      </c>
      <c r="W45" s="19">
        <f t="shared" si="21"/>
        <v>0</v>
      </c>
      <c r="X45" s="19">
        <f t="shared" si="1"/>
        <v>0</v>
      </c>
    </row>
    <row r="46" spans="1:24" x14ac:dyDescent="0.25">
      <c r="A46" s="30" t="s">
        <v>29</v>
      </c>
      <c r="B46" s="31" t="s">
        <v>31</v>
      </c>
      <c r="C46" s="31" t="s">
        <v>32</v>
      </c>
      <c r="D46" s="31" t="s">
        <v>40</v>
      </c>
      <c r="E46" s="31" t="s">
        <v>70</v>
      </c>
      <c r="F46" s="31" t="s">
        <v>31</v>
      </c>
      <c r="G46" s="31" t="s">
        <v>34</v>
      </c>
      <c r="H46" s="31"/>
      <c r="I46" s="31"/>
      <c r="J46" s="32"/>
      <c r="K46" s="33" t="s">
        <v>83</v>
      </c>
      <c r="L46" s="19">
        <f t="shared" ref="L46:W46" si="22">+L47</f>
        <v>0</v>
      </c>
      <c r="M46" s="19">
        <f t="shared" si="22"/>
        <v>0</v>
      </c>
      <c r="N46" s="19">
        <f t="shared" si="22"/>
        <v>0</v>
      </c>
      <c r="O46" s="19">
        <f t="shared" si="22"/>
        <v>0</v>
      </c>
      <c r="P46" s="19">
        <f t="shared" si="22"/>
        <v>0</v>
      </c>
      <c r="Q46" s="19">
        <f t="shared" si="22"/>
        <v>0</v>
      </c>
      <c r="R46" s="21">
        <f t="shared" si="22"/>
        <v>0</v>
      </c>
      <c r="S46" s="19">
        <f t="shared" si="22"/>
        <v>0</v>
      </c>
      <c r="T46" s="19">
        <f t="shared" si="22"/>
        <v>0</v>
      </c>
      <c r="U46" s="19">
        <f t="shared" si="22"/>
        <v>0</v>
      </c>
      <c r="V46" s="19">
        <f t="shared" si="22"/>
        <v>0</v>
      </c>
      <c r="W46" s="19">
        <f t="shared" si="22"/>
        <v>0</v>
      </c>
      <c r="X46" s="19">
        <f t="shared" si="1"/>
        <v>0</v>
      </c>
    </row>
    <row r="47" spans="1:24" ht="25.5" x14ac:dyDescent="0.25">
      <c r="A47" s="34" t="s">
        <v>29</v>
      </c>
      <c r="B47" s="35" t="s">
        <v>31</v>
      </c>
      <c r="C47" s="35" t="s">
        <v>32</v>
      </c>
      <c r="D47" s="35" t="s">
        <v>40</v>
      </c>
      <c r="E47" s="35" t="s">
        <v>70</v>
      </c>
      <c r="F47" s="35" t="s">
        <v>31</v>
      </c>
      <c r="G47" s="35" t="s">
        <v>34</v>
      </c>
      <c r="H47" s="35" t="s">
        <v>32</v>
      </c>
      <c r="I47" s="35"/>
      <c r="J47" s="36"/>
      <c r="K47" s="33" t="s">
        <v>84</v>
      </c>
      <c r="L47" s="28"/>
      <c r="M47" s="39"/>
      <c r="N47" s="39"/>
      <c r="O47" s="39"/>
      <c r="P47" s="39"/>
      <c r="Q47" s="39"/>
      <c r="R47" s="40"/>
      <c r="S47" s="28"/>
      <c r="T47" s="39"/>
      <c r="U47" s="28"/>
      <c r="V47" s="28"/>
      <c r="W47" s="39"/>
      <c r="X47" s="19">
        <f t="shared" si="1"/>
        <v>0</v>
      </c>
    </row>
    <row r="48" spans="1:24" x14ac:dyDescent="0.25">
      <c r="A48" s="30" t="s">
        <v>29</v>
      </c>
      <c r="B48" s="31" t="s">
        <v>31</v>
      </c>
      <c r="C48" s="31" t="s">
        <v>32</v>
      </c>
      <c r="D48" s="31" t="s">
        <v>40</v>
      </c>
      <c r="E48" s="31" t="s">
        <v>70</v>
      </c>
      <c r="F48" s="31" t="s">
        <v>31</v>
      </c>
      <c r="G48" s="31" t="s">
        <v>37</v>
      </c>
      <c r="H48" s="31"/>
      <c r="I48" s="31"/>
      <c r="J48" s="32"/>
      <c r="K48" s="33" t="s">
        <v>85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21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f t="shared" si="1"/>
        <v>0</v>
      </c>
    </row>
    <row r="49" spans="1:24" x14ac:dyDescent="0.25">
      <c r="A49" s="30" t="s">
        <v>29</v>
      </c>
      <c r="B49" s="31" t="s">
        <v>31</v>
      </c>
      <c r="C49" s="31" t="s">
        <v>32</v>
      </c>
      <c r="D49" s="31" t="s">
        <v>40</v>
      </c>
      <c r="E49" s="31" t="s">
        <v>70</v>
      </c>
      <c r="F49" s="31" t="s">
        <v>29</v>
      </c>
      <c r="G49" s="31"/>
      <c r="H49" s="31"/>
      <c r="I49" s="31"/>
      <c r="J49" s="32"/>
      <c r="K49" s="33" t="s">
        <v>86</v>
      </c>
      <c r="L49" s="19">
        <f t="shared" ref="L49:W49" si="23">+L50</f>
        <v>0</v>
      </c>
      <c r="M49" s="19">
        <f t="shared" si="23"/>
        <v>0</v>
      </c>
      <c r="N49" s="19">
        <f t="shared" si="23"/>
        <v>0</v>
      </c>
      <c r="O49" s="19">
        <f t="shared" si="23"/>
        <v>0</v>
      </c>
      <c r="P49" s="19">
        <f t="shared" si="23"/>
        <v>0</v>
      </c>
      <c r="Q49" s="19">
        <f t="shared" si="23"/>
        <v>0</v>
      </c>
      <c r="R49" s="21">
        <f t="shared" si="23"/>
        <v>0</v>
      </c>
      <c r="S49" s="19">
        <f t="shared" si="23"/>
        <v>0</v>
      </c>
      <c r="T49" s="19">
        <f t="shared" si="23"/>
        <v>0</v>
      </c>
      <c r="U49" s="19">
        <f t="shared" si="23"/>
        <v>0</v>
      </c>
      <c r="V49" s="19">
        <f t="shared" si="23"/>
        <v>0</v>
      </c>
      <c r="W49" s="19">
        <f t="shared" si="23"/>
        <v>0</v>
      </c>
      <c r="X49" s="19">
        <f t="shared" si="1"/>
        <v>0</v>
      </c>
    </row>
    <row r="50" spans="1:24" ht="25.5" x14ac:dyDescent="0.25">
      <c r="A50" s="34" t="s">
        <v>29</v>
      </c>
      <c r="B50" s="35" t="s">
        <v>31</v>
      </c>
      <c r="C50" s="35" t="s">
        <v>32</v>
      </c>
      <c r="D50" s="35" t="s">
        <v>40</v>
      </c>
      <c r="E50" s="35" t="s">
        <v>70</v>
      </c>
      <c r="F50" s="35" t="s">
        <v>31</v>
      </c>
      <c r="G50" s="35" t="s">
        <v>34</v>
      </c>
      <c r="H50" s="35" t="s">
        <v>37</v>
      </c>
      <c r="I50" s="35"/>
      <c r="J50" s="36"/>
      <c r="K50" s="33" t="s">
        <v>87</v>
      </c>
      <c r="L50" s="28"/>
      <c r="M50" s="39"/>
      <c r="N50" s="39"/>
      <c r="O50" s="39"/>
      <c r="P50" s="39"/>
      <c r="Q50" s="39"/>
      <c r="R50" s="40"/>
      <c r="S50" s="28"/>
      <c r="T50" s="39"/>
      <c r="U50" s="28"/>
      <c r="V50" s="28"/>
      <c r="W50" s="39"/>
      <c r="X50" s="19">
        <f t="shared" si="1"/>
        <v>0</v>
      </c>
    </row>
    <row r="51" spans="1:24" x14ac:dyDescent="0.25">
      <c r="A51" s="30" t="s">
        <v>29</v>
      </c>
      <c r="B51" s="31" t="s">
        <v>31</v>
      </c>
      <c r="C51" s="31" t="s">
        <v>32</v>
      </c>
      <c r="D51" s="31" t="s">
        <v>40</v>
      </c>
      <c r="E51" s="31" t="s">
        <v>88</v>
      </c>
      <c r="F51" s="31"/>
      <c r="G51" s="31"/>
      <c r="H51" s="31"/>
      <c r="I51" s="31"/>
      <c r="J51" s="32"/>
      <c r="K51" s="33" t="s">
        <v>89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21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f t="shared" si="1"/>
        <v>0</v>
      </c>
    </row>
    <row r="52" spans="1:24" x14ac:dyDescent="0.25">
      <c r="A52" s="30" t="s">
        <v>29</v>
      </c>
      <c r="B52" s="31" t="s">
        <v>31</v>
      </c>
      <c r="C52" s="31" t="s">
        <v>32</v>
      </c>
      <c r="D52" s="31" t="s">
        <v>40</v>
      </c>
      <c r="E52" s="31" t="s">
        <v>90</v>
      </c>
      <c r="F52" s="31"/>
      <c r="G52" s="31"/>
      <c r="H52" s="31"/>
      <c r="I52" s="31"/>
      <c r="J52" s="32"/>
      <c r="K52" s="33" t="s">
        <v>91</v>
      </c>
      <c r="L52" s="38">
        <v>0</v>
      </c>
      <c r="M52" s="38">
        <v>0</v>
      </c>
      <c r="N52" s="38">
        <v>0</v>
      </c>
      <c r="O52" s="38">
        <v>0</v>
      </c>
      <c r="P52" s="38">
        <v>0</v>
      </c>
      <c r="Q52" s="38">
        <v>0</v>
      </c>
      <c r="R52" s="57">
        <v>0</v>
      </c>
      <c r="S52" s="38">
        <v>0</v>
      </c>
      <c r="T52" s="38">
        <v>0</v>
      </c>
      <c r="U52" s="38">
        <v>0</v>
      </c>
      <c r="V52" s="38">
        <v>0</v>
      </c>
      <c r="W52" s="38">
        <v>0</v>
      </c>
      <c r="X52" s="19">
        <f t="shared" si="1"/>
        <v>0</v>
      </c>
    </row>
    <row r="53" spans="1:24" x14ac:dyDescent="0.25">
      <c r="A53" s="58">
        <v>3</v>
      </c>
      <c r="B53" s="59">
        <v>1</v>
      </c>
      <c r="C53" s="60" t="s">
        <v>32</v>
      </c>
      <c r="D53" s="59">
        <v>2</v>
      </c>
      <c r="E53" s="59">
        <v>12</v>
      </c>
      <c r="F53" s="59"/>
      <c r="G53" s="59"/>
      <c r="H53" s="59"/>
      <c r="I53" s="59"/>
      <c r="J53" s="59"/>
      <c r="K53" s="61" t="s">
        <v>92</v>
      </c>
      <c r="L53" s="62">
        <f t="shared" ref="L53:W53" si="24">+L54</f>
        <v>0</v>
      </c>
      <c r="M53" s="62">
        <f t="shared" si="24"/>
        <v>0</v>
      </c>
      <c r="N53" s="62">
        <f t="shared" si="24"/>
        <v>0</v>
      </c>
      <c r="O53" s="62">
        <f t="shared" si="24"/>
        <v>0</v>
      </c>
      <c r="P53" s="62">
        <f t="shared" si="24"/>
        <v>0</v>
      </c>
      <c r="Q53" s="62">
        <f t="shared" si="24"/>
        <v>0</v>
      </c>
      <c r="R53" s="63">
        <f t="shared" si="24"/>
        <v>0</v>
      </c>
      <c r="S53" s="62">
        <f t="shared" si="24"/>
        <v>0</v>
      </c>
      <c r="T53" s="62">
        <f t="shared" si="24"/>
        <v>0</v>
      </c>
      <c r="U53" s="62">
        <f t="shared" si="24"/>
        <v>0</v>
      </c>
      <c r="V53" s="62">
        <f t="shared" si="24"/>
        <v>0</v>
      </c>
      <c r="W53" s="62">
        <f t="shared" si="24"/>
        <v>0</v>
      </c>
      <c r="X53" s="19">
        <f t="shared" si="1"/>
        <v>0</v>
      </c>
    </row>
    <row r="54" spans="1:24" x14ac:dyDescent="0.25">
      <c r="A54" s="58">
        <v>3</v>
      </c>
      <c r="B54" s="59">
        <v>1</v>
      </c>
      <c r="C54" s="60" t="s">
        <v>32</v>
      </c>
      <c r="D54" s="59">
        <v>2</v>
      </c>
      <c r="E54" s="59">
        <v>12</v>
      </c>
      <c r="F54" s="59">
        <v>4</v>
      </c>
      <c r="G54" s="59"/>
      <c r="H54" s="59"/>
      <c r="I54" s="59"/>
      <c r="J54" s="59"/>
      <c r="K54" s="64" t="s">
        <v>93</v>
      </c>
      <c r="L54" s="38">
        <v>0</v>
      </c>
      <c r="M54" s="38">
        <v>0</v>
      </c>
      <c r="N54" s="38">
        <v>0</v>
      </c>
      <c r="O54" s="38">
        <v>0</v>
      </c>
      <c r="P54" s="38">
        <v>0</v>
      </c>
      <c r="Q54" s="38">
        <v>0</v>
      </c>
      <c r="R54" s="57">
        <v>0</v>
      </c>
      <c r="S54" s="38">
        <v>0</v>
      </c>
      <c r="T54" s="38">
        <v>0</v>
      </c>
      <c r="U54" s="38">
        <v>0</v>
      </c>
      <c r="V54" s="38">
        <v>0</v>
      </c>
      <c r="W54" s="38">
        <v>0</v>
      </c>
      <c r="X54" s="19">
        <f t="shared" si="1"/>
        <v>0</v>
      </c>
    </row>
    <row r="55" spans="1:24" ht="25.5" x14ac:dyDescent="0.25">
      <c r="A55" s="30" t="s">
        <v>29</v>
      </c>
      <c r="B55" s="31" t="s">
        <v>31</v>
      </c>
      <c r="C55" s="31" t="s">
        <v>32</v>
      </c>
      <c r="D55" s="31" t="s">
        <v>40</v>
      </c>
      <c r="E55" s="31" t="s">
        <v>94</v>
      </c>
      <c r="F55" s="31"/>
      <c r="G55" s="31"/>
      <c r="H55" s="31"/>
      <c r="I55" s="31"/>
      <c r="J55" s="31"/>
      <c r="K55" s="33" t="s">
        <v>95</v>
      </c>
      <c r="L55" s="38">
        <f t="shared" ref="L55:W55" si="25">+L56</f>
        <v>0</v>
      </c>
      <c r="M55" s="38">
        <f t="shared" si="25"/>
        <v>0</v>
      </c>
      <c r="N55" s="38">
        <f t="shared" si="25"/>
        <v>24252074.370000001</v>
      </c>
      <c r="O55" s="38">
        <f t="shared" si="25"/>
        <v>0</v>
      </c>
      <c r="P55" s="38">
        <f t="shared" si="25"/>
        <v>0</v>
      </c>
      <c r="Q55" s="38">
        <f t="shared" si="25"/>
        <v>0</v>
      </c>
      <c r="R55" s="57">
        <f t="shared" si="25"/>
        <v>0</v>
      </c>
      <c r="S55" s="38">
        <f t="shared" si="25"/>
        <v>0</v>
      </c>
      <c r="T55" s="38">
        <f t="shared" si="25"/>
        <v>0</v>
      </c>
      <c r="U55" s="38">
        <f t="shared" si="25"/>
        <v>0</v>
      </c>
      <c r="V55" s="38">
        <f t="shared" si="25"/>
        <v>0</v>
      </c>
      <c r="W55" s="38">
        <f t="shared" si="25"/>
        <v>0</v>
      </c>
      <c r="X55" s="19">
        <f t="shared" si="1"/>
        <v>24252074.370000001</v>
      </c>
    </row>
    <row r="56" spans="1:24" x14ac:dyDescent="0.25">
      <c r="A56" s="65" t="s">
        <v>29</v>
      </c>
      <c r="B56" s="66" t="s">
        <v>31</v>
      </c>
      <c r="C56" s="66" t="s">
        <v>32</v>
      </c>
      <c r="D56" s="66" t="s">
        <v>40</v>
      </c>
      <c r="E56" s="66" t="s">
        <v>94</v>
      </c>
      <c r="F56" s="66" t="s">
        <v>31</v>
      </c>
      <c r="G56" s="66"/>
      <c r="H56" s="66"/>
      <c r="I56" s="66"/>
      <c r="J56" s="66"/>
      <c r="K56" s="67" t="s">
        <v>96</v>
      </c>
      <c r="L56" s="68">
        <f t="shared" ref="L56:W56" si="26">+L57+L58</f>
        <v>0</v>
      </c>
      <c r="M56" s="68">
        <f t="shared" si="26"/>
        <v>0</v>
      </c>
      <c r="N56" s="68">
        <f t="shared" si="26"/>
        <v>24252074.370000001</v>
      </c>
      <c r="O56" s="68">
        <f t="shared" si="26"/>
        <v>0</v>
      </c>
      <c r="P56" s="68">
        <f t="shared" si="26"/>
        <v>0</v>
      </c>
      <c r="Q56" s="68">
        <f t="shared" si="26"/>
        <v>0</v>
      </c>
      <c r="R56" s="69">
        <f t="shared" si="26"/>
        <v>0</v>
      </c>
      <c r="S56" s="68">
        <f t="shared" si="26"/>
        <v>0</v>
      </c>
      <c r="T56" s="68">
        <f t="shared" si="26"/>
        <v>0</v>
      </c>
      <c r="U56" s="68">
        <f t="shared" si="26"/>
        <v>0</v>
      </c>
      <c r="V56" s="68">
        <f t="shared" si="26"/>
        <v>0</v>
      </c>
      <c r="W56" s="68">
        <f t="shared" si="26"/>
        <v>0</v>
      </c>
      <c r="X56" s="19">
        <f t="shared" si="1"/>
        <v>24252074.370000001</v>
      </c>
    </row>
    <row r="57" spans="1:24" x14ac:dyDescent="0.25">
      <c r="A57" s="70" t="s">
        <v>29</v>
      </c>
      <c r="B57" s="71" t="s">
        <v>31</v>
      </c>
      <c r="C57" s="71" t="s">
        <v>32</v>
      </c>
      <c r="D57" s="71" t="s">
        <v>40</v>
      </c>
      <c r="E57" s="71" t="s">
        <v>94</v>
      </c>
      <c r="F57" s="71" t="s">
        <v>31</v>
      </c>
      <c r="G57" s="71" t="s">
        <v>52</v>
      </c>
      <c r="H57" s="71"/>
      <c r="I57" s="71"/>
      <c r="J57" s="71"/>
      <c r="K57" s="67" t="s">
        <v>97</v>
      </c>
      <c r="L57" s="72">
        <v>0</v>
      </c>
      <c r="M57" s="72">
        <v>0</v>
      </c>
      <c r="N57" s="72">
        <v>0</v>
      </c>
      <c r="O57" s="72">
        <v>0</v>
      </c>
      <c r="P57" s="72">
        <v>0</v>
      </c>
      <c r="Q57" s="72">
        <v>0</v>
      </c>
      <c r="R57" s="73">
        <v>0</v>
      </c>
      <c r="S57" s="72">
        <v>0</v>
      </c>
      <c r="T57" s="72">
        <v>0</v>
      </c>
      <c r="U57" s="72">
        <v>0</v>
      </c>
      <c r="V57" s="72">
        <v>0</v>
      </c>
      <c r="W57" s="72">
        <v>0</v>
      </c>
      <c r="X57" s="19">
        <f t="shared" si="1"/>
        <v>0</v>
      </c>
    </row>
    <row r="58" spans="1:24" x14ac:dyDescent="0.25">
      <c r="A58" s="74" t="s">
        <v>29</v>
      </c>
      <c r="B58" s="75" t="s">
        <v>31</v>
      </c>
      <c r="C58" s="75" t="s">
        <v>32</v>
      </c>
      <c r="D58" s="75" t="s">
        <v>40</v>
      </c>
      <c r="E58" s="75" t="s">
        <v>94</v>
      </c>
      <c r="F58" s="75" t="s">
        <v>31</v>
      </c>
      <c r="G58" s="75" t="s">
        <v>70</v>
      </c>
      <c r="H58" s="75"/>
      <c r="I58" s="75"/>
      <c r="J58" s="75"/>
      <c r="K58" s="67" t="s">
        <v>98</v>
      </c>
      <c r="L58" s="72">
        <v>0</v>
      </c>
      <c r="M58" s="72">
        <v>0</v>
      </c>
      <c r="N58" s="86">
        <v>24252074.370000001</v>
      </c>
      <c r="O58" s="72">
        <v>0</v>
      </c>
      <c r="P58" s="72">
        <v>0</v>
      </c>
      <c r="Q58" s="72">
        <v>0</v>
      </c>
      <c r="R58" s="73">
        <v>0</v>
      </c>
      <c r="S58" s="72">
        <v>0</v>
      </c>
      <c r="T58" s="72">
        <v>0</v>
      </c>
      <c r="U58" s="72">
        <v>0</v>
      </c>
      <c r="V58" s="72">
        <v>0</v>
      </c>
      <c r="W58" s="72">
        <v>0</v>
      </c>
      <c r="X58" s="19">
        <f t="shared" si="1"/>
        <v>24252074.370000001</v>
      </c>
    </row>
  </sheetData>
  <autoFilter ref="A6:X58" xr:uid="{00000000-0009-0000-0000-000003000000}"/>
  <mergeCells count="6">
    <mergeCell ref="A1:X1"/>
    <mergeCell ref="A2:X2"/>
    <mergeCell ref="A3:X3"/>
    <mergeCell ref="A4:J4"/>
    <mergeCell ref="A5:D5"/>
    <mergeCell ref="G5:J5"/>
  </mergeCells>
  <pageMargins left="0.7" right="0.7" top="0.75" bottom="0.75" header="0.3" footer="0.3"/>
  <pageSetup orientation="portrait" horizontalDpi="4294967293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0000"/>
  </sheetPr>
  <dimension ref="A1:X58"/>
  <sheetViews>
    <sheetView topLeftCell="A43" workbookViewId="0">
      <selection activeCell="U60" sqref="U60"/>
    </sheetView>
  </sheetViews>
  <sheetFormatPr baseColWidth="10" defaultRowHeight="15" x14ac:dyDescent="0.25"/>
  <cols>
    <col min="1" max="10" width="2.28515625" customWidth="1"/>
    <col min="11" max="11" width="29.85546875" customWidth="1"/>
    <col min="14" max="14" width="12" bestFit="1" customWidth="1"/>
    <col min="17" max="17" width="12.5703125" bestFit="1" customWidth="1"/>
    <col min="19" max="19" width="11.7109375" bestFit="1" customWidth="1"/>
    <col min="24" max="24" width="19.42578125" customWidth="1"/>
  </cols>
  <sheetData>
    <row r="1" spans="1:24" x14ac:dyDescent="0.25">
      <c r="A1" s="99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</row>
    <row r="2" spans="1:24" x14ac:dyDescent="0.25">
      <c r="A2" s="99" t="s">
        <v>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</row>
    <row r="3" spans="1:24" x14ac:dyDescent="0.25">
      <c r="A3" s="100" t="s">
        <v>2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</row>
    <row r="4" spans="1:24" x14ac:dyDescent="0.25">
      <c r="A4" s="101" t="s">
        <v>3</v>
      </c>
      <c r="B4" s="101"/>
      <c r="C4" s="101"/>
      <c r="D4" s="101"/>
      <c r="E4" s="101"/>
      <c r="F4" s="101"/>
      <c r="G4" s="101"/>
      <c r="H4" s="101"/>
      <c r="I4" s="101"/>
      <c r="J4" s="10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3"/>
      <c r="X4" s="1"/>
    </row>
    <row r="5" spans="1:24" x14ac:dyDescent="0.25">
      <c r="A5" s="102" t="s">
        <v>4</v>
      </c>
      <c r="B5" s="102"/>
      <c r="C5" s="102"/>
      <c r="D5" s="102"/>
      <c r="E5" s="4"/>
      <c r="F5" s="4"/>
      <c r="G5" s="103" t="s">
        <v>5</v>
      </c>
      <c r="H5" s="103"/>
      <c r="I5" s="103"/>
      <c r="J5" s="103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0.75" customHeight="1" x14ac:dyDescent="0.25">
      <c r="A6" s="7">
        <v>1</v>
      </c>
      <c r="B6" s="7">
        <v>2</v>
      </c>
      <c r="C6" s="7">
        <v>3</v>
      </c>
      <c r="D6" s="7">
        <v>4</v>
      </c>
      <c r="E6" s="7" t="s">
        <v>6</v>
      </c>
      <c r="F6" s="7" t="s">
        <v>7</v>
      </c>
      <c r="G6" s="7">
        <v>1</v>
      </c>
      <c r="H6" s="7">
        <v>2</v>
      </c>
      <c r="I6" s="7">
        <v>3</v>
      </c>
      <c r="J6" s="8">
        <v>4</v>
      </c>
      <c r="K6" s="9" t="s">
        <v>8</v>
      </c>
      <c r="L6" s="11" t="s">
        <v>13</v>
      </c>
      <c r="M6" s="11" t="s">
        <v>14</v>
      </c>
      <c r="N6" s="12" t="s">
        <v>15</v>
      </c>
      <c r="O6" s="12" t="s">
        <v>16</v>
      </c>
      <c r="P6" s="13" t="s">
        <v>17</v>
      </c>
      <c r="Q6" s="12" t="s">
        <v>18</v>
      </c>
      <c r="R6" s="12" t="s">
        <v>19</v>
      </c>
      <c r="S6" s="12" t="s">
        <v>20</v>
      </c>
      <c r="T6" s="12" t="s">
        <v>21</v>
      </c>
      <c r="U6" s="12" t="s">
        <v>22</v>
      </c>
      <c r="V6" s="12" t="s">
        <v>23</v>
      </c>
      <c r="W6" s="12" t="s">
        <v>24</v>
      </c>
      <c r="X6" s="14" t="s">
        <v>104</v>
      </c>
    </row>
    <row r="7" spans="1:24" ht="25.5" x14ac:dyDescent="0.25">
      <c r="A7" s="15" t="s">
        <v>29</v>
      </c>
      <c r="B7" s="16"/>
      <c r="C7" s="16"/>
      <c r="D7" s="16"/>
      <c r="E7" s="16"/>
      <c r="F7" s="16"/>
      <c r="G7" s="16"/>
      <c r="H7" s="16"/>
      <c r="I7" s="16"/>
      <c r="J7" s="17"/>
      <c r="K7" s="18" t="s">
        <v>30</v>
      </c>
      <c r="L7" s="19">
        <f>+L8</f>
        <v>0</v>
      </c>
      <c r="M7" s="19">
        <f t="shared" ref="M7:X8" si="0">+M8</f>
        <v>0</v>
      </c>
      <c r="N7" s="19">
        <f t="shared" si="0"/>
        <v>44113904</v>
      </c>
      <c r="O7" s="19">
        <f t="shared" si="0"/>
        <v>0</v>
      </c>
      <c r="P7" s="19">
        <f t="shared" si="0"/>
        <v>0</v>
      </c>
      <c r="Q7" s="19">
        <f t="shared" si="0"/>
        <v>-993304091.11000061</v>
      </c>
      <c r="R7" s="21">
        <f t="shared" si="0"/>
        <v>0</v>
      </c>
      <c r="S7" s="19">
        <f t="shared" si="0"/>
        <v>19070195.030000001</v>
      </c>
      <c r="T7" s="19">
        <f t="shared" si="0"/>
        <v>0</v>
      </c>
      <c r="U7" s="19">
        <f t="shared" si="0"/>
        <v>35816560.759999998</v>
      </c>
      <c r="V7" s="19">
        <f>+V8</f>
        <v>0</v>
      </c>
      <c r="W7" s="19">
        <f t="shared" si="0"/>
        <v>0</v>
      </c>
      <c r="X7" s="19">
        <f t="shared" si="0"/>
        <v>98984947.400000006</v>
      </c>
    </row>
    <row r="8" spans="1:24" ht="25.5" x14ac:dyDescent="0.25">
      <c r="A8" s="24" t="s">
        <v>29</v>
      </c>
      <c r="B8" s="25" t="s">
        <v>31</v>
      </c>
      <c r="C8" s="25"/>
      <c r="D8" s="25"/>
      <c r="E8" s="25"/>
      <c r="F8" s="25"/>
      <c r="G8" s="25"/>
      <c r="H8" s="25"/>
      <c r="I8" s="25"/>
      <c r="J8" s="26"/>
      <c r="K8" s="18" t="s">
        <v>30</v>
      </c>
      <c r="L8" s="19">
        <f>+L9</f>
        <v>0</v>
      </c>
      <c r="M8" s="19">
        <f t="shared" si="0"/>
        <v>0</v>
      </c>
      <c r="N8" s="19">
        <f t="shared" si="0"/>
        <v>44113904</v>
      </c>
      <c r="O8" s="19">
        <f t="shared" si="0"/>
        <v>0</v>
      </c>
      <c r="P8" s="19">
        <f t="shared" si="0"/>
        <v>0</v>
      </c>
      <c r="Q8" s="19">
        <f t="shared" si="0"/>
        <v>-993304091.11000061</v>
      </c>
      <c r="R8" s="21">
        <f t="shared" si="0"/>
        <v>0</v>
      </c>
      <c r="S8" s="19">
        <f t="shared" si="0"/>
        <v>19070195.030000001</v>
      </c>
      <c r="T8" s="19">
        <f t="shared" si="0"/>
        <v>0</v>
      </c>
      <c r="U8" s="19">
        <f t="shared" si="0"/>
        <v>35816560.759999998</v>
      </c>
      <c r="V8" s="19">
        <f>+V9</f>
        <v>0</v>
      </c>
      <c r="W8" s="19">
        <f t="shared" si="0"/>
        <v>0</v>
      </c>
      <c r="X8" s="19">
        <f t="shared" si="0"/>
        <v>98984947.400000006</v>
      </c>
    </row>
    <row r="9" spans="1:24" ht="25.5" x14ac:dyDescent="0.25">
      <c r="A9" s="24" t="s">
        <v>29</v>
      </c>
      <c r="B9" s="25" t="s">
        <v>31</v>
      </c>
      <c r="C9" s="25" t="s">
        <v>32</v>
      </c>
      <c r="D9" s="25"/>
      <c r="E9" s="25"/>
      <c r="F9" s="25"/>
      <c r="G9" s="25"/>
      <c r="H9" s="25"/>
      <c r="I9" s="25"/>
      <c r="J9" s="26"/>
      <c r="K9" s="18" t="s">
        <v>30</v>
      </c>
      <c r="L9" s="19">
        <f>+L10+L36</f>
        <v>0</v>
      </c>
      <c r="M9" s="19">
        <f t="shared" ref="M9:W9" si="1">+M10+M36</f>
        <v>0</v>
      </c>
      <c r="N9" s="19">
        <f t="shared" si="1"/>
        <v>44113904</v>
      </c>
      <c r="O9" s="19">
        <f t="shared" si="1"/>
        <v>0</v>
      </c>
      <c r="P9" s="19">
        <f t="shared" si="1"/>
        <v>0</v>
      </c>
      <c r="Q9" s="19">
        <f t="shared" si="1"/>
        <v>-993304091.11000061</v>
      </c>
      <c r="R9" s="21">
        <f t="shared" si="1"/>
        <v>0</v>
      </c>
      <c r="S9" s="19">
        <f t="shared" si="1"/>
        <v>19070195.030000001</v>
      </c>
      <c r="T9" s="19">
        <f t="shared" si="1"/>
        <v>0</v>
      </c>
      <c r="U9" s="19">
        <f t="shared" si="1"/>
        <v>35816560.759999998</v>
      </c>
      <c r="V9" s="19">
        <f>+V10+V36</f>
        <v>0</v>
      </c>
      <c r="W9" s="19">
        <f t="shared" si="1"/>
        <v>0</v>
      </c>
      <c r="X9" s="19">
        <f t="shared" ref="X9" si="2">+X10+X36</f>
        <v>98984947.400000006</v>
      </c>
    </row>
    <row r="10" spans="1:24" ht="25.5" x14ac:dyDescent="0.25">
      <c r="A10" s="24" t="s">
        <v>29</v>
      </c>
      <c r="B10" s="25" t="s">
        <v>31</v>
      </c>
      <c r="C10" s="25" t="s">
        <v>32</v>
      </c>
      <c r="D10" s="25" t="s">
        <v>31</v>
      </c>
      <c r="E10" s="25"/>
      <c r="F10" s="25"/>
      <c r="G10" s="25"/>
      <c r="H10" s="25"/>
      <c r="I10" s="25"/>
      <c r="J10" s="26"/>
      <c r="K10" s="18" t="s">
        <v>33</v>
      </c>
      <c r="L10" s="19">
        <f t="shared" ref="L10:X10" si="3">+L11</f>
        <v>0</v>
      </c>
      <c r="M10" s="19">
        <f t="shared" si="3"/>
        <v>0</v>
      </c>
      <c r="N10" s="19">
        <f t="shared" si="3"/>
        <v>44113904</v>
      </c>
      <c r="O10" s="19">
        <f t="shared" si="3"/>
        <v>0</v>
      </c>
      <c r="P10" s="19">
        <f t="shared" si="3"/>
        <v>0</v>
      </c>
      <c r="Q10" s="19">
        <f t="shared" si="3"/>
        <v>-993304091.11000061</v>
      </c>
      <c r="R10" s="21">
        <f t="shared" si="3"/>
        <v>0</v>
      </c>
      <c r="S10" s="19">
        <f t="shared" si="3"/>
        <v>19059561.640000001</v>
      </c>
      <c r="T10" s="19">
        <f t="shared" si="3"/>
        <v>0</v>
      </c>
      <c r="U10" s="19">
        <f t="shared" si="3"/>
        <v>0</v>
      </c>
      <c r="V10" s="19">
        <f>+V11</f>
        <v>0</v>
      </c>
      <c r="W10" s="19">
        <f t="shared" si="3"/>
        <v>0</v>
      </c>
      <c r="X10" s="19">
        <f t="shared" si="3"/>
        <v>63173465.640000001</v>
      </c>
    </row>
    <row r="11" spans="1:24" ht="25.5" x14ac:dyDescent="0.25">
      <c r="A11" s="24" t="s">
        <v>29</v>
      </c>
      <c r="B11" s="25" t="s">
        <v>31</v>
      </c>
      <c r="C11" s="25" t="s">
        <v>32</v>
      </c>
      <c r="D11" s="25" t="s">
        <v>31</v>
      </c>
      <c r="E11" s="25" t="s">
        <v>34</v>
      </c>
      <c r="F11" s="25"/>
      <c r="G11" s="25"/>
      <c r="H11" s="25"/>
      <c r="I11" s="25"/>
      <c r="J11" s="26"/>
      <c r="K11" s="18" t="s">
        <v>35</v>
      </c>
      <c r="L11" s="19">
        <f t="shared" ref="L11:U11" si="4">+L12+L14+L19+L21+L23+L31</f>
        <v>0</v>
      </c>
      <c r="M11" s="19">
        <f t="shared" si="4"/>
        <v>0</v>
      </c>
      <c r="N11" s="19">
        <f t="shared" si="4"/>
        <v>44113904</v>
      </c>
      <c r="O11" s="19">
        <f t="shared" si="4"/>
        <v>0</v>
      </c>
      <c r="P11" s="19">
        <f t="shared" si="4"/>
        <v>0</v>
      </c>
      <c r="Q11" s="19">
        <f t="shared" si="4"/>
        <v>-993304091.11000061</v>
      </c>
      <c r="R11" s="21">
        <f t="shared" si="4"/>
        <v>0</v>
      </c>
      <c r="S11" s="19">
        <f t="shared" si="4"/>
        <v>19059561.640000001</v>
      </c>
      <c r="T11" s="19">
        <f t="shared" si="4"/>
        <v>0</v>
      </c>
      <c r="U11" s="19">
        <f t="shared" si="4"/>
        <v>0</v>
      </c>
      <c r="V11" s="19">
        <f>+V12+V14+V19+V21+V23+V31</f>
        <v>0</v>
      </c>
      <c r="W11" s="19">
        <f>+W12+W14+W19+W21+W23+W31</f>
        <v>0</v>
      </c>
      <c r="X11" s="19">
        <f>+X12+X14+X19+X21+X23+X31</f>
        <v>63173465.640000001</v>
      </c>
    </row>
    <row r="12" spans="1:24" ht="25.5" x14ac:dyDescent="0.25">
      <c r="A12" s="30" t="s">
        <v>29</v>
      </c>
      <c r="B12" s="31" t="s">
        <v>31</v>
      </c>
      <c r="C12" s="31" t="s">
        <v>32</v>
      </c>
      <c r="D12" s="31" t="s">
        <v>31</v>
      </c>
      <c r="E12" s="31" t="s">
        <v>34</v>
      </c>
      <c r="F12" s="31" t="s">
        <v>31</v>
      </c>
      <c r="G12" s="31"/>
      <c r="H12" s="31"/>
      <c r="I12" s="31"/>
      <c r="J12" s="32"/>
      <c r="K12" s="33" t="s">
        <v>36</v>
      </c>
      <c r="L12" s="19">
        <f t="shared" ref="L12:X12" si="5">+L13</f>
        <v>0</v>
      </c>
      <c r="M12" s="19">
        <f t="shared" si="5"/>
        <v>0</v>
      </c>
      <c r="N12" s="19">
        <f t="shared" si="5"/>
        <v>0</v>
      </c>
      <c r="O12" s="19">
        <f t="shared" si="5"/>
        <v>0</v>
      </c>
      <c r="P12" s="19">
        <f t="shared" si="5"/>
        <v>0</v>
      </c>
      <c r="Q12" s="19">
        <f t="shared" si="5"/>
        <v>0</v>
      </c>
      <c r="R12" s="21">
        <f t="shared" si="5"/>
        <v>0</v>
      </c>
      <c r="S12" s="19">
        <f t="shared" si="5"/>
        <v>0</v>
      </c>
      <c r="T12" s="19">
        <f t="shared" si="5"/>
        <v>0</v>
      </c>
      <c r="U12" s="19">
        <f t="shared" si="5"/>
        <v>0</v>
      </c>
      <c r="V12" s="19">
        <f t="shared" si="5"/>
        <v>0</v>
      </c>
      <c r="W12" s="19">
        <f t="shared" si="5"/>
        <v>0</v>
      </c>
      <c r="X12" s="19">
        <f t="shared" si="5"/>
        <v>0</v>
      </c>
    </row>
    <row r="13" spans="1:24" ht="25.5" x14ac:dyDescent="0.25">
      <c r="A13" s="34" t="s">
        <v>29</v>
      </c>
      <c r="B13" s="35" t="s">
        <v>31</v>
      </c>
      <c r="C13" s="35" t="s">
        <v>32</v>
      </c>
      <c r="D13" s="35" t="s">
        <v>31</v>
      </c>
      <c r="E13" s="35" t="s">
        <v>34</v>
      </c>
      <c r="F13" s="35" t="s">
        <v>31</v>
      </c>
      <c r="G13" s="35" t="s">
        <v>37</v>
      </c>
      <c r="H13" s="35" t="s">
        <v>38</v>
      </c>
      <c r="I13" s="35"/>
      <c r="J13" s="36"/>
      <c r="K13" s="33" t="s">
        <v>39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40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f>SUM(L13:W13)</f>
        <v>0</v>
      </c>
    </row>
    <row r="14" spans="1:24" ht="25.5" x14ac:dyDescent="0.25">
      <c r="A14" s="30" t="s">
        <v>29</v>
      </c>
      <c r="B14" s="31" t="s">
        <v>31</v>
      </c>
      <c r="C14" s="31" t="s">
        <v>32</v>
      </c>
      <c r="D14" s="31" t="s">
        <v>31</v>
      </c>
      <c r="E14" s="31" t="s">
        <v>34</v>
      </c>
      <c r="F14" s="31" t="s">
        <v>40</v>
      </c>
      <c r="G14" s="31"/>
      <c r="H14" s="31"/>
      <c r="I14" s="31"/>
      <c r="J14" s="32"/>
      <c r="K14" s="33" t="s">
        <v>41</v>
      </c>
      <c r="L14" s="19">
        <f t="shared" ref="L14:V14" si="6">+L15+L18</f>
        <v>0</v>
      </c>
      <c r="M14" s="19">
        <f t="shared" si="6"/>
        <v>0</v>
      </c>
      <c r="N14" s="19">
        <f t="shared" si="6"/>
        <v>0</v>
      </c>
      <c r="O14" s="19">
        <f t="shared" si="6"/>
        <v>0</v>
      </c>
      <c r="P14" s="19">
        <f t="shared" si="6"/>
        <v>0</v>
      </c>
      <c r="Q14" s="19">
        <f t="shared" si="6"/>
        <v>-993304091.11000061</v>
      </c>
      <c r="R14" s="21">
        <f t="shared" si="6"/>
        <v>0</v>
      </c>
      <c r="S14" s="19">
        <f t="shared" si="6"/>
        <v>0</v>
      </c>
      <c r="T14" s="19">
        <f t="shared" si="6"/>
        <v>0</v>
      </c>
      <c r="U14" s="19">
        <f t="shared" si="6"/>
        <v>0</v>
      </c>
      <c r="V14" s="19">
        <f t="shared" si="6"/>
        <v>0</v>
      </c>
      <c r="W14" s="19">
        <f>+W15+W18</f>
        <v>0</v>
      </c>
      <c r="X14" s="19">
        <f>+X15+X18</f>
        <v>0</v>
      </c>
    </row>
    <row r="15" spans="1:24" ht="25.5" x14ac:dyDescent="0.25">
      <c r="A15" s="30" t="s">
        <v>29</v>
      </c>
      <c r="B15" s="31" t="s">
        <v>31</v>
      </c>
      <c r="C15" s="31" t="s">
        <v>32</v>
      </c>
      <c r="D15" s="31" t="s">
        <v>31</v>
      </c>
      <c r="E15" s="31" t="s">
        <v>34</v>
      </c>
      <c r="F15" s="31" t="s">
        <v>40</v>
      </c>
      <c r="G15" s="31" t="s">
        <v>42</v>
      </c>
      <c r="H15" s="31"/>
      <c r="I15" s="31"/>
      <c r="J15" s="32"/>
      <c r="K15" s="33" t="s">
        <v>43</v>
      </c>
      <c r="L15" s="19">
        <f t="shared" ref="L15:V15" si="7">+L16+L17</f>
        <v>0</v>
      </c>
      <c r="M15" s="19">
        <f t="shared" si="7"/>
        <v>0</v>
      </c>
      <c r="N15" s="19">
        <f t="shared" si="7"/>
        <v>0</v>
      </c>
      <c r="O15" s="19">
        <f t="shared" si="7"/>
        <v>0</v>
      </c>
      <c r="P15" s="19">
        <f t="shared" si="7"/>
        <v>0</v>
      </c>
      <c r="Q15" s="19">
        <f>+[14]REP_ING031_InformeEjecucionPres!$AU$48</f>
        <v>-993304091.11000061</v>
      </c>
      <c r="R15" s="21">
        <f t="shared" si="7"/>
        <v>0</v>
      </c>
      <c r="S15" s="19">
        <f t="shared" si="7"/>
        <v>0</v>
      </c>
      <c r="T15" s="19">
        <f t="shared" si="7"/>
        <v>0</v>
      </c>
      <c r="U15" s="19">
        <f t="shared" si="7"/>
        <v>0</v>
      </c>
      <c r="V15" s="19">
        <f t="shared" si="7"/>
        <v>0</v>
      </c>
      <c r="W15" s="19">
        <f>+W16+W17</f>
        <v>0</v>
      </c>
      <c r="X15" s="19">
        <f>+X16+X17</f>
        <v>0</v>
      </c>
    </row>
    <row r="16" spans="1:24" ht="25.5" x14ac:dyDescent="0.25">
      <c r="A16" s="34" t="s">
        <v>29</v>
      </c>
      <c r="B16" s="35" t="s">
        <v>31</v>
      </c>
      <c r="C16" s="35" t="s">
        <v>32</v>
      </c>
      <c r="D16" s="35" t="s">
        <v>31</v>
      </c>
      <c r="E16" s="35" t="s">
        <v>34</v>
      </c>
      <c r="F16" s="35" t="s">
        <v>40</v>
      </c>
      <c r="G16" s="35" t="s">
        <v>42</v>
      </c>
      <c r="H16" s="35">
        <v>1</v>
      </c>
      <c r="I16" s="35"/>
      <c r="J16" s="36"/>
      <c r="K16" s="33" t="s">
        <v>44</v>
      </c>
      <c r="L16" s="28"/>
      <c r="M16" s="28"/>
      <c r="N16" s="28"/>
      <c r="O16" s="39"/>
      <c r="P16" s="39"/>
      <c r="Q16" s="39"/>
      <c r="R16" s="40"/>
      <c r="S16" s="28"/>
      <c r="T16" s="39"/>
      <c r="U16" s="28"/>
      <c r="V16" s="28"/>
      <c r="W16" s="39"/>
      <c r="X16" s="28">
        <f>SUM(L16:W16)</f>
        <v>0</v>
      </c>
    </row>
    <row r="17" spans="1:24" ht="25.5" x14ac:dyDescent="0.25">
      <c r="A17" s="34" t="s">
        <v>29</v>
      </c>
      <c r="B17" s="35" t="s">
        <v>31</v>
      </c>
      <c r="C17" s="35" t="s">
        <v>32</v>
      </c>
      <c r="D17" s="35" t="s">
        <v>31</v>
      </c>
      <c r="E17" s="35" t="s">
        <v>34</v>
      </c>
      <c r="F17" s="35" t="s">
        <v>40</v>
      </c>
      <c r="G17" s="35" t="s">
        <v>42</v>
      </c>
      <c r="H17" s="35">
        <v>2</v>
      </c>
      <c r="I17" s="35"/>
      <c r="J17" s="36"/>
      <c r="K17" s="33" t="s">
        <v>45</v>
      </c>
      <c r="L17" s="28"/>
      <c r="M17" s="39"/>
      <c r="N17" s="39"/>
      <c r="O17" s="39"/>
      <c r="P17" s="39"/>
      <c r="Q17" s="39"/>
      <c r="R17" s="40"/>
      <c r="S17" s="28"/>
      <c r="T17" s="39"/>
      <c r="U17" s="28"/>
      <c r="V17" s="28"/>
      <c r="W17" s="39"/>
      <c r="X17" s="28">
        <f>SUM(L17:W17)</f>
        <v>0</v>
      </c>
    </row>
    <row r="18" spans="1:24" ht="25.5" x14ac:dyDescent="0.25">
      <c r="A18" s="34" t="s">
        <v>29</v>
      </c>
      <c r="B18" s="35" t="s">
        <v>31</v>
      </c>
      <c r="C18" s="35" t="s">
        <v>32</v>
      </c>
      <c r="D18" s="35" t="s">
        <v>31</v>
      </c>
      <c r="E18" s="35" t="s">
        <v>34</v>
      </c>
      <c r="F18" s="35" t="s">
        <v>40</v>
      </c>
      <c r="G18" s="35" t="s">
        <v>46</v>
      </c>
      <c r="H18" s="35"/>
      <c r="I18" s="35"/>
      <c r="J18" s="36"/>
      <c r="K18" s="33" t="s">
        <v>47</v>
      </c>
      <c r="L18" s="28"/>
      <c r="M18" s="39"/>
      <c r="N18" s="39"/>
      <c r="O18" s="39"/>
      <c r="P18" s="39"/>
      <c r="Q18" s="39"/>
      <c r="R18" s="40"/>
      <c r="S18" s="28"/>
      <c r="T18" s="39"/>
      <c r="U18" s="28"/>
      <c r="V18" s="28"/>
      <c r="W18" s="39"/>
      <c r="X18" s="28">
        <f>SUM(L18:W18)</f>
        <v>0</v>
      </c>
    </row>
    <row r="19" spans="1:24" ht="25.5" x14ac:dyDescent="0.25">
      <c r="A19" s="30" t="s">
        <v>29</v>
      </c>
      <c r="B19" s="31" t="s">
        <v>31</v>
      </c>
      <c r="C19" s="31" t="s">
        <v>32</v>
      </c>
      <c r="D19" s="31" t="s">
        <v>31</v>
      </c>
      <c r="E19" s="31" t="s">
        <v>34</v>
      </c>
      <c r="F19" s="31" t="s">
        <v>29</v>
      </c>
      <c r="G19" s="31"/>
      <c r="H19" s="31"/>
      <c r="I19" s="31"/>
      <c r="J19" s="32"/>
      <c r="K19" s="33" t="s">
        <v>48</v>
      </c>
      <c r="L19" s="19">
        <f t="shared" ref="L19:X19" si="8">+L20</f>
        <v>0</v>
      </c>
      <c r="M19" s="19">
        <f t="shared" si="8"/>
        <v>0</v>
      </c>
      <c r="N19" s="19">
        <f t="shared" si="8"/>
        <v>0</v>
      </c>
      <c r="O19" s="19">
        <f t="shared" si="8"/>
        <v>0</v>
      </c>
      <c r="P19" s="19">
        <f t="shared" si="8"/>
        <v>0</v>
      </c>
      <c r="Q19" s="19">
        <f t="shared" si="8"/>
        <v>0</v>
      </c>
      <c r="R19" s="21">
        <f t="shared" si="8"/>
        <v>0</v>
      </c>
      <c r="S19" s="19">
        <f t="shared" si="8"/>
        <v>0</v>
      </c>
      <c r="T19" s="19">
        <f t="shared" si="8"/>
        <v>0</v>
      </c>
      <c r="U19" s="19">
        <f t="shared" si="8"/>
        <v>0</v>
      </c>
      <c r="V19" s="19">
        <f t="shared" si="8"/>
        <v>0</v>
      </c>
      <c r="W19" s="19">
        <f>+W20</f>
        <v>0</v>
      </c>
      <c r="X19" s="19">
        <f t="shared" si="8"/>
        <v>0</v>
      </c>
    </row>
    <row r="20" spans="1:24" ht="25.5" x14ac:dyDescent="0.25">
      <c r="A20" s="34" t="s">
        <v>29</v>
      </c>
      <c r="B20" s="35" t="s">
        <v>31</v>
      </c>
      <c r="C20" s="35" t="s">
        <v>32</v>
      </c>
      <c r="D20" s="35" t="s">
        <v>31</v>
      </c>
      <c r="E20" s="35" t="s">
        <v>34</v>
      </c>
      <c r="F20" s="35" t="s">
        <v>29</v>
      </c>
      <c r="G20" s="35" t="s">
        <v>34</v>
      </c>
      <c r="H20" s="35"/>
      <c r="I20" s="35"/>
      <c r="J20" s="36"/>
      <c r="K20" s="33" t="s">
        <v>49</v>
      </c>
      <c r="L20" s="28"/>
      <c r="M20" s="39"/>
      <c r="N20" s="39"/>
      <c r="O20" s="39"/>
      <c r="P20" s="39"/>
      <c r="Q20" s="39"/>
      <c r="R20" s="40"/>
      <c r="S20" s="28"/>
      <c r="T20" s="28"/>
      <c r="U20" s="28"/>
      <c r="V20" s="28"/>
      <c r="W20" s="39"/>
      <c r="X20" s="28">
        <f>SUM(L20:W20)</f>
        <v>0</v>
      </c>
    </row>
    <row r="21" spans="1:24" ht="25.5" x14ac:dyDescent="0.25">
      <c r="A21" s="30" t="s">
        <v>29</v>
      </c>
      <c r="B21" s="31" t="s">
        <v>31</v>
      </c>
      <c r="C21" s="31" t="s">
        <v>32</v>
      </c>
      <c r="D21" s="31" t="s">
        <v>31</v>
      </c>
      <c r="E21" s="31" t="s">
        <v>34</v>
      </c>
      <c r="F21" s="31" t="s">
        <v>50</v>
      </c>
      <c r="G21" s="31"/>
      <c r="H21" s="31"/>
      <c r="I21" s="31"/>
      <c r="J21" s="32"/>
      <c r="K21" s="33" t="s">
        <v>51</v>
      </c>
      <c r="L21" s="19">
        <f t="shared" ref="L21:X21" si="9">+L22</f>
        <v>0</v>
      </c>
      <c r="M21" s="19">
        <f t="shared" si="9"/>
        <v>0</v>
      </c>
      <c r="N21" s="19">
        <f t="shared" si="9"/>
        <v>44113904</v>
      </c>
      <c r="O21" s="19">
        <f t="shared" si="9"/>
        <v>0</v>
      </c>
      <c r="P21" s="19">
        <f t="shared" si="9"/>
        <v>0</v>
      </c>
      <c r="Q21" s="19">
        <f t="shared" si="9"/>
        <v>0</v>
      </c>
      <c r="R21" s="21">
        <f t="shared" si="9"/>
        <v>0</v>
      </c>
      <c r="S21" s="19">
        <f t="shared" si="9"/>
        <v>19059561.640000001</v>
      </c>
      <c r="T21" s="19">
        <f t="shared" si="9"/>
        <v>0</v>
      </c>
      <c r="U21" s="19">
        <f t="shared" si="9"/>
        <v>0</v>
      </c>
      <c r="V21" s="19">
        <f t="shared" si="9"/>
        <v>0</v>
      </c>
      <c r="W21" s="19">
        <f t="shared" si="9"/>
        <v>0</v>
      </c>
      <c r="X21" s="19">
        <f t="shared" si="9"/>
        <v>63173465.640000001</v>
      </c>
    </row>
    <row r="22" spans="1:24" ht="25.5" x14ac:dyDescent="0.25">
      <c r="A22" s="34" t="s">
        <v>29</v>
      </c>
      <c r="B22" s="35" t="s">
        <v>31</v>
      </c>
      <c r="C22" s="35" t="s">
        <v>32</v>
      </c>
      <c r="D22" s="35" t="s">
        <v>31</v>
      </c>
      <c r="E22" s="35" t="s">
        <v>34</v>
      </c>
      <c r="F22" s="35" t="s">
        <v>50</v>
      </c>
      <c r="G22" s="35" t="s">
        <v>52</v>
      </c>
      <c r="H22" s="35"/>
      <c r="I22" s="35"/>
      <c r="J22" s="36"/>
      <c r="K22" s="33" t="s">
        <v>53</v>
      </c>
      <c r="L22" s="28"/>
      <c r="M22" s="39"/>
      <c r="N22" s="39">
        <v>44113904</v>
      </c>
      <c r="O22" s="39"/>
      <c r="P22" s="39"/>
      <c r="Q22" s="39"/>
      <c r="R22" s="40"/>
      <c r="S22" s="28">
        <v>19059561.640000001</v>
      </c>
      <c r="T22" s="39"/>
      <c r="U22" s="28"/>
      <c r="V22" s="28"/>
      <c r="W22" s="39"/>
      <c r="X22" s="28">
        <f>SUM(L22:W22)</f>
        <v>63173465.640000001</v>
      </c>
    </row>
    <row r="23" spans="1:24" ht="25.5" x14ac:dyDescent="0.25">
      <c r="A23" s="30" t="s">
        <v>29</v>
      </c>
      <c r="B23" s="31" t="s">
        <v>31</v>
      </c>
      <c r="C23" s="31" t="s">
        <v>32</v>
      </c>
      <c r="D23" s="31" t="s">
        <v>31</v>
      </c>
      <c r="E23" s="31" t="s">
        <v>34</v>
      </c>
      <c r="F23" s="31" t="s">
        <v>54</v>
      </c>
      <c r="G23" s="31"/>
      <c r="H23" s="31"/>
      <c r="I23" s="31"/>
      <c r="J23" s="32"/>
      <c r="K23" s="33" t="s">
        <v>55</v>
      </c>
      <c r="L23" s="19">
        <f t="shared" ref="L23:X23" si="10">+L24</f>
        <v>0</v>
      </c>
      <c r="M23" s="19">
        <f t="shared" si="10"/>
        <v>0</v>
      </c>
      <c r="N23" s="19">
        <f t="shared" si="10"/>
        <v>0</v>
      </c>
      <c r="O23" s="19">
        <f t="shared" si="10"/>
        <v>0</v>
      </c>
      <c r="P23" s="19">
        <f t="shared" si="10"/>
        <v>0</v>
      </c>
      <c r="Q23" s="19">
        <f t="shared" si="10"/>
        <v>0</v>
      </c>
      <c r="R23" s="21">
        <f t="shared" si="10"/>
        <v>0</v>
      </c>
      <c r="S23" s="19">
        <f t="shared" si="10"/>
        <v>0</v>
      </c>
      <c r="T23" s="19">
        <f t="shared" si="10"/>
        <v>0</v>
      </c>
      <c r="U23" s="19">
        <f t="shared" si="10"/>
        <v>0</v>
      </c>
      <c r="V23" s="19">
        <f t="shared" si="10"/>
        <v>0</v>
      </c>
      <c r="W23" s="19">
        <f t="shared" si="10"/>
        <v>0</v>
      </c>
      <c r="X23" s="19">
        <f t="shared" si="10"/>
        <v>0</v>
      </c>
    </row>
    <row r="24" spans="1:24" ht="25.5" x14ac:dyDescent="0.25">
      <c r="A24" s="30" t="s">
        <v>29</v>
      </c>
      <c r="B24" s="31" t="s">
        <v>31</v>
      </c>
      <c r="C24" s="31" t="s">
        <v>32</v>
      </c>
      <c r="D24" s="31" t="s">
        <v>31</v>
      </c>
      <c r="E24" s="31" t="s">
        <v>34</v>
      </c>
      <c r="F24" s="31" t="s">
        <v>54</v>
      </c>
      <c r="G24" s="31" t="s">
        <v>34</v>
      </c>
      <c r="H24" s="31"/>
      <c r="I24" s="31"/>
      <c r="J24" s="32"/>
      <c r="K24" s="33" t="s">
        <v>56</v>
      </c>
      <c r="L24" s="19">
        <f t="shared" ref="L24:X24" si="11">+L25+L28</f>
        <v>0</v>
      </c>
      <c r="M24" s="19">
        <f t="shared" si="11"/>
        <v>0</v>
      </c>
      <c r="N24" s="19">
        <f t="shared" si="11"/>
        <v>0</v>
      </c>
      <c r="O24" s="19">
        <f t="shared" si="11"/>
        <v>0</v>
      </c>
      <c r="P24" s="19">
        <f t="shared" si="11"/>
        <v>0</v>
      </c>
      <c r="Q24" s="19">
        <f t="shared" si="11"/>
        <v>0</v>
      </c>
      <c r="R24" s="21">
        <f t="shared" si="11"/>
        <v>0</v>
      </c>
      <c r="S24" s="19">
        <f t="shared" si="11"/>
        <v>0</v>
      </c>
      <c r="T24" s="19">
        <f t="shared" si="11"/>
        <v>0</v>
      </c>
      <c r="U24" s="19">
        <f t="shared" si="11"/>
        <v>0</v>
      </c>
      <c r="V24" s="19">
        <f>+V25+V28</f>
        <v>0</v>
      </c>
      <c r="W24" s="19">
        <f t="shared" si="11"/>
        <v>0</v>
      </c>
      <c r="X24" s="19">
        <f t="shared" si="11"/>
        <v>0</v>
      </c>
    </row>
    <row r="25" spans="1:24" ht="38.25" x14ac:dyDescent="0.25">
      <c r="A25" s="30" t="s">
        <v>29</v>
      </c>
      <c r="B25" s="31" t="s">
        <v>31</v>
      </c>
      <c r="C25" s="31" t="s">
        <v>32</v>
      </c>
      <c r="D25" s="31" t="s">
        <v>31</v>
      </c>
      <c r="E25" s="31" t="s">
        <v>34</v>
      </c>
      <c r="F25" s="31" t="s">
        <v>54</v>
      </c>
      <c r="G25" s="31" t="s">
        <v>34</v>
      </c>
      <c r="H25" s="31" t="s">
        <v>57</v>
      </c>
      <c r="I25" s="31"/>
      <c r="J25" s="32"/>
      <c r="K25" s="33" t="s">
        <v>58</v>
      </c>
      <c r="L25" s="19">
        <f t="shared" ref="L25:X26" si="12">+L26</f>
        <v>0</v>
      </c>
      <c r="M25" s="19">
        <f t="shared" si="12"/>
        <v>0</v>
      </c>
      <c r="N25" s="19">
        <f t="shared" si="12"/>
        <v>0</v>
      </c>
      <c r="O25" s="19">
        <f t="shared" si="12"/>
        <v>0</v>
      </c>
      <c r="P25" s="19">
        <f t="shared" si="12"/>
        <v>0</v>
      </c>
      <c r="Q25" s="19">
        <f t="shared" si="12"/>
        <v>0</v>
      </c>
      <c r="R25" s="21">
        <f t="shared" si="12"/>
        <v>0</v>
      </c>
      <c r="S25" s="19">
        <f t="shared" si="12"/>
        <v>0</v>
      </c>
      <c r="T25" s="19">
        <f t="shared" si="12"/>
        <v>0</v>
      </c>
      <c r="U25" s="19">
        <f t="shared" si="12"/>
        <v>0</v>
      </c>
      <c r="V25" s="19">
        <f t="shared" si="12"/>
        <v>0</v>
      </c>
      <c r="W25" s="19">
        <f t="shared" si="12"/>
        <v>0</v>
      </c>
      <c r="X25" s="19">
        <f t="shared" si="12"/>
        <v>0</v>
      </c>
    </row>
    <row r="26" spans="1:24" ht="25.5" x14ac:dyDescent="0.25">
      <c r="A26" s="30" t="s">
        <v>29</v>
      </c>
      <c r="B26" s="31" t="s">
        <v>31</v>
      </c>
      <c r="C26" s="31" t="s">
        <v>32</v>
      </c>
      <c r="D26" s="31" t="s">
        <v>31</v>
      </c>
      <c r="E26" s="31" t="s">
        <v>34</v>
      </c>
      <c r="F26" s="31" t="s">
        <v>54</v>
      </c>
      <c r="G26" s="31" t="s">
        <v>34</v>
      </c>
      <c r="H26" s="31" t="s">
        <v>57</v>
      </c>
      <c r="I26" s="31" t="s">
        <v>40</v>
      </c>
      <c r="J26" s="32"/>
      <c r="K26" s="33" t="s">
        <v>59</v>
      </c>
      <c r="L26" s="19">
        <f t="shared" si="12"/>
        <v>0</v>
      </c>
      <c r="M26" s="19">
        <f t="shared" si="12"/>
        <v>0</v>
      </c>
      <c r="N26" s="19">
        <f t="shared" si="12"/>
        <v>0</v>
      </c>
      <c r="O26" s="19">
        <f t="shared" si="12"/>
        <v>0</v>
      </c>
      <c r="P26" s="19">
        <f t="shared" si="12"/>
        <v>0</v>
      </c>
      <c r="Q26" s="19">
        <f t="shared" si="12"/>
        <v>0</v>
      </c>
      <c r="R26" s="21">
        <f t="shared" si="12"/>
        <v>0</v>
      </c>
      <c r="S26" s="19">
        <f t="shared" si="12"/>
        <v>0</v>
      </c>
      <c r="T26" s="19">
        <f t="shared" si="12"/>
        <v>0</v>
      </c>
      <c r="U26" s="19">
        <f t="shared" si="12"/>
        <v>0</v>
      </c>
      <c r="V26" s="19">
        <f t="shared" si="12"/>
        <v>0</v>
      </c>
      <c r="W26" s="19">
        <f t="shared" si="12"/>
        <v>0</v>
      </c>
      <c r="X26" s="19">
        <f t="shared" si="12"/>
        <v>0</v>
      </c>
    </row>
    <row r="27" spans="1:24" ht="25.5" x14ac:dyDescent="0.25">
      <c r="A27" s="34" t="s">
        <v>29</v>
      </c>
      <c r="B27" s="35" t="s">
        <v>31</v>
      </c>
      <c r="C27" s="35" t="s">
        <v>32</v>
      </c>
      <c r="D27" s="35" t="s">
        <v>31</v>
      </c>
      <c r="E27" s="35" t="s">
        <v>34</v>
      </c>
      <c r="F27" s="35" t="s">
        <v>54</v>
      </c>
      <c r="G27" s="35" t="s">
        <v>34</v>
      </c>
      <c r="H27" s="35" t="s">
        <v>57</v>
      </c>
      <c r="I27" s="35" t="s">
        <v>40</v>
      </c>
      <c r="J27" s="36" t="s">
        <v>31</v>
      </c>
      <c r="K27" s="33" t="s">
        <v>60</v>
      </c>
      <c r="L27" s="28"/>
      <c r="M27" s="28"/>
      <c r="N27" s="28"/>
      <c r="O27" s="28"/>
      <c r="P27" s="39"/>
      <c r="Q27" s="39"/>
      <c r="R27" s="40"/>
      <c r="S27" s="28"/>
      <c r="T27" s="28"/>
      <c r="U27" s="28"/>
      <c r="V27" s="28"/>
      <c r="W27" s="39"/>
      <c r="X27" s="28">
        <f>SUM(L27:W27)</f>
        <v>0</v>
      </c>
    </row>
    <row r="28" spans="1:24" ht="25.5" x14ac:dyDescent="0.25">
      <c r="A28" s="30" t="s">
        <v>29</v>
      </c>
      <c r="B28" s="31" t="s">
        <v>31</v>
      </c>
      <c r="C28" s="31" t="s">
        <v>32</v>
      </c>
      <c r="D28" s="31" t="s">
        <v>31</v>
      </c>
      <c r="E28" s="31" t="s">
        <v>34</v>
      </c>
      <c r="F28" s="31" t="s">
        <v>54</v>
      </c>
      <c r="G28" s="31" t="s">
        <v>34</v>
      </c>
      <c r="H28" s="31" t="s">
        <v>61</v>
      </c>
      <c r="I28" s="31"/>
      <c r="J28" s="32"/>
      <c r="K28" s="33" t="s">
        <v>62</v>
      </c>
      <c r="L28" s="19">
        <f t="shared" ref="L28:X29" si="13">+L29</f>
        <v>0</v>
      </c>
      <c r="M28" s="19">
        <f t="shared" si="13"/>
        <v>0</v>
      </c>
      <c r="N28" s="19">
        <f t="shared" si="13"/>
        <v>0</v>
      </c>
      <c r="O28" s="19">
        <f t="shared" si="13"/>
        <v>0</v>
      </c>
      <c r="P28" s="19">
        <f t="shared" si="13"/>
        <v>0</v>
      </c>
      <c r="Q28" s="19">
        <f t="shared" si="13"/>
        <v>0</v>
      </c>
      <c r="R28" s="21">
        <f t="shared" si="13"/>
        <v>0</v>
      </c>
      <c r="S28" s="19">
        <f t="shared" si="13"/>
        <v>0</v>
      </c>
      <c r="T28" s="19">
        <f t="shared" si="13"/>
        <v>0</v>
      </c>
      <c r="U28" s="19">
        <f t="shared" si="13"/>
        <v>0</v>
      </c>
      <c r="V28" s="19">
        <f t="shared" si="13"/>
        <v>0</v>
      </c>
      <c r="W28" s="19">
        <f t="shared" si="13"/>
        <v>0</v>
      </c>
      <c r="X28" s="19">
        <f t="shared" si="13"/>
        <v>0</v>
      </c>
    </row>
    <row r="29" spans="1:24" ht="51" x14ac:dyDescent="0.25">
      <c r="A29" s="30" t="s">
        <v>29</v>
      </c>
      <c r="B29" s="31" t="s">
        <v>31</v>
      </c>
      <c r="C29" s="31" t="s">
        <v>32</v>
      </c>
      <c r="D29" s="31" t="s">
        <v>31</v>
      </c>
      <c r="E29" s="31" t="s">
        <v>34</v>
      </c>
      <c r="F29" s="31" t="s">
        <v>54</v>
      </c>
      <c r="G29" s="31" t="s">
        <v>34</v>
      </c>
      <c r="H29" s="31" t="s">
        <v>61</v>
      </c>
      <c r="I29" s="31" t="s">
        <v>63</v>
      </c>
      <c r="J29" s="32"/>
      <c r="K29" s="33" t="s">
        <v>64</v>
      </c>
      <c r="L29" s="19">
        <f t="shared" si="13"/>
        <v>0</v>
      </c>
      <c r="M29" s="19">
        <f t="shared" si="13"/>
        <v>0</v>
      </c>
      <c r="N29" s="19">
        <f t="shared" si="13"/>
        <v>0</v>
      </c>
      <c r="O29" s="19">
        <f t="shared" si="13"/>
        <v>0</v>
      </c>
      <c r="P29" s="19">
        <f t="shared" si="13"/>
        <v>0</v>
      </c>
      <c r="Q29" s="19">
        <f t="shared" si="13"/>
        <v>0</v>
      </c>
      <c r="R29" s="21">
        <f t="shared" si="13"/>
        <v>0</v>
      </c>
      <c r="S29" s="19">
        <f t="shared" si="13"/>
        <v>0</v>
      </c>
      <c r="T29" s="19">
        <f t="shared" si="13"/>
        <v>0</v>
      </c>
      <c r="U29" s="19">
        <f t="shared" si="13"/>
        <v>0</v>
      </c>
      <c r="V29" s="19">
        <f t="shared" si="13"/>
        <v>0</v>
      </c>
      <c r="W29" s="19">
        <f t="shared" si="13"/>
        <v>0</v>
      </c>
      <c r="X29" s="19">
        <f t="shared" si="13"/>
        <v>0</v>
      </c>
    </row>
    <row r="30" spans="1:24" ht="25.5" x14ac:dyDescent="0.25">
      <c r="A30" s="34" t="s">
        <v>29</v>
      </c>
      <c r="B30" s="35" t="s">
        <v>31</v>
      </c>
      <c r="C30" s="35" t="s">
        <v>32</v>
      </c>
      <c r="D30" s="35" t="s">
        <v>31</v>
      </c>
      <c r="E30" s="35" t="s">
        <v>34</v>
      </c>
      <c r="F30" s="35" t="s">
        <v>54</v>
      </c>
      <c r="G30" s="35" t="s">
        <v>34</v>
      </c>
      <c r="H30" s="35" t="s">
        <v>61</v>
      </c>
      <c r="I30" s="35" t="s">
        <v>63</v>
      </c>
      <c r="J30" s="36" t="s">
        <v>31</v>
      </c>
      <c r="K30" s="33" t="s">
        <v>65</v>
      </c>
      <c r="L30" s="28"/>
      <c r="M30" s="39"/>
      <c r="N30" s="39"/>
      <c r="O30" s="28"/>
      <c r="P30" s="28"/>
      <c r="Q30" s="39"/>
      <c r="R30" s="40"/>
      <c r="S30" s="28"/>
      <c r="T30" s="39"/>
      <c r="U30" s="28"/>
      <c r="V30" s="28"/>
      <c r="W30" s="39"/>
      <c r="X30" s="28">
        <f>SUM(L30:W30)</f>
        <v>0</v>
      </c>
    </row>
    <row r="31" spans="1:24" ht="25.5" x14ac:dyDescent="0.25">
      <c r="A31" s="41" t="s">
        <v>29</v>
      </c>
      <c r="B31" s="42" t="s">
        <v>31</v>
      </c>
      <c r="C31" s="42" t="s">
        <v>32</v>
      </c>
      <c r="D31" s="42" t="s">
        <v>31</v>
      </c>
      <c r="E31" s="42" t="s">
        <v>34</v>
      </c>
      <c r="F31" s="42" t="s">
        <v>66</v>
      </c>
      <c r="G31" s="42"/>
      <c r="H31" s="43"/>
      <c r="I31" s="43"/>
      <c r="J31" s="44"/>
      <c r="K31" s="45" t="s">
        <v>67</v>
      </c>
      <c r="L31" s="19">
        <f t="shared" ref="L31:X31" si="14">+L32+L33+L34</f>
        <v>0</v>
      </c>
      <c r="M31" s="19">
        <f t="shared" si="14"/>
        <v>0</v>
      </c>
      <c r="N31" s="19">
        <f t="shared" si="14"/>
        <v>0</v>
      </c>
      <c r="O31" s="19">
        <f t="shared" si="14"/>
        <v>0</v>
      </c>
      <c r="P31" s="19">
        <f t="shared" si="14"/>
        <v>0</v>
      </c>
      <c r="Q31" s="19">
        <f t="shared" si="14"/>
        <v>0</v>
      </c>
      <c r="R31" s="21">
        <f t="shared" si="14"/>
        <v>0</v>
      </c>
      <c r="S31" s="19">
        <f t="shared" si="14"/>
        <v>0</v>
      </c>
      <c r="T31" s="19">
        <f t="shared" si="14"/>
        <v>0</v>
      </c>
      <c r="U31" s="19">
        <f t="shared" si="14"/>
        <v>0</v>
      </c>
      <c r="V31" s="19">
        <f t="shared" si="14"/>
        <v>0</v>
      </c>
      <c r="W31" s="19">
        <f t="shared" si="14"/>
        <v>0</v>
      </c>
      <c r="X31" s="19">
        <f t="shared" si="14"/>
        <v>0</v>
      </c>
    </row>
    <row r="32" spans="1:24" ht="25.5" x14ac:dyDescent="0.25">
      <c r="A32" s="46" t="s">
        <v>29</v>
      </c>
      <c r="B32" s="47" t="s">
        <v>31</v>
      </c>
      <c r="C32" s="47" t="s">
        <v>32</v>
      </c>
      <c r="D32" s="47" t="s">
        <v>31</v>
      </c>
      <c r="E32" s="47" t="s">
        <v>34</v>
      </c>
      <c r="F32" s="47" t="s">
        <v>66</v>
      </c>
      <c r="G32" s="47" t="s">
        <v>32</v>
      </c>
      <c r="H32" s="48"/>
      <c r="I32" s="48"/>
      <c r="J32" s="49"/>
      <c r="K32" s="45" t="s">
        <v>68</v>
      </c>
      <c r="L32" s="28"/>
      <c r="M32" s="28"/>
      <c r="N32" s="28"/>
      <c r="O32" s="28"/>
      <c r="P32" s="28"/>
      <c r="Q32" s="39"/>
      <c r="R32" s="40"/>
      <c r="S32" s="28"/>
      <c r="T32" s="28">
        <v>0</v>
      </c>
      <c r="U32" s="28">
        <v>0</v>
      </c>
      <c r="V32" s="28">
        <v>0</v>
      </c>
      <c r="W32" s="28"/>
      <c r="X32" s="28">
        <f t="shared" ref="X32:X33" si="15">SUM(L32:W32)</f>
        <v>0</v>
      </c>
    </row>
    <row r="33" spans="1:24" ht="25.5" x14ac:dyDescent="0.25">
      <c r="A33" s="46" t="s">
        <v>29</v>
      </c>
      <c r="B33" s="47" t="s">
        <v>31</v>
      </c>
      <c r="C33" s="47" t="s">
        <v>32</v>
      </c>
      <c r="D33" s="47" t="s">
        <v>31</v>
      </c>
      <c r="E33" s="47" t="s">
        <v>34</v>
      </c>
      <c r="F33" s="47" t="s">
        <v>66</v>
      </c>
      <c r="G33" s="47" t="s">
        <v>34</v>
      </c>
      <c r="H33" s="48"/>
      <c r="I33" s="48"/>
      <c r="J33" s="49"/>
      <c r="K33" s="45" t="s">
        <v>69</v>
      </c>
      <c r="L33" s="28"/>
      <c r="M33" s="39"/>
      <c r="N33" s="39"/>
      <c r="O33" s="39"/>
      <c r="P33" s="28"/>
      <c r="Q33" s="39"/>
      <c r="R33" s="40"/>
      <c r="S33" s="28"/>
      <c r="T33" s="39"/>
      <c r="U33" s="28"/>
      <c r="V33" s="28"/>
      <c r="W33" s="39"/>
      <c r="X33" s="28">
        <f t="shared" si="15"/>
        <v>0</v>
      </c>
    </row>
    <row r="34" spans="1:24" ht="25.5" x14ac:dyDescent="0.25">
      <c r="A34" s="50" t="s">
        <v>29</v>
      </c>
      <c r="B34" s="50" t="s">
        <v>31</v>
      </c>
      <c r="C34" s="50" t="s">
        <v>32</v>
      </c>
      <c r="D34" s="50" t="s">
        <v>31</v>
      </c>
      <c r="E34" s="50" t="s">
        <v>34</v>
      </c>
      <c r="F34" s="50" t="s">
        <v>66</v>
      </c>
      <c r="G34" s="50" t="s">
        <v>70</v>
      </c>
      <c r="H34" s="51"/>
      <c r="I34" s="51"/>
      <c r="J34" s="52"/>
      <c r="K34" s="53" t="s">
        <v>71</v>
      </c>
      <c r="L34" s="19">
        <f t="shared" ref="L34:X34" si="16">+L35</f>
        <v>0</v>
      </c>
      <c r="M34" s="19">
        <f t="shared" si="16"/>
        <v>0</v>
      </c>
      <c r="N34" s="19">
        <f t="shared" si="16"/>
        <v>0</v>
      </c>
      <c r="O34" s="19">
        <f t="shared" si="16"/>
        <v>0</v>
      </c>
      <c r="P34" s="19">
        <f t="shared" si="16"/>
        <v>0</v>
      </c>
      <c r="Q34" s="19">
        <f t="shared" si="16"/>
        <v>0</v>
      </c>
      <c r="R34" s="21">
        <f t="shared" si="16"/>
        <v>0</v>
      </c>
      <c r="S34" s="19">
        <f t="shared" si="16"/>
        <v>0</v>
      </c>
      <c r="T34" s="19">
        <f t="shared" si="16"/>
        <v>0</v>
      </c>
      <c r="U34" s="19">
        <f t="shared" si="16"/>
        <v>0</v>
      </c>
      <c r="V34" s="19">
        <f t="shared" si="16"/>
        <v>0</v>
      </c>
      <c r="W34" s="19">
        <f t="shared" si="16"/>
        <v>0</v>
      </c>
      <c r="X34" s="19">
        <f t="shared" si="16"/>
        <v>0</v>
      </c>
    </row>
    <row r="35" spans="1:24" ht="25.5" x14ac:dyDescent="0.25">
      <c r="A35" s="54" t="s">
        <v>29</v>
      </c>
      <c r="B35" s="54" t="s">
        <v>31</v>
      </c>
      <c r="C35" s="54" t="s">
        <v>32</v>
      </c>
      <c r="D35" s="54" t="s">
        <v>31</v>
      </c>
      <c r="E35" s="54" t="s">
        <v>34</v>
      </c>
      <c r="F35" s="54" t="s">
        <v>66</v>
      </c>
      <c r="G35" s="54" t="s">
        <v>70</v>
      </c>
      <c r="H35" s="55" t="s">
        <v>34</v>
      </c>
      <c r="I35" s="55"/>
      <c r="J35" s="51"/>
      <c r="K35" s="53" t="s">
        <v>72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21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</row>
    <row r="36" spans="1:24" ht="25.5" x14ac:dyDescent="0.25">
      <c r="A36" s="24" t="s">
        <v>29</v>
      </c>
      <c r="B36" s="25" t="s">
        <v>31</v>
      </c>
      <c r="C36" s="25" t="s">
        <v>32</v>
      </c>
      <c r="D36" s="25" t="s">
        <v>40</v>
      </c>
      <c r="E36" s="25"/>
      <c r="F36" s="25"/>
      <c r="G36" s="25"/>
      <c r="H36" s="25"/>
      <c r="I36" s="25"/>
      <c r="J36" s="25"/>
      <c r="K36" s="18" t="s">
        <v>73</v>
      </c>
      <c r="L36" s="19">
        <f t="shared" ref="L36:X36" si="17">+L37+L42+L44+L51+L52+L55+L53</f>
        <v>0</v>
      </c>
      <c r="M36" s="19">
        <f t="shared" si="17"/>
        <v>0</v>
      </c>
      <c r="N36" s="19">
        <f t="shared" si="17"/>
        <v>0</v>
      </c>
      <c r="O36" s="19">
        <f t="shared" si="17"/>
        <v>0</v>
      </c>
      <c r="P36" s="19">
        <f t="shared" si="17"/>
        <v>0</v>
      </c>
      <c r="Q36" s="19">
        <f t="shared" si="17"/>
        <v>0</v>
      </c>
      <c r="R36" s="21">
        <f t="shared" si="17"/>
        <v>0</v>
      </c>
      <c r="S36" s="19">
        <f t="shared" si="17"/>
        <v>10633.39</v>
      </c>
      <c r="T36" s="19">
        <f t="shared" si="17"/>
        <v>0</v>
      </c>
      <c r="U36" s="19">
        <f t="shared" si="17"/>
        <v>35816560.759999998</v>
      </c>
      <c r="V36" s="19">
        <f t="shared" si="17"/>
        <v>0</v>
      </c>
      <c r="W36" s="19">
        <f>+W37+W42+W44+W51+W52+W55+W53</f>
        <v>0</v>
      </c>
      <c r="X36" s="19">
        <f t="shared" si="17"/>
        <v>35811481.759999998</v>
      </c>
    </row>
    <row r="37" spans="1:24" ht="25.5" x14ac:dyDescent="0.25">
      <c r="A37" s="30" t="s">
        <v>29</v>
      </c>
      <c r="B37" s="31" t="s">
        <v>31</v>
      </c>
      <c r="C37" s="31" t="s">
        <v>32</v>
      </c>
      <c r="D37" s="31" t="s">
        <v>40</v>
      </c>
      <c r="E37" s="31" t="s">
        <v>32</v>
      </c>
      <c r="F37" s="31"/>
      <c r="G37" s="31"/>
      <c r="H37" s="31"/>
      <c r="I37" s="31"/>
      <c r="J37" s="31"/>
      <c r="K37" s="33" t="s">
        <v>74</v>
      </c>
      <c r="L37" s="19">
        <f t="shared" ref="L37:X37" si="18">+L38</f>
        <v>0</v>
      </c>
      <c r="M37" s="19">
        <f t="shared" si="18"/>
        <v>0</v>
      </c>
      <c r="N37" s="19">
        <f t="shared" si="18"/>
        <v>0</v>
      </c>
      <c r="O37" s="19">
        <f t="shared" si="18"/>
        <v>0</v>
      </c>
      <c r="P37" s="19">
        <f t="shared" si="18"/>
        <v>0</v>
      </c>
      <c r="Q37" s="19">
        <f t="shared" si="18"/>
        <v>0</v>
      </c>
      <c r="R37" s="21">
        <f t="shared" si="18"/>
        <v>0</v>
      </c>
      <c r="S37" s="19">
        <f t="shared" si="18"/>
        <v>0</v>
      </c>
      <c r="T37" s="19">
        <f t="shared" si="18"/>
        <v>0</v>
      </c>
      <c r="U37" s="19">
        <f t="shared" si="18"/>
        <v>0</v>
      </c>
      <c r="V37" s="19">
        <f t="shared" si="18"/>
        <v>0</v>
      </c>
      <c r="W37" s="19">
        <f t="shared" si="18"/>
        <v>0</v>
      </c>
      <c r="X37" s="19">
        <f t="shared" si="18"/>
        <v>0</v>
      </c>
    </row>
    <row r="38" spans="1:24" ht="25.5" x14ac:dyDescent="0.25">
      <c r="A38" s="30" t="s">
        <v>29</v>
      </c>
      <c r="B38" s="31" t="s">
        <v>31</v>
      </c>
      <c r="C38" s="31" t="s">
        <v>32</v>
      </c>
      <c r="D38" s="31" t="s">
        <v>40</v>
      </c>
      <c r="E38" s="31" t="s">
        <v>32</v>
      </c>
      <c r="F38" s="31" t="s">
        <v>40</v>
      </c>
      <c r="G38" s="31"/>
      <c r="H38" s="31"/>
      <c r="I38" s="31"/>
      <c r="J38" s="32"/>
      <c r="K38" s="33" t="s">
        <v>75</v>
      </c>
      <c r="L38" s="19">
        <f t="shared" ref="L38:X38" si="19">+L39+L40+L41</f>
        <v>0</v>
      </c>
      <c r="M38" s="19">
        <f t="shared" si="19"/>
        <v>0</v>
      </c>
      <c r="N38" s="19">
        <f t="shared" si="19"/>
        <v>0</v>
      </c>
      <c r="O38" s="19">
        <f t="shared" si="19"/>
        <v>0</v>
      </c>
      <c r="P38" s="19">
        <f t="shared" si="19"/>
        <v>0</v>
      </c>
      <c r="Q38" s="19">
        <f t="shared" si="19"/>
        <v>0</v>
      </c>
      <c r="R38" s="21">
        <f t="shared" si="19"/>
        <v>0</v>
      </c>
      <c r="S38" s="19">
        <f t="shared" si="19"/>
        <v>0</v>
      </c>
      <c r="T38" s="19">
        <f t="shared" si="19"/>
        <v>0</v>
      </c>
      <c r="U38" s="19">
        <f t="shared" si="19"/>
        <v>0</v>
      </c>
      <c r="V38" s="19">
        <f t="shared" si="19"/>
        <v>0</v>
      </c>
      <c r="W38" s="19">
        <f t="shared" si="19"/>
        <v>0</v>
      </c>
      <c r="X38" s="19">
        <f t="shared" si="19"/>
        <v>0</v>
      </c>
    </row>
    <row r="39" spans="1:24" ht="25.5" x14ac:dyDescent="0.25">
      <c r="A39" s="30" t="s">
        <v>29</v>
      </c>
      <c r="B39" s="31" t="s">
        <v>31</v>
      </c>
      <c r="C39" s="31" t="s">
        <v>32</v>
      </c>
      <c r="D39" s="31" t="s">
        <v>40</v>
      </c>
      <c r="E39" s="31" t="s">
        <v>32</v>
      </c>
      <c r="F39" s="31" t="s">
        <v>40</v>
      </c>
      <c r="G39" s="31" t="s">
        <v>32</v>
      </c>
      <c r="H39" s="31"/>
      <c r="I39" s="31"/>
      <c r="J39" s="32"/>
      <c r="K39" s="33" t="s">
        <v>76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21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</row>
    <row r="40" spans="1:24" ht="25.5" x14ac:dyDescent="0.25">
      <c r="A40" s="30" t="s">
        <v>29</v>
      </c>
      <c r="B40" s="31" t="s">
        <v>31</v>
      </c>
      <c r="C40" s="31" t="s">
        <v>32</v>
      </c>
      <c r="D40" s="31" t="s">
        <v>40</v>
      </c>
      <c r="E40" s="31" t="s">
        <v>32</v>
      </c>
      <c r="F40" s="31" t="s">
        <v>40</v>
      </c>
      <c r="G40" s="31" t="s">
        <v>34</v>
      </c>
      <c r="H40" s="31"/>
      <c r="I40" s="31"/>
      <c r="J40" s="32"/>
      <c r="K40" s="33" t="s">
        <v>77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21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</row>
    <row r="41" spans="1:24" ht="25.5" x14ac:dyDescent="0.25">
      <c r="A41" s="34" t="s">
        <v>29</v>
      </c>
      <c r="B41" s="35" t="s">
        <v>31</v>
      </c>
      <c r="C41" s="35" t="s">
        <v>32</v>
      </c>
      <c r="D41" s="35" t="s">
        <v>40</v>
      </c>
      <c r="E41" s="35" t="s">
        <v>32</v>
      </c>
      <c r="F41" s="35" t="s">
        <v>40</v>
      </c>
      <c r="G41" s="35" t="s">
        <v>52</v>
      </c>
      <c r="H41" s="35"/>
      <c r="I41" s="35"/>
      <c r="J41" s="36"/>
      <c r="K41" s="33" t="s">
        <v>78</v>
      </c>
      <c r="L41" s="28"/>
      <c r="M41" s="39"/>
      <c r="N41" s="39"/>
      <c r="O41" s="28"/>
      <c r="P41" s="28"/>
      <c r="Q41" s="39"/>
      <c r="R41" s="40"/>
      <c r="S41" s="28"/>
      <c r="T41" s="28"/>
      <c r="U41" s="28"/>
      <c r="V41" s="28"/>
      <c r="W41" s="28"/>
      <c r="X41" s="28">
        <f>SUM(L41:W41)</f>
        <v>0</v>
      </c>
    </row>
    <row r="42" spans="1:24" ht="25.5" x14ac:dyDescent="0.25">
      <c r="A42" s="30" t="s">
        <v>29</v>
      </c>
      <c r="B42" s="31" t="s">
        <v>31</v>
      </c>
      <c r="C42" s="31" t="s">
        <v>32</v>
      </c>
      <c r="D42" s="31" t="s">
        <v>40</v>
      </c>
      <c r="E42" s="31" t="s">
        <v>34</v>
      </c>
      <c r="F42" s="31"/>
      <c r="G42" s="31"/>
      <c r="H42" s="31"/>
      <c r="I42" s="31"/>
      <c r="J42" s="32"/>
      <c r="K42" s="33" t="s">
        <v>79</v>
      </c>
      <c r="L42" s="19">
        <f t="shared" ref="L42:X42" si="20">+L43</f>
        <v>0</v>
      </c>
      <c r="M42" s="19">
        <f t="shared" si="20"/>
        <v>0</v>
      </c>
      <c r="N42" s="19">
        <f t="shared" si="20"/>
        <v>0</v>
      </c>
      <c r="O42" s="19">
        <f t="shared" si="20"/>
        <v>0</v>
      </c>
      <c r="P42" s="19">
        <f t="shared" si="20"/>
        <v>0</v>
      </c>
      <c r="Q42" s="19">
        <f t="shared" si="20"/>
        <v>0</v>
      </c>
      <c r="R42" s="21">
        <f t="shared" si="20"/>
        <v>0</v>
      </c>
      <c r="S42" s="19">
        <f t="shared" si="20"/>
        <v>0</v>
      </c>
      <c r="T42" s="19">
        <f t="shared" si="20"/>
        <v>0</v>
      </c>
      <c r="U42" s="19">
        <f t="shared" si="20"/>
        <v>0</v>
      </c>
      <c r="V42" s="19">
        <f t="shared" si="20"/>
        <v>0</v>
      </c>
      <c r="W42" s="19">
        <f t="shared" si="20"/>
        <v>0</v>
      </c>
      <c r="X42" s="19">
        <f t="shared" si="20"/>
        <v>0</v>
      </c>
    </row>
    <row r="43" spans="1:24" ht="25.5" x14ac:dyDescent="0.25">
      <c r="A43" s="34" t="s">
        <v>29</v>
      </c>
      <c r="B43" s="35" t="s">
        <v>31</v>
      </c>
      <c r="C43" s="35" t="s">
        <v>32</v>
      </c>
      <c r="D43" s="35" t="s">
        <v>40</v>
      </c>
      <c r="E43" s="35" t="s">
        <v>34</v>
      </c>
      <c r="F43" s="35" t="s">
        <v>31</v>
      </c>
      <c r="G43" s="35"/>
      <c r="H43" s="35"/>
      <c r="I43" s="35"/>
      <c r="J43" s="36"/>
      <c r="K43" s="33" t="s">
        <v>80</v>
      </c>
      <c r="L43" s="28"/>
      <c r="M43" s="28"/>
      <c r="N43" s="28"/>
      <c r="O43" s="28"/>
      <c r="P43" s="28"/>
      <c r="Q43" s="28"/>
      <c r="R43" s="40"/>
      <c r="S43" s="28"/>
      <c r="T43" s="28"/>
      <c r="U43" s="28"/>
      <c r="V43" s="28"/>
      <c r="W43" s="39"/>
      <c r="X43" s="28">
        <f>SUM(L43:W43)</f>
        <v>0</v>
      </c>
    </row>
    <row r="44" spans="1:24" ht="25.5" x14ac:dyDescent="0.25">
      <c r="A44" s="30" t="s">
        <v>29</v>
      </c>
      <c r="B44" s="31" t="s">
        <v>31</v>
      </c>
      <c r="C44" s="31" t="s">
        <v>32</v>
      </c>
      <c r="D44" s="31" t="s">
        <v>40</v>
      </c>
      <c r="E44" s="31" t="s">
        <v>70</v>
      </c>
      <c r="F44" s="31"/>
      <c r="G44" s="31"/>
      <c r="H44" s="31"/>
      <c r="I44" s="31"/>
      <c r="J44" s="32"/>
      <c r="K44" s="33" t="s">
        <v>81</v>
      </c>
      <c r="L44" s="19">
        <f>+L45+L49</f>
        <v>0</v>
      </c>
      <c r="M44" s="19">
        <f t="shared" ref="M44:V44" si="21">+M45+M49</f>
        <v>0</v>
      </c>
      <c r="N44" s="19">
        <f t="shared" si="21"/>
        <v>0</v>
      </c>
      <c r="O44" s="19">
        <f t="shared" si="21"/>
        <v>0</v>
      </c>
      <c r="P44" s="19">
        <f t="shared" si="21"/>
        <v>0</v>
      </c>
      <c r="Q44" s="19">
        <f t="shared" si="21"/>
        <v>0</v>
      </c>
      <c r="R44" s="21">
        <f t="shared" si="21"/>
        <v>0</v>
      </c>
      <c r="S44" s="19">
        <f t="shared" si="21"/>
        <v>10633.39</v>
      </c>
      <c r="T44" s="19">
        <f t="shared" si="21"/>
        <v>0</v>
      </c>
      <c r="U44" s="19">
        <f t="shared" si="21"/>
        <v>35816560.759999998</v>
      </c>
      <c r="V44" s="19">
        <f t="shared" si="21"/>
        <v>0</v>
      </c>
      <c r="W44" s="19">
        <f>+W45+W49</f>
        <v>0</v>
      </c>
      <c r="X44" s="19">
        <f t="shared" ref="X44" si="22">+X45</f>
        <v>35811481.759999998</v>
      </c>
    </row>
    <row r="45" spans="1:24" ht="25.5" x14ac:dyDescent="0.25">
      <c r="A45" s="30" t="s">
        <v>29</v>
      </c>
      <c r="B45" s="31" t="s">
        <v>31</v>
      </c>
      <c r="C45" s="31" t="s">
        <v>32</v>
      </c>
      <c r="D45" s="31" t="s">
        <v>40</v>
      </c>
      <c r="E45" s="31" t="s">
        <v>70</v>
      </c>
      <c r="F45" s="31">
        <v>1</v>
      </c>
      <c r="G45" s="31"/>
      <c r="H45" s="31"/>
      <c r="I45" s="31"/>
      <c r="J45" s="32"/>
      <c r="K45" s="33" t="s">
        <v>82</v>
      </c>
      <c r="L45" s="19">
        <f t="shared" ref="L45:X45" si="23">+L46+L48</f>
        <v>0</v>
      </c>
      <c r="M45" s="19">
        <f t="shared" si="23"/>
        <v>0</v>
      </c>
      <c r="N45" s="19">
        <f t="shared" si="23"/>
        <v>0</v>
      </c>
      <c r="O45" s="19">
        <f t="shared" si="23"/>
        <v>0</v>
      </c>
      <c r="P45" s="19">
        <f t="shared" si="23"/>
        <v>0</v>
      </c>
      <c r="Q45" s="19">
        <f t="shared" si="23"/>
        <v>0</v>
      </c>
      <c r="R45" s="21">
        <f t="shared" si="23"/>
        <v>0</v>
      </c>
      <c r="S45" s="19">
        <f t="shared" si="23"/>
        <v>0</v>
      </c>
      <c r="T45" s="19">
        <f t="shared" si="23"/>
        <v>0</v>
      </c>
      <c r="U45" s="19">
        <f t="shared" si="23"/>
        <v>35811481.759999998</v>
      </c>
      <c r="V45" s="19">
        <f t="shared" si="23"/>
        <v>0</v>
      </c>
      <c r="W45" s="19">
        <f t="shared" si="23"/>
        <v>0</v>
      </c>
      <c r="X45" s="19">
        <f t="shared" si="23"/>
        <v>35811481.759999998</v>
      </c>
    </row>
    <row r="46" spans="1:24" ht="25.5" x14ac:dyDescent="0.25">
      <c r="A46" s="30" t="s">
        <v>29</v>
      </c>
      <c r="B46" s="31" t="s">
        <v>31</v>
      </c>
      <c r="C46" s="31" t="s">
        <v>32</v>
      </c>
      <c r="D46" s="31" t="s">
        <v>40</v>
      </c>
      <c r="E46" s="31" t="s">
        <v>70</v>
      </c>
      <c r="F46" s="31" t="s">
        <v>31</v>
      </c>
      <c r="G46" s="31" t="s">
        <v>34</v>
      </c>
      <c r="H46" s="31"/>
      <c r="I46" s="31"/>
      <c r="J46" s="32"/>
      <c r="K46" s="33" t="s">
        <v>83</v>
      </c>
      <c r="L46" s="19">
        <f t="shared" ref="L46:X46" si="24">+L47</f>
        <v>0</v>
      </c>
      <c r="M46" s="19">
        <f t="shared" si="24"/>
        <v>0</v>
      </c>
      <c r="N46" s="19">
        <f t="shared" si="24"/>
        <v>0</v>
      </c>
      <c r="O46" s="19">
        <f t="shared" si="24"/>
        <v>0</v>
      </c>
      <c r="P46" s="19">
        <f t="shared" si="24"/>
        <v>0</v>
      </c>
      <c r="Q46" s="19">
        <f t="shared" si="24"/>
        <v>0</v>
      </c>
      <c r="R46" s="21">
        <f t="shared" si="24"/>
        <v>0</v>
      </c>
      <c r="S46" s="19">
        <f t="shared" si="24"/>
        <v>0</v>
      </c>
      <c r="T46" s="19">
        <f t="shared" si="24"/>
        <v>0</v>
      </c>
      <c r="U46" s="19">
        <f t="shared" si="24"/>
        <v>35811481.759999998</v>
      </c>
      <c r="V46" s="19">
        <f t="shared" si="24"/>
        <v>0</v>
      </c>
      <c r="W46" s="19">
        <f t="shared" si="24"/>
        <v>0</v>
      </c>
      <c r="X46" s="19">
        <f t="shared" si="24"/>
        <v>35811481.759999998</v>
      </c>
    </row>
    <row r="47" spans="1:24" ht="25.5" x14ac:dyDescent="0.25">
      <c r="A47" s="34" t="s">
        <v>29</v>
      </c>
      <c r="B47" s="35" t="s">
        <v>31</v>
      </c>
      <c r="C47" s="35" t="s">
        <v>32</v>
      </c>
      <c r="D47" s="35" t="s">
        <v>40</v>
      </c>
      <c r="E47" s="35" t="s">
        <v>70</v>
      </c>
      <c r="F47" s="35" t="s">
        <v>31</v>
      </c>
      <c r="G47" s="35" t="s">
        <v>34</v>
      </c>
      <c r="H47" s="35" t="s">
        <v>32</v>
      </c>
      <c r="I47" s="35"/>
      <c r="J47" s="36"/>
      <c r="K47" s="33" t="s">
        <v>84</v>
      </c>
      <c r="L47" s="28"/>
      <c r="M47" s="39"/>
      <c r="N47" s="39"/>
      <c r="O47" s="39"/>
      <c r="P47" s="39"/>
      <c r="Q47" s="39"/>
      <c r="R47" s="40"/>
      <c r="S47" s="28"/>
      <c r="T47" s="39"/>
      <c r="U47" s="28">
        <v>35811481.759999998</v>
      </c>
      <c r="V47" s="28"/>
      <c r="W47" s="39"/>
      <c r="X47" s="28">
        <f>SUM(L47:W47)</f>
        <v>35811481.759999998</v>
      </c>
    </row>
    <row r="48" spans="1:24" ht="25.5" x14ac:dyDescent="0.25">
      <c r="A48" s="30" t="s">
        <v>29</v>
      </c>
      <c r="B48" s="31" t="s">
        <v>31</v>
      </c>
      <c r="C48" s="31" t="s">
        <v>32</v>
      </c>
      <c r="D48" s="31" t="s">
        <v>40</v>
      </c>
      <c r="E48" s="31" t="s">
        <v>70</v>
      </c>
      <c r="F48" s="31" t="s">
        <v>31</v>
      </c>
      <c r="G48" s="31" t="s">
        <v>37</v>
      </c>
      <c r="H48" s="31"/>
      <c r="I48" s="31"/>
      <c r="J48" s="32"/>
      <c r="K48" s="33" t="s">
        <v>85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21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</row>
    <row r="49" spans="1:24" ht="25.5" x14ac:dyDescent="0.25">
      <c r="A49" s="30" t="s">
        <v>29</v>
      </c>
      <c r="B49" s="31" t="s">
        <v>31</v>
      </c>
      <c r="C49" s="31" t="s">
        <v>32</v>
      </c>
      <c r="D49" s="31" t="s">
        <v>40</v>
      </c>
      <c r="E49" s="31" t="s">
        <v>70</v>
      </c>
      <c r="F49" s="31" t="s">
        <v>29</v>
      </c>
      <c r="G49" s="31"/>
      <c r="H49" s="31"/>
      <c r="I49" s="31"/>
      <c r="J49" s="32"/>
      <c r="K49" s="33" t="s">
        <v>86</v>
      </c>
      <c r="L49" s="19">
        <f t="shared" ref="L49:X49" si="25">+L50</f>
        <v>0</v>
      </c>
      <c r="M49" s="19">
        <f t="shared" si="25"/>
        <v>0</v>
      </c>
      <c r="N49" s="19">
        <f t="shared" si="25"/>
        <v>0</v>
      </c>
      <c r="O49" s="19">
        <f t="shared" si="25"/>
        <v>0</v>
      </c>
      <c r="P49" s="19">
        <f t="shared" si="25"/>
        <v>0</v>
      </c>
      <c r="Q49" s="19">
        <f t="shared" si="25"/>
        <v>0</v>
      </c>
      <c r="R49" s="21">
        <f t="shared" si="25"/>
        <v>0</v>
      </c>
      <c r="S49" s="19">
        <f t="shared" si="25"/>
        <v>10633.39</v>
      </c>
      <c r="T49" s="19">
        <f t="shared" si="25"/>
        <v>0</v>
      </c>
      <c r="U49" s="19">
        <f t="shared" si="25"/>
        <v>5079</v>
      </c>
      <c r="V49" s="19">
        <f t="shared" si="25"/>
        <v>0</v>
      </c>
      <c r="W49" s="19">
        <f t="shared" si="25"/>
        <v>0</v>
      </c>
      <c r="X49" s="19">
        <f t="shared" si="25"/>
        <v>15712.39</v>
      </c>
    </row>
    <row r="50" spans="1:24" ht="25.5" x14ac:dyDescent="0.25">
      <c r="A50" s="34" t="s">
        <v>29</v>
      </c>
      <c r="B50" s="35" t="s">
        <v>31</v>
      </c>
      <c r="C50" s="35" t="s">
        <v>32</v>
      </c>
      <c r="D50" s="35" t="s">
        <v>40</v>
      </c>
      <c r="E50" s="35" t="s">
        <v>70</v>
      </c>
      <c r="F50" s="35" t="s">
        <v>31</v>
      </c>
      <c r="G50" s="35" t="s">
        <v>34</v>
      </c>
      <c r="H50" s="35" t="s">
        <v>37</v>
      </c>
      <c r="I50" s="35"/>
      <c r="J50" s="36"/>
      <c r="K50" s="33" t="s">
        <v>87</v>
      </c>
      <c r="L50" s="28"/>
      <c r="M50" s="39"/>
      <c r="N50" s="39"/>
      <c r="O50" s="39"/>
      <c r="P50" s="39"/>
      <c r="Q50" s="39"/>
      <c r="R50" s="40"/>
      <c r="S50" s="28">
        <v>10633.39</v>
      </c>
      <c r="T50" s="39"/>
      <c r="U50" s="28">
        <v>5079</v>
      </c>
      <c r="V50" s="28"/>
      <c r="W50" s="39"/>
      <c r="X50" s="28">
        <f>SUM(L50:W50)</f>
        <v>15712.39</v>
      </c>
    </row>
    <row r="51" spans="1:24" ht="25.5" x14ac:dyDescent="0.25">
      <c r="A51" s="30" t="s">
        <v>29</v>
      </c>
      <c r="B51" s="31" t="s">
        <v>31</v>
      </c>
      <c r="C51" s="31" t="s">
        <v>32</v>
      </c>
      <c r="D51" s="31" t="s">
        <v>40</v>
      </c>
      <c r="E51" s="31" t="s">
        <v>88</v>
      </c>
      <c r="F51" s="31"/>
      <c r="G51" s="31"/>
      <c r="H51" s="31"/>
      <c r="I51" s="31"/>
      <c r="J51" s="32"/>
      <c r="K51" s="33" t="s">
        <v>89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21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</row>
    <row r="52" spans="1:24" ht="25.5" x14ac:dyDescent="0.25">
      <c r="A52" s="30" t="s">
        <v>29</v>
      </c>
      <c r="B52" s="31" t="s">
        <v>31</v>
      </c>
      <c r="C52" s="31" t="s">
        <v>32</v>
      </c>
      <c r="D52" s="31" t="s">
        <v>40</v>
      </c>
      <c r="E52" s="31" t="s">
        <v>90</v>
      </c>
      <c r="F52" s="31"/>
      <c r="G52" s="31"/>
      <c r="H52" s="31"/>
      <c r="I52" s="31"/>
      <c r="J52" s="32"/>
      <c r="K52" s="33" t="s">
        <v>91</v>
      </c>
      <c r="L52" s="38">
        <v>0</v>
      </c>
      <c r="M52" s="38">
        <v>0</v>
      </c>
      <c r="N52" s="38">
        <v>0</v>
      </c>
      <c r="O52" s="38">
        <v>0</v>
      </c>
      <c r="P52" s="38">
        <v>0</v>
      </c>
      <c r="Q52" s="38">
        <v>0</v>
      </c>
      <c r="R52" s="57">
        <v>0</v>
      </c>
      <c r="S52" s="38">
        <v>0</v>
      </c>
      <c r="T52" s="38">
        <v>0</v>
      </c>
      <c r="U52" s="38">
        <v>0</v>
      </c>
      <c r="V52" s="38">
        <v>0</v>
      </c>
      <c r="W52" s="38">
        <v>0</v>
      </c>
      <c r="X52" s="38">
        <v>0</v>
      </c>
    </row>
    <row r="53" spans="1:24" ht="25.5" x14ac:dyDescent="0.25">
      <c r="A53" s="58">
        <v>3</v>
      </c>
      <c r="B53" s="59">
        <v>1</v>
      </c>
      <c r="C53" s="60" t="s">
        <v>32</v>
      </c>
      <c r="D53" s="59">
        <v>2</v>
      </c>
      <c r="E53" s="59">
        <v>12</v>
      </c>
      <c r="F53" s="59"/>
      <c r="G53" s="59"/>
      <c r="H53" s="59"/>
      <c r="I53" s="59"/>
      <c r="J53" s="59"/>
      <c r="K53" s="61" t="s">
        <v>92</v>
      </c>
      <c r="L53" s="62">
        <f t="shared" ref="L53:X53" si="26">+L54</f>
        <v>0</v>
      </c>
      <c r="M53" s="62">
        <f t="shared" si="26"/>
        <v>0</v>
      </c>
      <c r="N53" s="62">
        <f t="shared" si="26"/>
        <v>0</v>
      </c>
      <c r="O53" s="62">
        <f t="shared" si="26"/>
        <v>0</v>
      </c>
      <c r="P53" s="62">
        <f t="shared" si="26"/>
        <v>0</v>
      </c>
      <c r="Q53" s="62">
        <f t="shared" si="26"/>
        <v>0</v>
      </c>
      <c r="R53" s="63">
        <f t="shared" si="26"/>
        <v>0</v>
      </c>
      <c r="S53" s="62">
        <f t="shared" si="26"/>
        <v>0</v>
      </c>
      <c r="T53" s="62">
        <f t="shared" si="26"/>
        <v>0</v>
      </c>
      <c r="U53" s="62">
        <f t="shared" si="26"/>
        <v>0</v>
      </c>
      <c r="V53" s="62">
        <f t="shared" si="26"/>
        <v>0</v>
      </c>
      <c r="W53" s="62">
        <f t="shared" si="26"/>
        <v>0</v>
      </c>
      <c r="X53" s="62">
        <f t="shared" si="26"/>
        <v>0</v>
      </c>
    </row>
    <row r="54" spans="1:24" ht="25.5" x14ac:dyDescent="0.25">
      <c r="A54" s="58">
        <v>3</v>
      </c>
      <c r="B54" s="59">
        <v>1</v>
      </c>
      <c r="C54" s="60" t="s">
        <v>32</v>
      </c>
      <c r="D54" s="59">
        <v>2</v>
      </c>
      <c r="E54" s="59">
        <v>12</v>
      </c>
      <c r="F54" s="59">
        <v>4</v>
      </c>
      <c r="G54" s="59"/>
      <c r="H54" s="59"/>
      <c r="I54" s="59"/>
      <c r="J54" s="59"/>
      <c r="K54" s="64" t="s">
        <v>93</v>
      </c>
      <c r="L54" s="38">
        <v>0</v>
      </c>
      <c r="M54" s="38">
        <v>0</v>
      </c>
      <c r="N54" s="38">
        <v>0</v>
      </c>
      <c r="O54" s="38">
        <v>0</v>
      </c>
      <c r="P54" s="38">
        <v>0</v>
      </c>
      <c r="Q54" s="38">
        <v>0</v>
      </c>
      <c r="R54" s="57">
        <v>0</v>
      </c>
      <c r="S54" s="38">
        <v>0</v>
      </c>
      <c r="T54" s="38">
        <v>0</v>
      </c>
      <c r="U54" s="38">
        <v>0</v>
      </c>
      <c r="V54" s="38">
        <v>0</v>
      </c>
      <c r="W54" s="38">
        <v>0</v>
      </c>
      <c r="X54" s="38">
        <v>0</v>
      </c>
    </row>
    <row r="55" spans="1:24" ht="25.5" x14ac:dyDescent="0.25">
      <c r="A55" s="30" t="s">
        <v>29</v>
      </c>
      <c r="B55" s="31" t="s">
        <v>31</v>
      </c>
      <c r="C55" s="31" t="s">
        <v>32</v>
      </c>
      <c r="D55" s="31" t="s">
        <v>40</v>
      </c>
      <c r="E55" s="31" t="s">
        <v>94</v>
      </c>
      <c r="F55" s="31"/>
      <c r="G55" s="31"/>
      <c r="H55" s="31"/>
      <c r="I55" s="31"/>
      <c r="J55" s="31"/>
      <c r="K55" s="33" t="s">
        <v>95</v>
      </c>
      <c r="L55" s="38">
        <f t="shared" ref="L55:X55" si="27">+L56</f>
        <v>0</v>
      </c>
      <c r="M55" s="38">
        <f t="shared" si="27"/>
        <v>0</v>
      </c>
      <c r="N55" s="38">
        <f t="shared" si="27"/>
        <v>0</v>
      </c>
      <c r="O55" s="38">
        <f t="shared" si="27"/>
        <v>0</v>
      </c>
      <c r="P55" s="38">
        <f t="shared" si="27"/>
        <v>0</v>
      </c>
      <c r="Q55" s="38">
        <f t="shared" si="27"/>
        <v>0</v>
      </c>
      <c r="R55" s="57">
        <f t="shared" si="27"/>
        <v>0</v>
      </c>
      <c r="S55" s="38">
        <f t="shared" si="27"/>
        <v>0</v>
      </c>
      <c r="T55" s="38">
        <f t="shared" si="27"/>
        <v>0</v>
      </c>
      <c r="U55" s="38">
        <f t="shared" si="27"/>
        <v>0</v>
      </c>
      <c r="V55" s="38">
        <f t="shared" si="27"/>
        <v>0</v>
      </c>
      <c r="W55" s="38">
        <f t="shared" si="27"/>
        <v>0</v>
      </c>
      <c r="X55" s="38">
        <f t="shared" si="27"/>
        <v>0</v>
      </c>
    </row>
    <row r="56" spans="1:24" ht="25.5" x14ac:dyDescent="0.25">
      <c r="A56" s="65" t="s">
        <v>29</v>
      </c>
      <c r="B56" s="66" t="s">
        <v>31</v>
      </c>
      <c r="C56" s="66" t="s">
        <v>32</v>
      </c>
      <c r="D56" s="66" t="s">
        <v>40</v>
      </c>
      <c r="E56" s="66" t="s">
        <v>94</v>
      </c>
      <c r="F56" s="66" t="s">
        <v>31</v>
      </c>
      <c r="G56" s="66"/>
      <c r="H56" s="66"/>
      <c r="I56" s="66"/>
      <c r="J56" s="66"/>
      <c r="K56" s="67" t="s">
        <v>96</v>
      </c>
      <c r="L56" s="68">
        <f t="shared" ref="L56:X56" si="28">+L57+L58</f>
        <v>0</v>
      </c>
      <c r="M56" s="68">
        <f t="shared" si="28"/>
        <v>0</v>
      </c>
      <c r="N56" s="68">
        <f t="shared" si="28"/>
        <v>0</v>
      </c>
      <c r="O56" s="68">
        <f t="shared" si="28"/>
        <v>0</v>
      </c>
      <c r="P56" s="68">
        <f t="shared" si="28"/>
        <v>0</v>
      </c>
      <c r="Q56" s="68">
        <f t="shared" si="28"/>
        <v>0</v>
      </c>
      <c r="R56" s="69">
        <f t="shared" si="28"/>
        <v>0</v>
      </c>
      <c r="S56" s="68">
        <f t="shared" si="28"/>
        <v>0</v>
      </c>
      <c r="T56" s="68">
        <f t="shared" si="28"/>
        <v>0</v>
      </c>
      <c r="U56" s="68">
        <f t="shared" si="28"/>
        <v>0</v>
      </c>
      <c r="V56" s="68">
        <f t="shared" si="28"/>
        <v>0</v>
      </c>
      <c r="W56" s="68">
        <f t="shared" si="28"/>
        <v>0</v>
      </c>
      <c r="X56" s="68">
        <f t="shared" si="28"/>
        <v>0</v>
      </c>
    </row>
    <row r="57" spans="1:24" ht="25.5" x14ac:dyDescent="0.25">
      <c r="A57" s="70" t="s">
        <v>29</v>
      </c>
      <c r="B57" s="71" t="s">
        <v>31</v>
      </c>
      <c r="C57" s="71" t="s">
        <v>32</v>
      </c>
      <c r="D57" s="71" t="s">
        <v>40</v>
      </c>
      <c r="E57" s="71" t="s">
        <v>94</v>
      </c>
      <c r="F57" s="71" t="s">
        <v>31</v>
      </c>
      <c r="G57" s="71" t="s">
        <v>52</v>
      </c>
      <c r="H57" s="71"/>
      <c r="I57" s="71"/>
      <c r="J57" s="71"/>
      <c r="K57" s="67" t="s">
        <v>97</v>
      </c>
      <c r="L57" s="72">
        <v>0</v>
      </c>
      <c r="M57" s="72">
        <v>0</v>
      </c>
      <c r="N57" s="72">
        <v>0</v>
      </c>
      <c r="O57" s="72">
        <v>0</v>
      </c>
      <c r="P57" s="72">
        <v>0</v>
      </c>
      <c r="Q57" s="72">
        <v>0</v>
      </c>
      <c r="R57" s="73">
        <v>0</v>
      </c>
      <c r="S57" s="72">
        <v>0</v>
      </c>
      <c r="T57" s="72">
        <v>0</v>
      </c>
      <c r="U57" s="72">
        <v>0</v>
      </c>
      <c r="V57" s="72">
        <v>0</v>
      </c>
      <c r="W57" s="72">
        <v>0</v>
      </c>
      <c r="X57" s="28">
        <f t="shared" ref="X57:X58" si="29">SUM(L57:W57)</f>
        <v>0</v>
      </c>
    </row>
    <row r="58" spans="1:24" ht="25.5" x14ac:dyDescent="0.25">
      <c r="A58" s="74" t="s">
        <v>29</v>
      </c>
      <c r="B58" s="75" t="s">
        <v>31</v>
      </c>
      <c r="C58" s="75" t="s">
        <v>32</v>
      </c>
      <c r="D58" s="75" t="s">
        <v>40</v>
      </c>
      <c r="E58" s="75" t="s">
        <v>94</v>
      </c>
      <c r="F58" s="75" t="s">
        <v>31</v>
      </c>
      <c r="G58" s="75" t="s">
        <v>70</v>
      </c>
      <c r="H58" s="75"/>
      <c r="I58" s="75"/>
      <c r="J58" s="75"/>
      <c r="K58" s="67" t="s">
        <v>98</v>
      </c>
      <c r="L58" s="72">
        <v>0</v>
      </c>
      <c r="M58" s="72">
        <v>0</v>
      </c>
      <c r="N58" s="72">
        <v>0</v>
      </c>
      <c r="O58" s="72">
        <v>0</v>
      </c>
      <c r="P58" s="72">
        <v>0</v>
      </c>
      <c r="Q58" s="72">
        <v>0</v>
      </c>
      <c r="R58" s="73">
        <v>0</v>
      </c>
      <c r="S58" s="72">
        <v>0</v>
      </c>
      <c r="T58" s="72">
        <v>0</v>
      </c>
      <c r="U58" s="72">
        <v>0</v>
      </c>
      <c r="V58" s="72">
        <v>0</v>
      </c>
      <c r="W58" s="72">
        <v>0</v>
      </c>
      <c r="X58" s="28">
        <f t="shared" si="29"/>
        <v>0</v>
      </c>
    </row>
  </sheetData>
  <mergeCells count="6">
    <mergeCell ref="A1:X1"/>
    <mergeCell ref="A2:X2"/>
    <mergeCell ref="A3:X3"/>
    <mergeCell ref="A4:J4"/>
    <mergeCell ref="A5:D5"/>
    <mergeCell ref="G5:J5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Vigencia Actual</vt:lpstr>
      <vt:lpstr>Vigencia Anterior</vt:lpstr>
      <vt:lpstr>Informe de Gestion Acumulado</vt:lpstr>
      <vt:lpstr>Informe de Gestion Acumulad (2)</vt:lpstr>
      <vt:lpstr>Devoluciones</vt:lpstr>
      <vt:lpstr>Anulaciones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Nilba Aliet Arevalo Castella</dc:creator>
  <cp:lastModifiedBy>Pedro Julio Rincon Cusba</cp:lastModifiedBy>
  <dcterms:created xsi:type="dcterms:W3CDTF">2021-02-17T21:18:56Z</dcterms:created>
  <dcterms:modified xsi:type="dcterms:W3CDTF">2022-02-24T19:33:47Z</dcterms:modified>
</cp:coreProperties>
</file>