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bookViews>
    <workbookView xWindow="0" yWindow="0" windowWidth="24000" windowHeight="9735" tabRatio="906" firstSheet="1" activeTab="1"/>
  </bookViews>
  <sheets>
    <sheet name="PM INVIAS - CGR - CONSOLIDADO" sheetId="98" state="hidden" r:id="rId1"/>
    <sheet name="PLAN MEJORAMIENTO CGR - INVIAS" sheetId="37" r:id="rId2"/>
  </sheets>
  <definedNames>
    <definedName name="_xlnm._FilterDatabase" localSheetId="1" hidden="1">'PLAN MEJORAMIENTO CGR - INVIAS'!$A$1:$AA$551</definedName>
    <definedName name="_xlnm._FilterDatabase" localSheetId="0" hidden="1">'PM INVIAS - CGR - CONSOLIDADO'!$A$1:$AA$569</definedName>
    <definedName name="_xlnm.Print_Area" localSheetId="1">'PLAN MEJORAMIENTO CGR - INVIAS'!$E$177:$L$431</definedName>
    <definedName name="_xlnm.Print_Area" localSheetId="0">'PM INVIAS - CGR - CONSOLIDADO'!$E$179:$L$442</definedName>
  </definedNames>
  <calcPr calcId="152511" concurrentCalc="0"/>
</workbook>
</file>

<file path=xl/calcChain.xml><?xml version="1.0" encoding="utf-8"?>
<calcChain xmlns="http://schemas.openxmlformats.org/spreadsheetml/2006/main">
  <c r="Q251" i="37" l="1"/>
  <c r="AA579" i="98"/>
  <c r="A402" i="37"/>
  <c r="A403" i="37"/>
  <c r="Z403" i="37"/>
  <c r="AA403" i="37"/>
  <c r="A362" i="37"/>
  <c r="A363" i="37"/>
  <c r="A364" i="37"/>
  <c r="AD364" i="37"/>
  <c r="AE364" i="37"/>
  <c r="A341" i="37"/>
  <c r="A342" i="37"/>
  <c r="Z342" i="37"/>
  <c r="AA342" i="37"/>
  <c r="A314" i="37"/>
  <c r="A315" i="37"/>
  <c r="A316" i="37"/>
  <c r="A152" i="37"/>
  <c r="A153" i="37"/>
  <c r="A123" i="37"/>
  <c r="A124" i="37"/>
  <c r="A125" i="37"/>
  <c r="AD125" i="37"/>
  <c r="AE125" i="37"/>
  <c r="A33" i="37"/>
  <c r="A34" i="37"/>
  <c r="A17" i="37"/>
  <c r="A18" i="37"/>
  <c r="AD7" i="37"/>
  <c r="AE7" i="37"/>
  <c r="Y7" i="37"/>
  <c r="Z7" i="37"/>
  <c r="Q7" i="37"/>
  <c r="M7" i="37"/>
  <c r="AD6" i="37"/>
  <c r="AE6" i="37"/>
  <c r="Y6" i="37"/>
  <c r="Z6" i="37"/>
  <c r="Q6" i="37"/>
  <c r="M6" i="37"/>
  <c r="AD5" i="37"/>
  <c r="AE5" i="37"/>
  <c r="Y5" i="37"/>
  <c r="Z5" i="37"/>
  <c r="Q5" i="37"/>
  <c r="M5" i="37"/>
  <c r="AD4" i="37"/>
  <c r="AE4" i="37"/>
  <c r="Y4" i="37"/>
  <c r="Z4" i="37"/>
  <c r="Q4" i="37"/>
  <c r="M4" i="37"/>
  <c r="AD3" i="37"/>
  <c r="AE3" i="37"/>
  <c r="Y3" i="37"/>
  <c r="Z3" i="37"/>
  <c r="Q3" i="37"/>
  <c r="M3" i="37"/>
  <c r="AD2" i="37"/>
  <c r="AE2" i="37"/>
  <c r="Y2" i="37"/>
  <c r="Z2" i="37"/>
  <c r="Q2" i="37"/>
  <c r="M2" i="37"/>
  <c r="AA568" i="37"/>
  <c r="A248" i="98"/>
  <c r="AD3" i="98"/>
  <c r="AE3" i="98"/>
  <c r="Y3" i="98"/>
  <c r="AA3" i="98"/>
  <c r="AD4" i="98"/>
  <c r="AE4" i="98"/>
  <c r="Y4" i="98"/>
  <c r="AA4" i="98"/>
  <c r="Z3" i="98"/>
  <c r="Z2" i="98"/>
  <c r="AD2" i="98"/>
  <c r="AE2" i="98"/>
  <c r="Y2" i="98"/>
  <c r="AA2" i="98"/>
  <c r="AD5" i="98"/>
  <c r="AE5" i="98"/>
  <c r="Y5" i="98"/>
  <c r="AA5" i="98"/>
  <c r="AD6" i="98"/>
  <c r="AE6" i="98"/>
  <c r="Y6" i="98"/>
  <c r="AA6" i="98"/>
  <c r="AD7" i="98"/>
  <c r="AE7" i="98"/>
  <c r="Y7" i="98"/>
  <c r="AA7" i="98"/>
  <c r="Q3" i="98"/>
  <c r="Q4" i="98"/>
  <c r="Z4" i="98"/>
  <c r="Q5" i="98"/>
  <c r="Z5" i="98"/>
  <c r="Q6" i="98"/>
  <c r="Z6" i="98"/>
  <c r="Q7" i="98"/>
  <c r="Z7" i="98"/>
  <c r="Q2" i="98"/>
  <c r="M7" i="98"/>
  <c r="M6" i="98"/>
  <c r="R6" i="98"/>
  <c r="M5" i="98"/>
  <c r="M4" i="98"/>
  <c r="M3" i="98"/>
  <c r="M2" i="98"/>
  <c r="R5" i="98"/>
  <c r="R3" i="98"/>
  <c r="R2" i="98"/>
  <c r="R7" i="98"/>
  <c r="R4" i="98"/>
  <c r="A311" i="98"/>
  <c r="A312" i="98"/>
  <c r="A313" i="98"/>
  <c r="A314" i="98"/>
  <c r="A315" i="98"/>
  <c r="A316" i="98"/>
  <c r="A317" i="98"/>
  <c r="A318" i="98"/>
  <c r="A319" i="98"/>
  <c r="A320" i="98"/>
  <c r="A325" i="98"/>
  <c r="A328" i="98"/>
  <c r="A331" i="98"/>
  <c r="A332" i="98"/>
  <c r="A333" i="98"/>
  <c r="A334" i="98"/>
  <c r="A335" i="98"/>
  <c r="A336" i="98"/>
  <c r="A337" i="98"/>
  <c r="A338" i="98"/>
  <c r="A339" i="98"/>
  <c r="A340" i="98"/>
  <c r="A341" i="98"/>
  <c r="A342" i="98"/>
  <c r="A343" i="98"/>
  <c r="A344" i="98"/>
  <c r="A345" i="98"/>
  <c r="A346" i="98"/>
  <c r="A347" i="98"/>
  <c r="A348" i="98"/>
  <c r="A349" i="98"/>
  <c r="A350" i="98"/>
  <c r="A351" i="98"/>
  <c r="A352" i="98"/>
  <c r="A353" i="98"/>
  <c r="A354" i="98"/>
  <c r="A355" i="98"/>
  <c r="A356" i="98"/>
  <c r="A357" i="98"/>
  <c r="A358" i="98"/>
  <c r="A359" i="98"/>
  <c r="A362" i="98"/>
  <c r="A363" i="98"/>
  <c r="A366" i="98"/>
  <c r="A367" i="98"/>
  <c r="A368" i="98"/>
  <c r="A369" i="98"/>
  <c r="A370" i="98"/>
  <c r="A371" i="98"/>
  <c r="A372" i="98"/>
  <c r="A373" i="98"/>
  <c r="A374" i="98"/>
  <c r="A375" i="98"/>
  <c r="A376" i="98"/>
  <c r="A377" i="98"/>
  <c r="A378" i="98"/>
  <c r="A379" i="98"/>
  <c r="A380" i="98"/>
  <c r="A381" i="98"/>
  <c r="A382" i="98"/>
  <c r="A383" i="98"/>
  <c r="A384" i="98"/>
  <c r="A385" i="98"/>
  <c r="A386" i="98"/>
  <c r="A387" i="98"/>
  <c r="A388" i="98"/>
  <c r="A389" i="98"/>
  <c r="A390" i="98"/>
  <c r="A391" i="98"/>
  <c r="A392" i="98"/>
  <c r="A393" i="98"/>
  <c r="A394" i="98"/>
  <c r="A397" i="98"/>
  <c r="A398" i="98"/>
  <c r="A399" i="98"/>
  <c r="A402" i="98"/>
  <c r="A403" i="98"/>
  <c r="A404" i="98"/>
  <c r="A405" i="98"/>
  <c r="A406" i="98"/>
  <c r="A407" i="98"/>
  <c r="A408" i="98"/>
  <c r="A409" i="98"/>
  <c r="A410" i="98"/>
  <c r="A411" i="98"/>
  <c r="A412" i="98"/>
  <c r="A413" i="98"/>
  <c r="A414" i="98"/>
  <c r="A415" i="98"/>
  <c r="A416" i="98"/>
  <c r="A417" i="98"/>
  <c r="A420" i="98"/>
  <c r="A421" i="98"/>
  <c r="A422" i="98"/>
  <c r="A423" i="98"/>
  <c r="A424" i="98"/>
  <c r="A427" i="98"/>
  <c r="A428" i="98"/>
  <c r="A429" i="98"/>
  <c r="A430" i="98"/>
  <c r="A431" i="98"/>
  <c r="A432" i="98"/>
  <c r="A433" i="98"/>
  <c r="A434" i="98"/>
  <c r="A435" i="98"/>
  <c r="A436" i="98"/>
  <c r="A439" i="98"/>
  <c r="A440" i="98"/>
  <c r="A441" i="98"/>
  <c r="A442" i="98"/>
  <c r="A443" i="98"/>
  <c r="A444" i="98"/>
  <c r="A445" i="98"/>
  <c r="A446" i="98"/>
  <c r="A447" i="98"/>
  <c r="A450" i="98"/>
  <c r="A451" i="98"/>
  <c r="A452" i="98"/>
  <c r="A453" i="98"/>
  <c r="A454" i="98"/>
  <c r="A455" i="98"/>
  <c r="A456" i="98"/>
  <c r="A457" i="98"/>
  <c r="A458" i="98"/>
  <c r="A459" i="98"/>
  <c r="A460" i="98"/>
  <c r="A461" i="98"/>
  <c r="A462" i="98"/>
  <c r="A463" i="98"/>
  <c r="A464" i="98"/>
  <c r="A465" i="98"/>
  <c r="A466" i="98"/>
  <c r="A467" i="98"/>
  <c r="A468" i="98"/>
  <c r="A469" i="98"/>
  <c r="A470" i="98"/>
  <c r="A471" i="98"/>
  <c r="A472" i="98"/>
  <c r="A473" i="98"/>
  <c r="A474" i="98"/>
  <c r="A475" i="98"/>
  <c r="A476" i="98"/>
  <c r="A477" i="98"/>
  <c r="A478" i="98"/>
  <c r="A479" i="98"/>
  <c r="A480" i="98"/>
  <c r="A481" i="98"/>
  <c r="A482" i="98"/>
  <c r="A483" i="98"/>
  <c r="A484" i="98"/>
  <c r="A485" i="98"/>
  <c r="A486" i="98"/>
  <c r="A487" i="98"/>
  <c r="A488" i="98"/>
  <c r="A489" i="98"/>
  <c r="A490" i="98"/>
  <c r="A491" i="98"/>
  <c r="A492" i="98"/>
  <c r="A493" i="98"/>
  <c r="A494" i="98"/>
  <c r="A495" i="98"/>
  <c r="A496" i="98"/>
  <c r="A497" i="98"/>
  <c r="A498" i="98"/>
  <c r="A499" i="98"/>
  <c r="A500" i="98"/>
  <c r="A501" i="98"/>
  <c r="A502" i="98"/>
  <c r="A503" i="98"/>
  <c r="A504" i="98"/>
  <c r="A505" i="98"/>
  <c r="A510" i="98"/>
  <c r="A511" i="98"/>
  <c r="A512" i="98"/>
  <c r="A513" i="98"/>
  <c r="A514" i="98"/>
  <c r="A515" i="98"/>
  <c r="A516" i="98"/>
  <c r="A520" i="98"/>
  <c r="A521" i="98"/>
  <c r="A522" i="98"/>
  <c r="A525" i="98"/>
  <c r="A526" i="98"/>
  <c r="A529" i="98"/>
  <c r="A530" i="98"/>
  <c r="A531" i="98"/>
  <c r="A534" i="98"/>
  <c r="A535" i="98"/>
  <c r="A536" i="98"/>
  <c r="A537" i="98"/>
  <c r="A538" i="98"/>
  <c r="A539" i="98"/>
  <c r="A540" i="98"/>
  <c r="A541" i="98"/>
  <c r="A542" i="98"/>
  <c r="A543" i="98"/>
  <c r="A544" i="98"/>
  <c r="A545" i="98"/>
  <c r="A546" i="98"/>
  <c r="A547" i="98"/>
  <c r="A548" i="98"/>
  <c r="A551" i="98"/>
  <c r="A552" i="98"/>
  <c r="A553" i="98"/>
  <c r="A554" i="98"/>
  <c r="A555" i="98"/>
  <c r="A556" i="98"/>
  <c r="A557" i="98"/>
  <c r="A558" i="98"/>
  <c r="A559" i="98"/>
  <c r="A562" i="98"/>
  <c r="A563" i="98"/>
  <c r="A564" i="98"/>
  <c r="A565" i="98"/>
  <c r="A566" i="98"/>
  <c r="A186" i="98"/>
  <c r="A187" i="98"/>
  <c r="A188" i="98"/>
  <c r="A189" i="98"/>
  <c r="A190" i="98"/>
  <c r="A191" i="98"/>
  <c r="A192" i="98"/>
  <c r="A193" i="98"/>
  <c r="A194" i="98"/>
  <c r="A195" i="98"/>
  <c r="A196" i="98"/>
  <c r="A197" i="98"/>
  <c r="A198" i="98"/>
  <c r="A199" i="98"/>
  <c r="A200" i="98"/>
  <c r="A201" i="98"/>
  <c r="A202" i="98"/>
  <c r="A203" i="98"/>
  <c r="A204" i="98"/>
  <c r="A205" i="98"/>
  <c r="A206" i="98"/>
  <c r="A207" i="98"/>
  <c r="A208" i="98"/>
  <c r="A210" i="98"/>
  <c r="A211" i="98"/>
  <c r="A212" i="98"/>
  <c r="A213" i="98"/>
  <c r="A214" i="98"/>
  <c r="A215" i="98"/>
  <c r="A216" i="98"/>
  <c r="A217" i="98"/>
  <c r="A218" i="98"/>
  <c r="A219" i="98"/>
  <c r="A220" i="98"/>
  <c r="A221" i="98"/>
  <c r="A222" i="98"/>
  <c r="A224" i="98"/>
  <c r="A225" i="98"/>
  <c r="Z9" i="37"/>
  <c r="Z10" i="37"/>
  <c r="Z11" i="37"/>
  <c r="Z12" i="37"/>
  <c r="Z13" i="37"/>
  <c r="Z14" i="37"/>
  <c r="Z15" i="37"/>
  <c r="Z16" i="37"/>
  <c r="Z19" i="37"/>
  <c r="Z20" i="37"/>
  <c r="Z21" i="37"/>
  <c r="Z22" i="37"/>
  <c r="Z23" i="37"/>
  <c r="Z24" i="37"/>
  <c r="Z25" i="37"/>
  <c r="Z26" i="37"/>
  <c r="Z27" i="37"/>
  <c r="Z28" i="37"/>
  <c r="Z29" i="37"/>
  <c r="Z30" i="37"/>
  <c r="Z31" i="37"/>
  <c r="Z32" i="37"/>
  <c r="Z33" i="37"/>
  <c r="Z42" i="37"/>
  <c r="Z43" i="37"/>
  <c r="Z44" i="37"/>
  <c r="AD9" i="98"/>
  <c r="AD10" i="98"/>
  <c r="AD11" i="98"/>
  <c r="AD12" i="98"/>
  <c r="AD13" i="98"/>
  <c r="AD14" i="98"/>
  <c r="AD15" i="98"/>
  <c r="AD16" i="98"/>
  <c r="AD17" i="98"/>
  <c r="AD18" i="98"/>
  <c r="AD19" i="98"/>
  <c r="AD20" i="98"/>
  <c r="AD21" i="98"/>
  <c r="AD22" i="98"/>
  <c r="AD23" i="98"/>
  <c r="AD24" i="98"/>
  <c r="AD25" i="98"/>
  <c r="AD26" i="98"/>
  <c r="AD27" i="98"/>
  <c r="AD28" i="98"/>
  <c r="AD29" i="98"/>
  <c r="AD30" i="98"/>
  <c r="AD31" i="98"/>
  <c r="AD32" i="98"/>
  <c r="AD33" i="98"/>
  <c r="AD34" i="98"/>
  <c r="AD35" i="98"/>
  <c r="AD36" i="98"/>
  <c r="AD37" i="98"/>
  <c r="AD38" i="98"/>
  <c r="AD39" i="98"/>
  <c r="AD40" i="98"/>
  <c r="AD41" i="98"/>
  <c r="AD42" i="98"/>
  <c r="AD43" i="98"/>
  <c r="AD44" i="98"/>
  <c r="AD45" i="98"/>
  <c r="AD46" i="98"/>
  <c r="AD47" i="98"/>
  <c r="AD48" i="98"/>
  <c r="AD49" i="98"/>
  <c r="AD50" i="98"/>
  <c r="AD51" i="98"/>
  <c r="AD52" i="98"/>
  <c r="AD53" i="98"/>
  <c r="AD54" i="98"/>
  <c r="AD55" i="98"/>
  <c r="AD56" i="98"/>
  <c r="AD57" i="98"/>
  <c r="AD58" i="98"/>
  <c r="AD59" i="98"/>
  <c r="AD60" i="98"/>
  <c r="AD61" i="98"/>
  <c r="AD62" i="98"/>
  <c r="AD63" i="98"/>
  <c r="AD64" i="98"/>
  <c r="AD65" i="98"/>
  <c r="AD66" i="98"/>
  <c r="AD67" i="98"/>
  <c r="AD68" i="98"/>
  <c r="AD69" i="98"/>
  <c r="AD70" i="98"/>
  <c r="AD71" i="98"/>
  <c r="AD72" i="98"/>
  <c r="AD73" i="98"/>
  <c r="AD74" i="98"/>
  <c r="AD75" i="98"/>
  <c r="AD76" i="98"/>
  <c r="AD77" i="98"/>
  <c r="AD78" i="98"/>
  <c r="AD79" i="98"/>
  <c r="AD80" i="98"/>
  <c r="AD81" i="98"/>
  <c r="AD82" i="98"/>
  <c r="AD83" i="98"/>
  <c r="AD84" i="98"/>
  <c r="AD85" i="98"/>
  <c r="AD86" i="98"/>
  <c r="AD87" i="98"/>
  <c r="AD88" i="98"/>
  <c r="AD89" i="98"/>
  <c r="AD90" i="98"/>
  <c r="AD91" i="98"/>
  <c r="AD92" i="98"/>
  <c r="AD93" i="98"/>
  <c r="AD94" i="98"/>
  <c r="AD95" i="98"/>
  <c r="AD96" i="98"/>
  <c r="AD97" i="98"/>
  <c r="AD98" i="98"/>
  <c r="AD99" i="98"/>
  <c r="AD100" i="98"/>
  <c r="AD101" i="98"/>
  <c r="AD102" i="98"/>
  <c r="AD103" i="98"/>
  <c r="AD104" i="98"/>
  <c r="AD105" i="98"/>
  <c r="AD106" i="98"/>
  <c r="AD107" i="98"/>
  <c r="AD108" i="98"/>
  <c r="AD109" i="98"/>
  <c r="AD110" i="98"/>
  <c r="AD111" i="98"/>
  <c r="AD112" i="98"/>
  <c r="AD113" i="98"/>
  <c r="AD114" i="98"/>
  <c r="AD115" i="98"/>
  <c r="AD116" i="98"/>
  <c r="AD117" i="98"/>
  <c r="AD118" i="98"/>
  <c r="AD119" i="98"/>
  <c r="AD120" i="98"/>
  <c r="AD121" i="98"/>
  <c r="AD122" i="98"/>
  <c r="AD123" i="98"/>
  <c r="AD124" i="98"/>
  <c r="AD125" i="98"/>
  <c r="AD126" i="98"/>
  <c r="AD127" i="98"/>
  <c r="AD128" i="98"/>
  <c r="AD129" i="98"/>
  <c r="AD130" i="98"/>
  <c r="AD131" i="98"/>
  <c r="AD132" i="98"/>
  <c r="AD133" i="98"/>
  <c r="AD134" i="98"/>
  <c r="AD135" i="98"/>
  <c r="AD136" i="98"/>
  <c r="AD137" i="98"/>
  <c r="AD138" i="98"/>
  <c r="AD139" i="98"/>
  <c r="AD140" i="98"/>
  <c r="AD141" i="98"/>
  <c r="AD142" i="98"/>
  <c r="AD143" i="98"/>
  <c r="AD144" i="98"/>
  <c r="AD145" i="98"/>
  <c r="AD146" i="98"/>
  <c r="AD147" i="98"/>
  <c r="AD148" i="98"/>
  <c r="AD149" i="98"/>
  <c r="AD150" i="98"/>
  <c r="AD151" i="98"/>
  <c r="AD152" i="98"/>
  <c r="AD153" i="98"/>
  <c r="AD154" i="98"/>
  <c r="AD155" i="98"/>
  <c r="AD156" i="98"/>
  <c r="AD157" i="98"/>
  <c r="AD158" i="98"/>
  <c r="AD159" i="98"/>
  <c r="AD160" i="98"/>
  <c r="AD161" i="98"/>
  <c r="AD162" i="98"/>
  <c r="AD163" i="98"/>
  <c r="AD164" i="98"/>
  <c r="AD165" i="98"/>
  <c r="AD166" i="98"/>
  <c r="AD167" i="98"/>
  <c r="AD168" i="98"/>
  <c r="AD169" i="98"/>
  <c r="AD170" i="98"/>
  <c r="AD171" i="98"/>
  <c r="AD172" i="98"/>
  <c r="AD173" i="98"/>
  <c r="AD174" i="98"/>
  <c r="AD175" i="98"/>
  <c r="AD176" i="98"/>
  <c r="AD177" i="98"/>
  <c r="AD178" i="98"/>
  <c r="AD179" i="98"/>
  <c r="AD180" i="98"/>
  <c r="AD181" i="98"/>
  <c r="AD182" i="98"/>
  <c r="AD183" i="98"/>
  <c r="AD184" i="98"/>
  <c r="AD185" i="98"/>
  <c r="AD186" i="98"/>
  <c r="AD187" i="98"/>
  <c r="AD188" i="98"/>
  <c r="AD189" i="98"/>
  <c r="AD190" i="98"/>
  <c r="AD191" i="98"/>
  <c r="AD192" i="98"/>
  <c r="AD193" i="98"/>
  <c r="AD194" i="98"/>
  <c r="AD195" i="98"/>
  <c r="AD196" i="98"/>
  <c r="AD197" i="98"/>
  <c r="AD198" i="98"/>
  <c r="AD199" i="98"/>
  <c r="AD200" i="98"/>
  <c r="AD201" i="98"/>
  <c r="AD202" i="98"/>
  <c r="AD203" i="98"/>
  <c r="AD204" i="98"/>
  <c r="AD205" i="98"/>
  <c r="AD206" i="98"/>
  <c r="AD207" i="98"/>
  <c r="AD208" i="98"/>
  <c r="AD209" i="98"/>
  <c r="AD210" i="98"/>
  <c r="AD211" i="98"/>
  <c r="AD212" i="98"/>
  <c r="AD213" i="98"/>
  <c r="AD214" i="98"/>
  <c r="AD215" i="98"/>
  <c r="AD216" i="98"/>
  <c r="AD217" i="98"/>
  <c r="AD218" i="98"/>
  <c r="AD219" i="98"/>
  <c r="AD220" i="98"/>
  <c r="AD221" i="98"/>
  <c r="AD222" i="98"/>
  <c r="AD223" i="98"/>
  <c r="AD224" i="98"/>
  <c r="AD246" i="98"/>
  <c r="AD247" i="98"/>
  <c r="AD248" i="98"/>
  <c r="AD270" i="98"/>
  <c r="AD273" i="98"/>
  <c r="AD281" i="98"/>
  <c r="AD307" i="98"/>
  <c r="AD308" i="98"/>
  <c r="AD309" i="98"/>
  <c r="AD310" i="98"/>
  <c r="AD311" i="98"/>
  <c r="AD312" i="98"/>
  <c r="AD313" i="98"/>
  <c r="AD314" i="98"/>
  <c r="AD315" i="98"/>
  <c r="AD316" i="98"/>
  <c r="AD317" i="98"/>
  <c r="AD318" i="98"/>
  <c r="AD319" i="98"/>
  <c r="AD320" i="98"/>
  <c r="AD321" i="98"/>
  <c r="AD322" i="98"/>
  <c r="AD323" i="98"/>
  <c r="AD324" i="98"/>
  <c r="AD325" i="98"/>
  <c r="AD326" i="98"/>
  <c r="AD327" i="98"/>
  <c r="AD328" i="98"/>
  <c r="AD329" i="98"/>
  <c r="AD330" i="98"/>
  <c r="AD331" i="98"/>
  <c r="AD332" i="98"/>
  <c r="AD333" i="98"/>
  <c r="AD334" i="98"/>
  <c r="AD335" i="98"/>
  <c r="AD336" i="98"/>
  <c r="AD337" i="98"/>
  <c r="AD338" i="98"/>
  <c r="AD339" i="98"/>
  <c r="AD340" i="98"/>
  <c r="AD341" i="98"/>
  <c r="AD342" i="98"/>
  <c r="AD343" i="98"/>
  <c r="AD344" i="98"/>
  <c r="AD345" i="98"/>
  <c r="AD346" i="98"/>
  <c r="AD347" i="98"/>
  <c r="AD348" i="98"/>
  <c r="AD349" i="98"/>
  <c r="AD350" i="98"/>
  <c r="AD351" i="98"/>
  <c r="AD352" i="98"/>
  <c r="AD353" i="98"/>
  <c r="AD354" i="98"/>
  <c r="AD355" i="98"/>
  <c r="AD356" i="98"/>
  <c r="AD357" i="98"/>
  <c r="AD358" i="98"/>
  <c r="AD359" i="98"/>
  <c r="AD360" i="98"/>
  <c r="AD361" i="98"/>
  <c r="AD362" i="98"/>
  <c r="AD363" i="98"/>
  <c r="AD364" i="98"/>
  <c r="AD365" i="98"/>
  <c r="AD366" i="98"/>
  <c r="AD367" i="98"/>
  <c r="AD368" i="98"/>
  <c r="AD369" i="98"/>
  <c r="AD370" i="98"/>
  <c r="AD371" i="98"/>
  <c r="AD372" i="98"/>
  <c r="AD373" i="98"/>
  <c r="AD374" i="98"/>
  <c r="AD375" i="98"/>
  <c r="AD376" i="98"/>
  <c r="AD377" i="98"/>
  <c r="AD378" i="98"/>
  <c r="AD379" i="98"/>
  <c r="AD380" i="98"/>
  <c r="AD381" i="98"/>
  <c r="AD382" i="98"/>
  <c r="AD383" i="98"/>
  <c r="AD384" i="98"/>
  <c r="AD385" i="98"/>
  <c r="AD386" i="98"/>
  <c r="AD387" i="98"/>
  <c r="AD388" i="98"/>
  <c r="AD389" i="98"/>
  <c r="AD390" i="98"/>
  <c r="AD391" i="98"/>
  <c r="AD392" i="98"/>
  <c r="AD393" i="98"/>
  <c r="AD394" i="98"/>
  <c r="AD395" i="98"/>
  <c r="AD396" i="98"/>
  <c r="AD397" i="98"/>
  <c r="AD398" i="98"/>
  <c r="AD399" i="98"/>
  <c r="AD400" i="98"/>
  <c r="AD401" i="98"/>
  <c r="AD402" i="98"/>
  <c r="AD403" i="98"/>
  <c r="AD404" i="98"/>
  <c r="AD405" i="98"/>
  <c r="AD406" i="98"/>
  <c r="AD407" i="98"/>
  <c r="AD408" i="98"/>
  <c r="AD409" i="98"/>
  <c r="AD410" i="98"/>
  <c r="AD411" i="98"/>
  <c r="AD412" i="98"/>
  <c r="AD413" i="98"/>
  <c r="AD414" i="98"/>
  <c r="AD415" i="98"/>
  <c r="AD416" i="98"/>
  <c r="AD417" i="98"/>
  <c r="AD418" i="98"/>
  <c r="AD419" i="98"/>
  <c r="AD420" i="98"/>
  <c r="AD421" i="98"/>
  <c r="AD422" i="98"/>
  <c r="AD423" i="98"/>
  <c r="AD424" i="98"/>
  <c r="AD425" i="98"/>
  <c r="AD426" i="98"/>
  <c r="AD427" i="98"/>
  <c r="AD428" i="98"/>
  <c r="AD429" i="98"/>
  <c r="AD430" i="98"/>
  <c r="AD431" i="98"/>
  <c r="AD432" i="98"/>
  <c r="AD433" i="98"/>
  <c r="AD434" i="98"/>
  <c r="AD435" i="98"/>
  <c r="AD436" i="98"/>
  <c r="AD437" i="98"/>
  <c r="AD438" i="98"/>
  <c r="AD439" i="98"/>
  <c r="AD440" i="98"/>
  <c r="AD441" i="98"/>
  <c r="AD442" i="98"/>
  <c r="AD443" i="98"/>
  <c r="AD444" i="98"/>
  <c r="AD445" i="98"/>
  <c r="AD446" i="98"/>
  <c r="AD447" i="98"/>
  <c r="AD448" i="98"/>
  <c r="AD449" i="98"/>
  <c r="AD450" i="98"/>
  <c r="AD451" i="98"/>
  <c r="AD452" i="98"/>
  <c r="AD453" i="98"/>
  <c r="AD454" i="98"/>
  <c r="AD455" i="98"/>
  <c r="AD456" i="98"/>
  <c r="AD457" i="98"/>
  <c r="AD458" i="98"/>
  <c r="AD459" i="98"/>
  <c r="AD460" i="98"/>
  <c r="AD461" i="98"/>
  <c r="AD462" i="98"/>
  <c r="AD463" i="98"/>
  <c r="AD464" i="98"/>
  <c r="AD465" i="98"/>
  <c r="AD466" i="98"/>
  <c r="AD467" i="98"/>
  <c r="AD468" i="98"/>
  <c r="AD469" i="98"/>
  <c r="AD470" i="98"/>
  <c r="AD471" i="98"/>
  <c r="AD472" i="98"/>
  <c r="AD473" i="98"/>
  <c r="AD474" i="98"/>
  <c r="AD475" i="98"/>
  <c r="AD476" i="98"/>
  <c r="AD477" i="98"/>
  <c r="AD478" i="98"/>
  <c r="AD479" i="98"/>
  <c r="AD480" i="98"/>
  <c r="AD481" i="98"/>
  <c r="AD482" i="98"/>
  <c r="AD483" i="98"/>
  <c r="AD484" i="98"/>
  <c r="AD485" i="98"/>
  <c r="AD486" i="98"/>
  <c r="AD487" i="98"/>
  <c r="AD488" i="98"/>
  <c r="AD489" i="98"/>
  <c r="AD490" i="98"/>
  <c r="AD491" i="98"/>
  <c r="AD492" i="98"/>
  <c r="AD493" i="98"/>
  <c r="AD494" i="98"/>
  <c r="AD495" i="98"/>
  <c r="AD496" i="98"/>
  <c r="AD497" i="98"/>
  <c r="AD498" i="98"/>
  <c r="AD499" i="98"/>
  <c r="AD500" i="98"/>
  <c r="AD501" i="98"/>
  <c r="AD502" i="98"/>
  <c r="AD503" i="98"/>
  <c r="AD504" i="98"/>
  <c r="AD505" i="98"/>
  <c r="AD506" i="98"/>
  <c r="AD507" i="98"/>
  <c r="AD508" i="98"/>
  <c r="AD509" i="98"/>
  <c r="AD510" i="98"/>
  <c r="AD511" i="98"/>
  <c r="AD512" i="98"/>
  <c r="AD513" i="98"/>
  <c r="AD514" i="98"/>
  <c r="AD515" i="98"/>
  <c r="AD516" i="98"/>
  <c r="AD517" i="98"/>
  <c r="AD518" i="98"/>
  <c r="AD519" i="98"/>
  <c r="AD520" i="98"/>
  <c r="AD521" i="98"/>
  <c r="AD522" i="98"/>
  <c r="AD523" i="98"/>
  <c r="AD524" i="98"/>
  <c r="AD525" i="98"/>
  <c r="AD526" i="98"/>
  <c r="AD527" i="98"/>
  <c r="AD528" i="98"/>
  <c r="AD529" i="98"/>
  <c r="AD530" i="98"/>
  <c r="AD531" i="98"/>
  <c r="AD532" i="98"/>
  <c r="AD533" i="98"/>
  <c r="AD534" i="98"/>
  <c r="AD535" i="98"/>
  <c r="AD536" i="98"/>
  <c r="AD537" i="98"/>
  <c r="AD538" i="98"/>
  <c r="AD539" i="98"/>
  <c r="AD540" i="98"/>
  <c r="AD541" i="98"/>
  <c r="AD542" i="98"/>
  <c r="AD543" i="98"/>
  <c r="AD544" i="98"/>
  <c r="AD545" i="98"/>
  <c r="AD546" i="98"/>
  <c r="AD547" i="98"/>
  <c r="AD548" i="98"/>
  <c r="AD549" i="98"/>
  <c r="AD550" i="98"/>
  <c r="AD551" i="98"/>
  <c r="AD552" i="98"/>
  <c r="AD553" i="98"/>
  <c r="AD554" i="98"/>
  <c r="AD555" i="98"/>
  <c r="AD556" i="98"/>
  <c r="AD557" i="98"/>
  <c r="AD558" i="98"/>
  <c r="AD559" i="98"/>
  <c r="AD560" i="98"/>
  <c r="AD561" i="98"/>
  <c r="AD562" i="98"/>
  <c r="AD563" i="98"/>
  <c r="AD564" i="98"/>
  <c r="AD565" i="98"/>
  <c r="AD566" i="98"/>
  <c r="AD567" i="98"/>
  <c r="AD8" i="98"/>
  <c r="AD9" i="37"/>
  <c r="AE9" i="37"/>
  <c r="Y9" i="37"/>
  <c r="AD10" i="37"/>
  <c r="AE10" i="37"/>
  <c r="Y10" i="37"/>
  <c r="AD11" i="37"/>
  <c r="AD12" i="37"/>
  <c r="AE12" i="37"/>
  <c r="AD13" i="37"/>
  <c r="AE13" i="37"/>
  <c r="Y13" i="37"/>
  <c r="AD14" i="37"/>
  <c r="AE14" i="37"/>
  <c r="Y14" i="37"/>
  <c r="AD15" i="37"/>
  <c r="AE15" i="37"/>
  <c r="Y15" i="37"/>
  <c r="AD16" i="37"/>
  <c r="AE16" i="37"/>
  <c r="AD19" i="37"/>
  <c r="AE19" i="37"/>
  <c r="Y19" i="37"/>
  <c r="AA19" i="37"/>
  <c r="AD20" i="37"/>
  <c r="AE20" i="37"/>
  <c r="Y20" i="37"/>
  <c r="AD21" i="37"/>
  <c r="AE21" i="37"/>
  <c r="Y21" i="37"/>
  <c r="AD22" i="37"/>
  <c r="AE22" i="37"/>
  <c r="Y22" i="37"/>
  <c r="AD23" i="37"/>
  <c r="AE23" i="37"/>
  <c r="Y23" i="37"/>
  <c r="AA23" i="37"/>
  <c r="AD24" i="37"/>
  <c r="AE24" i="37"/>
  <c r="Y24" i="37"/>
  <c r="AD25" i="37"/>
  <c r="AE25" i="37"/>
  <c r="AD26" i="37"/>
  <c r="AD27" i="37"/>
  <c r="AE27" i="37"/>
  <c r="Y27" i="37"/>
  <c r="AA27" i="37"/>
  <c r="AD28" i="37"/>
  <c r="AE28" i="37"/>
  <c r="Y28" i="37"/>
  <c r="AD29" i="37"/>
  <c r="AD30" i="37"/>
  <c r="AD31" i="37"/>
  <c r="AE31" i="37"/>
  <c r="Y31" i="37"/>
  <c r="AA31" i="37"/>
  <c r="AD32" i="37"/>
  <c r="AE32" i="37"/>
  <c r="Y32" i="37"/>
  <c r="AD42" i="37"/>
  <c r="AE42" i="37"/>
  <c r="AD44" i="37"/>
  <c r="AD47" i="37"/>
  <c r="AD49" i="37"/>
  <c r="AE49" i="37"/>
  <c r="AD50" i="37"/>
  <c r="AD51" i="37"/>
  <c r="AD52" i="37"/>
  <c r="AD54" i="37"/>
  <c r="AE54" i="37"/>
  <c r="Y54" i="37"/>
  <c r="AD55" i="37"/>
  <c r="AD56" i="37"/>
  <c r="AE56" i="37"/>
  <c r="AD57" i="37"/>
  <c r="AE57" i="37"/>
  <c r="Y57" i="37"/>
  <c r="Z57" i="37"/>
  <c r="AA57" i="37"/>
  <c r="AD58" i="37"/>
  <c r="AE58" i="37"/>
  <c r="Y58" i="37"/>
  <c r="AD59" i="37"/>
  <c r="AD60" i="37"/>
  <c r="AE60" i="37"/>
  <c r="Y60" i="37"/>
  <c r="AD61" i="37"/>
  <c r="AE61" i="37"/>
  <c r="Y61" i="37"/>
  <c r="AD62" i="37"/>
  <c r="AE62" i="37"/>
  <c r="Y62" i="37"/>
  <c r="AD63" i="37"/>
  <c r="AD64" i="37"/>
  <c r="AE64" i="37"/>
  <c r="Y64" i="37"/>
  <c r="AD65" i="37"/>
  <c r="AE65" i="37"/>
  <c r="Y65" i="37"/>
  <c r="Z65" i="37"/>
  <c r="AA65" i="37"/>
  <c r="AD66" i="37"/>
  <c r="AE66" i="37"/>
  <c r="Y66" i="37"/>
  <c r="AD67" i="37"/>
  <c r="AD68" i="37"/>
  <c r="AE68" i="37"/>
  <c r="Y68" i="37"/>
  <c r="AD69" i="37"/>
  <c r="AE69" i="37"/>
  <c r="Y69" i="37"/>
  <c r="Z69" i="37"/>
  <c r="AA69" i="37"/>
  <c r="AD70" i="37"/>
  <c r="AE70" i="37"/>
  <c r="Y70" i="37"/>
  <c r="AD71" i="37"/>
  <c r="AD72" i="37"/>
  <c r="AE72" i="37"/>
  <c r="Y72" i="37"/>
  <c r="AD73" i="37"/>
  <c r="AE73" i="37"/>
  <c r="Y73" i="37"/>
  <c r="AD74" i="37"/>
  <c r="AE74" i="37"/>
  <c r="Y74" i="37"/>
  <c r="AD75" i="37"/>
  <c r="AD76" i="37"/>
  <c r="AE76" i="37"/>
  <c r="Y76" i="37"/>
  <c r="AD77" i="37"/>
  <c r="AE77" i="37"/>
  <c r="Y77" i="37"/>
  <c r="Z77" i="37"/>
  <c r="AA77" i="37"/>
  <c r="AD78" i="37"/>
  <c r="AD80" i="37"/>
  <c r="AD81" i="37"/>
  <c r="AD82" i="37"/>
  <c r="AD83" i="37"/>
  <c r="AD85" i="37"/>
  <c r="AD86" i="37"/>
  <c r="AD87" i="37"/>
  <c r="AD88" i="37"/>
  <c r="AE88" i="37"/>
  <c r="Y88" i="37"/>
  <c r="AD89" i="37"/>
  <c r="AD90" i="37"/>
  <c r="AD91" i="37"/>
  <c r="AE91" i="37"/>
  <c r="Y91" i="37"/>
  <c r="AD92" i="37"/>
  <c r="AE92" i="37"/>
  <c r="Y92" i="37"/>
  <c r="AD93" i="37"/>
  <c r="AD94" i="37"/>
  <c r="AD95" i="37"/>
  <c r="AD96" i="37"/>
  <c r="AE96" i="37"/>
  <c r="Y96" i="37"/>
  <c r="AD97" i="37"/>
  <c r="AE97" i="37"/>
  <c r="Y97" i="37"/>
  <c r="AD98" i="37"/>
  <c r="AD99" i="37"/>
  <c r="AD100" i="37"/>
  <c r="AE100" i="37"/>
  <c r="Y100" i="37"/>
  <c r="AD101" i="37"/>
  <c r="AE101" i="37"/>
  <c r="Y101" i="37"/>
  <c r="AD102" i="37"/>
  <c r="AD103" i="37"/>
  <c r="AD104" i="37"/>
  <c r="AE104" i="37"/>
  <c r="Y104" i="37"/>
  <c r="AD105" i="37"/>
  <c r="AE105" i="37"/>
  <c r="Y105" i="37"/>
  <c r="AD106" i="37"/>
  <c r="AD107" i="37"/>
  <c r="AD108" i="37"/>
  <c r="AD109" i="37"/>
  <c r="AE109" i="37"/>
  <c r="Y109" i="37"/>
  <c r="AD110" i="37"/>
  <c r="AD111" i="37"/>
  <c r="AD112" i="37"/>
  <c r="AE112" i="37"/>
  <c r="Y112" i="37"/>
  <c r="AD113" i="37"/>
  <c r="AE113" i="37"/>
  <c r="Y113" i="37"/>
  <c r="AD114" i="37"/>
  <c r="AD115" i="37"/>
  <c r="AD116" i="37"/>
  <c r="AE116" i="37"/>
  <c r="AD117" i="37"/>
  <c r="AE117" i="37"/>
  <c r="AD118" i="37"/>
  <c r="AD119" i="37"/>
  <c r="AD120" i="37"/>
  <c r="AD121" i="37"/>
  <c r="AD122" i="37"/>
  <c r="AD136" i="37"/>
  <c r="AE136" i="37"/>
  <c r="AD137" i="37"/>
  <c r="AE137" i="37"/>
  <c r="AD138" i="37"/>
  <c r="AE138" i="37"/>
  <c r="AD139" i="37"/>
  <c r="AE139" i="37"/>
  <c r="AD140" i="37"/>
  <c r="AE140" i="37"/>
  <c r="AD141" i="37"/>
  <c r="AD142" i="37"/>
  <c r="AE142" i="37"/>
  <c r="AD143" i="37"/>
  <c r="AE143" i="37"/>
  <c r="AD144" i="37"/>
  <c r="AD145" i="37"/>
  <c r="AE145" i="37"/>
  <c r="AD146" i="37"/>
  <c r="AE146" i="37"/>
  <c r="AD147" i="37"/>
  <c r="AD148" i="37"/>
  <c r="AE148" i="37"/>
  <c r="AD149" i="37"/>
  <c r="AE149" i="37"/>
  <c r="AD150" i="37"/>
  <c r="AE150" i="37"/>
  <c r="AD151" i="37"/>
  <c r="AE151" i="37"/>
  <c r="AD152" i="37"/>
  <c r="AE152" i="37"/>
  <c r="AD159" i="37"/>
  <c r="AE159" i="37"/>
  <c r="AD160" i="37"/>
  <c r="AE160" i="37"/>
  <c r="AD161" i="37"/>
  <c r="AE161" i="37"/>
  <c r="AD162" i="37"/>
  <c r="AE162" i="37"/>
  <c r="AD163" i="37"/>
  <c r="AE163" i="37"/>
  <c r="AD164" i="37"/>
  <c r="AD165" i="37"/>
  <c r="AE165" i="37"/>
  <c r="AD166" i="37"/>
  <c r="AE166" i="37"/>
  <c r="AD167" i="37"/>
  <c r="AE167" i="37"/>
  <c r="AD168" i="37"/>
  <c r="AE168" i="37"/>
  <c r="AD169" i="37"/>
  <c r="AD170" i="37"/>
  <c r="AD172" i="37"/>
  <c r="AE172" i="37"/>
  <c r="AD173" i="37"/>
  <c r="AE173" i="37"/>
  <c r="AD174" i="37"/>
  <c r="AD175" i="37"/>
  <c r="AE175" i="37"/>
  <c r="AD176" i="37"/>
  <c r="AE176" i="37"/>
  <c r="AD177" i="37"/>
  <c r="AE177" i="37"/>
  <c r="AD178" i="37"/>
  <c r="AD179" i="37"/>
  <c r="AE179" i="37"/>
  <c r="AD180" i="37"/>
  <c r="AE180" i="37"/>
  <c r="AD181" i="37"/>
  <c r="AE181" i="37"/>
  <c r="AD182" i="37"/>
  <c r="AE182" i="37"/>
  <c r="AD183" i="37"/>
  <c r="AE183" i="37"/>
  <c r="AD184" i="37"/>
  <c r="AE184" i="37"/>
  <c r="AD185" i="37"/>
  <c r="AE185" i="37"/>
  <c r="AD186" i="37"/>
  <c r="AE186" i="37"/>
  <c r="AD187" i="37"/>
  <c r="AE187" i="37"/>
  <c r="AD188" i="37"/>
  <c r="AE188" i="37"/>
  <c r="AD189" i="37"/>
  <c r="AE189" i="37"/>
  <c r="AD190" i="37"/>
  <c r="AD191" i="37"/>
  <c r="AE191" i="37"/>
  <c r="AD192" i="37"/>
  <c r="AE192" i="37"/>
  <c r="AD193" i="37"/>
  <c r="AE193" i="37"/>
  <c r="AD194" i="37"/>
  <c r="AD195" i="37"/>
  <c r="AE195" i="37"/>
  <c r="AD196" i="37"/>
  <c r="AE196" i="37"/>
  <c r="AD197" i="37"/>
  <c r="AE197" i="37"/>
  <c r="AD198" i="37"/>
  <c r="AE198" i="37"/>
  <c r="AD199" i="37"/>
  <c r="AE199" i="37"/>
  <c r="AD200" i="37"/>
  <c r="AE200" i="37"/>
  <c r="AD201" i="37"/>
  <c r="AD202" i="37"/>
  <c r="AE202" i="37"/>
  <c r="AD203" i="37"/>
  <c r="AE203" i="37"/>
  <c r="AD204" i="37"/>
  <c r="AE204" i="37"/>
  <c r="AD205" i="37"/>
  <c r="AD206" i="37"/>
  <c r="AE206" i="37"/>
  <c r="AD207" i="37"/>
  <c r="AD208" i="37"/>
  <c r="AE208" i="37"/>
  <c r="AD209" i="37"/>
  <c r="AE209" i="37"/>
  <c r="AD210" i="37"/>
  <c r="AD211" i="37"/>
  <c r="AD212" i="37"/>
  <c r="AE212" i="37"/>
  <c r="AD213" i="37"/>
  <c r="AE213" i="37"/>
  <c r="AD214" i="37"/>
  <c r="AE214" i="37"/>
  <c r="AD215" i="37"/>
  <c r="AE215" i="37"/>
  <c r="AD216" i="37"/>
  <c r="AE216" i="37"/>
  <c r="AD217" i="37"/>
  <c r="AE217" i="37"/>
  <c r="AD218" i="37"/>
  <c r="AE218" i="37"/>
  <c r="AD219" i="37"/>
  <c r="AE219" i="37"/>
  <c r="AD220" i="37"/>
  <c r="AE220" i="37"/>
  <c r="AD221" i="37"/>
  <c r="AE221" i="37"/>
  <c r="AD222" i="37"/>
  <c r="AD223" i="37"/>
  <c r="AD224" i="37"/>
  <c r="AE224" i="37"/>
  <c r="AD225" i="37"/>
  <c r="AE225" i="37"/>
  <c r="AD226" i="37"/>
  <c r="AE226" i="37"/>
  <c r="AD227" i="37"/>
  <c r="AD228" i="37"/>
  <c r="AE228" i="37"/>
  <c r="AD229" i="37"/>
  <c r="AE229" i="37"/>
  <c r="AD230" i="37"/>
  <c r="AD231" i="37"/>
  <c r="AE231" i="37"/>
  <c r="AD232" i="37"/>
  <c r="AE232" i="37"/>
  <c r="AD233" i="37"/>
  <c r="AE233" i="37"/>
  <c r="AD234" i="37"/>
  <c r="AD235" i="37"/>
  <c r="AE235" i="37"/>
  <c r="AD236" i="37"/>
  <c r="AE236" i="37"/>
  <c r="AD237" i="37"/>
  <c r="AE237" i="37"/>
  <c r="AD238" i="37"/>
  <c r="AD239" i="37"/>
  <c r="AE239" i="37"/>
  <c r="AD241" i="37"/>
  <c r="AD243" i="37"/>
  <c r="AD244" i="37"/>
  <c r="AE244" i="37"/>
  <c r="AD245" i="37"/>
  <c r="AE245" i="37"/>
  <c r="AD246" i="37"/>
  <c r="AD247" i="37"/>
  <c r="AE247" i="37"/>
  <c r="AD248" i="37"/>
  <c r="AE248" i="37"/>
  <c r="AD249" i="37"/>
  <c r="AE249" i="37"/>
  <c r="AD250" i="37"/>
  <c r="AE250" i="37"/>
  <c r="AD251" i="37"/>
  <c r="AE251" i="37"/>
  <c r="AD252" i="37"/>
  <c r="AE252" i="37"/>
  <c r="AD253" i="37"/>
  <c r="AD254" i="37"/>
  <c r="AE254" i="37"/>
  <c r="AD255" i="37"/>
  <c r="AE255" i="37"/>
  <c r="AD256" i="37"/>
  <c r="AE256" i="37"/>
  <c r="AD257" i="37"/>
  <c r="AD260" i="37"/>
  <c r="AD262" i="37"/>
  <c r="AE262" i="37"/>
  <c r="AD263" i="37"/>
  <c r="AE263" i="37"/>
  <c r="AD264" i="37"/>
  <c r="AD267" i="37"/>
  <c r="AE267" i="37"/>
  <c r="AD268" i="37"/>
  <c r="AD270" i="37"/>
  <c r="AE270" i="37"/>
  <c r="AD271" i="37"/>
  <c r="AE271" i="37"/>
  <c r="AD272" i="37"/>
  <c r="AE272" i="37"/>
  <c r="AD273" i="37"/>
  <c r="AE273" i="37"/>
  <c r="AD274" i="37"/>
  <c r="AE274" i="37"/>
  <c r="AD275" i="37"/>
  <c r="AE275" i="37"/>
  <c r="AD276" i="37"/>
  <c r="AD278" i="37"/>
  <c r="AE278" i="37"/>
  <c r="AD279" i="37"/>
  <c r="AE279" i="37"/>
  <c r="AD280" i="37"/>
  <c r="AE280" i="37"/>
  <c r="AD281" i="37"/>
  <c r="AE281" i="37"/>
  <c r="AD282" i="37"/>
  <c r="AE282" i="37"/>
  <c r="AD283" i="37"/>
  <c r="AE283" i="37"/>
  <c r="AD284" i="37"/>
  <c r="AE284" i="37"/>
  <c r="AD285" i="37"/>
  <c r="AE285" i="37"/>
  <c r="AD286" i="37"/>
  <c r="AE286" i="37"/>
  <c r="AD287" i="37"/>
  <c r="AE287" i="37"/>
  <c r="AD288" i="37"/>
  <c r="AD291" i="37"/>
  <c r="AE291" i="37"/>
  <c r="AD292" i="37"/>
  <c r="AE292" i="37"/>
  <c r="AD293" i="37"/>
  <c r="AE293" i="37"/>
  <c r="AD294" i="37"/>
  <c r="AD296" i="37"/>
  <c r="AE296" i="37"/>
  <c r="AD297" i="37"/>
  <c r="AE297" i="37"/>
  <c r="AD298" i="37"/>
  <c r="AE298" i="37"/>
  <c r="AD299" i="37"/>
  <c r="AD303" i="37"/>
  <c r="AD304" i="37"/>
  <c r="AD306" i="37"/>
  <c r="AE306" i="37"/>
  <c r="AD307" i="37"/>
  <c r="AE307" i="37"/>
  <c r="AD308" i="37"/>
  <c r="AE308" i="37"/>
  <c r="AD309" i="37"/>
  <c r="AE309" i="37"/>
  <c r="AD310" i="37"/>
  <c r="AE310" i="37"/>
  <c r="AD311" i="37"/>
  <c r="AE311" i="37"/>
  <c r="AD312" i="37"/>
  <c r="AE312" i="37"/>
  <c r="AD313" i="37"/>
  <c r="AE313" i="37"/>
  <c r="AD314" i="37"/>
  <c r="AE314" i="37"/>
  <c r="AD320" i="37"/>
  <c r="AE320" i="37"/>
  <c r="AD321" i="37"/>
  <c r="AD322" i="37"/>
  <c r="AE322" i="37"/>
  <c r="AD323" i="37"/>
  <c r="AE323" i="37"/>
  <c r="AD324" i="37"/>
  <c r="AD326" i="37"/>
  <c r="AE326" i="37"/>
  <c r="AD327" i="37"/>
  <c r="AE327" i="37"/>
  <c r="AD328" i="37"/>
  <c r="AE328" i="37"/>
  <c r="AD329" i="37"/>
  <c r="AE329" i="37"/>
  <c r="AD330" i="37"/>
  <c r="AE330" i="37"/>
  <c r="AD331" i="37"/>
  <c r="AE331" i="37"/>
  <c r="AD332" i="37"/>
  <c r="AE332" i="37"/>
  <c r="AD333" i="37"/>
  <c r="AE333" i="37"/>
  <c r="AD334" i="37"/>
  <c r="AE334" i="37"/>
  <c r="AD335" i="37"/>
  <c r="AE335" i="37"/>
  <c r="AD336" i="37"/>
  <c r="AD337" i="37"/>
  <c r="AE337" i="37"/>
  <c r="AD338" i="37"/>
  <c r="AE338" i="37"/>
  <c r="AD339" i="37"/>
  <c r="AE339" i="37"/>
  <c r="AD340" i="37"/>
  <c r="AE340" i="37"/>
  <c r="AD361" i="37"/>
  <c r="AE361" i="37"/>
  <c r="AD387" i="37"/>
  <c r="AE387" i="37"/>
  <c r="AD388" i="37"/>
  <c r="AE388" i="37"/>
  <c r="AD389" i="37"/>
  <c r="AE389" i="37"/>
  <c r="AD390" i="37"/>
  <c r="AD392" i="37"/>
  <c r="AE392" i="37"/>
  <c r="AD393" i="37"/>
  <c r="AE393" i="37"/>
  <c r="AD394" i="37"/>
  <c r="AE394" i="37"/>
  <c r="AD395" i="37"/>
  <c r="AE395" i="37"/>
  <c r="AD396" i="37"/>
  <c r="AE396" i="37"/>
  <c r="AD397" i="37"/>
  <c r="AE397" i="37"/>
  <c r="AD398" i="37"/>
  <c r="AE398" i="37"/>
  <c r="AD399" i="37"/>
  <c r="AE399" i="37"/>
  <c r="AD400" i="37"/>
  <c r="AE400" i="37"/>
  <c r="AD401" i="37"/>
  <c r="AE401" i="37"/>
  <c r="AD402" i="37"/>
  <c r="AE402" i="37"/>
  <c r="AD409" i="37"/>
  <c r="AE409" i="37"/>
  <c r="AD410" i="37"/>
  <c r="AE410" i="37"/>
  <c r="AD411" i="37"/>
  <c r="AE411" i="37"/>
  <c r="AD412" i="37"/>
  <c r="AE412" i="37"/>
  <c r="AD413" i="37"/>
  <c r="AD414" i="37"/>
  <c r="AE414" i="37"/>
  <c r="AD415" i="37"/>
  <c r="AE415" i="37"/>
  <c r="AD416" i="37"/>
  <c r="AE416" i="37"/>
  <c r="AD417" i="37"/>
  <c r="AE417" i="37"/>
  <c r="AD418" i="37"/>
  <c r="AE418" i="37"/>
  <c r="AD419" i="37"/>
  <c r="AE419" i="37"/>
  <c r="AD420" i="37"/>
  <c r="AD421" i="37"/>
  <c r="AE421" i="37"/>
  <c r="AD422" i="37"/>
  <c r="AE422" i="37"/>
  <c r="AD423" i="37"/>
  <c r="AE423" i="37"/>
  <c r="AD424" i="37"/>
  <c r="AE424" i="37"/>
  <c r="AD425" i="37"/>
  <c r="AD426" i="37"/>
  <c r="AE426" i="37"/>
  <c r="AD427" i="37"/>
  <c r="AE427" i="37"/>
  <c r="AD428" i="37"/>
  <c r="AE428" i="37"/>
  <c r="AD429" i="37"/>
  <c r="AE429" i="37"/>
  <c r="AD430" i="37"/>
  <c r="AE430" i="37"/>
  <c r="AD431" i="37"/>
  <c r="AE431" i="37"/>
  <c r="AD432" i="37"/>
  <c r="AE432" i="37"/>
  <c r="AD433" i="37"/>
  <c r="AE433" i="37"/>
  <c r="AD434" i="37"/>
  <c r="AD435" i="37"/>
  <c r="AE435" i="37"/>
  <c r="AD436" i="37"/>
  <c r="AD438" i="37"/>
  <c r="AE438" i="37"/>
  <c r="AD439" i="37"/>
  <c r="AE439" i="37"/>
  <c r="AD440" i="37"/>
  <c r="AE440" i="37"/>
  <c r="AD441" i="37"/>
  <c r="AE441" i="37"/>
  <c r="AD442" i="37"/>
  <c r="AE442" i="37"/>
  <c r="AD443" i="37"/>
  <c r="AE443" i="37"/>
  <c r="AD444" i="37"/>
  <c r="AE444" i="37"/>
  <c r="AD445" i="37"/>
  <c r="AE445" i="37"/>
  <c r="AD446" i="37"/>
  <c r="AD447" i="37"/>
  <c r="AE447" i="37"/>
  <c r="AD448" i="37"/>
  <c r="AE448" i="37"/>
  <c r="AD449" i="37"/>
  <c r="AE449" i="37"/>
  <c r="AD450" i="37"/>
  <c r="AE450" i="37"/>
  <c r="AD451" i="37"/>
  <c r="AE451" i="37"/>
  <c r="AD452" i="37"/>
  <c r="AE452" i="37"/>
  <c r="AD453" i="37"/>
  <c r="AE453" i="37"/>
  <c r="AD454" i="37"/>
  <c r="AE454" i="37"/>
  <c r="AD455" i="37"/>
  <c r="AE455" i="37"/>
  <c r="AD456" i="37"/>
  <c r="AE456" i="37"/>
  <c r="AD457" i="37"/>
  <c r="AE457" i="37"/>
  <c r="AD458" i="37"/>
  <c r="AD459" i="37"/>
  <c r="AE459" i="37"/>
  <c r="AD460" i="37"/>
  <c r="AE460" i="37"/>
  <c r="AD461" i="37"/>
  <c r="AE461" i="37"/>
  <c r="AD462" i="37"/>
  <c r="AE462" i="37"/>
  <c r="AD463" i="37"/>
  <c r="AE463" i="37"/>
  <c r="AD464" i="37"/>
  <c r="AE464" i="37"/>
  <c r="AD465" i="37"/>
  <c r="AE465" i="37"/>
  <c r="AD466" i="37"/>
  <c r="AE466" i="37"/>
  <c r="AD467" i="37"/>
  <c r="AE467" i="37"/>
  <c r="AD468" i="37"/>
  <c r="AE468" i="37"/>
  <c r="AD469" i="37"/>
  <c r="AE469" i="37"/>
  <c r="AD470" i="37"/>
  <c r="AE470" i="37"/>
  <c r="AD471" i="37"/>
  <c r="AE471" i="37"/>
  <c r="AD472" i="37"/>
  <c r="AE472" i="37"/>
  <c r="AD473" i="37"/>
  <c r="AE473" i="37"/>
  <c r="AD474" i="37"/>
  <c r="AE474" i="37"/>
  <c r="AD475" i="37"/>
  <c r="AE475" i="37"/>
  <c r="AD476" i="37"/>
  <c r="AE476" i="37"/>
  <c r="AD477" i="37"/>
  <c r="AE477" i="37"/>
  <c r="AD478" i="37"/>
  <c r="AE478" i="37"/>
  <c r="AD479" i="37"/>
  <c r="AE479" i="37"/>
  <c r="AD480" i="37"/>
  <c r="AE480" i="37"/>
  <c r="AD481" i="37"/>
  <c r="AE481" i="37"/>
  <c r="AD482" i="37"/>
  <c r="AE482" i="37"/>
  <c r="AD483" i="37"/>
  <c r="AE483" i="37"/>
  <c r="AD484" i="37"/>
  <c r="AE484" i="37"/>
  <c r="AD485" i="37"/>
  <c r="AE485" i="37"/>
  <c r="AD486" i="37"/>
  <c r="AE486" i="37"/>
  <c r="AD487" i="37"/>
  <c r="AE487" i="37"/>
  <c r="AD488" i="37"/>
  <c r="AD489" i="37"/>
  <c r="AE489" i="37"/>
  <c r="AD490" i="37"/>
  <c r="AD492" i="37"/>
  <c r="AE492" i="37"/>
  <c r="AD493" i="37"/>
  <c r="AE493" i="37"/>
  <c r="AD494" i="37"/>
  <c r="AE494" i="37"/>
  <c r="AD495" i="37"/>
  <c r="AE495" i="37"/>
  <c r="AD496" i="37"/>
  <c r="AE496" i="37"/>
  <c r="AD497" i="37"/>
  <c r="AE497" i="37"/>
  <c r="AD498" i="37"/>
  <c r="AE498" i="37"/>
  <c r="AD499" i="37"/>
  <c r="AD502" i="37"/>
  <c r="AE502" i="37"/>
  <c r="AD503" i="37"/>
  <c r="AE503" i="37"/>
  <c r="AD504" i="37"/>
  <c r="AE504" i="37"/>
  <c r="AD505" i="37"/>
  <c r="AD506" i="37"/>
  <c r="AE506" i="37"/>
  <c r="AD507" i="37"/>
  <c r="AE507" i="37"/>
  <c r="AD508" i="37"/>
  <c r="AE508" i="37"/>
  <c r="AD509" i="37"/>
  <c r="AD510" i="37"/>
  <c r="AE510" i="37"/>
  <c r="AD511" i="37"/>
  <c r="AE511" i="37"/>
  <c r="AD512" i="37"/>
  <c r="AE512" i="37"/>
  <c r="AD513" i="37"/>
  <c r="AE513" i="37"/>
  <c r="AD514" i="37"/>
  <c r="AD515" i="37"/>
  <c r="AE515" i="37"/>
  <c r="AD516" i="37"/>
  <c r="AE516" i="37"/>
  <c r="AD517" i="37"/>
  <c r="AE517" i="37"/>
  <c r="AD518" i="37"/>
  <c r="AE518" i="37"/>
  <c r="AD519" i="37"/>
  <c r="AE519" i="37"/>
  <c r="AD520" i="37"/>
  <c r="AE520" i="37"/>
  <c r="AD521" i="37"/>
  <c r="AD522" i="37"/>
  <c r="AE522" i="37"/>
  <c r="AD523" i="37"/>
  <c r="AE523" i="37"/>
  <c r="AD524" i="37"/>
  <c r="AE524" i="37"/>
  <c r="AD525" i="37"/>
  <c r="AE525" i="37"/>
  <c r="AD526" i="37"/>
  <c r="AE526" i="37"/>
  <c r="AD527" i="37"/>
  <c r="AE527" i="37"/>
  <c r="AD528" i="37"/>
  <c r="AE528" i="37"/>
  <c r="AD529" i="37"/>
  <c r="AD530" i="37"/>
  <c r="AE530" i="37"/>
  <c r="AD531" i="37"/>
  <c r="AD532" i="37"/>
  <c r="AE532" i="37"/>
  <c r="AD533" i="37"/>
  <c r="AE533" i="37"/>
  <c r="AD534" i="37"/>
  <c r="AE534" i="37"/>
  <c r="AD535" i="37"/>
  <c r="AE535" i="37"/>
  <c r="AD536" i="37"/>
  <c r="AE536" i="37"/>
  <c r="AD537" i="37"/>
  <c r="AE537" i="37"/>
  <c r="AD538" i="37"/>
  <c r="AE538" i="37"/>
  <c r="AD539" i="37"/>
  <c r="AE539" i="37"/>
  <c r="AD540" i="37"/>
  <c r="AE540" i="37"/>
  <c r="AD541" i="37"/>
  <c r="AD543" i="37"/>
  <c r="AE543" i="37"/>
  <c r="AD544" i="37"/>
  <c r="AE544" i="37"/>
  <c r="AD545" i="37"/>
  <c r="AE545" i="37"/>
  <c r="AD546" i="37"/>
  <c r="AE546" i="37"/>
  <c r="AD547" i="37"/>
  <c r="AE547" i="37"/>
  <c r="AD548" i="37"/>
  <c r="AD8" i="37"/>
  <c r="AE8" i="37"/>
  <c r="Y8" i="37"/>
  <c r="A226" i="98"/>
  <c r="AD225" i="98"/>
  <c r="Z8" i="37"/>
  <c r="A227" i="98"/>
  <c r="AD226" i="98"/>
  <c r="AE226" i="98"/>
  <c r="AE169" i="37"/>
  <c r="AE174" i="37"/>
  <c r="AE178" i="37"/>
  <c r="AE190" i="37"/>
  <c r="AE194" i="37"/>
  <c r="AE201" i="37"/>
  <c r="AE207" i="37"/>
  <c r="AE210" i="37"/>
  <c r="AE211" i="37"/>
  <c r="AE222" i="37"/>
  <c r="AE223" i="37"/>
  <c r="AE227" i="37"/>
  <c r="AE230" i="37"/>
  <c r="AE243" i="37"/>
  <c r="AE253" i="37"/>
  <c r="AE303" i="37"/>
  <c r="AE336" i="37"/>
  <c r="AE420" i="37"/>
  <c r="AE434" i="37"/>
  <c r="AE446" i="37"/>
  <c r="AE458" i="37"/>
  <c r="AE521" i="37"/>
  <c r="AE529" i="37"/>
  <c r="AE11" i="37"/>
  <c r="Y11" i="37"/>
  <c r="AA11" i="37"/>
  <c r="AE26" i="37"/>
  <c r="Y26" i="37"/>
  <c r="AE29" i="37"/>
  <c r="Y29" i="37"/>
  <c r="AE30" i="37"/>
  <c r="AE50" i="37"/>
  <c r="Y50" i="37"/>
  <c r="Z50" i="37"/>
  <c r="AA50" i="37"/>
  <c r="AE51" i="37"/>
  <c r="AE55" i="37"/>
  <c r="Y55" i="37"/>
  <c r="AE59" i="37"/>
  <c r="Y59" i="37"/>
  <c r="AE63" i="37"/>
  <c r="Y63" i="37"/>
  <c r="AE67" i="37"/>
  <c r="Y67" i="37"/>
  <c r="AE71" i="37"/>
  <c r="Y71" i="37"/>
  <c r="Z71" i="37"/>
  <c r="AA71" i="37"/>
  <c r="AE75" i="37"/>
  <c r="AE80" i="37"/>
  <c r="Y80" i="37"/>
  <c r="AE81" i="37"/>
  <c r="AE82" i="37"/>
  <c r="AE85" i="37"/>
  <c r="Y85" i="37"/>
  <c r="AE86" i="37"/>
  <c r="Y86" i="37"/>
  <c r="AE87" i="37"/>
  <c r="Y87" i="37"/>
  <c r="Z87" i="37"/>
  <c r="AA87" i="37"/>
  <c r="AE89" i="37"/>
  <c r="AE90" i="37"/>
  <c r="AE93" i="37"/>
  <c r="Y93" i="37"/>
  <c r="Z93" i="37"/>
  <c r="AA93" i="37"/>
  <c r="AE94" i="37"/>
  <c r="Y94" i="37"/>
  <c r="AE95" i="37"/>
  <c r="Y95" i="37"/>
  <c r="AE98" i="37"/>
  <c r="Y98" i="37"/>
  <c r="Z98" i="37"/>
  <c r="AA98" i="37"/>
  <c r="AE99" i="37"/>
  <c r="AE102" i="37"/>
  <c r="Y102" i="37"/>
  <c r="AE103" i="37"/>
  <c r="Y103" i="37"/>
  <c r="AE106" i="37"/>
  <c r="AE107" i="37"/>
  <c r="Y107" i="37"/>
  <c r="AE108" i="37"/>
  <c r="Y108" i="37"/>
  <c r="AE110" i="37"/>
  <c r="Y110" i="37"/>
  <c r="AE111" i="37"/>
  <c r="Y111" i="37"/>
  <c r="AE114" i="37"/>
  <c r="Y114" i="37"/>
  <c r="AE115" i="37"/>
  <c r="Y115" i="37"/>
  <c r="AE118" i="37"/>
  <c r="AE119" i="37"/>
  <c r="AE122" i="37"/>
  <c r="AE141" i="37"/>
  <c r="AE147" i="37"/>
  <c r="AE164" i="37"/>
  <c r="AE567" i="98"/>
  <c r="Q567" i="98"/>
  <c r="V567" i="98"/>
  <c r="AB567" i="98"/>
  <c r="M567" i="98"/>
  <c r="AE566" i="98"/>
  <c r="Z566" i="98"/>
  <c r="AA566" i="98"/>
  <c r="Q566" i="98"/>
  <c r="V566" i="98"/>
  <c r="AB566" i="98"/>
  <c r="M566" i="98"/>
  <c r="AE565" i="98"/>
  <c r="Z565" i="98"/>
  <c r="AA565" i="98"/>
  <c r="Q565" i="98"/>
  <c r="V565" i="98"/>
  <c r="AB565" i="98"/>
  <c r="M565" i="98"/>
  <c r="AE564" i="98"/>
  <c r="Z564" i="98"/>
  <c r="AA564" i="98"/>
  <c r="Q564" i="98"/>
  <c r="V564" i="98"/>
  <c r="AB564" i="98"/>
  <c r="M564" i="98"/>
  <c r="AE563" i="98"/>
  <c r="Z563" i="98"/>
  <c r="AA563" i="98"/>
  <c r="Q563" i="98"/>
  <c r="V563" i="98"/>
  <c r="AB563" i="98"/>
  <c r="M563" i="98"/>
  <c r="AE562" i="98"/>
  <c r="Z562" i="98"/>
  <c r="AA562" i="98"/>
  <c r="Q562" i="98"/>
  <c r="V562" i="98"/>
  <c r="AB562" i="98"/>
  <c r="M562" i="98"/>
  <c r="AE561" i="98"/>
  <c r="Z561" i="98"/>
  <c r="AA561" i="98"/>
  <c r="Q561" i="98"/>
  <c r="V561" i="98"/>
  <c r="AB561" i="98"/>
  <c r="M561" i="98"/>
  <c r="AE560" i="98"/>
  <c r="Q560" i="98"/>
  <c r="V560" i="98"/>
  <c r="AB560" i="98"/>
  <c r="M560" i="98"/>
  <c r="AE559" i="98"/>
  <c r="Z559" i="98"/>
  <c r="AA559" i="98"/>
  <c r="Q559" i="98"/>
  <c r="M559" i="98"/>
  <c r="AE558" i="98"/>
  <c r="Z558" i="98"/>
  <c r="AA558" i="98"/>
  <c r="Q558" i="98"/>
  <c r="M558" i="98"/>
  <c r="AE557" i="98"/>
  <c r="Z557" i="98"/>
  <c r="AA557" i="98"/>
  <c r="Q557" i="98"/>
  <c r="V557" i="98"/>
  <c r="AB557" i="98"/>
  <c r="M557" i="98"/>
  <c r="AE556" i="98"/>
  <c r="Z556" i="98"/>
  <c r="AA556" i="98"/>
  <c r="Q556" i="98"/>
  <c r="V556" i="98"/>
  <c r="AB556" i="98"/>
  <c r="M556" i="98"/>
  <c r="AE555" i="98"/>
  <c r="Z555" i="98"/>
  <c r="AA555" i="98"/>
  <c r="Q555" i="98"/>
  <c r="V555" i="98"/>
  <c r="AB555" i="98"/>
  <c r="M555" i="98"/>
  <c r="AE554" i="98"/>
  <c r="Z554" i="98"/>
  <c r="AA554" i="98"/>
  <c r="Q554" i="98"/>
  <c r="V554" i="98"/>
  <c r="AB554" i="98"/>
  <c r="M554" i="98"/>
  <c r="AE553" i="98"/>
  <c r="Z553" i="98"/>
  <c r="AA553" i="98"/>
  <c r="Q553" i="98"/>
  <c r="M553" i="98"/>
  <c r="AE552" i="98"/>
  <c r="Z552" i="98"/>
  <c r="AA552" i="98"/>
  <c r="Q552" i="98"/>
  <c r="V552" i="98"/>
  <c r="AB552" i="98"/>
  <c r="M552" i="98"/>
  <c r="AE551" i="98"/>
  <c r="Z551" i="98"/>
  <c r="Q551" i="98"/>
  <c r="R551" i="98"/>
  <c r="AE550" i="98"/>
  <c r="Z550" i="98"/>
  <c r="AA550" i="98"/>
  <c r="Q550" i="98"/>
  <c r="V550" i="98"/>
  <c r="AB550" i="98"/>
  <c r="M550" i="98"/>
  <c r="R550" i="98"/>
  <c r="AE549" i="98"/>
  <c r="Q549" i="98"/>
  <c r="V549" i="98"/>
  <c r="AB549" i="98"/>
  <c r="M549" i="98"/>
  <c r="AE548" i="98"/>
  <c r="Z548" i="98"/>
  <c r="AA548" i="98"/>
  <c r="Q548" i="98"/>
  <c r="V548" i="98"/>
  <c r="AB548" i="98"/>
  <c r="M548" i="98"/>
  <c r="AE547" i="98"/>
  <c r="Z547" i="98"/>
  <c r="AA547" i="98"/>
  <c r="Q547" i="98"/>
  <c r="V547" i="98"/>
  <c r="AB547" i="98"/>
  <c r="M547" i="98"/>
  <c r="AE546" i="98"/>
  <c r="Z546" i="98"/>
  <c r="AA546" i="98"/>
  <c r="Q546" i="98"/>
  <c r="V546" i="98"/>
  <c r="AB546" i="98"/>
  <c r="M546" i="98"/>
  <c r="AE545" i="98"/>
  <c r="Z545" i="98"/>
  <c r="AA545" i="98"/>
  <c r="Q545" i="98"/>
  <c r="M545" i="98"/>
  <c r="AE544" i="98"/>
  <c r="Z544" i="98"/>
  <c r="AA544" i="98"/>
  <c r="Q544" i="98"/>
  <c r="V544" i="98"/>
  <c r="AB544" i="98"/>
  <c r="M544" i="98"/>
  <c r="AE543" i="98"/>
  <c r="Z543" i="98"/>
  <c r="AA543" i="98"/>
  <c r="Q543" i="98"/>
  <c r="V543" i="98"/>
  <c r="AB543" i="98"/>
  <c r="M543" i="98"/>
  <c r="AE542" i="98"/>
  <c r="Q542" i="98"/>
  <c r="V542" i="98"/>
  <c r="AB542" i="98"/>
  <c r="M542" i="98"/>
  <c r="R542" i="98"/>
  <c r="AE541" i="98"/>
  <c r="Z541" i="98"/>
  <c r="Z542" i="98"/>
  <c r="AA542" i="98"/>
  <c r="Q541" i="98"/>
  <c r="M541" i="98"/>
  <c r="R541" i="98"/>
  <c r="AE540" i="98"/>
  <c r="Z540" i="98"/>
  <c r="AA540" i="98"/>
  <c r="Q540" i="98"/>
  <c r="V540" i="98"/>
  <c r="AB540" i="98"/>
  <c r="M540" i="98"/>
  <c r="R540" i="98"/>
  <c r="AE539" i="98"/>
  <c r="Z539" i="98"/>
  <c r="AA539" i="98"/>
  <c r="Q539" i="98"/>
  <c r="M539" i="98"/>
  <c r="R539" i="98"/>
  <c r="AE538" i="98"/>
  <c r="Z538" i="98"/>
  <c r="AA538" i="98"/>
  <c r="Q538" i="98"/>
  <c r="M538" i="98"/>
  <c r="R538" i="98"/>
  <c r="AE537" i="98"/>
  <c r="Z537" i="98"/>
  <c r="AA537" i="98"/>
  <c r="Q537" i="98"/>
  <c r="M537" i="98"/>
  <c r="R537" i="98"/>
  <c r="AE536" i="98"/>
  <c r="Z536" i="98"/>
  <c r="AA536" i="98"/>
  <c r="Q536" i="98"/>
  <c r="V536" i="98"/>
  <c r="AB536" i="98"/>
  <c r="M536" i="98"/>
  <c r="R536" i="98"/>
  <c r="AE535" i="98"/>
  <c r="Z535" i="98"/>
  <c r="AA535" i="98"/>
  <c r="Q535" i="98"/>
  <c r="V535" i="98"/>
  <c r="AB535" i="98"/>
  <c r="M535" i="98"/>
  <c r="R535" i="98"/>
  <c r="AE534" i="98"/>
  <c r="Z534" i="98"/>
  <c r="AA534" i="98"/>
  <c r="Q534" i="98"/>
  <c r="M534" i="98"/>
  <c r="R534" i="98"/>
  <c r="AE533" i="98"/>
  <c r="Z533" i="98"/>
  <c r="AA533" i="98"/>
  <c r="Q533" i="98"/>
  <c r="M533" i="98"/>
  <c r="R533" i="98"/>
  <c r="AE532" i="98"/>
  <c r="Q532" i="98"/>
  <c r="M532" i="98"/>
  <c r="AE531" i="98"/>
  <c r="Z531" i="98"/>
  <c r="Q531" i="98"/>
  <c r="M531" i="98"/>
  <c r="AE530" i="98"/>
  <c r="Z530" i="98"/>
  <c r="AA530" i="98"/>
  <c r="Q530" i="98"/>
  <c r="V530" i="98"/>
  <c r="AB530" i="98"/>
  <c r="M530" i="98"/>
  <c r="AE529" i="98"/>
  <c r="Z529" i="98"/>
  <c r="AA529" i="98"/>
  <c r="Q529" i="98"/>
  <c r="V529" i="98"/>
  <c r="AB529" i="98"/>
  <c r="M529" i="98"/>
  <c r="AE528" i="98"/>
  <c r="Z528" i="98"/>
  <c r="AA528" i="98"/>
  <c r="Q528" i="98"/>
  <c r="M528" i="98"/>
  <c r="AE527" i="98"/>
  <c r="Q527" i="98"/>
  <c r="M527" i="98"/>
  <c r="R527" i="98"/>
  <c r="AE526" i="98"/>
  <c r="Z526" i="98"/>
  <c r="AA526" i="98"/>
  <c r="Q526" i="98"/>
  <c r="M526" i="98"/>
  <c r="R526" i="98"/>
  <c r="AE525" i="98"/>
  <c r="Z525" i="98"/>
  <c r="AA525" i="98"/>
  <c r="Q525" i="98"/>
  <c r="M525" i="98"/>
  <c r="R525" i="98"/>
  <c r="AE524" i="98"/>
  <c r="Z524" i="98"/>
  <c r="AA524" i="98"/>
  <c r="Q524" i="98"/>
  <c r="V524" i="98"/>
  <c r="AB524" i="98"/>
  <c r="M524" i="98"/>
  <c r="R524" i="98"/>
  <c r="AE523" i="98"/>
  <c r="Q523" i="98"/>
  <c r="M523" i="98"/>
  <c r="AE522" i="98"/>
  <c r="Z522" i="98"/>
  <c r="Z523" i="98"/>
  <c r="V522" i="98"/>
  <c r="AB522" i="98"/>
  <c r="Q522" i="98"/>
  <c r="M522" i="98"/>
  <c r="R522" i="98"/>
  <c r="AE521" i="98"/>
  <c r="Z521" i="98"/>
  <c r="Q521" i="98"/>
  <c r="M521" i="98"/>
  <c r="R521" i="98"/>
  <c r="AE520" i="98"/>
  <c r="Z520" i="98"/>
  <c r="Q520" i="98"/>
  <c r="V520" i="98"/>
  <c r="AB520" i="98"/>
  <c r="M520" i="98"/>
  <c r="AE519" i="98"/>
  <c r="Z519" i="98"/>
  <c r="Q519" i="98"/>
  <c r="M519" i="98"/>
  <c r="AE518" i="98"/>
  <c r="Q518" i="98"/>
  <c r="M518" i="98"/>
  <c r="AE517" i="98"/>
  <c r="Q517" i="98"/>
  <c r="M517" i="98"/>
  <c r="AE516" i="98"/>
  <c r="Z516" i="98"/>
  <c r="Z517" i="98"/>
  <c r="Z518" i="98"/>
  <c r="Q516" i="98"/>
  <c r="V516" i="98"/>
  <c r="AB516" i="98"/>
  <c r="M516" i="98"/>
  <c r="AE515" i="98"/>
  <c r="Q515" i="98"/>
  <c r="M515" i="98"/>
  <c r="AE514" i="98"/>
  <c r="Z514" i="98"/>
  <c r="Z515" i="98"/>
  <c r="Q514" i="98"/>
  <c r="M514" i="98"/>
  <c r="AE513" i="98"/>
  <c r="Z513" i="98"/>
  <c r="Q513" i="98"/>
  <c r="M513" i="98"/>
  <c r="AE512" i="98"/>
  <c r="Z512" i="98"/>
  <c r="Q512" i="98"/>
  <c r="M512" i="98"/>
  <c r="AE511" i="98"/>
  <c r="Z511" i="98"/>
  <c r="Q511" i="98"/>
  <c r="M511" i="98"/>
  <c r="AE510" i="98"/>
  <c r="Q510" i="98"/>
  <c r="V510" i="98"/>
  <c r="AB510" i="98"/>
  <c r="M510" i="98"/>
  <c r="AE509" i="98"/>
  <c r="Z509" i="98"/>
  <c r="Z510" i="98"/>
  <c r="Q509" i="98"/>
  <c r="M509" i="98"/>
  <c r="AE508" i="98"/>
  <c r="Q508" i="98"/>
  <c r="M508" i="98"/>
  <c r="AE507" i="98"/>
  <c r="Z507" i="98"/>
  <c r="Z508" i="98"/>
  <c r="Q507" i="98"/>
  <c r="V507" i="98"/>
  <c r="AB507" i="98"/>
  <c r="M507" i="98"/>
  <c r="AE506" i="98"/>
  <c r="Q506" i="98"/>
  <c r="M506" i="98"/>
  <c r="AE505" i="98"/>
  <c r="Z505" i="98"/>
  <c r="Z506" i="98"/>
  <c r="Q505" i="98"/>
  <c r="V505" i="98"/>
  <c r="AB505" i="98"/>
  <c r="M505" i="98"/>
  <c r="AE504" i="98"/>
  <c r="Z504" i="98"/>
  <c r="Q504" i="98"/>
  <c r="M504" i="98"/>
  <c r="AE503" i="98"/>
  <c r="Z503" i="98"/>
  <c r="Q503" i="98"/>
  <c r="M503" i="98"/>
  <c r="AE502" i="98"/>
  <c r="Z502" i="98"/>
  <c r="Q502" i="98"/>
  <c r="V502" i="98"/>
  <c r="AB502" i="98"/>
  <c r="M502" i="98"/>
  <c r="AE501" i="98"/>
  <c r="Q501" i="98"/>
  <c r="V501" i="98"/>
  <c r="AB501" i="98"/>
  <c r="M501" i="98"/>
  <c r="AE500" i="98"/>
  <c r="Q500" i="98"/>
  <c r="V500" i="98"/>
  <c r="AB500" i="98"/>
  <c r="M500" i="98"/>
  <c r="AE499" i="98"/>
  <c r="Z499" i="98"/>
  <c r="Z500" i="98"/>
  <c r="Z501" i="98"/>
  <c r="Q499" i="98"/>
  <c r="V499" i="98"/>
  <c r="AB499" i="98"/>
  <c r="M499" i="98"/>
  <c r="AE498" i="98"/>
  <c r="Z498" i="98"/>
  <c r="Q498" i="98"/>
  <c r="V498" i="98"/>
  <c r="AB498" i="98"/>
  <c r="M498" i="98"/>
  <c r="AE497" i="98"/>
  <c r="Z497" i="98"/>
  <c r="Q497" i="98"/>
  <c r="V497" i="98"/>
  <c r="AB497" i="98"/>
  <c r="M497" i="98"/>
  <c r="AE496" i="98"/>
  <c r="Z496" i="98"/>
  <c r="Q496" i="98"/>
  <c r="V496" i="98"/>
  <c r="AB496" i="98"/>
  <c r="M496" i="98"/>
  <c r="AE495" i="98"/>
  <c r="Z495" i="98"/>
  <c r="Q495" i="98"/>
  <c r="V495" i="98"/>
  <c r="AB495" i="98"/>
  <c r="M495" i="98"/>
  <c r="AE494" i="98"/>
  <c r="Z494" i="98"/>
  <c r="Q494" i="98"/>
  <c r="V494" i="98"/>
  <c r="AB494" i="98"/>
  <c r="M494" i="98"/>
  <c r="AE493" i="98"/>
  <c r="Z493" i="98"/>
  <c r="Q493" i="98"/>
  <c r="M493" i="98"/>
  <c r="AE492" i="98"/>
  <c r="Z492" i="98"/>
  <c r="Q492" i="98"/>
  <c r="V492" i="98"/>
  <c r="AB492" i="98"/>
  <c r="M492" i="98"/>
  <c r="AE491" i="98"/>
  <c r="Q491" i="98"/>
  <c r="V491" i="98"/>
  <c r="AB491" i="98"/>
  <c r="M491" i="98"/>
  <c r="AE490" i="98"/>
  <c r="Z490" i="98"/>
  <c r="Z491" i="98"/>
  <c r="Q490" i="98"/>
  <c r="V490" i="98"/>
  <c r="AB490" i="98"/>
  <c r="M490" i="98"/>
  <c r="AE489" i="98"/>
  <c r="Q489" i="98"/>
  <c r="V489" i="98"/>
  <c r="AB489" i="98"/>
  <c r="M489" i="98"/>
  <c r="AE488" i="98"/>
  <c r="Z488" i="98"/>
  <c r="Z489" i="98"/>
  <c r="Q488" i="98"/>
  <c r="V488" i="98"/>
  <c r="AB488" i="98"/>
  <c r="M488" i="98"/>
  <c r="AE487" i="98"/>
  <c r="Z487" i="98"/>
  <c r="Q487" i="98"/>
  <c r="V487" i="98"/>
  <c r="AB487" i="98"/>
  <c r="M487" i="98"/>
  <c r="AE486" i="98"/>
  <c r="Z486" i="98"/>
  <c r="Q486" i="98"/>
  <c r="V486" i="98"/>
  <c r="AB486" i="98"/>
  <c r="M486" i="98"/>
  <c r="AE485" i="98"/>
  <c r="Z485" i="98"/>
  <c r="Q485" i="98"/>
  <c r="V485" i="98"/>
  <c r="AB485" i="98"/>
  <c r="M485" i="98"/>
  <c r="AE484" i="98"/>
  <c r="Z484" i="98"/>
  <c r="Q484" i="98"/>
  <c r="M484" i="98"/>
  <c r="AE483" i="98"/>
  <c r="Z483" i="98"/>
  <c r="AA483" i="98"/>
  <c r="Q483" i="98"/>
  <c r="M483" i="98"/>
  <c r="AE482" i="98"/>
  <c r="Z482" i="98"/>
  <c r="AA482" i="98"/>
  <c r="Q482" i="98"/>
  <c r="V482" i="98"/>
  <c r="AB482" i="98"/>
  <c r="M482" i="98"/>
  <c r="AE481" i="98"/>
  <c r="Z481" i="98"/>
  <c r="AA481" i="98"/>
  <c r="Q481" i="98"/>
  <c r="V481" i="98"/>
  <c r="AB481" i="98"/>
  <c r="M481" i="98"/>
  <c r="AE480" i="98"/>
  <c r="Z480" i="98"/>
  <c r="AA480" i="98"/>
  <c r="Q480" i="98"/>
  <c r="V480" i="98"/>
  <c r="AB480" i="98"/>
  <c r="M480" i="98"/>
  <c r="AE479" i="98"/>
  <c r="Z479" i="98"/>
  <c r="AA479" i="98"/>
  <c r="Q479" i="98"/>
  <c r="V479" i="98"/>
  <c r="AB479" i="98"/>
  <c r="M479" i="98"/>
  <c r="AE478" i="98"/>
  <c r="Z478" i="98"/>
  <c r="AA478" i="98"/>
  <c r="Q478" i="98"/>
  <c r="V478" i="98"/>
  <c r="AB478" i="98"/>
  <c r="M478" i="98"/>
  <c r="AE477" i="98"/>
  <c r="Z477" i="98"/>
  <c r="AA477" i="98"/>
  <c r="Q477" i="98"/>
  <c r="M477" i="98"/>
  <c r="AE476" i="98"/>
  <c r="Z476" i="98"/>
  <c r="AA476" i="98"/>
  <c r="Q476" i="98"/>
  <c r="V476" i="98"/>
  <c r="AB476" i="98"/>
  <c r="M476" i="98"/>
  <c r="AE475" i="98"/>
  <c r="Z475" i="98"/>
  <c r="AA475" i="98"/>
  <c r="Q475" i="98"/>
  <c r="M475" i="98"/>
  <c r="AE474" i="98"/>
  <c r="Z474" i="98"/>
  <c r="AA474" i="98"/>
  <c r="Q474" i="98"/>
  <c r="V474" i="98"/>
  <c r="AB474" i="98"/>
  <c r="M474" i="98"/>
  <c r="AE473" i="98"/>
  <c r="Z473" i="98"/>
  <c r="AA473" i="98"/>
  <c r="Q473" i="98"/>
  <c r="V473" i="98"/>
  <c r="AB473" i="98"/>
  <c r="M473" i="98"/>
  <c r="AE472" i="98"/>
  <c r="Z472" i="98"/>
  <c r="AA472" i="98"/>
  <c r="Q472" i="98"/>
  <c r="V472" i="98"/>
  <c r="AB472" i="98"/>
  <c r="M472" i="98"/>
  <c r="AE471" i="98"/>
  <c r="Z471" i="98"/>
  <c r="AA471" i="98"/>
  <c r="Q471" i="98"/>
  <c r="V471" i="98"/>
  <c r="AB471" i="98"/>
  <c r="M471" i="98"/>
  <c r="AE470" i="98"/>
  <c r="Z470" i="98"/>
  <c r="AA470" i="98"/>
  <c r="Q470" i="98"/>
  <c r="V470" i="98"/>
  <c r="AB470" i="98"/>
  <c r="M470" i="98"/>
  <c r="AE469" i="98"/>
  <c r="Z469" i="98"/>
  <c r="AA469" i="98"/>
  <c r="Q469" i="98"/>
  <c r="V469" i="98"/>
  <c r="AB469" i="98"/>
  <c r="M469" i="98"/>
  <c r="AE468" i="98"/>
  <c r="Z468" i="98"/>
  <c r="AA468" i="98"/>
  <c r="Q468" i="98"/>
  <c r="V468" i="98"/>
  <c r="AB468" i="98"/>
  <c r="M468" i="98"/>
  <c r="AE467" i="98"/>
  <c r="Z467" i="98"/>
  <c r="AA467" i="98"/>
  <c r="Q467" i="98"/>
  <c r="V467" i="98"/>
  <c r="AB467" i="98"/>
  <c r="M467" i="98"/>
  <c r="AE466" i="98"/>
  <c r="Z466" i="98"/>
  <c r="AA466" i="98"/>
  <c r="Q466" i="98"/>
  <c r="M466" i="98"/>
  <c r="AE465" i="98"/>
  <c r="Z465" i="98"/>
  <c r="AA465" i="98"/>
  <c r="Q465" i="98"/>
  <c r="M465" i="98"/>
  <c r="AE464" i="98"/>
  <c r="Z464" i="98"/>
  <c r="AA464" i="98"/>
  <c r="Q464" i="98"/>
  <c r="V464" i="98"/>
  <c r="AB464" i="98"/>
  <c r="M464" i="98"/>
  <c r="AE463" i="98"/>
  <c r="Z463" i="98"/>
  <c r="AA463" i="98"/>
  <c r="Q463" i="98"/>
  <c r="M463" i="98"/>
  <c r="AE462" i="98"/>
  <c r="Z462" i="98"/>
  <c r="AA462" i="98"/>
  <c r="Q462" i="98"/>
  <c r="M462" i="98"/>
  <c r="AE461" i="98"/>
  <c r="Z461" i="98"/>
  <c r="AA461" i="98"/>
  <c r="Q461" i="98"/>
  <c r="M461" i="98"/>
  <c r="AE460" i="98"/>
  <c r="Z460" i="98"/>
  <c r="AA460" i="98"/>
  <c r="Q460" i="98"/>
  <c r="V460" i="98"/>
  <c r="AB460" i="98"/>
  <c r="M460" i="98"/>
  <c r="AE459" i="98"/>
  <c r="Z459" i="98"/>
  <c r="AA459" i="98"/>
  <c r="Q459" i="98"/>
  <c r="V459" i="98"/>
  <c r="AB459" i="98"/>
  <c r="M459" i="98"/>
  <c r="AE458" i="98"/>
  <c r="Z458" i="98"/>
  <c r="AA458" i="98"/>
  <c r="Q458" i="98"/>
  <c r="V458" i="98"/>
  <c r="AB458" i="98"/>
  <c r="M458" i="98"/>
  <c r="AE457" i="98"/>
  <c r="Z457" i="98"/>
  <c r="AA457" i="98"/>
  <c r="Q457" i="98"/>
  <c r="V457" i="98"/>
  <c r="AB457" i="98"/>
  <c r="M457" i="98"/>
  <c r="AE456" i="98"/>
  <c r="Z456" i="98"/>
  <c r="AA456" i="98"/>
  <c r="Q456" i="98"/>
  <c r="V456" i="98"/>
  <c r="AB456" i="98"/>
  <c r="M456" i="98"/>
  <c r="AE455" i="98"/>
  <c r="Z455" i="98"/>
  <c r="AA455" i="98"/>
  <c r="Q455" i="98"/>
  <c r="M455" i="98"/>
  <c r="AE454" i="98"/>
  <c r="Z454" i="98"/>
  <c r="AA454" i="98"/>
  <c r="Q454" i="98"/>
  <c r="M454" i="98"/>
  <c r="AE453" i="98"/>
  <c r="Z453" i="98"/>
  <c r="AA453" i="98"/>
  <c r="Q453" i="98"/>
  <c r="M453" i="98"/>
  <c r="AE452" i="98"/>
  <c r="Z452" i="98"/>
  <c r="AA452" i="98"/>
  <c r="Q452" i="98"/>
  <c r="V452" i="98"/>
  <c r="AB452" i="98"/>
  <c r="M452" i="98"/>
  <c r="AE451" i="98"/>
  <c r="Z451" i="98"/>
  <c r="AA451" i="98"/>
  <c r="Q451" i="98"/>
  <c r="V451" i="98"/>
  <c r="AB451" i="98"/>
  <c r="M451" i="98"/>
  <c r="AE450" i="98"/>
  <c r="Z450" i="98"/>
  <c r="AA450" i="98"/>
  <c r="Q450" i="98"/>
  <c r="V450" i="98"/>
  <c r="AB450" i="98"/>
  <c r="M450" i="98"/>
  <c r="AE449" i="98"/>
  <c r="Z449" i="98"/>
  <c r="AA449" i="98"/>
  <c r="Q449" i="98"/>
  <c r="V449" i="98"/>
  <c r="AB449" i="98"/>
  <c r="M449" i="98"/>
  <c r="AE448" i="98"/>
  <c r="Q448" i="98"/>
  <c r="V448" i="98"/>
  <c r="AB448" i="98"/>
  <c r="M448" i="98"/>
  <c r="AE447" i="98"/>
  <c r="Z447" i="98"/>
  <c r="AA447" i="98"/>
  <c r="Q447" i="98"/>
  <c r="V447" i="98"/>
  <c r="AB447" i="98"/>
  <c r="M447" i="98"/>
  <c r="AE446" i="98"/>
  <c r="Z446" i="98"/>
  <c r="AA446" i="98"/>
  <c r="Q446" i="98"/>
  <c r="M446" i="98"/>
  <c r="AE445" i="98"/>
  <c r="Z445" i="98"/>
  <c r="AA445" i="98"/>
  <c r="Q445" i="98"/>
  <c r="M445" i="98"/>
  <c r="AE444" i="98"/>
  <c r="Z444" i="98"/>
  <c r="AA444" i="98"/>
  <c r="Q444" i="98"/>
  <c r="V444" i="98"/>
  <c r="AB444" i="98"/>
  <c r="M444" i="98"/>
  <c r="AE443" i="98"/>
  <c r="Z443" i="98"/>
  <c r="AA443" i="98"/>
  <c r="Q443" i="98"/>
  <c r="V443" i="98"/>
  <c r="AB443" i="98"/>
  <c r="M443" i="98"/>
  <c r="AE442" i="98"/>
  <c r="Z442" i="98"/>
  <c r="AA442" i="98"/>
  <c r="Q442" i="98"/>
  <c r="V442" i="98"/>
  <c r="AB442" i="98"/>
  <c r="M442" i="98"/>
  <c r="AE441" i="98"/>
  <c r="Z441" i="98"/>
  <c r="AA441" i="98"/>
  <c r="Q441" i="98"/>
  <c r="M441" i="98"/>
  <c r="AE440" i="98"/>
  <c r="Z440" i="98"/>
  <c r="AA440" i="98"/>
  <c r="Q440" i="98"/>
  <c r="V440" i="98"/>
  <c r="AB440" i="98"/>
  <c r="M440" i="98"/>
  <c r="AE439" i="98"/>
  <c r="Z439" i="98"/>
  <c r="AA439" i="98"/>
  <c r="Q439" i="98"/>
  <c r="V439" i="98"/>
  <c r="AB439" i="98"/>
  <c r="M439" i="98"/>
  <c r="AE438" i="98"/>
  <c r="Z438" i="98"/>
  <c r="AA438" i="98"/>
  <c r="Q438" i="98"/>
  <c r="V438" i="98"/>
  <c r="AB438" i="98"/>
  <c r="M438" i="98"/>
  <c r="AE437" i="98"/>
  <c r="Q437" i="98"/>
  <c r="M437" i="98"/>
  <c r="AE436" i="98"/>
  <c r="Z436" i="98"/>
  <c r="Q436" i="98"/>
  <c r="M436" i="98"/>
  <c r="AE435" i="98"/>
  <c r="Z435" i="98"/>
  <c r="AA435" i="98"/>
  <c r="Q435" i="98"/>
  <c r="V435" i="98"/>
  <c r="AB435" i="98"/>
  <c r="M435" i="98"/>
  <c r="AE434" i="98"/>
  <c r="Z434" i="98"/>
  <c r="AA434" i="98"/>
  <c r="Q434" i="98"/>
  <c r="M434" i="98"/>
  <c r="AE433" i="98"/>
  <c r="Z433" i="98"/>
  <c r="AA433" i="98"/>
  <c r="Q433" i="98"/>
  <c r="M433" i="98"/>
  <c r="AE432" i="98"/>
  <c r="Z432" i="98"/>
  <c r="AA432" i="98"/>
  <c r="Q432" i="98"/>
  <c r="V432" i="98"/>
  <c r="AB432" i="98"/>
  <c r="M432" i="98"/>
  <c r="AE431" i="98"/>
  <c r="Z431" i="98"/>
  <c r="AA431" i="98"/>
  <c r="Q431" i="98"/>
  <c r="M431" i="98"/>
  <c r="AE430" i="98"/>
  <c r="Z430" i="98"/>
  <c r="AA430" i="98"/>
  <c r="Q430" i="98"/>
  <c r="M430" i="98"/>
  <c r="AE429" i="98"/>
  <c r="Z429" i="98"/>
  <c r="AA429" i="98"/>
  <c r="Q429" i="98"/>
  <c r="M429" i="98"/>
  <c r="AE428" i="98"/>
  <c r="Z428" i="98"/>
  <c r="AA428" i="98"/>
  <c r="Q428" i="98"/>
  <c r="M428" i="98"/>
  <c r="AE427" i="98"/>
  <c r="Z427" i="98"/>
  <c r="AA427" i="98"/>
  <c r="Q427" i="98"/>
  <c r="M427" i="98"/>
  <c r="AE426" i="98"/>
  <c r="Q426" i="98"/>
  <c r="M426" i="98"/>
  <c r="AE425" i="98"/>
  <c r="Q425" i="98"/>
  <c r="V425" i="98"/>
  <c r="AB425" i="98"/>
  <c r="M425" i="98"/>
  <c r="AE424" i="98"/>
  <c r="Z424" i="98"/>
  <c r="AA424" i="98"/>
  <c r="Q424" i="98"/>
  <c r="V424" i="98"/>
  <c r="AB424" i="98"/>
  <c r="M424" i="98"/>
  <c r="AE423" i="98"/>
  <c r="Z423" i="98"/>
  <c r="AA423" i="98"/>
  <c r="Q423" i="98"/>
  <c r="V423" i="98"/>
  <c r="AB423" i="98"/>
  <c r="M423" i="98"/>
  <c r="AE422" i="98"/>
  <c r="Z422" i="98"/>
  <c r="AA422" i="98"/>
  <c r="Q422" i="98"/>
  <c r="V422" i="98"/>
  <c r="AB422" i="98"/>
  <c r="M422" i="98"/>
  <c r="AE421" i="98"/>
  <c r="Z421" i="98"/>
  <c r="AA421" i="98"/>
  <c r="Q421" i="98"/>
  <c r="M421" i="98"/>
  <c r="AE420" i="98"/>
  <c r="Z420" i="98"/>
  <c r="AA420" i="98"/>
  <c r="Q420" i="98"/>
  <c r="V420" i="98"/>
  <c r="AB420" i="98"/>
  <c r="M420" i="98"/>
  <c r="AE419" i="98"/>
  <c r="Z419" i="98"/>
  <c r="AA419" i="98"/>
  <c r="Q419" i="98"/>
  <c r="V419" i="98"/>
  <c r="AB419" i="98"/>
  <c r="M419" i="98"/>
  <c r="AE418" i="98"/>
  <c r="Q418" i="98"/>
  <c r="M418" i="98"/>
  <c r="AE417" i="98"/>
  <c r="Z417" i="98"/>
  <c r="AA417" i="98"/>
  <c r="Q417" i="98"/>
  <c r="V417" i="98"/>
  <c r="AB417" i="98"/>
  <c r="M417" i="98"/>
  <c r="AE416" i="98"/>
  <c r="Z416" i="98"/>
  <c r="AA416" i="98"/>
  <c r="Q416" i="98"/>
  <c r="M416" i="98"/>
  <c r="AE415" i="98"/>
  <c r="Z415" i="98"/>
  <c r="AA415" i="98"/>
  <c r="Q415" i="98"/>
  <c r="V415" i="98"/>
  <c r="AB415" i="98"/>
  <c r="M415" i="98"/>
  <c r="AE414" i="98"/>
  <c r="Q414" i="98"/>
  <c r="M414" i="98"/>
  <c r="AE413" i="98"/>
  <c r="Z413" i="98"/>
  <c r="Q413" i="98"/>
  <c r="V413" i="98"/>
  <c r="AB413" i="98"/>
  <c r="M413" i="98"/>
  <c r="AE412" i="98"/>
  <c r="Z412" i="98"/>
  <c r="AA412" i="98"/>
  <c r="Q412" i="98"/>
  <c r="M412" i="98"/>
  <c r="AE411" i="98"/>
  <c r="Z411" i="98"/>
  <c r="AA411" i="98"/>
  <c r="Q411" i="98"/>
  <c r="M411" i="98"/>
  <c r="AE410" i="98"/>
  <c r="Z410" i="98"/>
  <c r="AA410" i="98"/>
  <c r="Q410" i="98"/>
  <c r="M410" i="98"/>
  <c r="AE409" i="98"/>
  <c r="Z409" i="98"/>
  <c r="AA409" i="98"/>
  <c r="Q409" i="98"/>
  <c r="M409" i="98"/>
  <c r="AE408" i="98"/>
  <c r="Q408" i="98"/>
  <c r="V408" i="98"/>
  <c r="AB408" i="98"/>
  <c r="M408" i="98"/>
  <c r="AE407" i="98"/>
  <c r="Z407" i="98"/>
  <c r="Q407" i="98"/>
  <c r="V407" i="98"/>
  <c r="AB407" i="98"/>
  <c r="M407" i="98"/>
  <c r="AE406" i="98"/>
  <c r="Z406" i="98"/>
  <c r="AA406" i="98"/>
  <c r="Q406" i="98"/>
  <c r="V406" i="98"/>
  <c r="AB406" i="98"/>
  <c r="M406" i="98"/>
  <c r="AE405" i="98"/>
  <c r="Z405" i="98"/>
  <c r="AA405" i="98"/>
  <c r="Q405" i="98"/>
  <c r="M405" i="98"/>
  <c r="AE404" i="98"/>
  <c r="Z404" i="98"/>
  <c r="AA404" i="98"/>
  <c r="Q404" i="98"/>
  <c r="M404" i="98"/>
  <c r="AE403" i="98"/>
  <c r="Z403" i="98"/>
  <c r="AA403" i="98"/>
  <c r="Q403" i="98"/>
  <c r="M403" i="98"/>
  <c r="AE402" i="98"/>
  <c r="Z402" i="98"/>
  <c r="AA402" i="98"/>
  <c r="Q402" i="98"/>
  <c r="V402" i="98"/>
  <c r="AB402" i="98"/>
  <c r="M402" i="98"/>
  <c r="AE401" i="98"/>
  <c r="Z401" i="98"/>
  <c r="AA401" i="98"/>
  <c r="Q401" i="98"/>
  <c r="V401" i="98"/>
  <c r="AB401" i="98"/>
  <c r="M401" i="98"/>
  <c r="AE400" i="98"/>
  <c r="Q400" i="98"/>
  <c r="M400" i="98"/>
  <c r="AE399" i="98"/>
  <c r="Z399" i="98"/>
  <c r="AA399" i="98"/>
  <c r="Q399" i="98"/>
  <c r="M399" i="98"/>
  <c r="AE398" i="98"/>
  <c r="Z398" i="98"/>
  <c r="AA398" i="98"/>
  <c r="Q398" i="98"/>
  <c r="M398" i="98"/>
  <c r="AE397" i="98"/>
  <c r="Z397" i="98"/>
  <c r="AA397" i="98"/>
  <c r="Q397" i="98"/>
  <c r="M397" i="98"/>
  <c r="AE396" i="98"/>
  <c r="Z396" i="98"/>
  <c r="AA396" i="98"/>
  <c r="Q396" i="98"/>
  <c r="M396" i="98"/>
  <c r="AE395" i="98"/>
  <c r="Q395" i="98"/>
  <c r="M395" i="98"/>
  <c r="AE394" i="98"/>
  <c r="Z394" i="98"/>
  <c r="AA394" i="98"/>
  <c r="Q394" i="98"/>
  <c r="M394" i="98"/>
  <c r="AE393" i="98"/>
  <c r="Z393" i="98"/>
  <c r="AA393" i="98"/>
  <c r="Q393" i="98"/>
  <c r="M393" i="98"/>
  <c r="AE392" i="98"/>
  <c r="Z392" i="98"/>
  <c r="AA392" i="98"/>
  <c r="Q392" i="98"/>
  <c r="M392" i="98"/>
  <c r="AE391" i="98"/>
  <c r="Q391" i="98"/>
  <c r="M391" i="98"/>
  <c r="AE390" i="98"/>
  <c r="Z390" i="98"/>
  <c r="Z391" i="98"/>
  <c r="AA391" i="98"/>
  <c r="Q390" i="98"/>
  <c r="V390" i="98"/>
  <c r="AB390" i="98"/>
  <c r="M390" i="98"/>
  <c r="AE389" i="98"/>
  <c r="Z389" i="98"/>
  <c r="AA389" i="98"/>
  <c r="Q389" i="98"/>
  <c r="M389" i="98"/>
  <c r="AE388" i="98"/>
  <c r="Z388" i="98"/>
  <c r="AA388" i="98"/>
  <c r="Q388" i="98"/>
  <c r="V388" i="98"/>
  <c r="AB388" i="98"/>
  <c r="M388" i="98"/>
  <c r="AE387" i="98"/>
  <c r="Z387" i="98"/>
  <c r="AA387" i="98"/>
  <c r="Q387" i="98"/>
  <c r="V387" i="98"/>
  <c r="AB387" i="98"/>
  <c r="M387" i="98"/>
  <c r="AE386" i="98"/>
  <c r="Q386" i="98"/>
  <c r="V386" i="98"/>
  <c r="AB386" i="98"/>
  <c r="M386" i="98"/>
  <c r="AE385" i="98"/>
  <c r="Z385" i="98"/>
  <c r="Z386" i="98"/>
  <c r="AA386" i="98"/>
  <c r="Q385" i="98"/>
  <c r="V385" i="98"/>
  <c r="AB385" i="98"/>
  <c r="M385" i="98"/>
  <c r="AE384" i="98"/>
  <c r="Z384" i="98"/>
  <c r="AA384" i="98"/>
  <c r="Q384" i="98"/>
  <c r="V384" i="98"/>
  <c r="AB384" i="98"/>
  <c r="M384" i="98"/>
  <c r="AE383" i="98"/>
  <c r="Z383" i="98"/>
  <c r="AA383" i="98"/>
  <c r="Q383" i="98"/>
  <c r="V383" i="98"/>
  <c r="AB383" i="98"/>
  <c r="M383" i="98"/>
  <c r="AE382" i="98"/>
  <c r="Z382" i="98"/>
  <c r="AA382" i="98"/>
  <c r="Q382" i="98"/>
  <c r="M382" i="98"/>
  <c r="AE381" i="98"/>
  <c r="Z381" i="98"/>
  <c r="AA381" i="98"/>
  <c r="Q381" i="98"/>
  <c r="M381" i="98"/>
  <c r="AE380" i="98"/>
  <c r="Z380" i="98"/>
  <c r="AA380" i="98"/>
  <c r="Q380" i="98"/>
  <c r="V380" i="98"/>
  <c r="AB380" i="98"/>
  <c r="M380" i="98"/>
  <c r="AE379" i="98"/>
  <c r="Z379" i="98"/>
  <c r="AA379" i="98"/>
  <c r="Q379" i="98"/>
  <c r="V379" i="98"/>
  <c r="AB379" i="98"/>
  <c r="M379" i="98"/>
  <c r="AE378" i="98"/>
  <c r="Z378" i="98"/>
  <c r="AA378" i="98"/>
  <c r="Q378" i="98"/>
  <c r="V378" i="98"/>
  <c r="AB378" i="98"/>
  <c r="M378" i="98"/>
  <c r="AE377" i="98"/>
  <c r="Z377" i="98"/>
  <c r="AA377" i="98"/>
  <c r="Q377" i="98"/>
  <c r="V377" i="98"/>
  <c r="AB377" i="98"/>
  <c r="M377" i="98"/>
  <c r="AE376" i="98"/>
  <c r="Z376" i="98"/>
  <c r="AA376" i="98"/>
  <c r="Q376" i="98"/>
  <c r="V376" i="98"/>
  <c r="AB376" i="98"/>
  <c r="M376" i="98"/>
  <c r="AE375" i="98"/>
  <c r="Z375" i="98"/>
  <c r="AA375" i="98"/>
  <c r="Q375" i="98"/>
  <c r="V375" i="98"/>
  <c r="AB375" i="98"/>
  <c r="M375" i="98"/>
  <c r="AE374" i="98"/>
  <c r="Z374" i="98"/>
  <c r="AA374" i="98"/>
  <c r="Q374" i="98"/>
  <c r="V374" i="98"/>
  <c r="AB374" i="98"/>
  <c r="M374" i="98"/>
  <c r="AE373" i="98"/>
  <c r="Z373" i="98"/>
  <c r="AA373" i="98"/>
  <c r="Q373" i="98"/>
  <c r="V373" i="98"/>
  <c r="AB373" i="98"/>
  <c r="M373" i="98"/>
  <c r="AE372" i="98"/>
  <c r="Z372" i="98"/>
  <c r="AA372" i="98"/>
  <c r="Q372" i="98"/>
  <c r="V372" i="98"/>
  <c r="AB372" i="98"/>
  <c r="M372" i="98"/>
  <c r="AE371" i="98"/>
  <c r="Z371" i="98"/>
  <c r="AA371" i="98"/>
  <c r="Q371" i="98"/>
  <c r="V371" i="98"/>
  <c r="AB371" i="98"/>
  <c r="M371" i="98"/>
  <c r="AE370" i="98"/>
  <c r="Z370" i="98"/>
  <c r="AA370" i="98"/>
  <c r="Q370" i="98"/>
  <c r="V370" i="98"/>
  <c r="AB370" i="98"/>
  <c r="M370" i="98"/>
  <c r="AE369" i="98"/>
  <c r="Z369" i="98"/>
  <c r="AA369" i="98"/>
  <c r="Q369" i="98"/>
  <c r="V369" i="98"/>
  <c r="AB369" i="98"/>
  <c r="M369" i="98"/>
  <c r="AE368" i="98"/>
  <c r="Z368" i="98"/>
  <c r="AA368" i="98"/>
  <c r="Q368" i="98"/>
  <c r="V368" i="98"/>
  <c r="AB368" i="98"/>
  <c r="M368" i="98"/>
  <c r="AE367" i="98"/>
  <c r="Z367" i="98"/>
  <c r="AA367" i="98"/>
  <c r="Q367" i="98"/>
  <c r="V367" i="98"/>
  <c r="AB367" i="98"/>
  <c r="M367" i="98"/>
  <c r="AE366" i="98"/>
  <c r="Z366" i="98"/>
  <c r="AA366" i="98"/>
  <c r="Q366" i="98"/>
  <c r="V366" i="98"/>
  <c r="AB366" i="98"/>
  <c r="M366" i="98"/>
  <c r="AE365" i="98"/>
  <c r="Z365" i="98"/>
  <c r="AA365" i="98"/>
  <c r="Q365" i="98"/>
  <c r="V365" i="98"/>
  <c r="AB365" i="98"/>
  <c r="M365" i="98"/>
  <c r="AE364" i="98"/>
  <c r="Q364" i="98"/>
  <c r="V364" i="98"/>
  <c r="AB364" i="98"/>
  <c r="M364" i="98"/>
  <c r="AE363" i="98"/>
  <c r="Z363" i="98"/>
  <c r="AA363" i="98"/>
  <c r="Q363" i="98"/>
  <c r="V363" i="98"/>
  <c r="AB363" i="98"/>
  <c r="M363" i="98"/>
  <c r="AE362" i="98"/>
  <c r="Z362" i="98"/>
  <c r="AA362" i="98"/>
  <c r="Q362" i="98"/>
  <c r="M362" i="98"/>
  <c r="AE361" i="98"/>
  <c r="Z361" i="98"/>
  <c r="AA361" i="98"/>
  <c r="Q361" i="98"/>
  <c r="V361" i="98"/>
  <c r="AB361" i="98"/>
  <c r="M361" i="98"/>
  <c r="AE360" i="98"/>
  <c r="Q360" i="98"/>
  <c r="V360" i="98"/>
  <c r="AB360" i="98"/>
  <c r="M360" i="98"/>
  <c r="AE359" i="98"/>
  <c r="Z359" i="98"/>
  <c r="AA359" i="98"/>
  <c r="Q359" i="98"/>
  <c r="V359" i="98"/>
  <c r="AB359" i="98"/>
  <c r="M359" i="98"/>
  <c r="AE358" i="98"/>
  <c r="Z358" i="98"/>
  <c r="AA358" i="98"/>
  <c r="Q358" i="98"/>
  <c r="V358" i="98"/>
  <c r="AB358" i="98"/>
  <c r="M358" i="98"/>
  <c r="AE357" i="98"/>
  <c r="Z357" i="98"/>
  <c r="AA357" i="98"/>
  <c r="Q357" i="98"/>
  <c r="M357" i="98"/>
  <c r="AE356" i="98"/>
  <c r="Q356" i="98"/>
  <c r="M356" i="98"/>
  <c r="AE355" i="98"/>
  <c r="Z355" i="98"/>
  <c r="Q355" i="98"/>
  <c r="M355" i="98"/>
  <c r="AE354" i="98"/>
  <c r="Z354" i="98"/>
  <c r="AA354" i="98"/>
  <c r="Q354" i="98"/>
  <c r="M354" i="98"/>
  <c r="AE353" i="98"/>
  <c r="Z353" i="98"/>
  <c r="AA353" i="98"/>
  <c r="Q353" i="98"/>
  <c r="M353" i="98"/>
  <c r="AE352" i="98"/>
  <c r="Z352" i="98"/>
  <c r="AA352" i="98"/>
  <c r="Q352" i="98"/>
  <c r="M352" i="98"/>
  <c r="AE351" i="98"/>
  <c r="Z351" i="98"/>
  <c r="AA351" i="98"/>
  <c r="Q351" i="98"/>
  <c r="V351" i="98"/>
  <c r="AB351" i="98"/>
  <c r="M351" i="98"/>
  <c r="AE350" i="98"/>
  <c r="Z350" i="98"/>
  <c r="AA350" i="98"/>
  <c r="Q350" i="98"/>
  <c r="M350" i="98"/>
  <c r="AE349" i="98"/>
  <c r="Z349" i="98"/>
  <c r="AA349" i="98"/>
  <c r="Q349" i="98"/>
  <c r="M349" i="98"/>
  <c r="AE348" i="98"/>
  <c r="Z348" i="98"/>
  <c r="AA348" i="98"/>
  <c r="Q348" i="98"/>
  <c r="V348" i="98"/>
  <c r="AB348" i="98"/>
  <c r="M348" i="98"/>
  <c r="AE347" i="98"/>
  <c r="Z347" i="98"/>
  <c r="AA347" i="98"/>
  <c r="Q347" i="98"/>
  <c r="V347" i="98"/>
  <c r="AB347" i="98"/>
  <c r="M347" i="98"/>
  <c r="AE346" i="98"/>
  <c r="Z346" i="98"/>
  <c r="AA346" i="98"/>
  <c r="Q346" i="98"/>
  <c r="V346" i="98"/>
  <c r="AB346" i="98"/>
  <c r="M346" i="98"/>
  <c r="AE345" i="98"/>
  <c r="Z345" i="98"/>
  <c r="AA345" i="98"/>
  <c r="Q345" i="98"/>
  <c r="M345" i="98"/>
  <c r="AE344" i="98"/>
  <c r="Z344" i="98"/>
  <c r="AA344" i="98"/>
  <c r="Q344" i="98"/>
  <c r="V344" i="98"/>
  <c r="AB344" i="98"/>
  <c r="M344" i="98"/>
  <c r="AE343" i="98"/>
  <c r="Z343" i="98"/>
  <c r="AA343" i="98"/>
  <c r="Q343" i="98"/>
  <c r="R343" i="98"/>
  <c r="AA637" i="98"/>
  <c r="M343" i="98"/>
  <c r="AE342" i="98"/>
  <c r="Z342" i="98"/>
  <c r="AA342" i="98"/>
  <c r="Q342" i="98"/>
  <c r="V342" i="98"/>
  <c r="AB342" i="98"/>
  <c r="M342" i="98"/>
  <c r="AE341" i="98"/>
  <c r="Z341" i="98"/>
  <c r="AA341" i="98"/>
  <c r="Q341" i="98"/>
  <c r="V341" i="98"/>
  <c r="AB341" i="98"/>
  <c r="M341" i="98"/>
  <c r="AE340" i="98"/>
  <c r="Z340" i="98"/>
  <c r="AA340" i="98"/>
  <c r="Q340" i="98"/>
  <c r="V340" i="98"/>
  <c r="AB340" i="98"/>
  <c r="M340" i="98"/>
  <c r="AE339" i="98"/>
  <c r="Z339" i="98"/>
  <c r="AA339" i="98"/>
  <c r="Q339" i="98"/>
  <c r="V339" i="98"/>
  <c r="AB339" i="98"/>
  <c r="M339" i="98"/>
  <c r="AE338" i="98"/>
  <c r="Z338" i="98"/>
  <c r="AA338" i="98"/>
  <c r="Q338" i="98"/>
  <c r="M338" i="98"/>
  <c r="AE337" i="98"/>
  <c r="Z337" i="98"/>
  <c r="AA337" i="98"/>
  <c r="Q337" i="98"/>
  <c r="M337" i="98"/>
  <c r="AE336" i="98"/>
  <c r="Z336" i="98"/>
  <c r="AA336" i="98"/>
  <c r="Q336" i="98"/>
  <c r="M336" i="98"/>
  <c r="AE335" i="98"/>
  <c r="Z335" i="98"/>
  <c r="AA335" i="98"/>
  <c r="Q335" i="98"/>
  <c r="M335" i="98"/>
  <c r="AE334" i="98"/>
  <c r="Z334" i="98"/>
  <c r="AA334" i="98"/>
  <c r="Q334" i="98"/>
  <c r="V334" i="98"/>
  <c r="AB334" i="98"/>
  <c r="M334" i="98"/>
  <c r="AE333" i="98"/>
  <c r="Z333" i="98"/>
  <c r="AA333" i="98"/>
  <c r="Q333" i="98"/>
  <c r="V333" i="98"/>
  <c r="AB333" i="98"/>
  <c r="M333" i="98"/>
  <c r="AE332" i="98"/>
  <c r="Z332" i="98"/>
  <c r="AA332" i="98"/>
  <c r="Q332" i="98"/>
  <c r="V332" i="98"/>
  <c r="AB332" i="98"/>
  <c r="M332" i="98"/>
  <c r="AE331" i="98"/>
  <c r="Z331" i="98"/>
  <c r="AA331" i="98"/>
  <c r="Q331" i="98"/>
  <c r="M331" i="98"/>
  <c r="AE330" i="98"/>
  <c r="Z330" i="98"/>
  <c r="AA330" i="98"/>
  <c r="Q330" i="98"/>
  <c r="V330" i="98"/>
  <c r="AB330" i="98"/>
  <c r="M330" i="98"/>
  <c r="AE329" i="98"/>
  <c r="Q329" i="98"/>
  <c r="V329" i="98"/>
  <c r="AB329" i="98"/>
  <c r="M329" i="98"/>
  <c r="AE328" i="98"/>
  <c r="Z328" i="98"/>
  <c r="AA328" i="98"/>
  <c r="Q328" i="98"/>
  <c r="V328" i="98"/>
  <c r="AB328" i="98"/>
  <c r="M328" i="98"/>
  <c r="AE327" i="98"/>
  <c r="Z327" i="98"/>
  <c r="AA327" i="98"/>
  <c r="Q327" i="98"/>
  <c r="V327" i="98"/>
  <c r="AB327" i="98"/>
  <c r="M327" i="98"/>
  <c r="AE326" i="98"/>
  <c r="Q326" i="98"/>
  <c r="V326" i="98"/>
  <c r="AB326" i="98"/>
  <c r="M326" i="98"/>
  <c r="AE325" i="98"/>
  <c r="Q325" i="98"/>
  <c r="V325" i="98"/>
  <c r="AB325" i="98"/>
  <c r="M325" i="98"/>
  <c r="AE324" i="98"/>
  <c r="Z324" i="98"/>
  <c r="Z325" i="98"/>
  <c r="AA325" i="98"/>
  <c r="Q324" i="98"/>
  <c r="V324" i="98"/>
  <c r="AB324" i="98"/>
  <c r="M324" i="98"/>
  <c r="AE323" i="98"/>
  <c r="Q323" i="98"/>
  <c r="V323" i="98"/>
  <c r="AB323" i="98"/>
  <c r="M323" i="98"/>
  <c r="AE322" i="98"/>
  <c r="Q322" i="98"/>
  <c r="V322" i="98"/>
  <c r="AB322" i="98"/>
  <c r="M322" i="98"/>
  <c r="AE321" i="98"/>
  <c r="Q321" i="98"/>
  <c r="V321" i="98"/>
  <c r="AB321" i="98"/>
  <c r="M321" i="98"/>
  <c r="AE320" i="98"/>
  <c r="Z320" i="98"/>
  <c r="AA320" i="98"/>
  <c r="Q320" i="98"/>
  <c r="V320" i="98"/>
  <c r="AB320" i="98"/>
  <c r="M320" i="98"/>
  <c r="AE319" i="98"/>
  <c r="Q319" i="98"/>
  <c r="M319" i="98"/>
  <c r="AE318" i="98"/>
  <c r="Z318" i="98"/>
  <c r="Z319" i="98"/>
  <c r="AA319" i="98"/>
  <c r="Q318" i="98"/>
  <c r="V318" i="98"/>
  <c r="AB318" i="98"/>
  <c r="M318" i="98"/>
  <c r="AE317" i="98"/>
  <c r="Q317" i="98"/>
  <c r="M317" i="98"/>
  <c r="AE316" i="98"/>
  <c r="Z316" i="98"/>
  <c r="Z317" i="98"/>
  <c r="AA317" i="98"/>
  <c r="Q316" i="98"/>
  <c r="M316" i="98"/>
  <c r="AE315" i="98"/>
  <c r="Z315" i="98"/>
  <c r="AA315" i="98"/>
  <c r="Q315" i="98"/>
  <c r="V315" i="98"/>
  <c r="AB315" i="98"/>
  <c r="M315" i="98"/>
  <c r="AE314" i="98"/>
  <c r="Z314" i="98"/>
  <c r="AA314" i="98"/>
  <c r="Q314" i="98"/>
  <c r="M314" i="98"/>
  <c r="AE313" i="98"/>
  <c r="Z313" i="98"/>
  <c r="AA313" i="98"/>
  <c r="Q313" i="98"/>
  <c r="V313" i="98"/>
  <c r="AB313" i="98"/>
  <c r="M313" i="98"/>
  <c r="AE312" i="98"/>
  <c r="Z312" i="98"/>
  <c r="AA312" i="98"/>
  <c r="Q312" i="98"/>
  <c r="M312" i="98"/>
  <c r="AE311" i="98"/>
  <c r="Z311" i="98"/>
  <c r="AA311" i="98"/>
  <c r="Q311" i="98"/>
  <c r="M311" i="98"/>
  <c r="AE310" i="98"/>
  <c r="Z310" i="98"/>
  <c r="AA310" i="98"/>
  <c r="Q310" i="98"/>
  <c r="V310" i="98"/>
  <c r="AB310" i="98"/>
  <c r="M310" i="98"/>
  <c r="AE309" i="98"/>
  <c r="Q309" i="98"/>
  <c r="M309" i="98"/>
  <c r="AE308" i="98"/>
  <c r="Q308" i="98"/>
  <c r="V308" i="98"/>
  <c r="AB308" i="98"/>
  <c r="M308" i="98"/>
  <c r="AE307" i="98"/>
  <c r="Z307" i="98"/>
  <c r="Z308" i="98"/>
  <c r="Z309" i="98"/>
  <c r="AA309" i="98"/>
  <c r="Q307" i="98"/>
  <c r="V307" i="98"/>
  <c r="AB307" i="98"/>
  <c r="M307" i="98"/>
  <c r="Q306" i="98"/>
  <c r="M306" i="98"/>
  <c r="Q305" i="98"/>
  <c r="M305" i="98"/>
  <c r="Q304" i="98"/>
  <c r="M304" i="98"/>
  <c r="Q303" i="98"/>
  <c r="V303" i="98"/>
  <c r="AB303" i="98"/>
  <c r="M303" i="98"/>
  <c r="Q302" i="98"/>
  <c r="V302" i="98"/>
  <c r="AB302" i="98"/>
  <c r="M302" i="98"/>
  <c r="Q301" i="98"/>
  <c r="V301" i="98"/>
  <c r="AB301" i="98"/>
  <c r="M301" i="98"/>
  <c r="Q300" i="98"/>
  <c r="M300" i="98"/>
  <c r="V299" i="98"/>
  <c r="AB299" i="98"/>
  <c r="Q299" i="98"/>
  <c r="M299" i="98"/>
  <c r="R299" i="98"/>
  <c r="Q298" i="98"/>
  <c r="V298" i="98"/>
  <c r="AB298" i="98"/>
  <c r="M298" i="98"/>
  <c r="Q297" i="98"/>
  <c r="M297" i="98"/>
  <c r="Q296" i="98"/>
  <c r="V296" i="98"/>
  <c r="AB296" i="98"/>
  <c r="M296" i="98"/>
  <c r="Q295" i="98"/>
  <c r="M295" i="98"/>
  <c r="Q294" i="98"/>
  <c r="M294" i="98"/>
  <c r="Q293" i="98"/>
  <c r="V293" i="98"/>
  <c r="AB293" i="98"/>
  <c r="M293" i="98"/>
  <c r="Q292" i="98"/>
  <c r="V292" i="98"/>
  <c r="AB292" i="98"/>
  <c r="M292" i="98"/>
  <c r="Q291" i="98"/>
  <c r="M291" i="98"/>
  <c r="Q290" i="98"/>
  <c r="M290" i="98"/>
  <c r="R290" i="98"/>
  <c r="Q289" i="98"/>
  <c r="M289" i="98"/>
  <c r="Q288" i="98"/>
  <c r="V288" i="98"/>
  <c r="AB288" i="98"/>
  <c r="M288" i="98"/>
  <c r="Q287" i="98"/>
  <c r="V287" i="98"/>
  <c r="AB287" i="98"/>
  <c r="M287" i="98"/>
  <c r="Q286" i="98"/>
  <c r="M286" i="98"/>
  <c r="Q285" i="98"/>
  <c r="V285" i="98"/>
  <c r="AB285" i="98"/>
  <c r="M285" i="98"/>
  <c r="Q284" i="98"/>
  <c r="M284" i="98"/>
  <c r="Q283" i="98"/>
  <c r="V283" i="98"/>
  <c r="AB283" i="98"/>
  <c r="M283" i="98"/>
  <c r="Q282" i="98"/>
  <c r="V282" i="98"/>
  <c r="AB282" i="98"/>
  <c r="M282" i="98"/>
  <c r="AE281" i="98"/>
  <c r="Z281" i="98"/>
  <c r="Q281" i="98"/>
  <c r="M281" i="98"/>
  <c r="Q280" i="98"/>
  <c r="V280" i="98"/>
  <c r="AB280" i="98"/>
  <c r="M280" i="98"/>
  <c r="Q279" i="98"/>
  <c r="V279" i="98"/>
  <c r="AB279" i="98"/>
  <c r="M279" i="98"/>
  <c r="Q278" i="98"/>
  <c r="M278" i="98"/>
  <c r="Q277" i="98"/>
  <c r="V277" i="98"/>
  <c r="AB277" i="98"/>
  <c r="M277" i="98"/>
  <c r="Q276" i="98"/>
  <c r="V276" i="98"/>
  <c r="AB276" i="98"/>
  <c r="M276" i="98"/>
  <c r="Q275" i="98"/>
  <c r="V275" i="98"/>
  <c r="AB275" i="98"/>
  <c r="M275" i="98"/>
  <c r="Q274" i="98"/>
  <c r="V274" i="98"/>
  <c r="AB274" i="98"/>
  <c r="M274" i="98"/>
  <c r="AE273" i="98"/>
  <c r="Z273" i="98"/>
  <c r="X273" i="98"/>
  <c r="X274" i="98"/>
  <c r="X275" i="98"/>
  <c r="X276" i="98"/>
  <c r="X277" i="98"/>
  <c r="Q273" i="98"/>
  <c r="V273" i="98"/>
  <c r="AB273" i="98"/>
  <c r="M273" i="98"/>
  <c r="Q272" i="98"/>
  <c r="V272" i="98"/>
  <c r="AB272" i="98"/>
  <c r="M272" i="98"/>
  <c r="Q271" i="98"/>
  <c r="V271" i="98"/>
  <c r="AB271" i="98"/>
  <c r="M271" i="98"/>
  <c r="AE270" i="98"/>
  <c r="Z270" i="98"/>
  <c r="AA270" i="98"/>
  <c r="X270" i="98"/>
  <c r="Q270" i="98"/>
  <c r="M270" i="98"/>
  <c r="Q269" i="98"/>
  <c r="V269" i="98"/>
  <c r="AB269" i="98"/>
  <c r="M269" i="98"/>
  <c r="Q268" i="98"/>
  <c r="V268" i="98"/>
  <c r="AB268" i="98"/>
  <c r="M268" i="98"/>
  <c r="Q267" i="98"/>
  <c r="V267" i="98"/>
  <c r="AB267" i="98"/>
  <c r="M267" i="98"/>
  <c r="Q266" i="98"/>
  <c r="V266" i="98"/>
  <c r="AB266" i="98"/>
  <c r="M266" i="98"/>
  <c r="Q265" i="98"/>
  <c r="M265" i="98"/>
  <c r="Q264" i="98"/>
  <c r="V264" i="98"/>
  <c r="AB264" i="98"/>
  <c r="M264" i="98"/>
  <c r="Q263" i="98"/>
  <c r="M263" i="98"/>
  <c r="Q262" i="98"/>
  <c r="V262" i="98"/>
  <c r="AB262" i="98"/>
  <c r="M262" i="98"/>
  <c r="Q261" i="98"/>
  <c r="V261" i="98"/>
  <c r="AB261" i="98"/>
  <c r="M261" i="98"/>
  <c r="Q260" i="98"/>
  <c r="M260" i="98"/>
  <c r="Q259" i="98"/>
  <c r="M259" i="98"/>
  <c r="Q258" i="98"/>
  <c r="M258" i="98"/>
  <c r="Q257" i="98"/>
  <c r="V257" i="98"/>
  <c r="AB257" i="98"/>
  <c r="M257" i="98"/>
  <c r="Q256" i="98"/>
  <c r="V256" i="98"/>
  <c r="AB256" i="98"/>
  <c r="M256" i="98"/>
  <c r="Q255" i="98"/>
  <c r="M255" i="98"/>
  <c r="Q254" i="98"/>
  <c r="M254" i="98"/>
  <c r="Q253" i="98"/>
  <c r="M253" i="98"/>
  <c r="Q252" i="98"/>
  <c r="V252" i="98"/>
  <c r="AB252" i="98"/>
  <c r="M252" i="98"/>
  <c r="Q251" i="98"/>
  <c r="V251" i="98"/>
  <c r="AB251" i="98"/>
  <c r="M251" i="98"/>
  <c r="Q250" i="98"/>
  <c r="V250" i="98"/>
  <c r="AB250" i="98"/>
  <c r="Q249" i="98"/>
  <c r="V249" i="98"/>
  <c r="AB249" i="98"/>
  <c r="M249" i="98"/>
  <c r="AE248" i="98"/>
  <c r="Z248" i="98"/>
  <c r="AA248" i="98"/>
  <c r="Q248" i="98"/>
  <c r="V248" i="98"/>
  <c r="AB248" i="98"/>
  <c r="M248" i="98"/>
  <c r="AE247" i="98"/>
  <c r="Q247" i="98"/>
  <c r="V247" i="98"/>
  <c r="AB247" i="98"/>
  <c r="M247" i="98"/>
  <c r="AE246" i="98"/>
  <c r="Z246" i="98"/>
  <c r="Q246" i="98"/>
  <c r="M246" i="98"/>
  <c r="Q245" i="98"/>
  <c r="V245" i="98"/>
  <c r="AB245" i="98"/>
  <c r="M245" i="98"/>
  <c r="Q244" i="98"/>
  <c r="V244" i="98"/>
  <c r="AB244" i="98"/>
  <c r="M244" i="98"/>
  <c r="Q243" i="98"/>
  <c r="M243" i="98"/>
  <c r="Q242" i="98"/>
  <c r="M242" i="98"/>
  <c r="Q241" i="98"/>
  <c r="M241" i="98"/>
  <c r="Q240" i="98"/>
  <c r="V240" i="98"/>
  <c r="AB240" i="98"/>
  <c r="M240" i="98"/>
  <c r="Q239" i="98"/>
  <c r="V239" i="98"/>
  <c r="AB239" i="98"/>
  <c r="M239" i="98"/>
  <c r="Q238" i="98"/>
  <c r="V238" i="98"/>
  <c r="AB238" i="98"/>
  <c r="M238" i="98"/>
  <c r="Q237" i="98"/>
  <c r="V237" i="98"/>
  <c r="AB237" i="98"/>
  <c r="M237" i="98"/>
  <c r="Q236" i="98"/>
  <c r="M236" i="98"/>
  <c r="Q235" i="98"/>
  <c r="M235" i="98"/>
  <c r="Q234" i="98"/>
  <c r="M234" i="98"/>
  <c r="Q233" i="98"/>
  <c r="M233" i="98"/>
  <c r="Q232" i="98"/>
  <c r="V232" i="98"/>
  <c r="AB232" i="98"/>
  <c r="M232" i="98"/>
  <c r="Q231" i="98"/>
  <c r="V231" i="98"/>
  <c r="AB231" i="98"/>
  <c r="M231" i="98"/>
  <c r="Q230" i="98"/>
  <c r="M230" i="98"/>
  <c r="Q229" i="98"/>
  <c r="M229" i="98"/>
  <c r="Q228" i="98"/>
  <c r="M228" i="98"/>
  <c r="Z227" i="98"/>
  <c r="AA227" i="98"/>
  <c r="Q227" i="98"/>
  <c r="M227" i="98"/>
  <c r="Z226" i="98"/>
  <c r="AA226" i="98"/>
  <c r="Q226" i="98"/>
  <c r="M226" i="98"/>
  <c r="AE225" i="98"/>
  <c r="Z225" i="98"/>
  <c r="AA225" i="98"/>
  <c r="Q225" i="98"/>
  <c r="M225" i="98"/>
  <c r="AE224" i="98"/>
  <c r="Z224" i="98"/>
  <c r="AA224" i="98"/>
  <c r="Q224" i="98"/>
  <c r="M224" i="98"/>
  <c r="AE223" i="98"/>
  <c r="Q223" i="98"/>
  <c r="M223" i="98"/>
  <c r="AE222" i="98"/>
  <c r="Z222" i="98"/>
  <c r="AA222" i="98"/>
  <c r="Q222" i="98"/>
  <c r="M222" i="98"/>
  <c r="AE221" i="98"/>
  <c r="Z221" i="98"/>
  <c r="AA221" i="98"/>
  <c r="Q221" i="98"/>
  <c r="M221" i="98"/>
  <c r="AE220" i="98"/>
  <c r="Q220" i="98"/>
  <c r="M220" i="98"/>
  <c r="AE219" i="98"/>
  <c r="Z219" i="98"/>
  <c r="Q219" i="98"/>
  <c r="V219" i="98"/>
  <c r="AB219" i="98"/>
  <c r="M219" i="98"/>
  <c r="AE218" i="98"/>
  <c r="Z218" i="98"/>
  <c r="AA218" i="98"/>
  <c r="Q218" i="98"/>
  <c r="V218" i="98"/>
  <c r="AB218" i="98"/>
  <c r="M218" i="98"/>
  <c r="AE217" i="98"/>
  <c r="Z217" i="98"/>
  <c r="AA217" i="98"/>
  <c r="Q217" i="98"/>
  <c r="M217" i="98"/>
  <c r="AE216" i="98"/>
  <c r="Z216" i="98"/>
  <c r="AA216" i="98"/>
  <c r="Q216" i="98"/>
  <c r="M216" i="98"/>
  <c r="AE215" i="98"/>
  <c r="Z215" i="98"/>
  <c r="AA215" i="98"/>
  <c r="Q215" i="98"/>
  <c r="M215" i="98"/>
  <c r="AE214" i="98"/>
  <c r="Z214" i="98"/>
  <c r="AA214" i="98"/>
  <c r="Q214" i="98"/>
  <c r="V214" i="98"/>
  <c r="AB214" i="98"/>
  <c r="M214" i="98"/>
  <c r="AE213" i="98"/>
  <c r="Z213" i="98"/>
  <c r="AA213" i="98"/>
  <c r="Q213" i="98"/>
  <c r="V213" i="98"/>
  <c r="AB213" i="98"/>
  <c r="M213" i="98"/>
  <c r="AE212" i="98"/>
  <c r="Z212" i="98"/>
  <c r="AA212" i="98"/>
  <c r="Q212" i="98"/>
  <c r="M212" i="98"/>
  <c r="AE211" i="98"/>
  <c r="Z211" i="98"/>
  <c r="AA211" i="98"/>
  <c r="Q211" i="98"/>
  <c r="M211" i="98"/>
  <c r="AE210" i="98"/>
  <c r="Z210" i="98"/>
  <c r="AA210" i="98"/>
  <c r="Q210" i="98"/>
  <c r="V210" i="98"/>
  <c r="AB210" i="98"/>
  <c r="M210" i="98"/>
  <c r="AE209" i="98"/>
  <c r="Q209" i="98"/>
  <c r="V209" i="98"/>
  <c r="AB209" i="98"/>
  <c r="M209" i="98"/>
  <c r="AE208" i="98"/>
  <c r="Z208" i="98"/>
  <c r="AA208" i="98"/>
  <c r="Q208" i="98"/>
  <c r="V208" i="98"/>
  <c r="AB208" i="98"/>
  <c r="M208" i="98"/>
  <c r="AE207" i="98"/>
  <c r="Z207" i="98"/>
  <c r="AA207" i="98"/>
  <c r="Q207" i="98"/>
  <c r="V207" i="98"/>
  <c r="AB207" i="98"/>
  <c r="M207" i="98"/>
  <c r="AE206" i="98"/>
  <c r="Q206" i="98"/>
  <c r="V206" i="98"/>
  <c r="AB206" i="98"/>
  <c r="M206" i="98"/>
  <c r="AE205" i="98"/>
  <c r="Z205" i="98"/>
  <c r="Q205" i="98"/>
  <c r="M205" i="98"/>
  <c r="AE204" i="98"/>
  <c r="Z204" i="98"/>
  <c r="AA204" i="98"/>
  <c r="Q204" i="98"/>
  <c r="V204" i="98"/>
  <c r="AB204" i="98"/>
  <c r="M204" i="98"/>
  <c r="AE203" i="98"/>
  <c r="Z203" i="98"/>
  <c r="AA203" i="98"/>
  <c r="Q203" i="98"/>
  <c r="V203" i="98"/>
  <c r="AB203" i="98"/>
  <c r="M203" i="98"/>
  <c r="AE202" i="98"/>
  <c r="Z202" i="98"/>
  <c r="AA202" i="98"/>
  <c r="Q202" i="98"/>
  <c r="V202" i="98"/>
  <c r="AB202" i="98"/>
  <c r="M202" i="98"/>
  <c r="AE201" i="98"/>
  <c r="Z201" i="98"/>
  <c r="AA201" i="98"/>
  <c r="Q201" i="98"/>
  <c r="V201" i="98"/>
  <c r="AB201" i="98"/>
  <c r="M201" i="98"/>
  <c r="AE200" i="98"/>
  <c r="Z200" i="98"/>
  <c r="AA200" i="98"/>
  <c r="Q200" i="98"/>
  <c r="M200" i="98"/>
  <c r="AE199" i="98"/>
  <c r="Z199" i="98"/>
  <c r="AA199" i="98"/>
  <c r="Q199" i="98"/>
  <c r="V199" i="98"/>
  <c r="AB199" i="98"/>
  <c r="M199" i="98"/>
  <c r="AE198" i="98"/>
  <c r="Z198" i="98"/>
  <c r="AA198" i="98"/>
  <c r="Q198" i="98"/>
  <c r="V198" i="98"/>
  <c r="AB198" i="98"/>
  <c r="M198" i="98"/>
  <c r="AE197" i="98"/>
  <c r="Z197" i="98"/>
  <c r="AA197" i="98"/>
  <c r="Q197" i="98"/>
  <c r="V197" i="98"/>
  <c r="AB197" i="98"/>
  <c r="M197" i="98"/>
  <c r="AE196" i="98"/>
  <c r="Z196" i="98"/>
  <c r="AA196" i="98"/>
  <c r="Q196" i="98"/>
  <c r="M196" i="98"/>
  <c r="AE195" i="98"/>
  <c r="Z195" i="98"/>
  <c r="AA195" i="98"/>
  <c r="Q195" i="98"/>
  <c r="M195" i="98"/>
  <c r="AE194" i="98"/>
  <c r="Z194" i="98"/>
  <c r="AA194" i="98"/>
  <c r="Q194" i="98"/>
  <c r="M194" i="98"/>
  <c r="AE193" i="98"/>
  <c r="Z193" i="98"/>
  <c r="AA193" i="98"/>
  <c r="Q193" i="98"/>
  <c r="V193" i="98"/>
  <c r="AB193" i="98"/>
  <c r="M193" i="98"/>
  <c r="AE192" i="98"/>
  <c r="Z192" i="98"/>
  <c r="AA192" i="98"/>
  <c r="Q192" i="98"/>
  <c r="M192" i="98"/>
  <c r="AE191" i="98"/>
  <c r="Z191" i="98"/>
  <c r="AA191" i="98"/>
  <c r="Q191" i="98"/>
  <c r="V191" i="98"/>
  <c r="AB191" i="98"/>
  <c r="M191" i="98"/>
  <c r="AE190" i="98"/>
  <c r="Z190" i="98"/>
  <c r="AA190" i="98"/>
  <c r="Q190" i="98"/>
  <c r="V190" i="98"/>
  <c r="AB190" i="98"/>
  <c r="M190" i="98"/>
  <c r="AE189" i="98"/>
  <c r="Z189" i="98"/>
  <c r="AA189" i="98"/>
  <c r="Q189" i="98"/>
  <c r="V189" i="98"/>
  <c r="AB189" i="98"/>
  <c r="M189" i="98"/>
  <c r="AE188" i="98"/>
  <c r="Z188" i="98"/>
  <c r="AA188" i="98"/>
  <c r="Q188" i="98"/>
  <c r="V188" i="98"/>
  <c r="AB188" i="98"/>
  <c r="M188" i="98"/>
  <c r="AE187" i="98"/>
  <c r="Z187" i="98"/>
  <c r="AA187" i="98"/>
  <c r="Q187" i="98"/>
  <c r="V187" i="98"/>
  <c r="AB187" i="98"/>
  <c r="M187" i="98"/>
  <c r="AE186" i="98"/>
  <c r="Z186" i="98"/>
  <c r="AA186" i="98"/>
  <c r="Q186" i="98"/>
  <c r="V186" i="98"/>
  <c r="AB186" i="98"/>
  <c r="M186" i="98"/>
  <c r="AE185" i="98"/>
  <c r="Z185" i="98"/>
  <c r="AA185" i="98"/>
  <c r="Q185" i="98"/>
  <c r="V185" i="98"/>
  <c r="AB185" i="98"/>
  <c r="M185" i="98"/>
  <c r="AE184" i="98"/>
  <c r="Z184" i="98"/>
  <c r="AA184" i="98"/>
  <c r="Q184" i="98"/>
  <c r="V184" i="98"/>
  <c r="AB184" i="98"/>
  <c r="M184" i="98"/>
  <c r="AE183" i="98"/>
  <c r="Z183" i="98"/>
  <c r="AA183" i="98"/>
  <c r="Q183" i="98"/>
  <c r="M183" i="98"/>
  <c r="AE182" i="98"/>
  <c r="Z182" i="98"/>
  <c r="AA182" i="98"/>
  <c r="Q182" i="98"/>
  <c r="V182" i="98"/>
  <c r="AB182" i="98"/>
  <c r="M182" i="98"/>
  <c r="AE181" i="98"/>
  <c r="Z181" i="98"/>
  <c r="AA181" i="98"/>
  <c r="Q181" i="98"/>
  <c r="V181" i="98"/>
  <c r="AB181" i="98"/>
  <c r="M181" i="98"/>
  <c r="AE180" i="98"/>
  <c r="Z180" i="98"/>
  <c r="AA180" i="98"/>
  <c r="Q180" i="98"/>
  <c r="V180" i="98"/>
  <c r="AB180" i="98"/>
  <c r="M180" i="98"/>
  <c r="AE179" i="98"/>
  <c r="Z179" i="98"/>
  <c r="AA179" i="98"/>
  <c r="Q179" i="98"/>
  <c r="V179" i="98"/>
  <c r="AB179" i="98"/>
  <c r="M179" i="98"/>
  <c r="AE178" i="98"/>
  <c r="Z178" i="98"/>
  <c r="AA178" i="98"/>
  <c r="Q178" i="98"/>
  <c r="V178" i="98"/>
  <c r="AB178" i="98"/>
  <c r="M178" i="98"/>
  <c r="AE177" i="98"/>
  <c r="Z177" i="98"/>
  <c r="AA177" i="98"/>
  <c r="Q177" i="98"/>
  <c r="V177" i="98"/>
  <c r="AB177" i="98"/>
  <c r="M177" i="98"/>
  <c r="AE176" i="98"/>
  <c r="Z176" i="98"/>
  <c r="AA176" i="98"/>
  <c r="Q176" i="98"/>
  <c r="V176" i="98"/>
  <c r="AB176" i="98"/>
  <c r="M176" i="98"/>
  <c r="AE175" i="98"/>
  <c r="Z175" i="98"/>
  <c r="AA175" i="98"/>
  <c r="Q175" i="98"/>
  <c r="V175" i="98"/>
  <c r="AB175" i="98"/>
  <c r="M175" i="98"/>
  <c r="AE174" i="98"/>
  <c r="Z174" i="98"/>
  <c r="AA174" i="98"/>
  <c r="Q174" i="98"/>
  <c r="V174" i="98"/>
  <c r="AB174" i="98"/>
  <c r="M174" i="98"/>
  <c r="AE173" i="98"/>
  <c r="Q173" i="98"/>
  <c r="M173" i="98"/>
  <c r="AE172" i="98"/>
  <c r="Z172" i="98"/>
  <c r="Z173" i="98"/>
  <c r="AA173" i="98"/>
  <c r="Q172" i="98"/>
  <c r="M172" i="98"/>
  <c r="AE171" i="98"/>
  <c r="Z171" i="98"/>
  <c r="AA171" i="98"/>
  <c r="Q171" i="98"/>
  <c r="M171" i="98"/>
  <c r="AE170" i="98"/>
  <c r="Z170" i="98"/>
  <c r="AA170" i="98"/>
  <c r="Q170" i="98"/>
  <c r="V170" i="98"/>
  <c r="AB170" i="98"/>
  <c r="M170" i="98"/>
  <c r="AE169" i="98"/>
  <c r="Z169" i="98"/>
  <c r="AA169" i="98"/>
  <c r="Q169" i="98"/>
  <c r="M169" i="98"/>
  <c r="AE168" i="98"/>
  <c r="Z168" i="98"/>
  <c r="AA168" i="98"/>
  <c r="Q168" i="98"/>
  <c r="M168" i="98"/>
  <c r="AE167" i="98"/>
  <c r="Z167" i="98"/>
  <c r="AA167" i="98"/>
  <c r="Q167" i="98"/>
  <c r="V167" i="98"/>
  <c r="AB167" i="98"/>
  <c r="M167" i="98"/>
  <c r="AE166" i="98"/>
  <c r="Z166" i="98"/>
  <c r="AA166" i="98"/>
  <c r="Q166" i="98"/>
  <c r="V166" i="98"/>
  <c r="AB166" i="98"/>
  <c r="M166" i="98"/>
  <c r="AE165" i="98"/>
  <c r="Z165" i="98"/>
  <c r="AA165" i="98"/>
  <c r="Q165" i="98"/>
  <c r="V165" i="98"/>
  <c r="AB165" i="98"/>
  <c r="M165" i="98"/>
  <c r="AE164" i="98"/>
  <c r="Z164" i="98"/>
  <c r="AA164" i="98"/>
  <c r="Q164" i="98"/>
  <c r="V164" i="98"/>
  <c r="AB164" i="98"/>
  <c r="M164" i="98"/>
  <c r="AE163" i="98"/>
  <c r="Z163" i="98"/>
  <c r="AA163" i="98"/>
  <c r="Q163" i="98"/>
  <c r="V163" i="98"/>
  <c r="AB163" i="98"/>
  <c r="M163" i="98"/>
  <c r="AE162" i="98"/>
  <c r="Z162" i="98"/>
  <c r="AA162" i="98"/>
  <c r="Q162" i="98"/>
  <c r="V162" i="98"/>
  <c r="AB162" i="98"/>
  <c r="M162" i="98"/>
  <c r="AE161" i="98"/>
  <c r="Z161" i="98"/>
  <c r="AA161" i="98"/>
  <c r="Q161" i="98"/>
  <c r="V161" i="98"/>
  <c r="AB161" i="98"/>
  <c r="M161" i="98"/>
  <c r="AE160" i="98"/>
  <c r="Z160" i="98"/>
  <c r="AA160" i="98"/>
  <c r="Q160" i="98"/>
  <c r="V160" i="98"/>
  <c r="AB160" i="98"/>
  <c r="M160" i="98"/>
  <c r="AE159" i="98"/>
  <c r="Z159" i="98"/>
  <c r="AA159" i="98"/>
  <c r="Q159" i="98"/>
  <c r="V159" i="98"/>
  <c r="AB159" i="98"/>
  <c r="M159" i="98"/>
  <c r="AE158" i="98"/>
  <c r="Q158" i="98"/>
  <c r="V158" i="98"/>
  <c r="AB158" i="98"/>
  <c r="M158" i="98"/>
  <c r="AE157" i="98"/>
  <c r="Z157" i="98"/>
  <c r="Z158" i="98"/>
  <c r="AA158" i="98"/>
  <c r="Q157" i="98"/>
  <c r="M157" i="98"/>
  <c r="AE156" i="98"/>
  <c r="Z156" i="98"/>
  <c r="AA156" i="98"/>
  <c r="Q156" i="98"/>
  <c r="V156" i="98"/>
  <c r="AB156" i="98"/>
  <c r="M156" i="98"/>
  <c r="AE155" i="98"/>
  <c r="Z155" i="98"/>
  <c r="AA155" i="98"/>
  <c r="Q155" i="98"/>
  <c r="V155" i="98"/>
  <c r="AB155" i="98"/>
  <c r="M155" i="98"/>
  <c r="AE154" i="98"/>
  <c r="Z154" i="98"/>
  <c r="AA154" i="98"/>
  <c r="Q154" i="98"/>
  <c r="V154" i="98"/>
  <c r="AB154" i="98"/>
  <c r="M154" i="98"/>
  <c r="AE153" i="98"/>
  <c r="Z153" i="98"/>
  <c r="AA153" i="98"/>
  <c r="Q153" i="98"/>
  <c r="V153" i="98"/>
  <c r="AB153" i="98"/>
  <c r="M153" i="98"/>
  <c r="AE152" i="98"/>
  <c r="Z152" i="98"/>
  <c r="AA152" i="98"/>
  <c r="Q152" i="98"/>
  <c r="V152" i="98"/>
  <c r="AB152" i="98"/>
  <c r="M152" i="98"/>
  <c r="AE151" i="98"/>
  <c r="Z151" i="98"/>
  <c r="AA151" i="98"/>
  <c r="Q151" i="98"/>
  <c r="V151" i="98"/>
  <c r="AB151" i="98"/>
  <c r="M151" i="98"/>
  <c r="AE150" i="98"/>
  <c r="Z150" i="98"/>
  <c r="AA150" i="98"/>
  <c r="Q150" i="98"/>
  <c r="V150" i="98"/>
  <c r="AB150" i="98"/>
  <c r="M150" i="98"/>
  <c r="AE149" i="98"/>
  <c r="Z149" i="98"/>
  <c r="AA149" i="98"/>
  <c r="Q149" i="98"/>
  <c r="V149" i="98"/>
  <c r="AB149" i="98"/>
  <c r="M149" i="98"/>
  <c r="AE148" i="98"/>
  <c r="Z148" i="98"/>
  <c r="AA148" i="98"/>
  <c r="Q148" i="98"/>
  <c r="M148" i="98"/>
  <c r="AE147" i="98"/>
  <c r="Z147" i="98"/>
  <c r="AA147" i="98"/>
  <c r="Q147" i="98"/>
  <c r="M147" i="98"/>
  <c r="AE146" i="98"/>
  <c r="Z146" i="98"/>
  <c r="AA146" i="98"/>
  <c r="Q146" i="98"/>
  <c r="V146" i="98"/>
  <c r="AB146" i="98"/>
  <c r="M146" i="98"/>
  <c r="AE145" i="98"/>
  <c r="Q145" i="98"/>
  <c r="V145" i="98"/>
  <c r="AB145" i="98"/>
  <c r="M145" i="98"/>
  <c r="AE144" i="98"/>
  <c r="Z144" i="98"/>
  <c r="Z145" i="98"/>
  <c r="AA145" i="98"/>
  <c r="Q144" i="98"/>
  <c r="V144" i="98"/>
  <c r="AB144" i="98"/>
  <c r="M144" i="98"/>
  <c r="AE143" i="98"/>
  <c r="Z143" i="98"/>
  <c r="AA143" i="98"/>
  <c r="Q143" i="98"/>
  <c r="V143" i="98"/>
  <c r="AB143" i="98"/>
  <c r="M143" i="98"/>
  <c r="AE142" i="98"/>
  <c r="Z142" i="98"/>
  <c r="AA142" i="98"/>
  <c r="Q142" i="98"/>
  <c r="V142" i="98"/>
  <c r="AB142" i="98"/>
  <c r="M142" i="98"/>
  <c r="AE141" i="98"/>
  <c r="Z141" i="98"/>
  <c r="AA141" i="98"/>
  <c r="Q141" i="98"/>
  <c r="V141" i="98"/>
  <c r="AB141" i="98"/>
  <c r="M141" i="98"/>
  <c r="AE140" i="98"/>
  <c r="Z140" i="98"/>
  <c r="AA140" i="98"/>
  <c r="Q140" i="98"/>
  <c r="V140" i="98"/>
  <c r="AB140" i="98"/>
  <c r="M140" i="98"/>
  <c r="AE139" i="98"/>
  <c r="Z139" i="98"/>
  <c r="AA139" i="98"/>
  <c r="Q139" i="98"/>
  <c r="V139" i="98"/>
  <c r="AB139" i="98"/>
  <c r="M139" i="98"/>
  <c r="AE138" i="98"/>
  <c r="Z138" i="98"/>
  <c r="AA138" i="98"/>
  <c r="Q138" i="98"/>
  <c r="V138" i="98"/>
  <c r="AB138" i="98"/>
  <c r="M138" i="98"/>
  <c r="AE137" i="98"/>
  <c r="Z137" i="98"/>
  <c r="AA137" i="98"/>
  <c r="Q137" i="98"/>
  <c r="V137" i="98"/>
  <c r="AB137" i="98"/>
  <c r="M137" i="98"/>
  <c r="AE136" i="98"/>
  <c r="Z136" i="98"/>
  <c r="AA136" i="98"/>
  <c r="Q136" i="98"/>
  <c r="V136" i="98"/>
  <c r="AB136" i="98"/>
  <c r="M136" i="98"/>
  <c r="AE135" i="98"/>
  <c r="Q135" i="98"/>
  <c r="M135" i="98"/>
  <c r="AE134" i="98"/>
  <c r="Z134" i="98"/>
  <c r="Z135" i="98"/>
  <c r="AA135" i="98"/>
  <c r="Q134" i="98"/>
  <c r="M134" i="98"/>
  <c r="AE133" i="98"/>
  <c r="Z133" i="98"/>
  <c r="AA133" i="98"/>
  <c r="Q133" i="98"/>
  <c r="V133" i="98"/>
  <c r="AB133" i="98"/>
  <c r="M133" i="98"/>
  <c r="AE132" i="98"/>
  <c r="Z132" i="98"/>
  <c r="Q132" i="98"/>
  <c r="M132" i="98"/>
  <c r="AE131" i="98"/>
  <c r="Z131" i="98"/>
  <c r="AA131" i="98"/>
  <c r="Q131" i="98"/>
  <c r="V131" i="98"/>
  <c r="AB131" i="98"/>
  <c r="M131" i="98"/>
  <c r="AE130" i="98"/>
  <c r="Z130" i="98"/>
  <c r="Q130" i="98"/>
  <c r="V130" i="98"/>
  <c r="AB130" i="98"/>
  <c r="M130" i="98"/>
  <c r="AE129" i="98"/>
  <c r="Z129" i="98"/>
  <c r="AA129" i="98"/>
  <c r="Q129" i="98"/>
  <c r="V129" i="98"/>
  <c r="AB129" i="98"/>
  <c r="M129" i="98"/>
  <c r="AE128" i="98"/>
  <c r="Z128" i="98"/>
  <c r="Q128" i="98"/>
  <c r="M128" i="98"/>
  <c r="AE127" i="98"/>
  <c r="Z127" i="98"/>
  <c r="AA127" i="98"/>
  <c r="Q127" i="98"/>
  <c r="V127" i="98"/>
  <c r="AB127" i="98"/>
  <c r="M127" i="98"/>
  <c r="AE126" i="98"/>
  <c r="Z126" i="98"/>
  <c r="Q126" i="98"/>
  <c r="M126" i="98"/>
  <c r="AE125" i="98"/>
  <c r="Z125" i="98"/>
  <c r="AA125" i="98"/>
  <c r="Q125" i="98"/>
  <c r="M125" i="98"/>
  <c r="AE124" i="98"/>
  <c r="Z124" i="98"/>
  <c r="Q124" i="98"/>
  <c r="V124" i="98"/>
  <c r="AB124" i="98"/>
  <c r="M124" i="98"/>
  <c r="AE123" i="98"/>
  <c r="Z123" i="98"/>
  <c r="AA123" i="98"/>
  <c r="Q123" i="98"/>
  <c r="M123" i="98"/>
  <c r="AE122" i="98"/>
  <c r="Q122" i="98"/>
  <c r="V122" i="98"/>
  <c r="AB122" i="98"/>
  <c r="M122" i="98"/>
  <c r="AE121" i="98"/>
  <c r="Q121" i="98"/>
  <c r="V121" i="98"/>
  <c r="AB121" i="98"/>
  <c r="M121" i="98"/>
  <c r="AE120" i="98"/>
  <c r="Z120" i="98"/>
  <c r="Z121" i="98"/>
  <c r="Q120" i="98"/>
  <c r="R120" i="98"/>
  <c r="AA602" i="98"/>
  <c r="M120" i="98"/>
  <c r="AE119" i="98"/>
  <c r="Q119" i="98"/>
  <c r="V119" i="98"/>
  <c r="AB119" i="98"/>
  <c r="M119" i="98"/>
  <c r="AE118" i="98"/>
  <c r="Z118" i="98"/>
  <c r="Z119" i="98"/>
  <c r="AA119" i="98"/>
  <c r="Q118" i="98"/>
  <c r="V118" i="98"/>
  <c r="AB118" i="98"/>
  <c r="M118" i="98"/>
  <c r="AE117" i="98"/>
  <c r="Z117" i="98"/>
  <c r="AA117" i="98"/>
  <c r="Q117" i="98"/>
  <c r="V117" i="98"/>
  <c r="AB117" i="98"/>
  <c r="M117" i="98"/>
  <c r="AE116" i="98"/>
  <c r="Z116" i="98"/>
  <c r="AA116" i="98"/>
  <c r="Q116" i="98"/>
  <c r="M116" i="98"/>
  <c r="AE115" i="98"/>
  <c r="Y115" i="98"/>
  <c r="Z115" i="98"/>
  <c r="Q115" i="98"/>
  <c r="M115" i="98"/>
  <c r="AE114" i="98"/>
  <c r="Y114" i="98"/>
  <c r="Z114" i="98"/>
  <c r="Q114" i="98"/>
  <c r="M114" i="98"/>
  <c r="AE113" i="98"/>
  <c r="Y113" i="98"/>
  <c r="Z113" i="98"/>
  <c r="Q113" i="98"/>
  <c r="M113" i="98"/>
  <c r="AE112" i="98"/>
  <c r="Y112" i="98"/>
  <c r="Z112" i="98"/>
  <c r="Q112" i="98"/>
  <c r="V112" i="98"/>
  <c r="AB112" i="98"/>
  <c r="M112" i="98"/>
  <c r="AE111" i="98"/>
  <c r="Y111" i="98"/>
  <c r="Z111" i="98"/>
  <c r="Q111" i="98"/>
  <c r="M111" i="98"/>
  <c r="AE110" i="98"/>
  <c r="Y110" i="98"/>
  <c r="Z110" i="98"/>
  <c r="Q110" i="98"/>
  <c r="M110" i="98"/>
  <c r="AE109" i="98"/>
  <c r="Y109" i="98"/>
  <c r="Z109" i="98"/>
  <c r="Q109" i="98"/>
  <c r="M109" i="98"/>
  <c r="AE108" i="98"/>
  <c r="Y108" i="98"/>
  <c r="Z108" i="98"/>
  <c r="Q108" i="98"/>
  <c r="M108" i="98"/>
  <c r="AE107" i="98"/>
  <c r="Y107" i="98"/>
  <c r="Z107" i="98"/>
  <c r="Q107" i="98"/>
  <c r="V107" i="98"/>
  <c r="AB107" i="98"/>
  <c r="M107" i="98"/>
  <c r="AE106" i="98"/>
  <c r="Y106" i="98"/>
  <c r="Z106" i="98"/>
  <c r="Q106" i="98"/>
  <c r="M106" i="98"/>
  <c r="AE105" i="98"/>
  <c r="Y105" i="98"/>
  <c r="Z105" i="98"/>
  <c r="Q105" i="98"/>
  <c r="M105" i="98"/>
  <c r="AE104" i="98"/>
  <c r="Y104" i="98"/>
  <c r="Z104" i="98"/>
  <c r="Q104" i="98"/>
  <c r="V104" i="98"/>
  <c r="AB104" i="98"/>
  <c r="M104" i="98"/>
  <c r="AE103" i="98"/>
  <c r="Y103" i="98"/>
  <c r="Z103" i="98"/>
  <c r="Q103" i="98"/>
  <c r="V103" i="98"/>
  <c r="AB103" i="98"/>
  <c r="M103" i="98"/>
  <c r="AE102" i="98"/>
  <c r="Y102" i="98"/>
  <c r="Z102" i="98"/>
  <c r="Q102" i="98"/>
  <c r="V102" i="98"/>
  <c r="AB102" i="98"/>
  <c r="M102" i="98"/>
  <c r="AE101" i="98"/>
  <c r="Y101" i="98"/>
  <c r="Z101" i="98"/>
  <c r="Q101" i="98"/>
  <c r="V101" i="98"/>
  <c r="AB101" i="98"/>
  <c r="M101" i="98"/>
  <c r="AE100" i="98"/>
  <c r="Y100" i="98"/>
  <c r="Z100" i="98"/>
  <c r="Q100" i="98"/>
  <c r="M100" i="98"/>
  <c r="AE99" i="98"/>
  <c r="Y99" i="98"/>
  <c r="Z99" i="98"/>
  <c r="Q99" i="98"/>
  <c r="V99" i="98"/>
  <c r="AB99" i="98"/>
  <c r="M99" i="98"/>
  <c r="AE98" i="98"/>
  <c r="Y98" i="98"/>
  <c r="Z98" i="98"/>
  <c r="Q98" i="98"/>
  <c r="V98" i="98"/>
  <c r="AB98" i="98"/>
  <c r="M98" i="98"/>
  <c r="AE97" i="98"/>
  <c r="Y97" i="98"/>
  <c r="Z97" i="98"/>
  <c r="Q97" i="98"/>
  <c r="V97" i="98"/>
  <c r="AB97" i="98"/>
  <c r="M97" i="98"/>
  <c r="AE96" i="98"/>
  <c r="Y96" i="98"/>
  <c r="Z96" i="98"/>
  <c r="Q96" i="98"/>
  <c r="M96" i="98"/>
  <c r="AE95" i="98"/>
  <c r="Y95" i="98"/>
  <c r="Z95" i="98"/>
  <c r="Q95" i="98"/>
  <c r="M95" i="98"/>
  <c r="AE94" i="98"/>
  <c r="Y94" i="98"/>
  <c r="Q94" i="98"/>
  <c r="M94" i="98"/>
  <c r="AE93" i="98"/>
  <c r="Y93" i="98"/>
  <c r="Z93" i="98"/>
  <c r="Z94" i="98"/>
  <c r="Q93" i="98"/>
  <c r="M93" i="98"/>
  <c r="AE92" i="98"/>
  <c r="Y92" i="98"/>
  <c r="Z92" i="98"/>
  <c r="Q92" i="98"/>
  <c r="M92" i="98"/>
  <c r="AE91" i="98"/>
  <c r="Y91" i="98"/>
  <c r="Z91" i="98"/>
  <c r="Q91" i="98"/>
  <c r="M91" i="98"/>
  <c r="AE90" i="98"/>
  <c r="Y90" i="98"/>
  <c r="Z90" i="98"/>
  <c r="Q90" i="98"/>
  <c r="M90" i="98"/>
  <c r="AE89" i="98"/>
  <c r="Y89" i="98"/>
  <c r="Z89" i="98"/>
  <c r="Q89" i="98"/>
  <c r="M89" i="98"/>
  <c r="AE88" i="98"/>
  <c r="Y88" i="98"/>
  <c r="Z88" i="98"/>
  <c r="Q88" i="98"/>
  <c r="M88" i="98"/>
  <c r="AE87" i="98"/>
  <c r="Y87" i="98"/>
  <c r="Z87" i="98"/>
  <c r="Q87" i="98"/>
  <c r="M87" i="98"/>
  <c r="AE86" i="98"/>
  <c r="Y86" i="98"/>
  <c r="Z86" i="98"/>
  <c r="Q86" i="98"/>
  <c r="M86" i="98"/>
  <c r="AE85" i="98"/>
  <c r="Y85" i="98"/>
  <c r="Z85" i="98"/>
  <c r="Q85" i="98"/>
  <c r="M85" i="98"/>
  <c r="AE84" i="98"/>
  <c r="Y84" i="98"/>
  <c r="Q84" i="98"/>
  <c r="M84" i="98"/>
  <c r="AE83" i="98"/>
  <c r="Y83" i="98"/>
  <c r="Z83" i="98"/>
  <c r="Z84" i="98"/>
  <c r="Q83" i="98"/>
  <c r="M83" i="98"/>
  <c r="AE82" i="98"/>
  <c r="Y82" i="98"/>
  <c r="Q82" i="98"/>
  <c r="M82" i="98"/>
  <c r="AE81" i="98"/>
  <c r="Y81" i="98"/>
  <c r="Z81" i="98"/>
  <c r="Z82" i="98"/>
  <c r="Q81" i="98"/>
  <c r="M81" i="98"/>
  <c r="AE80" i="98"/>
  <c r="Y80" i="98"/>
  <c r="Z80" i="98"/>
  <c r="Q80" i="98"/>
  <c r="M80" i="98"/>
  <c r="AE79" i="98"/>
  <c r="Y79" i="98"/>
  <c r="Q79" i="98"/>
  <c r="M79" i="98"/>
  <c r="AE78" i="98"/>
  <c r="Y78" i="98"/>
  <c r="Z78" i="98"/>
  <c r="Z79" i="98"/>
  <c r="Q78" i="98"/>
  <c r="M78" i="98"/>
  <c r="AE77" i="98"/>
  <c r="Y77" i="98"/>
  <c r="Z77" i="98"/>
  <c r="Q77" i="98"/>
  <c r="M77" i="98"/>
  <c r="AE76" i="98"/>
  <c r="Y76" i="98"/>
  <c r="Z76" i="98"/>
  <c r="Q76" i="98"/>
  <c r="M76" i="98"/>
  <c r="AE75" i="98"/>
  <c r="Y75" i="98"/>
  <c r="Z75" i="98"/>
  <c r="Q75" i="98"/>
  <c r="M75" i="98"/>
  <c r="AE74" i="98"/>
  <c r="Y74" i="98"/>
  <c r="Z74" i="98"/>
  <c r="Q74" i="98"/>
  <c r="M74" i="98"/>
  <c r="AE73" i="98"/>
  <c r="Y73" i="98"/>
  <c r="Z73" i="98"/>
  <c r="Q73" i="98"/>
  <c r="V73" i="98"/>
  <c r="AB73" i="98"/>
  <c r="M73" i="98"/>
  <c r="AE72" i="98"/>
  <c r="Y72" i="98"/>
  <c r="Z72" i="98"/>
  <c r="Q72" i="98"/>
  <c r="V72" i="98"/>
  <c r="AB72" i="98"/>
  <c r="M72" i="98"/>
  <c r="AE71" i="98"/>
  <c r="Y71" i="98"/>
  <c r="Z71" i="98"/>
  <c r="Q71" i="98"/>
  <c r="M71" i="98"/>
  <c r="AE70" i="98"/>
  <c r="Y70" i="98"/>
  <c r="Z70" i="98"/>
  <c r="Q70" i="98"/>
  <c r="M70" i="98"/>
  <c r="AE69" i="98"/>
  <c r="Y69" i="98"/>
  <c r="Z69" i="98"/>
  <c r="Q69" i="98"/>
  <c r="M69" i="98"/>
  <c r="AE68" i="98"/>
  <c r="Y68" i="98"/>
  <c r="Z68" i="98"/>
  <c r="Q68" i="98"/>
  <c r="V68" i="98"/>
  <c r="AB68" i="98"/>
  <c r="M68" i="98"/>
  <c r="AE67" i="98"/>
  <c r="Y67" i="98"/>
  <c r="Z67" i="98"/>
  <c r="Q67" i="98"/>
  <c r="M67" i="98"/>
  <c r="AE66" i="98"/>
  <c r="Y66" i="98"/>
  <c r="Z66" i="98"/>
  <c r="Q66" i="98"/>
  <c r="M66" i="98"/>
  <c r="AE65" i="98"/>
  <c r="Y65" i="98"/>
  <c r="Z65" i="98"/>
  <c r="Q65" i="98"/>
  <c r="M65" i="98"/>
  <c r="AE64" i="98"/>
  <c r="Y64" i="98"/>
  <c r="Z64" i="98"/>
  <c r="Q64" i="98"/>
  <c r="M64" i="98"/>
  <c r="AE63" i="98"/>
  <c r="Y63" i="98"/>
  <c r="Z63" i="98"/>
  <c r="Q63" i="98"/>
  <c r="M63" i="98"/>
  <c r="AE62" i="98"/>
  <c r="Y62" i="98"/>
  <c r="Z62" i="98"/>
  <c r="Q62" i="98"/>
  <c r="M62" i="98"/>
  <c r="AE61" i="98"/>
  <c r="Y61" i="98"/>
  <c r="Z61" i="98"/>
  <c r="Q61" i="98"/>
  <c r="M61" i="98"/>
  <c r="AE60" i="98"/>
  <c r="Y60" i="98"/>
  <c r="Z60" i="98"/>
  <c r="Q60" i="98"/>
  <c r="M60" i="98"/>
  <c r="AE59" i="98"/>
  <c r="Y59" i="98"/>
  <c r="Z59" i="98"/>
  <c r="Q59" i="98"/>
  <c r="M59" i="98"/>
  <c r="AE58" i="98"/>
  <c r="Y58" i="98"/>
  <c r="Z58" i="98"/>
  <c r="Q58" i="98"/>
  <c r="R58" i="98"/>
  <c r="M58" i="98"/>
  <c r="AE57" i="98"/>
  <c r="Y57" i="98"/>
  <c r="Z57" i="98"/>
  <c r="Q57" i="98"/>
  <c r="M57" i="98"/>
  <c r="AE56" i="98"/>
  <c r="Y56" i="98"/>
  <c r="Z56" i="98"/>
  <c r="Q56" i="98"/>
  <c r="M56" i="98"/>
  <c r="AE55" i="98"/>
  <c r="Y55" i="98"/>
  <c r="Z55" i="98"/>
  <c r="Q55" i="98"/>
  <c r="M55" i="98"/>
  <c r="AE54" i="98"/>
  <c r="Y54" i="98"/>
  <c r="Z54" i="98"/>
  <c r="Q54" i="98"/>
  <c r="M54" i="98"/>
  <c r="AE53" i="98"/>
  <c r="Y53" i="98"/>
  <c r="Q53" i="98"/>
  <c r="M53" i="98"/>
  <c r="AE52" i="98"/>
  <c r="Y52" i="98"/>
  <c r="Z52" i="98"/>
  <c r="Z53" i="98"/>
  <c r="Q52" i="98"/>
  <c r="M52" i="98"/>
  <c r="AE51" i="98"/>
  <c r="Y51" i="98"/>
  <c r="Q51" i="98"/>
  <c r="M51" i="98"/>
  <c r="AE50" i="98"/>
  <c r="Y50" i="98"/>
  <c r="Z50" i="98"/>
  <c r="Q50" i="98"/>
  <c r="V50" i="98"/>
  <c r="AB50" i="98"/>
  <c r="M50" i="98"/>
  <c r="AE49" i="98"/>
  <c r="Y49" i="98"/>
  <c r="Z49" i="98"/>
  <c r="Q49" i="98"/>
  <c r="M49" i="98"/>
  <c r="AE48" i="98"/>
  <c r="Y48" i="98"/>
  <c r="Q48" i="98"/>
  <c r="M48" i="98"/>
  <c r="AE47" i="98"/>
  <c r="Y47" i="98"/>
  <c r="Z47" i="98"/>
  <c r="Z48" i="98"/>
  <c r="Q47" i="98"/>
  <c r="V47" i="98"/>
  <c r="AB47" i="98"/>
  <c r="M47" i="98"/>
  <c r="AE46" i="98"/>
  <c r="Y46" i="98"/>
  <c r="Q46" i="98"/>
  <c r="M46" i="98"/>
  <c r="AE45" i="98"/>
  <c r="Y45" i="98"/>
  <c r="Q45" i="98"/>
  <c r="V45" i="98"/>
  <c r="AB45" i="98"/>
  <c r="M45" i="98"/>
  <c r="AE44" i="98"/>
  <c r="Y44" i="98"/>
  <c r="Z44" i="98"/>
  <c r="Q44" i="98"/>
  <c r="V44" i="98"/>
  <c r="AB44" i="98"/>
  <c r="M44" i="98"/>
  <c r="AE43" i="98"/>
  <c r="Y43" i="98"/>
  <c r="Q43" i="98"/>
  <c r="M43" i="98"/>
  <c r="AE42" i="98"/>
  <c r="Y42" i="98"/>
  <c r="Z42" i="98"/>
  <c r="Q42" i="98"/>
  <c r="V42" i="98"/>
  <c r="AB42" i="98"/>
  <c r="M42" i="98"/>
  <c r="AE41" i="98"/>
  <c r="Y41" i="98"/>
  <c r="Q41" i="98"/>
  <c r="V41" i="98"/>
  <c r="AB41" i="98"/>
  <c r="M41" i="98"/>
  <c r="AE40" i="98"/>
  <c r="Y40" i="98"/>
  <c r="Z40" i="98"/>
  <c r="Z41" i="98"/>
  <c r="Q40" i="98"/>
  <c r="V40" i="98"/>
  <c r="AB40" i="98"/>
  <c r="M40" i="98"/>
  <c r="AE39" i="98"/>
  <c r="Y39" i="98"/>
  <c r="Z39" i="98"/>
  <c r="Q39" i="98"/>
  <c r="M39" i="98"/>
  <c r="AE38" i="98"/>
  <c r="Y38" i="98"/>
  <c r="Z38" i="98"/>
  <c r="Q38" i="98"/>
  <c r="M38" i="98"/>
  <c r="AE37" i="98"/>
  <c r="Y37" i="98"/>
  <c r="Z37" i="98"/>
  <c r="Q37" i="98"/>
  <c r="M37" i="98"/>
  <c r="AE36" i="98"/>
  <c r="Y36" i="98"/>
  <c r="Z36" i="98"/>
  <c r="Q36" i="98"/>
  <c r="M36" i="98"/>
  <c r="AE35" i="98"/>
  <c r="Y35" i="98"/>
  <c r="Z35" i="98"/>
  <c r="Q35" i="98"/>
  <c r="M35" i="98"/>
  <c r="AE34" i="98"/>
  <c r="Y34" i="98"/>
  <c r="Z34" i="98"/>
  <c r="Q34" i="98"/>
  <c r="M34" i="98"/>
  <c r="AE33" i="98"/>
  <c r="Y33" i="98"/>
  <c r="Z33" i="98"/>
  <c r="Q33" i="98"/>
  <c r="M33" i="98"/>
  <c r="AE32" i="98"/>
  <c r="Y32" i="98"/>
  <c r="Z32" i="98"/>
  <c r="Q32" i="98"/>
  <c r="M32" i="98"/>
  <c r="AE31" i="98"/>
  <c r="Y31" i="98"/>
  <c r="Z31" i="98"/>
  <c r="Q31" i="98"/>
  <c r="M31" i="98"/>
  <c r="AE30" i="98"/>
  <c r="Y30" i="98"/>
  <c r="Z30" i="98"/>
  <c r="Q30" i="98"/>
  <c r="M30" i="98"/>
  <c r="AE29" i="98"/>
  <c r="Y29" i="98"/>
  <c r="Z29" i="98"/>
  <c r="Q29" i="98"/>
  <c r="M29" i="98"/>
  <c r="AE28" i="98"/>
  <c r="Y28" i="98"/>
  <c r="Z28" i="98"/>
  <c r="Q28" i="98"/>
  <c r="M28" i="98"/>
  <c r="AE27" i="98"/>
  <c r="Y27" i="98"/>
  <c r="Z27" i="98"/>
  <c r="Q27" i="98"/>
  <c r="M27" i="98"/>
  <c r="AE26" i="98"/>
  <c r="Y26" i="98"/>
  <c r="Z26" i="98"/>
  <c r="Q26" i="98"/>
  <c r="M26" i="98"/>
  <c r="AE25" i="98"/>
  <c r="Y25" i="98"/>
  <c r="Z25" i="98"/>
  <c r="Q25" i="98"/>
  <c r="M25" i="98"/>
  <c r="AE24" i="98"/>
  <c r="Y24" i="98"/>
  <c r="Z24" i="98"/>
  <c r="Q24" i="98"/>
  <c r="M24" i="98"/>
  <c r="AE23" i="98"/>
  <c r="Y23" i="98"/>
  <c r="Z23" i="98"/>
  <c r="Q23" i="98"/>
  <c r="M23" i="98"/>
  <c r="AE22" i="98"/>
  <c r="Y22" i="98"/>
  <c r="Z22" i="98"/>
  <c r="Q22" i="98"/>
  <c r="M22" i="98"/>
  <c r="AE21" i="98"/>
  <c r="Y21" i="98"/>
  <c r="Z21" i="98"/>
  <c r="Q21" i="98"/>
  <c r="M21" i="98"/>
  <c r="AE20" i="98"/>
  <c r="Y20" i="98"/>
  <c r="Z20" i="98"/>
  <c r="Q20" i="98"/>
  <c r="M20" i="98"/>
  <c r="AE19" i="98"/>
  <c r="Y19" i="98"/>
  <c r="Z19" i="98"/>
  <c r="Q19" i="98"/>
  <c r="M19" i="98"/>
  <c r="AE18" i="98"/>
  <c r="Y18" i="98"/>
  <c r="Z18" i="98"/>
  <c r="Q18" i="98"/>
  <c r="M18" i="98"/>
  <c r="AE17" i="98"/>
  <c r="Y17" i="98"/>
  <c r="Z17" i="98"/>
  <c r="Q17" i="98"/>
  <c r="M17" i="98"/>
  <c r="AE16" i="98"/>
  <c r="Y16" i="98"/>
  <c r="Z16" i="98"/>
  <c r="Q16" i="98"/>
  <c r="M16" i="98"/>
  <c r="AE15" i="98"/>
  <c r="Y15" i="98"/>
  <c r="Z15" i="98"/>
  <c r="Q15" i="98"/>
  <c r="M15" i="98"/>
  <c r="AE14" i="98"/>
  <c r="Y14" i="98"/>
  <c r="Z14" i="98"/>
  <c r="Q14" i="98"/>
  <c r="M14" i="98"/>
  <c r="AE13" i="98"/>
  <c r="Z13" i="98"/>
  <c r="Y13" i="98"/>
  <c r="Q13" i="98"/>
  <c r="M13" i="98"/>
  <c r="AE12" i="98"/>
  <c r="Y12" i="98"/>
  <c r="Z12" i="98"/>
  <c r="Q12" i="98"/>
  <c r="M12" i="98"/>
  <c r="AE11" i="98"/>
  <c r="Y11" i="98"/>
  <c r="Z11" i="98"/>
  <c r="Q11" i="98"/>
  <c r="M11" i="98"/>
  <c r="AE10" i="98"/>
  <c r="Y10" i="98"/>
  <c r="Z10" i="98"/>
  <c r="Q10" i="98"/>
  <c r="M10" i="98"/>
  <c r="AE9" i="98"/>
  <c r="Y9" i="98"/>
  <c r="Z9" i="98"/>
  <c r="Q9" i="98"/>
  <c r="M9" i="98"/>
  <c r="AE8" i="98"/>
  <c r="Y8" i="98"/>
  <c r="Z8" i="98"/>
  <c r="Q8" i="98"/>
  <c r="M8" i="98"/>
  <c r="AG1" i="98"/>
  <c r="S289" i="98"/>
  <c r="AA55" i="98"/>
  <c r="AA56" i="98"/>
  <c r="AA59" i="98"/>
  <c r="AA60" i="98"/>
  <c r="AA63" i="98"/>
  <c r="AA64" i="98"/>
  <c r="AA67" i="98"/>
  <c r="AA68" i="98"/>
  <c r="AA71" i="98"/>
  <c r="AA72" i="98"/>
  <c r="R288" i="98"/>
  <c r="R300" i="98"/>
  <c r="R308" i="98"/>
  <c r="R309" i="98"/>
  <c r="R318" i="98"/>
  <c r="R319" i="98"/>
  <c r="R322" i="98"/>
  <c r="R324" i="98"/>
  <c r="R325" i="98"/>
  <c r="R327" i="98"/>
  <c r="R328" i="98"/>
  <c r="R329" i="98"/>
  <c r="R357" i="98"/>
  <c r="R358" i="98"/>
  <c r="R359" i="98"/>
  <c r="R360" i="98"/>
  <c r="R408" i="98"/>
  <c r="R415" i="98"/>
  <c r="R416" i="98"/>
  <c r="R417" i="98"/>
  <c r="R418" i="98"/>
  <c r="R444" i="98"/>
  <c r="R445" i="98"/>
  <c r="R446" i="98"/>
  <c r="R447" i="98"/>
  <c r="R448" i="98"/>
  <c r="R46" i="98"/>
  <c r="R55" i="98"/>
  <c r="R62" i="98"/>
  <c r="R63" i="98"/>
  <c r="R66" i="98"/>
  <c r="R67" i="98"/>
  <c r="R70" i="98"/>
  <c r="R71" i="98"/>
  <c r="R233" i="98"/>
  <c r="R234" i="98"/>
  <c r="R235" i="98"/>
  <c r="R496" i="98"/>
  <c r="A228" i="98"/>
  <c r="AD227" i="98"/>
  <c r="AE227" i="98"/>
  <c r="AC140" i="98"/>
  <c r="W140" i="98"/>
  <c r="U140" i="98"/>
  <c r="AC156" i="98"/>
  <c r="W156" i="98"/>
  <c r="U156" i="98"/>
  <c r="AC160" i="98"/>
  <c r="W160" i="98"/>
  <c r="U160" i="98"/>
  <c r="AC117" i="98"/>
  <c r="W117" i="98"/>
  <c r="U117" i="98"/>
  <c r="AC73" i="98"/>
  <c r="W73" i="98"/>
  <c r="U73" i="98"/>
  <c r="AC99" i="98"/>
  <c r="W99" i="98"/>
  <c r="U99" i="98"/>
  <c r="AC101" i="98"/>
  <c r="W101" i="98"/>
  <c r="U101" i="98"/>
  <c r="AC103" i="98"/>
  <c r="W103" i="98"/>
  <c r="U103" i="98"/>
  <c r="AC107" i="98"/>
  <c r="W107" i="98"/>
  <c r="U107" i="98"/>
  <c r="AA81" i="98"/>
  <c r="AA52" i="98"/>
  <c r="R59" i="98"/>
  <c r="R83" i="98"/>
  <c r="R84" i="98"/>
  <c r="R86" i="98"/>
  <c r="R87" i="98"/>
  <c r="R98" i="98"/>
  <c r="R99" i="98"/>
  <c r="R100" i="98"/>
  <c r="R101" i="98"/>
  <c r="R102" i="98"/>
  <c r="R103" i="98"/>
  <c r="R104" i="98"/>
  <c r="R105" i="98"/>
  <c r="R110" i="98"/>
  <c r="R111" i="98"/>
  <c r="R114" i="98"/>
  <c r="R115" i="98"/>
  <c r="R118" i="98"/>
  <c r="R119" i="98"/>
  <c r="R122" i="98"/>
  <c r="R124" i="98"/>
  <c r="R125" i="98"/>
  <c r="R126" i="98"/>
  <c r="R127" i="98"/>
  <c r="R251" i="98"/>
  <c r="R252" i="98"/>
  <c r="R253" i="98"/>
  <c r="R254" i="98"/>
  <c r="R266" i="98"/>
  <c r="R267" i="98"/>
  <c r="R271" i="98"/>
  <c r="R272" i="98"/>
  <c r="R274" i="98"/>
  <c r="R280" i="98"/>
  <c r="R281" i="98"/>
  <c r="R282" i="98"/>
  <c r="R487" i="98"/>
  <c r="R500" i="98"/>
  <c r="R501" i="98"/>
  <c r="R502" i="98"/>
  <c r="R508" i="98"/>
  <c r="AA8" i="98"/>
  <c r="R10" i="98"/>
  <c r="R11" i="98"/>
  <c r="AA11" i="98"/>
  <c r="AA12" i="98"/>
  <c r="R14" i="98"/>
  <c r="R15" i="98"/>
  <c r="AA15" i="98"/>
  <c r="AA16" i="98"/>
  <c r="R18" i="98"/>
  <c r="R19" i="98"/>
  <c r="AA19" i="98"/>
  <c r="AA20" i="98"/>
  <c r="R22" i="98"/>
  <c r="R23" i="98"/>
  <c r="AA23" i="98"/>
  <c r="AA24" i="98"/>
  <c r="R26" i="98"/>
  <c r="R27" i="98"/>
  <c r="AA27" i="98"/>
  <c r="AA28" i="98"/>
  <c r="R30" i="98"/>
  <c r="R31" i="98"/>
  <c r="R32" i="98"/>
  <c r="R33" i="98"/>
  <c r="AA33" i="98"/>
  <c r="AA34" i="98"/>
  <c r="R36" i="98"/>
  <c r="R37" i="98"/>
  <c r="AA37" i="98"/>
  <c r="AA38" i="98"/>
  <c r="R41" i="98"/>
  <c r="AA44" i="98"/>
  <c r="AA47" i="98"/>
  <c r="R49" i="98"/>
  <c r="AA73" i="98"/>
  <c r="AA74" i="98"/>
  <c r="R76" i="98"/>
  <c r="R77" i="98"/>
  <c r="AA77" i="98"/>
  <c r="AA78" i="98"/>
  <c r="R80" i="98"/>
  <c r="R81" i="98"/>
  <c r="AA87" i="98"/>
  <c r="AA88" i="98"/>
  <c r="R90" i="98"/>
  <c r="R91" i="98"/>
  <c r="AA91" i="98"/>
  <c r="AA92" i="98"/>
  <c r="R94" i="98"/>
  <c r="AC97" i="98"/>
  <c r="W97" i="98"/>
  <c r="U97" i="98"/>
  <c r="AC131" i="98"/>
  <c r="W131" i="98"/>
  <c r="R132" i="98"/>
  <c r="R133" i="98"/>
  <c r="AA607" i="98"/>
  <c r="AC136" i="98"/>
  <c r="W136" i="98"/>
  <c r="U136" i="98"/>
  <c r="R137" i="98"/>
  <c r="AA144" i="98"/>
  <c r="AC152" i="98"/>
  <c r="W152" i="98"/>
  <c r="U152" i="98"/>
  <c r="AC164" i="98"/>
  <c r="W164" i="98"/>
  <c r="U164" i="98"/>
  <c r="R189" i="98"/>
  <c r="R190" i="98"/>
  <c r="R191" i="98"/>
  <c r="R192" i="98"/>
  <c r="R193" i="98"/>
  <c r="R194" i="98"/>
  <c r="R195" i="98"/>
  <c r="R196" i="98"/>
  <c r="R197" i="98"/>
  <c r="R198" i="98"/>
  <c r="R199" i="98"/>
  <c r="R200" i="98"/>
  <c r="R201" i="98"/>
  <c r="R202" i="98"/>
  <c r="R203" i="98"/>
  <c r="R204" i="98"/>
  <c r="R205" i="98"/>
  <c r="R206" i="98"/>
  <c r="R210" i="98"/>
  <c r="R211" i="98"/>
  <c r="R212" i="98"/>
  <c r="R213" i="98"/>
  <c r="R214" i="98"/>
  <c r="R215" i="98"/>
  <c r="R216" i="98"/>
  <c r="R217" i="98"/>
  <c r="R218" i="98"/>
  <c r="R219" i="98"/>
  <c r="R220" i="98"/>
  <c r="R224" i="98"/>
  <c r="R225" i="98"/>
  <c r="R226" i="98"/>
  <c r="R227" i="98"/>
  <c r="R228" i="98"/>
  <c r="R229" i="98"/>
  <c r="R230" i="98"/>
  <c r="R231" i="98"/>
  <c r="R238" i="98"/>
  <c r="R239" i="98"/>
  <c r="R240" i="98"/>
  <c r="R241" i="98"/>
  <c r="R242" i="98"/>
  <c r="R244" i="98"/>
  <c r="R245" i="98"/>
  <c r="R246" i="98"/>
  <c r="R247" i="98"/>
  <c r="R248" i="98"/>
  <c r="R259" i="98"/>
  <c r="R262" i="98"/>
  <c r="R275" i="98"/>
  <c r="R284" i="98"/>
  <c r="R285" i="98"/>
  <c r="R293" i="98"/>
  <c r="R294" i="98"/>
  <c r="R296" i="98"/>
  <c r="R304" i="98"/>
  <c r="R306" i="98"/>
  <c r="R387" i="98"/>
  <c r="R388" i="98"/>
  <c r="R389" i="98"/>
  <c r="R390" i="98"/>
  <c r="R391" i="98"/>
  <c r="R396" i="98"/>
  <c r="R397" i="98"/>
  <c r="R398" i="98"/>
  <c r="R399" i="98"/>
  <c r="R400" i="98"/>
  <c r="R413" i="98"/>
  <c r="R414" i="98"/>
  <c r="R420" i="98"/>
  <c r="R421" i="98"/>
  <c r="R422" i="98"/>
  <c r="R423" i="98"/>
  <c r="R424" i="98"/>
  <c r="R425" i="98"/>
  <c r="R427" i="98"/>
  <c r="R428" i="98"/>
  <c r="R429" i="98"/>
  <c r="R430" i="98"/>
  <c r="R431" i="98"/>
  <c r="R432" i="98"/>
  <c r="R434" i="98"/>
  <c r="R435" i="98"/>
  <c r="R436" i="98"/>
  <c r="R437" i="98"/>
  <c r="R451" i="98"/>
  <c r="R452" i="98"/>
  <c r="R453" i="98"/>
  <c r="R454" i="98"/>
  <c r="R455" i="98"/>
  <c r="R456" i="98"/>
  <c r="R457" i="98"/>
  <c r="R458" i="98"/>
  <c r="R459" i="98"/>
  <c r="R460" i="98"/>
  <c r="R461" i="98"/>
  <c r="R462" i="98"/>
  <c r="R463" i="98"/>
  <c r="R464" i="98"/>
  <c r="R465" i="98"/>
  <c r="R466" i="98"/>
  <c r="R467" i="98"/>
  <c r="R468" i="98"/>
  <c r="R469" i="98"/>
  <c r="R470" i="98"/>
  <c r="R471" i="98"/>
  <c r="R472" i="98"/>
  <c r="R473" i="98"/>
  <c r="R474" i="98"/>
  <c r="R475" i="98"/>
  <c r="R476" i="98"/>
  <c r="R477" i="98"/>
  <c r="R478" i="98"/>
  <c r="R479" i="98"/>
  <c r="R480" i="98"/>
  <c r="R481" i="98"/>
  <c r="R482" i="98"/>
  <c r="R483" i="98"/>
  <c r="R484" i="98"/>
  <c r="R485" i="98"/>
  <c r="R489" i="98"/>
  <c r="R490" i="98"/>
  <c r="R493" i="98"/>
  <c r="R494" i="98"/>
  <c r="R498" i="98"/>
  <c r="R506" i="98"/>
  <c r="R516" i="98"/>
  <c r="R518" i="98"/>
  <c r="R549" i="98"/>
  <c r="R552" i="98"/>
  <c r="R9" i="98"/>
  <c r="R12" i="98"/>
  <c r="R13" i="98"/>
  <c r="R16" i="98"/>
  <c r="R17" i="98"/>
  <c r="R20" i="98"/>
  <c r="R21" i="98"/>
  <c r="R24" i="98"/>
  <c r="R25" i="98"/>
  <c r="R28" i="98"/>
  <c r="R29" i="98"/>
  <c r="R34" i="98"/>
  <c r="R35" i="98"/>
  <c r="R38" i="98"/>
  <c r="R39" i="98"/>
  <c r="R42" i="98"/>
  <c r="R43" i="98"/>
  <c r="R44" i="98"/>
  <c r="R45" i="98"/>
  <c r="R47" i="98"/>
  <c r="R48" i="98"/>
  <c r="R50" i="98"/>
  <c r="R51" i="98"/>
  <c r="R52" i="98"/>
  <c r="R53" i="98"/>
  <c r="R56" i="98"/>
  <c r="R57" i="98"/>
  <c r="R60" i="98"/>
  <c r="R61" i="98"/>
  <c r="R64" i="98"/>
  <c r="R65" i="98"/>
  <c r="R68" i="98"/>
  <c r="R69" i="98"/>
  <c r="R72" i="98"/>
  <c r="AC72" i="98"/>
  <c r="W72" i="98"/>
  <c r="U72" i="98"/>
  <c r="R73" i="98"/>
  <c r="R74" i="98"/>
  <c r="R75" i="98"/>
  <c r="R78" i="98"/>
  <c r="R79" i="98"/>
  <c r="R82" i="98"/>
  <c r="AA83" i="98"/>
  <c r="R85" i="98"/>
  <c r="R88" i="98"/>
  <c r="R89" i="98"/>
  <c r="R92" i="98"/>
  <c r="R93" i="98"/>
  <c r="R95" i="98"/>
  <c r="R96" i="98"/>
  <c r="R97" i="98"/>
  <c r="AA97" i="98"/>
  <c r="AA98" i="98"/>
  <c r="AA99" i="98"/>
  <c r="AA100" i="98"/>
  <c r="AA101" i="98"/>
  <c r="AA102" i="98"/>
  <c r="AA103" i="98"/>
  <c r="AA104" i="98"/>
  <c r="R106" i="98"/>
  <c r="R107" i="98"/>
  <c r="R108" i="98"/>
  <c r="R109" i="98"/>
  <c r="AA109" i="98"/>
  <c r="AA110" i="98"/>
  <c r="R112" i="98"/>
  <c r="R113" i="98"/>
  <c r="AA113" i="98"/>
  <c r="AA114" i="98"/>
  <c r="R117" i="98"/>
  <c r="R121" i="98"/>
  <c r="R123" i="98"/>
  <c r="AC127" i="98"/>
  <c r="W127" i="98"/>
  <c r="R128" i="98"/>
  <c r="R129" i="98"/>
  <c r="R130" i="98"/>
  <c r="R131" i="98"/>
  <c r="AA134" i="98"/>
  <c r="R135" i="98"/>
  <c r="R136" i="98"/>
  <c r="AC138" i="98"/>
  <c r="W138" i="98"/>
  <c r="U138" i="98"/>
  <c r="AC142" i="98"/>
  <c r="W142" i="98"/>
  <c r="U142" i="98"/>
  <c r="AC146" i="98"/>
  <c r="W146" i="98"/>
  <c r="U146" i="98"/>
  <c r="AC150" i="98"/>
  <c r="W150" i="98"/>
  <c r="U150" i="98"/>
  <c r="AC154" i="98"/>
  <c r="W154" i="98"/>
  <c r="U154" i="98"/>
  <c r="AC162" i="98"/>
  <c r="W162" i="98"/>
  <c r="U162" i="98"/>
  <c r="AC166" i="98"/>
  <c r="W166" i="98"/>
  <c r="U166" i="98"/>
  <c r="R207" i="98"/>
  <c r="R208" i="98"/>
  <c r="R209" i="98"/>
  <c r="R221" i="98"/>
  <c r="R222" i="98"/>
  <c r="R232" i="98"/>
  <c r="R236" i="98"/>
  <c r="R237" i="98"/>
  <c r="R243" i="98"/>
  <c r="R249" i="98"/>
  <c r="R255" i="98"/>
  <c r="R256" i="98"/>
  <c r="R257" i="98"/>
  <c r="R258" i="98"/>
  <c r="R260" i="98"/>
  <c r="R261" i="98"/>
  <c r="R263" i="98"/>
  <c r="R264" i="98"/>
  <c r="R265" i="98"/>
  <c r="R268" i="98"/>
  <c r="R269" i="98"/>
  <c r="R270" i="98"/>
  <c r="R273" i="98"/>
  <c r="R276" i="98"/>
  <c r="AA614" i="98"/>
  <c r="R279" i="98"/>
  <c r="R283" i="98"/>
  <c r="AA621" i="98"/>
  <c r="R287" i="98"/>
  <c r="R289" i="98"/>
  <c r="R291" i="98"/>
  <c r="R292" i="98"/>
  <c r="R295" i="98"/>
  <c r="R297" i="98"/>
  <c r="R298" i="98"/>
  <c r="R301" i="98"/>
  <c r="R302" i="98"/>
  <c r="R303" i="98"/>
  <c r="R305" i="98"/>
  <c r="R307" i="98"/>
  <c r="R310" i="98"/>
  <c r="R311" i="98"/>
  <c r="R312" i="98"/>
  <c r="R313" i="98"/>
  <c r="R314" i="98"/>
  <c r="R315" i="98"/>
  <c r="R316" i="98"/>
  <c r="R317" i="98"/>
  <c r="AA628" i="98"/>
  <c r="R321" i="98"/>
  <c r="R323" i="98"/>
  <c r="R326" i="98"/>
  <c r="AA635" i="98"/>
  <c r="R331" i="98"/>
  <c r="R332" i="98"/>
  <c r="R333" i="98"/>
  <c r="R334" i="98"/>
  <c r="R335" i="98"/>
  <c r="R336" i="98"/>
  <c r="R337" i="98"/>
  <c r="R338" i="98"/>
  <c r="R339" i="98"/>
  <c r="R340" i="98"/>
  <c r="R341" i="98"/>
  <c r="R342" i="98"/>
  <c r="R344" i="98"/>
  <c r="R345" i="98"/>
  <c r="R346" i="98"/>
  <c r="R347" i="98"/>
  <c r="R348" i="98"/>
  <c r="R349" i="98"/>
  <c r="R350" i="98"/>
  <c r="R351" i="98"/>
  <c r="R352" i="98"/>
  <c r="R353" i="98"/>
  <c r="R354" i="98"/>
  <c r="R355" i="98"/>
  <c r="R356" i="98"/>
  <c r="R361" i="98"/>
  <c r="R362" i="98"/>
  <c r="R363" i="98"/>
  <c r="R364" i="98"/>
  <c r="R365" i="98"/>
  <c r="R366" i="98"/>
  <c r="R367" i="98"/>
  <c r="R368" i="98"/>
  <c r="R369" i="98"/>
  <c r="R370" i="98"/>
  <c r="R371" i="98"/>
  <c r="R372" i="98"/>
  <c r="R373" i="98"/>
  <c r="R374" i="98"/>
  <c r="R375" i="98"/>
  <c r="R376" i="98"/>
  <c r="R377" i="98"/>
  <c r="R378" i="98"/>
  <c r="R379" i="98"/>
  <c r="R380" i="98"/>
  <c r="R381" i="98"/>
  <c r="R382" i="98"/>
  <c r="R383" i="98"/>
  <c r="R384" i="98"/>
  <c r="R385" i="98"/>
  <c r="R386" i="98"/>
  <c r="R392" i="98"/>
  <c r="R393" i="98"/>
  <c r="R394" i="98"/>
  <c r="R395" i="98"/>
  <c r="R401" i="98"/>
  <c r="R402" i="98"/>
  <c r="R403" i="98"/>
  <c r="R404" i="98"/>
  <c r="R405" i="98"/>
  <c r="R406" i="98"/>
  <c r="R407" i="98"/>
  <c r="R426" i="98"/>
  <c r="R438" i="98"/>
  <c r="R439" i="98"/>
  <c r="R440" i="98"/>
  <c r="R441" i="98"/>
  <c r="R442" i="98"/>
  <c r="R443" i="98"/>
  <c r="R486" i="98"/>
  <c r="R488" i="98"/>
  <c r="R491" i="98"/>
  <c r="R492" i="98"/>
  <c r="R495" i="98"/>
  <c r="R497" i="98"/>
  <c r="R499" i="98"/>
  <c r="R503" i="98"/>
  <c r="R504" i="98"/>
  <c r="R505" i="98"/>
  <c r="R507" i="98"/>
  <c r="R509" i="98"/>
  <c r="R510" i="98"/>
  <c r="R511" i="98"/>
  <c r="R512" i="98"/>
  <c r="R513" i="98"/>
  <c r="R514" i="98"/>
  <c r="R515" i="98"/>
  <c r="R517" i="98"/>
  <c r="R519" i="98"/>
  <c r="R520" i="98"/>
  <c r="R523" i="98"/>
  <c r="R528" i="98"/>
  <c r="R529" i="98"/>
  <c r="R530" i="98"/>
  <c r="R531" i="98"/>
  <c r="R532" i="98"/>
  <c r="R543" i="98"/>
  <c r="R544" i="98"/>
  <c r="R545" i="98"/>
  <c r="R546" i="98"/>
  <c r="R547" i="98"/>
  <c r="R548" i="98"/>
  <c r="R409" i="98"/>
  <c r="R410" i="98"/>
  <c r="R411" i="98"/>
  <c r="R412" i="98"/>
  <c r="R419" i="98"/>
  <c r="R449" i="98"/>
  <c r="R450" i="98"/>
  <c r="AA172" i="98"/>
  <c r="Z209" i="98"/>
  <c r="AA209" i="98"/>
  <c r="AC174" i="98"/>
  <c r="W174" i="98"/>
  <c r="U174" i="98"/>
  <c r="Z223" i="98"/>
  <c r="AA223" i="98"/>
  <c r="Z321" i="98"/>
  <c r="AA321" i="98"/>
  <c r="Z326" i="98"/>
  <c r="AA326" i="98"/>
  <c r="Z329" i="98"/>
  <c r="AA329" i="98"/>
  <c r="Z364" i="98"/>
  <c r="AA364" i="98"/>
  <c r="Z395" i="98"/>
  <c r="AA395" i="98"/>
  <c r="Z400" i="98"/>
  <c r="AA400" i="98"/>
  <c r="Z418" i="98"/>
  <c r="AA418" i="98"/>
  <c r="Z425" i="98"/>
  <c r="AA425" i="98"/>
  <c r="Z448" i="98"/>
  <c r="AA448" i="98"/>
  <c r="Z527" i="98"/>
  <c r="AA527" i="98"/>
  <c r="Z560" i="98"/>
  <c r="AA560" i="98"/>
  <c r="Z567" i="98"/>
  <c r="AA567" i="98"/>
  <c r="AC190" i="98"/>
  <c r="W190" i="98"/>
  <c r="U190" i="98"/>
  <c r="AC478" i="98"/>
  <c r="W478" i="98"/>
  <c r="U478" i="98"/>
  <c r="AC182" i="98"/>
  <c r="W182" i="98"/>
  <c r="U182" i="98"/>
  <c r="AC198" i="98"/>
  <c r="W198" i="98"/>
  <c r="U198" i="98"/>
  <c r="AC214" i="98"/>
  <c r="W214" i="98"/>
  <c r="U214" i="98"/>
  <c r="AA390" i="98"/>
  <c r="AC406" i="98"/>
  <c r="W406" i="98"/>
  <c r="U406" i="98"/>
  <c r="AC438" i="98"/>
  <c r="W438" i="98"/>
  <c r="U438" i="98"/>
  <c r="AC470" i="98"/>
  <c r="W470" i="98"/>
  <c r="U470" i="98"/>
  <c r="AC546" i="98"/>
  <c r="W546" i="98"/>
  <c r="U546" i="98"/>
  <c r="AC178" i="98"/>
  <c r="W178" i="98"/>
  <c r="U178" i="98"/>
  <c r="AC186" i="98"/>
  <c r="W186" i="98"/>
  <c r="U186" i="98"/>
  <c r="AC202" i="98"/>
  <c r="W202" i="98"/>
  <c r="U202" i="98"/>
  <c r="AC210" i="98"/>
  <c r="W210" i="98"/>
  <c r="U210" i="98"/>
  <c r="AC218" i="98"/>
  <c r="W218" i="98"/>
  <c r="U218" i="98"/>
  <c r="AA316" i="98"/>
  <c r="AA324" i="98"/>
  <c r="AC332" i="98"/>
  <c r="W332" i="98"/>
  <c r="U332" i="98"/>
  <c r="AC340" i="98"/>
  <c r="W340" i="98"/>
  <c r="U340" i="98"/>
  <c r="AC341" i="98"/>
  <c r="W341" i="98"/>
  <c r="U341" i="98"/>
  <c r="AC348" i="98"/>
  <c r="W348" i="98"/>
  <c r="U348" i="98"/>
  <c r="AC361" i="98"/>
  <c r="W361" i="98"/>
  <c r="U361" i="98"/>
  <c r="AA385" i="98"/>
  <c r="AC402" i="98"/>
  <c r="W402" i="98"/>
  <c r="U402" i="98"/>
  <c r="AC422" i="98"/>
  <c r="W422" i="98"/>
  <c r="U422" i="98"/>
  <c r="AC442" i="98"/>
  <c r="W442" i="98"/>
  <c r="U442" i="98"/>
  <c r="AC450" i="98"/>
  <c r="W450" i="98"/>
  <c r="U450" i="98"/>
  <c r="AC458" i="98"/>
  <c r="W458" i="98"/>
  <c r="U458" i="98"/>
  <c r="AC474" i="98"/>
  <c r="W474" i="98"/>
  <c r="U474" i="98"/>
  <c r="AC482" i="98"/>
  <c r="W482" i="98"/>
  <c r="U482" i="98"/>
  <c r="AC530" i="98"/>
  <c r="W530" i="98"/>
  <c r="U530" i="98"/>
  <c r="AA541" i="98"/>
  <c r="Z549" i="98"/>
  <c r="AA549" i="98"/>
  <c r="AC556" i="98"/>
  <c r="W556" i="98"/>
  <c r="U556" i="98"/>
  <c r="Z356" i="98"/>
  <c r="AA356" i="98"/>
  <c r="AA355" i="98"/>
  <c r="Z437" i="98"/>
  <c r="AA437" i="98"/>
  <c r="AA436" i="98"/>
  <c r="AC176" i="98"/>
  <c r="W176" i="98"/>
  <c r="U176" i="98"/>
  <c r="AC180" i="98"/>
  <c r="W180" i="98"/>
  <c r="U180" i="98"/>
  <c r="AC184" i="98"/>
  <c r="W184" i="98"/>
  <c r="U184" i="98"/>
  <c r="AC188" i="98"/>
  <c r="W188" i="98"/>
  <c r="U188" i="98"/>
  <c r="AC204" i="98"/>
  <c r="W204" i="98"/>
  <c r="U204" i="98"/>
  <c r="AC310" i="98"/>
  <c r="W310" i="98"/>
  <c r="U310" i="98"/>
  <c r="AA318" i="98"/>
  <c r="AC330" i="98"/>
  <c r="W330" i="98"/>
  <c r="U330" i="98"/>
  <c r="AC334" i="98"/>
  <c r="W334" i="98"/>
  <c r="U334" i="98"/>
  <c r="AC351" i="98"/>
  <c r="W351" i="98"/>
  <c r="U351" i="98"/>
  <c r="AC366" i="98"/>
  <c r="W366" i="98"/>
  <c r="U366" i="98"/>
  <c r="AC367" i="98"/>
  <c r="W367" i="98"/>
  <c r="U367" i="98"/>
  <c r="AC371" i="98"/>
  <c r="W371" i="98"/>
  <c r="U371" i="98"/>
  <c r="AC374" i="98"/>
  <c r="W374" i="98"/>
  <c r="U374" i="98"/>
  <c r="AC375" i="98"/>
  <c r="W375" i="98"/>
  <c r="U375" i="98"/>
  <c r="AC379" i="98"/>
  <c r="W379" i="98"/>
  <c r="U379" i="98"/>
  <c r="AC420" i="98"/>
  <c r="W420" i="98"/>
  <c r="U420" i="98"/>
  <c r="AC432" i="98"/>
  <c r="W432" i="98"/>
  <c r="U432" i="98"/>
  <c r="AC440" i="98"/>
  <c r="W440" i="98"/>
  <c r="U440" i="98"/>
  <c r="AC444" i="98"/>
  <c r="W444" i="98"/>
  <c r="U444" i="98"/>
  <c r="AC452" i="98"/>
  <c r="W452" i="98"/>
  <c r="U452" i="98"/>
  <c r="AC456" i="98"/>
  <c r="W456" i="98"/>
  <c r="U456" i="98"/>
  <c r="AC460" i="98"/>
  <c r="W460" i="98"/>
  <c r="U460" i="98"/>
  <c r="AC464" i="98"/>
  <c r="W464" i="98"/>
  <c r="U464" i="98"/>
  <c r="AC468" i="98"/>
  <c r="W468" i="98"/>
  <c r="U468" i="98"/>
  <c r="AC472" i="98"/>
  <c r="W472" i="98"/>
  <c r="U472" i="98"/>
  <c r="AC476" i="98"/>
  <c r="W476" i="98"/>
  <c r="U476" i="98"/>
  <c r="AC480" i="98"/>
  <c r="W480" i="98"/>
  <c r="U480" i="98"/>
  <c r="AC543" i="98"/>
  <c r="W543" i="98"/>
  <c r="U543" i="98"/>
  <c r="AC544" i="98"/>
  <c r="W544" i="98"/>
  <c r="U544" i="98"/>
  <c r="AC552" i="98"/>
  <c r="W552" i="98"/>
  <c r="U552" i="98"/>
  <c r="AC562" i="98"/>
  <c r="W562" i="98"/>
  <c r="U562" i="98"/>
  <c r="AC565" i="98"/>
  <c r="W565" i="98"/>
  <c r="U565" i="98"/>
  <c r="Z122" i="98"/>
  <c r="AC122" i="98"/>
  <c r="W122" i="98"/>
  <c r="AA121" i="98"/>
  <c r="AC41" i="98"/>
  <c r="W41" i="98"/>
  <c r="U41" i="98"/>
  <c r="AA48" i="98"/>
  <c r="AA82" i="98"/>
  <c r="AA84" i="98"/>
  <c r="AC119" i="98"/>
  <c r="W119" i="98"/>
  <c r="U119" i="98"/>
  <c r="AC158" i="98"/>
  <c r="W158" i="98"/>
  <c r="U158" i="98"/>
  <c r="Z206" i="98"/>
  <c r="AA206" i="98"/>
  <c r="AA205" i="98"/>
  <c r="Z220" i="98"/>
  <c r="AA220" i="98"/>
  <c r="AA219" i="98"/>
  <c r="Z426" i="98"/>
  <c r="AA426" i="98"/>
  <c r="AA9" i="98"/>
  <c r="AA10" i="98"/>
  <c r="AA13" i="98"/>
  <c r="AA14" i="98"/>
  <c r="AA17" i="98"/>
  <c r="AA18" i="98"/>
  <c r="AA21" i="98"/>
  <c r="AA22" i="98"/>
  <c r="AA25" i="98"/>
  <c r="AA26" i="98"/>
  <c r="AA29" i="98"/>
  <c r="AA30" i="98"/>
  <c r="AA31" i="98"/>
  <c r="AA32" i="98"/>
  <c r="AA35" i="98"/>
  <c r="AA36" i="98"/>
  <c r="AA39" i="98"/>
  <c r="AA40" i="98"/>
  <c r="AA41" i="98"/>
  <c r="AA42" i="98"/>
  <c r="Z43" i="98"/>
  <c r="AA43" i="98"/>
  <c r="Z45" i="98"/>
  <c r="Z46" i="98"/>
  <c r="AA46" i="98"/>
  <c r="AA49" i="98"/>
  <c r="AA50" i="98"/>
  <c r="Z51" i="98"/>
  <c r="AA53" i="98"/>
  <c r="AA54" i="98"/>
  <c r="AA57" i="98"/>
  <c r="AA58" i="98"/>
  <c r="AA61" i="98"/>
  <c r="AA62" i="98"/>
  <c r="AA65" i="98"/>
  <c r="AA66" i="98"/>
  <c r="AC68" i="98"/>
  <c r="W68" i="98"/>
  <c r="U68" i="98"/>
  <c r="AA69" i="98"/>
  <c r="AA70" i="98"/>
  <c r="AA75" i="98"/>
  <c r="AA76" i="98"/>
  <c r="AA79" i="98"/>
  <c r="AA80" i="98"/>
  <c r="AA85" i="98"/>
  <c r="AA86" i="98"/>
  <c r="AA89" i="98"/>
  <c r="AA90" i="98"/>
  <c r="AA93" i="98"/>
  <c r="AA94" i="98"/>
  <c r="AA95" i="98"/>
  <c r="AA96" i="98"/>
  <c r="AC104" i="98"/>
  <c r="W104" i="98"/>
  <c r="U104" i="98"/>
  <c r="AA105" i="98"/>
  <c r="AA106" i="98"/>
  <c r="AA107" i="98"/>
  <c r="AA108" i="98"/>
  <c r="AA111" i="98"/>
  <c r="AA112" i="98"/>
  <c r="AA115" i="98"/>
  <c r="AC118" i="98"/>
  <c r="W118" i="98"/>
  <c r="U118" i="98"/>
  <c r="AA118" i="98"/>
  <c r="AC129" i="98"/>
  <c r="W129" i="98"/>
  <c r="AC133" i="98"/>
  <c r="W133" i="98"/>
  <c r="AC137" i="98"/>
  <c r="W137" i="98"/>
  <c r="U137" i="98"/>
  <c r="AC139" i="98"/>
  <c r="W139" i="98"/>
  <c r="U139" i="98"/>
  <c r="AC141" i="98"/>
  <c r="W141" i="98"/>
  <c r="U141" i="98"/>
  <c r="AC143" i="98"/>
  <c r="W143" i="98"/>
  <c r="U143" i="98"/>
  <c r="AC145" i="98"/>
  <c r="W145" i="98"/>
  <c r="U145" i="98"/>
  <c r="AC149" i="98"/>
  <c r="W149" i="98"/>
  <c r="U149" i="98"/>
  <c r="AC151" i="98"/>
  <c r="W151" i="98"/>
  <c r="U151" i="98"/>
  <c r="AC153" i="98"/>
  <c r="W153" i="98"/>
  <c r="U153" i="98"/>
  <c r="AC155" i="98"/>
  <c r="W155" i="98"/>
  <c r="U155" i="98"/>
  <c r="AA157" i="98"/>
  <c r="AC159" i="98"/>
  <c r="W159" i="98"/>
  <c r="U159" i="98"/>
  <c r="AC161" i="98"/>
  <c r="W161" i="98"/>
  <c r="U161" i="98"/>
  <c r="AC163" i="98"/>
  <c r="W163" i="98"/>
  <c r="U163" i="98"/>
  <c r="AC165" i="98"/>
  <c r="W165" i="98"/>
  <c r="U165" i="98"/>
  <c r="AC167" i="98"/>
  <c r="W167" i="98"/>
  <c r="U167" i="98"/>
  <c r="AC175" i="98"/>
  <c r="W175" i="98"/>
  <c r="U175" i="98"/>
  <c r="AC177" i="98"/>
  <c r="W177" i="98"/>
  <c r="U177" i="98"/>
  <c r="AC179" i="98"/>
  <c r="W179" i="98"/>
  <c r="U179" i="98"/>
  <c r="AC181" i="98"/>
  <c r="W181" i="98"/>
  <c r="U181" i="98"/>
  <c r="AC185" i="98"/>
  <c r="W185" i="98"/>
  <c r="U185" i="98"/>
  <c r="AC187" i="98"/>
  <c r="W187" i="98"/>
  <c r="U187" i="98"/>
  <c r="AC189" i="98"/>
  <c r="W189" i="98"/>
  <c r="U189" i="98"/>
  <c r="AC191" i="98"/>
  <c r="W191" i="98"/>
  <c r="U191" i="98"/>
  <c r="AC193" i="98"/>
  <c r="W193" i="98"/>
  <c r="U193" i="98"/>
  <c r="AA246" i="98"/>
  <c r="Z247" i="98"/>
  <c r="AA247" i="98"/>
  <c r="Z322" i="98"/>
  <c r="AC344" i="98"/>
  <c r="W344" i="98"/>
  <c r="U344" i="98"/>
  <c r="Z360" i="98"/>
  <c r="AA360" i="98"/>
  <c r="AC370" i="98"/>
  <c r="W370" i="98"/>
  <c r="U370" i="98"/>
  <c r="AC378" i="98"/>
  <c r="W378" i="98"/>
  <c r="U378" i="98"/>
  <c r="AC384" i="98"/>
  <c r="W384" i="98"/>
  <c r="U384" i="98"/>
  <c r="AC388" i="98"/>
  <c r="W388" i="98"/>
  <c r="U388" i="98"/>
  <c r="Z408" i="98"/>
  <c r="AA408" i="98"/>
  <c r="AA407" i="98"/>
  <c r="Z414" i="98"/>
  <c r="AA414" i="98"/>
  <c r="AA413" i="98"/>
  <c r="AC197" i="98"/>
  <c r="W197" i="98"/>
  <c r="U197" i="98"/>
  <c r="AC199" i="98"/>
  <c r="W199" i="98"/>
  <c r="U199" i="98"/>
  <c r="AC201" i="98"/>
  <c r="W201" i="98"/>
  <c r="U201" i="98"/>
  <c r="AC203" i="98"/>
  <c r="W203" i="98"/>
  <c r="U203" i="98"/>
  <c r="AC207" i="98"/>
  <c r="W207" i="98"/>
  <c r="U207" i="98"/>
  <c r="AC213" i="98"/>
  <c r="W213" i="98"/>
  <c r="U213" i="98"/>
  <c r="AC313" i="98"/>
  <c r="W313" i="98"/>
  <c r="U313" i="98"/>
  <c r="AC315" i="98"/>
  <c r="W315" i="98"/>
  <c r="U315" i="98"/>
  <c r="AC327" i="98"/>
  <c r="W327" i="98"/>
  <c r="U327" i="98"/>
  <c r="AC333" i="98"/>
  <c r="W333" i="98"/>
  <c r="U333" i="98"/>
  <c r="AC339" i="98"/>
  <c r="W339" i="98"/>
  <c r="U339" i="98"/>
  <c r="AC342" i="98"/>
  <c r="W342" i="98"/>
  <c r="U342" i="98"/>
  <c r="AC346" i="98"/>
  <c r="W346" i="98"/>
  <c r="U346" i="98"/>
  <c r="AC347" i="98"/>
  <c r="W347" i="98"/>
  <c r="U347" i="98"/>
  <c r="AC358" i="98"/>
  <c r="W358" i="98"/>
  <c r="U358" i="98"/>
  <c r="AC365" i="98"/>
  <c r="W365" i="98"/>
  <c r="U365" i="98"/>
  <c r="AC368" i="98"/>
  <c r="W368" i="98"/>
  <c r="U368" i="98"/>
  <c r="AC369" i="98"/>
  <c r="W369" i="98"/>
  <c r="U369" i="98"/>
  <c r="AC372" i="98"/>
  <c r="W372" i="98"/>
  <c r="U372" i="98"/>
  <c r="AC373" i="98"/>
  <c r="W373" i="98"/>
  <c r="U373" i="98"/>
  <c r="AC376" i="98"/>
  <c r="W376" i="98"/>
  <c r="U376" i="98"/>
  <c r="AC377" i="98"/>
  <c r="W377" i="98"/>
  <c r="U377" i="98"/>
  <c r="AC380" i="98"/>
  <c r="W380" i="98"/>
  <c r="U380" i="98"/>
  <c r="AC383" i="98"/>
  <c r="W383" i="98"/>
  <c r="U383" i="98"/>
  <c r="AC386" i="98"/>
  <c r="AC387" i="98"/>
  <c r="W387" i="98"/>
  <c r="U387" i="98"/>
  <c r="AC401" i="98"/>
  <c r="W401" i="98"/>
  <c r="U401" i="98"/>
  <c r="AC415" i="98"/>
  <c r="W415" i="98"/>
  <c r="U415" i="98"/>
  <c r="AC419" i="98"/>
  <c r="W419" i="98"/>
  <c r="U419" i="98"/>
  <c r="AC423" i="98"/>
  <c r="W423" i="98"/>
  <c r="U423" i="98"/>
  <c r="AC524" i="98"/>
  <c r="W524" i="98"/>
  <c r="U524" i="98"/>
  <c r="AC529" i="98"/>
  <c r="W529" i="98"/>
  <c r="U529" i="98"/>
  <c r="Z532" i="98"/>
  <c r="AA532" i="98"/>
  <c r="AA531" i="98"/>
  <c r="AC555" i="98"/>
  <c r="W555" i="98"/>
  <c r="U555" i="98"/>
  <c r="AC561" i="98"/>
  <c r="W561" i="98"/>
  <c r="U561" i="98"/>
  <c r="AC435" i="98"/>
  <c r="W435" i="98"/>
  <c r="U435" i="98"/>
  <c r="AC439" i="98"/>
  <c r="W439" i="98"/>
  <c r="U439" i="98"/>
  <c r="AC443" i="98"/>
  <c r="W443" i="98"/>
  <c r="U443" i="98"/>
  <c r="AC449" i="98"/>
  <c r="W449" i="98"/>
  <c r="U449" i="98"/>
  <c r="AC451" i="98"/>
  <c r="W451" i="98"/>
  <c r="U451" i="98"/>
  <c r="AC457" i="98"/>
  <c r="W457" i="98"/>
  <c r="U457" i="98"/>
  <c r="AC459" i="98"/>
  <c r="W459" i="98"/>
  <c r="U459" i="98"/>
  <c r="AC467" i="98"/>
  <c r="W467" i="98"/>
  <c r="U467" i="98"/>
  <c r="AC469" i="98"/>
  <c r="W469" i="98"/>
  <c r="U469" i="98"/>
  <c r="AC471" i="98"/>
  <c r="W471" i="98"/>
  <c r="U471" i="98"/>
  <c r="AC473" i="98"/>
  <c r="W473" i="98"/>
  <c r="U473" i="98"/>
  <c r="AC479" i="98"/>
  <c r="W479" i="98"/>
  <c r="U479" i="98"/>
  <c r="AC481" i="98"/>
  <c r="W481" i="98"/>
  <c r="U481" i="98"/>
  <c r="AC535" i="98"/>
  <c r="W535" i="98"/>
  <c r="U535" i="98"/>
  <c r="AC536" i="98"/>
  <c r="W536" i="98"/>
  <c r="U536" i="98"/>
  <c r="AC540" i="98"/>
  <c r="W540" i="98"/>
  <c r="U540" i="98"/>
  <c r="AC542" i="98"/>
  <c r="W542" i="98"/>
  <c r="U542" i="98"/>
  <c r="AC547" i="98"/>
  <c r="W547" i="98"/>
  <c r="U547" i="98"/>
  <c r="AC554" i="98"/>
  <c r="W554" i="98"/>
  <c r="U554" i="98"/>
  <c r="AC557" i="98"/>
  <c r="W557" i="98"/>
  <c r="U557" i="98"/>
  <c r="AC563" i="98"/>
  <c r="W563" i="98"/>
  <c r="U563" i="98"/>
  <c r="AC564" i="98"/>
  <c r="W564" i="98"/>
  <c r="U564" i="98"/>
  <c r="W518" i="98"/>
  <c r="U518" i="98"/>
  <c r="W508" i="98"/>
  <c r="U508" i="98"/>
  <c r="W506" i="98"/>
  <c r="U506" i="98"/>
  <c r="W523" i="98"/>
  <c r="U523" i="98"/>
  <c r="V270" i="98"/>
  <c r="AB270" i="98"/>
  <c r="W79" i="98"/>
  <c r="U79" i="98"/>
  <c r="V61" i="98"/>
  <c r="AB61" i="98"/>
  <c r="AC61" i="98"/>
  <c r="W61" i="98"/>
  <c r="U61" i="98"/>
  <c r="W53" i="98"/>
  <c r="U53" i="98"/>
  <c r="W82" i="98"/>
  <c r="U82" i="98"/>
  <c r="W135" i="98"/>
  <c r="U135" i="98"/>
  <c r="W48" i="98"/>
  <c r="U48" i="98"/>
  <c r="V54" i="98"/>
  <c r="AB54" i="98"/>
  <c r="AC54" i="98"/>
  <c r="W54" i="98"/>
  <c r="U54" i="98"/>
  <c r="V66" i="98"/>
  <c r="AB66" i="98"/>
  <c r="AC66" i="98"/>
  <c r="W66" i="98"/>
  <c r="U66" i="98"/>
  <c r="W84" i="98"/>
  <c r="U84" i="98"/>
  <c r="W94" i="98"/>
  <c r="U94" i="98"/>
  <c r="AC98" i="98"/>
  <c r="W98" i="98"/>
  <c r="U98" i="98"/>
  <c r="AC102" i="98"/>
  <c r="W102" i="98"/>
  <c r="U102" i="98"/>
  <c r="AC112" i="98"/>
  <c r="W112" i="98"/>
  <c r="U112" i="98"/>
  <c r="AC124" i="98"/>
  <c r="W124" i="98"/>
  <c r="AC130" i="98"/>
  <c r="W130" i="98"/>
  <c r="R8" i="98"/>
  <c r="AA586" i="98"/>
  <c r="R40" i="98"/>
  <c r="AA593" i="98"/>
  <c r="R54" i="98"/>
  <c r="AA600" i="98"/>
  <c r="R116" i="98"/>
  <c r="AA120" i="98"/>
  <c r="AA124" i="98"/>
  <c r="AA126" i="98"/>
  <c r="AA128" i="98"/>
  <c r="AA130" i="98"/>
  <c r="AA132" i="98"/>
  <c r="R134" i="98"/>
  <c r="R138" i="98"/>
  <c r="R139" i="98"/>
  <c r="R140" i="98"/>
  <c r="R141" i="98"/>
  <c r="R142" i="98"/>
  <c r="R143" i="98"/>
  <c r="R144" i="98"/>
  <c r="R145" i="98"/>
  <c r="R146" i="98"/>
  <c r="R147" i="98"/>
  <c r="R148" i="98"/>
  <c r="R149" i="98"/>
  <c r="R150" i="98"/>
  <c r="R151" i="98"/>
  <c r="R152" i="98"/>
  <c r="R153" i="98"/>
  <c r="R154" i="98"/>
  <c r="R155" i="98"/>
  <c r="R156" i="98"/>
  <c r="R157" i="98"/>
  <c r="R158" i="98"/>
  <c r="R159" i="98"/>
  <c r="R160" i="98"/>
  <c r="R161" i="98"/>
  <c r="R162" i="98"/>
  <c r="R163" i="98"/>
  <c r="R164" i="98"/>
  <c r="R165" i="98"/>
  <c r="R166" i="98"/>
  <c r="R167" i="98"/>
  <c r="R168" i="98"/>
  <c r="R169" i="98"/>
  <c r="R170" i="98"/>
  <c r="R171" i="98"/>
  <c r="R172" i="98"/>
  <c r="R173" i="98"/>
  <c r="R174" i="98"/>
  <c r="R175" i="98"/>
  <c r="R176" i="98"/>
  <c r="R177" i="98"/>
  <c r="R178" i="98"/>
  <c r="R179" i="98"/>
  <c r="R180" i="98"/>
  <c r="R181" i="98"/>
  <c r="R182" i="98"/>
  <c r="R183" i="98"/>
  <c r="R184" i="98"/>
  <c r="R185" i="98"/>
  <c r="R186" i="98"/>
  <c r="R187" i="98"/>
  <c r="R188" i="98"/>
  <c r="V211" i="98"/>
  <c r="AB211" i="98"/>
  <c r="AC211" i="98"/>
  <c r="W211" i="98"/>
  <c r="U211" i="98"/>
  <c r="V258" i="98"/>
  <c r="AB258" i="98"/>
  <c r="V259" i="98"/>
  <c r="AB259" i="98"/>
  <c r="V260" i="98"/>
  <c r="AB260" i="98"/>
  <c r="V263" i="98"/>
  <c r="AB263" i="98"/>
  <c r="V147" i="98"/>
  <c r="AB147" i="98"/>
  <c r="AC147" i="98"/>
  <c r="W147" i="98"/>
  <c r="U147" i="98"/>
  <c r="W173" i="98"/>
  <c r="U173" i="98"/>
  <c r="R250" i="98"/>
  <c r="R277" i="98"/>
  <c r="R278" i="98"/>
  <c r="AA616" i="98"/>
  <c r="R286" i="98"/>
  <c r="AA273" i="98"/>
  <c r="AA281" i="98"/>
  <c r="AA307" i="98"/>
  <c r="AA308" i="98"/>
  <c r="W309" i="98"/>
  <c r="U309" i="98"/>
  <c r="AA551" i="98"/>
  <c r="AC550" i="98"/>
  <c r="W550" i="98"/>
  <c r="U550" i="98"/>
  <c r="R320" i="98"/>
  <c r="AA630" i="98"/>
  <c r="R330" i="98"/>
  <c r="AA642" i="98"/>
  <c r="R433" i="98"/>
  <c r="AA484" i="98"/>
  <c r="AA485" i="98"/>
  <c r="AA486" i="98"/>
  <c r="AC485" i="98"/>
  <c r="W485" i="98"/>
  <c r="U485" i="98"/>
  <c r="AA487" i="98"/>
  <c r="AC486" i="98"/>
  <c r="W486" i="98"/>
  <c r="U486" i="98"/>
  <c r="AA488" i="98"/>
  <c r="AC487" i="98"/>
  <c r="W487" i="98"/>
  <c r="U487" i="98"/>
  <c r="AA489" i="98"/>
  <c r="AA490" i="98"/>
  <c r="AC489" i="98"/>
  <c r="W489" i="98"/>
  <c r="U489" i="98"/>
  <c r="AA491" i="98"/>
  <c r="AA492" i="98"/>
  <c r="AC491" i="98"/>
  <c r="W491" i="98"/>
  <c r="U491" i="98"/>
  <c r="AA493" i="98"/>
  <c r="AC492" i="98"/>
  <c r="W492" i="98"/>
  <c r="U492" i="98"/>
  <c r="AA494" i="98"/>
  <c r="AA495" i="98"/>
  <c r="AC494" i="98"/>
  <c r="W494" i="98"/>
  <c r="U494" i="98"/>
  <c r="AA496" i="98"/>
  <c r="AC495" i="98"/>
  <c r="W495" i="98"/>
  <c r="U495" i="98"/>
  <c r="AA497" i="98"/>
  <c r="AC496" i="98"/>
  <c r="W496" i="98"/>
  <c r="U496" i="98"/>
  <c r="AA498" i="98"/>
  <c r="AC497" i="98"/>
  <c r="W497" i="98"/>
  <c r="U497" i="98"/>
  <c r="AA499" i="98"/>
  <c r="AC498" i="98"/>
  <c r="W498" i="98"/>
  <c r="U498" i="98"/>
  <c r="AA500" i="98"/>
  <c r="AA501" i="98"/>
  <c r="AA502" i="98"/>
  <c r="AC501" i="98"/>
  <c r="W501" i="98"/>
  <c r="U501" i="98"/>
  <c r="AA503" i="98"/>
  <c r="AC502" i="98"/>
  <c r="W502" i="98"/>
  <c r="U502" i="98"/>
  <c r="AA504" i="98"/>
  <c r="AA505" i="98"/>
  <c r="AA506" i="98"/>
  <c r="AA507" i="98"/>
  <c r="AA508" i="98"/>
  <c r="AA509" i="98"/>
  <c r="AA510" i="98"/>
  <c r="AA511" i="98"/>
  <c r="AC510" i="98"/>
  <c r="W510" i="98"/>
  <c r="U510" i="98"/>
  <c r="AA512" i="98"/>
  <c r="AA513" i="98"/>
  <c r="AA514" i="98"/>
  <c r="AA515" i="98"/>
  <c r="AA516" i="98"/>
  <c r="AA517" i="98"/>
  <c r="AA518" i="98"/>
  <c r="AA519" i="98"/>
  <c r="AA520" i="98"/>
  <c r="AA521" i="98"/>
  <c r="AC520" i="98"/>
  <c r="W520" i="98"/>
  <c r="U520" i="98"/>
  <c r="AA522" i="98"/>
  <c r="AA523" i="98"/>
  <c r="V539" i="98"/>
  <c r="AB539" i="98"/>
  <c r="AC539" i="98"/>
  <c r="W539" i="98"/>
  <c r="U539" i="98"/>
  <c r="V541" i="98"/>
  <c r="AB541" i="98"/>
  <c r="V545" i="98"/>
  <c r="AB545" i="98"/>
  <c r="AC545" i="98"/>
  <c r="W545" i="98"/>
  <c r="U545" i="98"/>
  <c r="R553" i="98"/>
  <c r="R554" i="98"/>
  <c r="R555" i="98"/>
  <c r="R556" i="98"/>
  <c r="R557" i="98"/>
  <c r="R558" i="98"/>
  <c r="R559" i="98"/>
  <c r="R560" i="98"/>
  <c r="R561" i="98"/>
  <c r="R562" i="98"/>
  <c r="R563" i="98"/>
  <c r="R564" i="98"/>
  <c r="R565" i="98"/>
  <c r="R566" i="98"/>
  <c r="R567" i="98"/>
  <c r="A229" i="98"/>
  <c r="AD228" i="98"/>
  <c r="AE228" i="98"/>
  <c r="Z228" i="98"/>
  <c r="AA228" i="98"/>
  <c r="AA623" i="98"/>
  <c r="AA122" i="98"/>
  <c r="AC40" i="98"/>
  <c r="W40" i="98"/>
  <c r="U40" i="98"/>
  <c r="W43" i="98"/>
  <c r="U43" i="98"/>
  <c r="W51" i="98"/>
  <c r="U51" i="98"/>
  <c r="AA588" i="98"/>
  <c r="AC144" i="98"/>
  <c r="W144" i="98"/>
  <c r="U144" i="98"/>
  <c r="W527" i="98"/>
  <c r="U527" i="98"/>
  <c r="W400" i="98"/>
  <c r="U400" i="98"/>
  <c r="W223" i="98"/>
  <c r="U223" i="98"/>
  <c r="AC364" i="98"/>
  <c r="W364" i="98"/>
  <c r="U364" i="98"/>
  <c r="AC209" i="98"/>
  <c r="W209" i="98"/>
  <c r="U209" i="98"/>
  <c r="AC326" i="98"/>
  <c r="W326" i="98"/>
  <c r="U326" i="98"/>
  <c r="AC567" i="98"/>
  <c r="W567" i="98"/>
  <c r="U567" i="98"/>
  <c r="W395" i="98"/>
  <c r="U395" i="98"/>
  <c r="AC560" i="98"/>
  <c r="W560" i="98"/>
  <c r="U560" i="98"/>
  <c r="AC329" i="98"/>
  <c r="W329" i="98"/>
  <c r="U329" i="98"/>
  <c r="AC448" i="98"/>
  <c r="W448" i="98"/>
  <c r="U448" i="98"/>
  <c r="AA322" i="98"/>
  <c r="Z323" i="98"/>
  <c r="W418" i="98"/>
  <c r="U418" i="98"/>
  <c r="W517" i="98"/>
  <c r="U517" i="98"/>
  <c r="AC385" i="98"/>
  <c r="W385" i="98"/>
  <c r="U385" i="98"/>
  <c r="W386" i="98"/>
  <c r="U386" i="98"/>
  <c r="AC247" i="98"/>
  <c r="W247" i="98"/>
  <c r="U247" i="98"/>
  <c r="W437" i="98"/>
  <c r="U437" i="98"/>
  <c r="AC541" i="98"/>
  <c r="W541" i="98"/>
  <c r="U541" i="98"/>
  <c r="AC206" i="98"/>
  <c r="W206" i="98"/>
  <c r="U206" i="98"/>
  <c r="AC170" i="98"/>
  <c r="W170" i="98"/>
  <c r="U170" i="98"/>
  <c r="AC549" i="98"/>
  <c r="AC490" i="98"/>
  <c r="W490" i="98"/>
  <c r="U490" i="98"/>
  <c r="AC488" i="98"/>
  <c r="W488" i="98"/>
  <c r="U488" i="98"/>
  <c r="AC121" i="98"/>
  <c r="W121" i="98"/>
  <c r="AC408" i="98"/>
  <c r="W408" i="98"/>
  <c r="U408" i="98"/>
  <c r="AA51" i="98"/>
  <c r="AA45" i="98"/>
  <c r="W532" i="98"/>
  <c r="U532" i="98"/>
  <c r="AC500" i="98"/>
  <c r="W46" i="98"/>
  <c r="U46" i="98"/>
  <c r="AC390" i="98"/>
  <c r="W390" i="98"/>
  <c r="U390" i="98"/>
  <c r="AC219" i="98"/>
  <c r="W219" i="98"/>
  <c r="U219" i="98"/>
  <c r="AC360" i="98"/>
  <c r="AC324" i="98"/>
  <c r="W324" i="98"/>
  <c r="U324" i="98"/>
  <c r="AC318" i="98"/>
  <c r="W318" i="98"/>
  <c r="U318" i="98"/>
  <c r="AA644" i="98"/>
  <c r="AA609" i="98"/>
  <c r="A230" i="98"/>
  <c r="AD229" i="98"/>
  <c r="AE229" i="98"/>
  <c r="Z229" i="98"/>
  <c r="AC548" i="98"/>
  <c r="W548" i="98"/>
  <c r="U548" i="98"/>
  <c r="W549" i="98"/>
  <c r="U549" i="98"/>
  <c r="AC208" i="98"/>
  <c r="W208" i="98"/>
  <c r="U208" i="98"/>
  <c r="AC363" i="98"/>
  <c r="W363" i="98"/>
  <c r="U363" i="98"/>
  <c r="AC328" i="98"/>
  <c r="W328" i="98"/>
  <c r="U328" i="98"/>
  <c r="AC566" i="98"/>
  <c r="W566" i="98"/>
  <c r="U566" i="98"/>
  <c r="AC325" i="98"/>
  <c r="W325" i="98"/>
  <c r="U325" i="98"/>
  <c r="AC447" i="98"/>
  <c r="W447" i="98"/>
  <c r="U447" i="98"/>
  <c r="AA323" i="98"/>
  <c r="AC323" i="98"/>
  <c r="W323" i="98"/>
  <c r="U323" i="98"/>
  <c r="AC359" i="98"/>
  <c r="W359" i="98"/>
  <c r="U359" i="98"/>
  <c r="W360" i="98"/>
  <c r="U360" i="98"/>
  <c r="AC413" i="98"/>
  <c r="W413" i="98"/>
  <c r="U413" i="98"/>
  <c r="W308" i="98"/>
  <c r="U308" i="98"/>
  <c r="W294" i="98"/>
  <c r="U294" i="98"/>
  <c r="W268" i="98"/>
  <c r="U268" i="98"/>
  <c r="AC425" i="98"/>
  <c r="AC407" i="98"/>
  <c r="W407" i="98"/>
  <c r="U407" i="98"/>
  <c r="W304" i="98"/>
  <c r="U304" i="98"/>
  <c r="W500" i="98"/>
  <c r="U500" i="98"/>
  <c r="AC499" i="98"/>
  <c r="W499" i="98"/>
  <c r="U499" i="98"/>
  <c r="AC321" i="98"/>
  <c r="AA229" i="98"/>
  <c r="A231" i="98"/>
  <c r="AD230" i="98"/>
  <c r="AE230" i="98"/>
  <c r="Z230" i="98"/>
  <c r="AC322" i="98"/>
  <c r="W322" i="98"/>
  <c r="U322" i="98"/>
  <c r="W425" i="98"/>
  <c r="U425" i="98"/>
  <c r="AC424" i="98"/>
  <c r="W424" i="98"/>
  <c r="U424" i="98"/>
  <c r="W321" i="98"/>
  <c r="U321" i="98"/>
  <c r="AC320" i="98"/>
  <c r="W320" i="98"/>
  <c r="U320" i="98"/>
  <c r="W299" i="98"/>
  <c r="U299" i="98"/>
  <c r="W293" i="98"/>
  <c r="U293" i="98"/>
  <c r="W264" i="98"/>
  <c r="U264" i="98"/>
  <c r="W242" i="98"/>
  <c r="U242" i="98"/>
  <c r="W45" i="98"/>
  <c r="U45" i="98"/>
  <c r="M32" i="37"/>
  <c r="Y30" i="37"/>
  <c r="Y25" i="37"/>
  <c r="Y16" i="37"/>
  <c r="Y12" i="37"/>
  <c r="M9" i="37"/>
  <c r="Q9" i="37"/>
  <c r="M10" i="37"/>
  <c r="Q10" i="37"/>
  <c r="M11" i="37"/>
  <c r="Q11" i="37"/>
  <c r="M12" i="37"/>
  <c r="Q12" i="37"/>
  <c r="M13" i="37"/>
  <c r="Q13" i="37"/>
  <c r="M14" i="37"/>
  <c r="Q14" i="37"/>
  <c r="M15" i="37"/>
  <c r="Q15" i="37"/>
  <c r="M16" i="37"/>
  <c r="Q16" i="37"/>
  <c r="M17" i="37"/>
  <c r="Q17" i="37"/>
  <c r="M18" i="37"/>
  <c r="Q18" i="37"/>
  <c r="M19" i="37"/>
  <c r="Q19" i="37"/>
  <c r="M20" i="37"/>
  <c r="Q20" i="37"/>
  <c r="M21" i="37"/>
  <c r="Q21" i="37"/>
  <c r="M22" i="37"/>
  <c r="Q22" i="37"/>
  <c r="M23" i="37"/>
  <c r="Q23" i="37"/>
  <c r="M24" i="37"/>
  <c r="Q24" i="37"/>
  <c r="M25" i="37"/>
  <c r="Q25" i="37"/>
  <c r="M26" i="37"/>
  <c r="Q26" i="37"/>
  <c r="M27" i="37"/>
  <c r="Q27" i="37"/>
  <c r="M28" i="37"/>
  <c r="Q28" i="37"/>
  <c r="M29" i="37"/>
  <c r="Q29" i="37"/>
  <c r="M30" i="37"/>
  <c r="Q30" i="37"/>
  <c r="M31" i="37"/>
  <c r="Q31" i="37"/>
  <c r="Q32" i="37"/>
  <c r="M33" i="37"/>
  <c r="Q33" i="37"/>
  <c r="M34" i="37"/>
  <c r="Q34" i="37"/>
  <c r="M35" i="37"/>
  <c r="Q35" i="37"/>
  <c r="M36" i="37"/>
  <c r="Q36" i="37"/>
  <c r="M37" i="37"/>
  <c r="Q37" i="37"/>
  <c r="M38" i="37"/>
  <c r="Q38" i="37"/>
  <c r="Q8" i="37"/>
  <c r="M8" i="37"/>
  <c r="AA230" i="98"/>
  <c r="A232" i="98"/>
  <c r="AD231" i="98"/>
  <c r="AE231" i="98"/>
  <c r="Z231" i="98"/>
  <c r="W261" i="98"/>
  <c r="U261" i="98"/>
  <c r="W257" i="98"/>
  <c r="U257" i="98"/>
  <c r="AA231" i="98"/>
  <c r="A233" i="98"/>
  <c r="AD232" i="98"/>
  <c r="AE232" i="98"/>
  <c r="Z232" i="98"/>
  <c r="W238" i="98"/>
  <c r="U238" i="98"/>
  <c r="AA232" i="98"/>
  <c r="AC231" i="98"/>
  <c r="W231" i="98"/>
  <c r="U231" i="98"/>
  <c r="A234" i="98"/>
  <c r="AD233" i="98"/>
  <c r="AE233" i="98"/>
  <c r="Z233" i="98"/>
  <c r="AA233" i="98"/>
  <c r="AC232" i="98"/>
  <c r="W232" i="98"/>
  <c r="U232" i="98"/>
  <c r="A235" i="98"/>
  <c r="AD234" i="98"/>
  <c r="Z234" i="98"/>
  <c r="Q39" i="37"/>
  <c r="AD235" i="98"/>
  <c r="AE235" i="98"/>
  <c r="AE234" i="98"/>
  <c r="AA234" i="98"/>
  <c r="A236" i="98"/>
  <c r="Z235" i="98"/>
  <c r="M39" i="37"/>
  <c r="AA582" i="37"/>
  <c r="AA235" i="98"/>
  <c r="A237" i="98"/>
  <c r="AD236" i="98"/>
  <c r="AE236" i="98"/>
  <c r="Z236" i="98"/>
  <c r="AA236" i="98"/>
  <c r="A239" i="98"/>
  <c r="AD237" i="98"/>
  <c r="Z237" i="98"/>
  <c r="AA237" i="98"/>
  <c r="Z238" i="98"/>
  <c r="Z239" i="98"/>
  <c r="AD238" i="98"/>
  <c r="AE237" i="98"/>
  <c r="A240" i="98"/>
  <c r="A241" i="98"/>
  <c r="Z240" i="98"/>
  <c r="AD239" i="98"/>
  <c r="AE238" i="98"/>
  <c r="AA239" i="98"/>
  <c r="AC238" i="98"/>
  <c r="AA238" i="98"/>
  <c r="AC237" i="98"/>
  <c r="W237" i="98"/>
  <c r="U237" i="98"/>
  <c r="AA240" i="98"/>
  <c r="AC239" i="98"/>
  <c r="W239" i="98"/>
  <c r="U239" i="98"/>
  <c r="AD240" i="98"/>
  <c r="AE240" i="98"/>
  <c r="AE239" i="98"/>
  <c r="A249" i="98"/>
  <c r="A244" i="98"/>
  <c r="AD241" i="98"/>
  <c r="Z241" i="98"/>
  <c r="AA241" i="98"/>
  <c r="Z242" i="98"/>
  <c r="AC240" i="98"/>
  <c r="W240" i="98"/>
  <c r="U240" i="98"/>
  <c r="AD244" i="98"/>
  <c r="Z244" i="98"/>
  <c r="AD242" i="98"/>
  <c r="AE241" i="98"/>
  <c r="A252" i="98"/>
  <c r="A251" i="98"/>
  <c r="AD249" i="98"/>
  <c r="Z249" i="98"/>
  <c r="AD250" i="98"/>
  <c r="AE250" i="98"/>
  <c r="AE249" i="98"/>
  <c r="A253" i="98"/>
  <c r="AD252" i="98"/>
  <c r="AE252" i="98"/>
  <c r="Z252" i="98"/>
  <c r="AD243" i="98"/>
  <c r="AE243" i="98"/>
  <c r="AE242" i="98"/>
  <c r="AD245" i="98"/>
  <c r="AE245" i="98"/>
  <c r="AE244" i="98"/>
  <c r="AA242" i="98"/>
  <c r="Z243" i="98"/>
  <c r="Z250" i="98"/>
  <c r="AA249" i="98"/>
  <c r="AC248" i="98"/>
  <c r="W248" i="98"/>
  <c r="U248" i="98"/>
  <c r="AD251" i="98"/>
  <c r="AE251" i="98"/>
  <c r="Z251" i="98"/>
  <c r="AA244" i="98"/>
  <c r="Z245" i="98"/>
  <c r="W243" i="98"/>
  <c r="U243" i="98"/>
  <c r="AC245" i="98"/>
  <c r="W245" i="98"/>
  <c r="U245" i="98"/>
  <c r="AA245" i="98"/>
  <c r="AC244" i="98"/>
  <c r="W244" i="98"/>
  <c r="U244" i="98"/>
  <c r="AA251" i="98"/>
  <c r="AC250" i="98"/>
  <c r="W250" i="98"/>
  <c r="U250" i="98"/>
  <c r="AA250" i="98"/>
  <c r="AC249" i="98"/>
  <c r="W249" i="98"/>
  <c r="U249" i="98"/>
  <c r="AA243" i="98"/>
  <c r="AA252" i="98"/>
  <c r="AC251" i="98"/>
  <c r="W251" i="98"/>
  <c r="U251" i="98"/>
  <c r="A254" i="98"/>
  <c r="A255" i="98"/>
  <c r="AD253" i="98"/>
  <c r="Z253" i="98"/>
  <c r="Z254" i="98"/>
  <c r="AA253" i="98"/>
  <c r="AC252" i="98"/>
  <c r="W252" i="98"/>
  <c r="U252" i="98"/>
  <c r="A256" i="98"/>
  <c r="AD255" i="98"/>
  <c r="AE255" i="98"/>
  <c r="Z255" i="98"/>
  <c r="AD254" i="98"/>
  <c r="AE254" i="98"/>
  <c r="AE253" i="98"/>
  <c r="AA255" i="98"/>
  <c r="A258" i="98"/>
  <c r="AD256" i="98"/>
  <c r="Z256" i="98"/>
  <c r="AA254" i="98"/>
  <c r="AA256" i="98"/>
  <c r="Z257" i="98"/>
  <c r="AD257" i="98"/>
  <c r="AE256" i="98"/>
  <c r="A259" i="98"/>
  <c r="Q526" i="37"/>
  <c r="V526" i="37"/>
  <c r="AB526" i="37"/>
  <c r="Q429" i="37"/>
  <c r="V429" i="37"/>
  <c r="AB429" i="37"/>
  <c r="Q453" i="37"/>
  <c r="V453" i="37"/>
  <c r="AB453" i="37"/>
  <c r="Q53" i="37"/>
  <c r="Q41" i="37"/>
  <c r="Q42" i="37"/>
  <c r="Q43" i="37"/>
  <c r="Q44" i="37"/>
  <c r="Q45" i="37"/>
  <c r="Q46" i="37"/>
  <c r="Q47" i="37"/>
  <c r="Q48" i="37"/>
  <c r="Q49" i="37"/>
  <c r="Q50" i="37"/>
  <c r="Q51" i="37"/>
  <c r="Z45" i="37"/>
  <c r="Z46" i="37"/>
  <c r="Z47" i="37"/>
  <c r="Z48" i="37"/>
  <c r="Z49" i="37"/>
  <c r="Z51" i="37"/>
  <c r="Y51" i="37"/>
  <c r="AA51" i="37"/>
  <c r="Z52" i="37"/>
  <c r="Z53" i="37"/>
  <c r="Y49" i="37"/>
  <c r="M53" i="37"/>
  <c r="M51" i="37"/>
  <c r="M48" i="37"/>
  <c r="M45" i="37"/>
  <c r="M46" i="37"/>
  <c r="M43" i="37"/>
  <c r="M41" i="37"/>
  <c r="Q52" i="37"/>
  <c r="Q40" i="37"/>
  <c r="M52" i="37"/>
  <c r="M50" i="37"/>
  <c r="R50" i="37"/>
  <c r="M49" i="37"/>
  <c r="M47" i="37"/>
  <c r="M44" i="37"/>
  <c r="M42" i="37"/>
  <c r="R42" i="37"/>
  <c r="M40" i="37"/>
  <c r="Y56" i="37"/>
  <c r="Y75" i="37"/>
  <c r="Z75" i="37"/>
  <c r="AA75" i="37"/>
  <c r="Y89" i="37"/>
  <c r="Y90" i="37"/>
  <c r="Y99" i="37"/>
  <c r="Z99" i="37"/>
  <c r="AA99" i="37"/>
  <c r="Y106" i="37"/>
  <c r="Z55" i="37"/>
  <c r="Z56" i="37"/>
  <c r="Z58" i="37"/>
  <c r="Z59" i="37"/>
  <c r="Z60" i="37"/>
  <c r="Z61" i="37"/>
  <c r="Z62" i="37"/>
  <c r="Z63" i="37"/>
  <c r="Z64" i="37"/>
  <c r="Z66" i="37"/>
  <c r="Z67" i="37"/>
  <c r="Z68" i="37"/>
  <c r="AA68" i="37"/>
  <c r="Z70" i="37"/>
  <c r="Z72" i="37"/>
  <c r="Z73" i="37"/>
  <c r="Z74" i="37"/>
  <c r="Z76" i="37"/>
  <c r="AA76" i="37"/>
  <c r="Z78" i="37"/>
  <c r="Z79" i="37"/>
  <c r="Z80" i="37"/>
  <c r="Z81" i="37"/>
  <c r="Z82" i="37"/>
  <c r="Z83" i="37"/>
  <c r="Z84" i="37"/>
  <c r="Z85" i="37"/>
  <c r="Z86" i="37"/>
  <c r="Z88" i="37"/>
  <c r="Z89" i="37"/>
  <c r="Z90" i="37"/>
  <c r="Z91" i="37"/>
  <c r="Z92" i="37"/>
  <c r="Z94" i="37"/>
  <c r="Z95" i="37"/>
  <c r="Z96" i="37"/>
  <c r="Z97" i="37"/>
  <c r="Z100" i="37"/>
  <c r="Z101" i="37"/>
  <c r="Z102" i="37"/>
  <c r="Z103" i="37"/>
  <c r="Z104" i="37"/>
  <c r="Z105" i="37"/>
  <c r="Z106" i="37"/>
  <c r="Z107" i="37"/>
  <c r="Z108" i="37"/>
  <c r="Z109" i="37"/>
  <c r="Z110" i="37"/>
  <c r="Z111" i="37"/>
  <c r="Z112" i="37"/>
  <c r="Z113" i="37"/>
  <c r="Z114" i="37"/>
  <c r="Z115" i="37"/>
  <c r="Z54" i="37"/>
  <c r="Q55" i="37"/>
  <c r="Q56" i="37"/>
  <c r="Q57" i="37"/>
  <c r="Q58" i="37"/>
  <c r="Q59" i="37"/>
  <c r="Q60" i="37"/>
  <c r="Q61" i="37"/>
  <c r="Q62" i="37"/>
  <c r="Q63" i="37"/>
  <c r="Q64" i="37"/>
  <c r="Q65" i="37"/>
  <c r="Q66" i="37"/>
  <c r="Q67" i="37"/>
  <c r="Q68" i="37"/>
  <c r="V68" i="37"/>
  <c r="AB68" i="37"/>
  <c r="Q69" i="37"/>
  <c r="Q70" i="37"/>
  <c r="Q71" i="37"/>
  <c r="Q72" i="37"/>
  <c r="Q73" i="37"/>
  <c r="Q74" i="37"/>
  <c r="Q75" i="37"/>
  <c r="Q76" i="37"/>
  <c r="Q77" i="37"/>
  <c r="Q78" i="37"/>
  <c r="Q79" i="37"/>
  <c r="Q80" i="37"/>
  <c r="Q81" i="37"/>
  <c r="Q82" i="37"/>
  <c r="Q83" i="37"/>
  <c r="Q84" i="37"/>
  <c r="Q85" i="37"/>
  <c r="Q86" i="37"/>
  <c r="Q87" i="37"/>
  <c r="Q88" i="37"/>
  <c r="Q89" i="37"/>
  <c r="Q90" i="37"/>
  <c r="Q91" i="37"/>
  <c r="Q92" i="37"/>
  <c r="Q93" i="37"/>
  <c r="Q94" i="37"/>
  <c r="Q95" i="37"/>
  <c r="Q96" i="37"/>
  <c r="Q97" i="37"/>
  <c r="V97" i="37"/>
  <c r="AB97" i="37"/>
  <c r="Q98" i="37"/>
  <c r="V98" i="37"/>
  <c r="AB98" i="37"/>
  <c r="Q99" i="37"/>
  <c r="V99" i="37"/>
  <c r="AB99" i="37"/>
  <c r="Q100" i="37"/>
  <c r="Q101" i="37"/>
  <c r="Q102" i="37"/>
  <c r="V102" i="37"/>
  <c r="AB102" i="37"/>
  <c r="Q103" i="37"/>
  <c r="V103" i="37"/>
  <c r="AB103" i="37"/>
  <c r="Q104" i="37"/>
  <c r="V104" i="37"/>
  <c r="AB104" i="37"/>
  <c r="Q105" i="37"/>
  <c r="Q106" i="37"/>
  <c r="Q107" i="37"/>
  <c r="Q108" i="37"/>
  <c r="Q109" i="37"/>
  <c r="Q110" i="37"/>
  <c r="Q111" i="37"/>
  <c r="Q112" i="37"/>
  <c r="V112" i="37"/>
  <c r="AB112" i="37"/>
  <c r="Q113" i="37"/>
  <c r="Q114" i="37"/>
  <c r="Q115" i="37"/>
  <c r="Q54" i="37"/>
  <c r="M115" i="37"/>
  <c r="M114" i="37"/>
  <c r="M113" i="37"/>
  <c r="M112" i="37"/>
  <c r="M111" i="37"/>
  <c r="M110" i="37"/>
  <c r="M109" i="37"/>
  <c r="M108" i="37"/>
  <c r="M107" i="37"/>
  <c r="M106" i="37"/>
  <c r="M105" i="37"/>
  <c r="M104" i="37"/>
  <c r="M103" i="37"/>
  <c r="M102" i="37"/>
  <c r="M101" i="37"/>
  <c r="M100" i="37"/>
  <c r="M99" i="37"/>
  <c r="M98" i="37"/>
  <c r="M97" i="37"/>
  <c r="M96" i="37"/>
  <c r="M95" i="37"/>
  <c r="M94" i="37"/>
  <c r="M93" i="37"/>
  <c r="M92" i="37"/>
  <c r="R92" i="37"/>
  <c r="M91" i="37"/>
  <c r="M90" i="37"/>
  <c r="M89" i="37"/>
  <c r="M88" i="37"/>
  <c r="M87" i="37"/>
  <c r="M86" i="37"/>
  <c r="M85" i="37"/>
  <c r="M84" i="37"/>
  <c r="M83" i="37"/>
  <c r="M82" i="37"/>
  <c r="M81" i="37"/>
  <c r="M80" i="37"/>
  <c r="M79" i="37"/>
  <c r="M78" i="37"/>
  <c r="M77" i="37"/>
  <c r="M76" i="37"/>
  <c r="M75" i="37"/>
  <c r="M74" i="37"/>
  <c r="M73" i="37"/>
  <c r="M72" i="37"/>
  <c r="M71" i="37"/>
  <c r="M70" i="37"/>
  <c r="M69" i="37"/>
  <c r="M68" i="37"/>
  <c r="M67" i="37"/>
  <c r="M66" i="37"/>
  <c r="M65" i="37"/>
  <c r="M64" i="37"/>
  <c r="M63" i="37"/>
  <c r="M62" i="37"/>
  <c r="M61" i="37"/>
  <c r="M60" i="37"/>
  <c r="M59" i="37"/>
  <c r="M58" i="37"/>
  <c r="M57" i="37"/>
  <c r="M56" i="37"/>
  <c r="M55" i="37"/>
  <c r="M54" i="37"/>
  <c r="Q549" i="37"/>
  <c r="M549" i="37"/>
  <c r="Z548" i="37"/>
  <c r="Q548" i="37"/>
  <c r="M548" i="37"/>
  <c r="Z547" i="37"/>
  <c r="Q547" i="37"/>
  <c r="V547" i="37"/>
  <c r="AB547" i="37"/>
  <c r="M547" i="37"/>
  <c r="Z546" i="37"/>
  <c r="AA546" i="37"/>
  <c r="Q546" i="37"/>
  <c r="M546" i="37"/>
  <c r="Z545" i="37"/>
  <c r="AA545" i="37"/>
  <c r="Q545" i="37"/>
  <c r="V545" i="37"/>
  <c r="AB545" i="37"/>
  <c r="AC545" i="37"/>
  <c r="W545" i="37"/>
  <c r="U545" i="37"/>
  <c r="M545" i="37"/>
  <c r="Z544" i="37"/>
  <c r="Q544" i="37"/>
  <c r="M544" i="37"/>
  <c r="Z543" i="37"/>
  <c r="Q543" i="37"/>
  <c r="V543" i="37"/>
  <c r="AB543" i="37"/>
  <c r="M543" i="37"/>
  <c r="Q542" i="37"/>
  <c r="M542" i="37"/>
  <c r="R542" i="37"/>
  <c r="Z541" i="37"/>
  <c r="Z542" i="37"/>
  <c r="AA542" i="37"/>
  <c r="Q541" i="37"/>
  <c r="M541" i="37"/>
  <c r="Z540" i="37"/>
  <c r="Q540" i="37"/>
  <c r="M540" i="37"/>
  <c r="Z539" i="37"/>
  <c r="Q539" i="37"/>
  <c r="V539" i="37"/>
  <c r="AB539" i="37"/>
  <c r="M539" i="37"/>
  <c r="Z538" i="37"/>
  <c r="Q538" i="37"/>
  <c r="V538" i="37"/>
  <c r="AB538" i="37"/>
  <c r="M538" i="37"/>
  <c r="Z537" i="37"/>
  <c r="AA537" i="37"/>
  <c r="Q537" i="37"/>
  <c r="V537" i="37"/>
  <c r="AB537" i="37"/>
  <c r="M537" i="37"/>
  <c r="R537" i="37"/>
  <c r="Z536" i="37"/>
  <c r="Q536" i="37"/>
  <c r="M536" i="37"/>
  <c r="Z535" i="37"/>
  <c r="AA535" i="37"/>
  <c r="Q535" i="37"/>
  <c r="M535" i="37"/>
  <c r="Z534" i="37"/>
  <c r="AA534" i="37"/>
  <c r="Q534" i="37"/>
  <c r="R534" i="37"/>
  <c r="Z533" i="37"/>
  <c r="Q533" i="37"/>
  <c r="V533" i="37"/>
  <c r="AB533" i="37"/>
  <c r="M533" i="37"/>
  <c r="Q532" i="37"/>
  <c r="M532" i="37"/>
  <c r="Z531" i="37"/>
  <c r="Q531" i="37"/>
  <c r="M531" i="37"/>
  <c r="Z530" i="37"/>
  <c r="Q530" i="37"/>
  <c r="M530" i="37"/>
  <c r="Z529" i="37"/>
  <c r="AA529" i="37"/>
  <c r="Q529" i="37"/>
  <c r="M529" i="37"/>
  <c r="Z528" i="37"/>
  <c r="AA528" i="37"/>
  <c r="Q528" i="37"/>
  <c r="M528" i="37"/>
  <c r="Z527" i="37"/>
  <c r="Q527" i="37"/>
  <c r="V527" i="37"/>
  <c r="AB527" i="37"/>
  <c r="M527" i="37"/>
  <c r="Z526" i="37"/>
  <c r="M526" i="37"/>
  <c r="Z525" i="37"/>
  <c r="AA525" i="37"/>
  <c r="Q525" i="37"/>
  <c r="M525" i="37"/>
  <c r="R525" i="37"/>
  <c r="Z524" i="37"/>
  <c r="Q524" i="37"/>
  <c r="M524" i="37"/>
  <c r="Z523" i="37"/>
  <c r="AA523" i="37"/>
  <c r="Q523" i="37"/>
  <c r="V523" i="37"/>
  <c r="AB523" i="37"/>
  <c r="M523" i="37"/>
  <c r="Z522" i="37"/>
  <c r="AA522" i="37"/>
  <c r="Q522" i="37"/>
  <c r="M522" i="37"/>
  <c r="Z521" i="37"/>
  <c r="AA521" i="37"/>
  <c r="Q521" i="37"/>
  <c r="M521" i="37"/>
  <c r="Z520" i="37"/>
  <c r="AA520" i="37"/>
  <c r="Q520" i="37"/>
  <c r="M520" i="37"/>
  <c r="R520" i="37"/>
  <c r="Z519" i="37"/>
  <c r="Q519" i="37"/>
  <c r="V519" i="37"/>
  <c r="M519" i="37"/>
  <c r="Z518" i="37"/>
  <c r="AA518" i="37"/>
  <c r="Q518" i="37"/>
  <c r="M518" i="37"/>
  <c r="Z517" i="37"/>
  <c r="AA517" i="37"/>
  <c r="Q517" i="37"/>
  <c r="M517" i="37"/>
  <c r="R517" i="37"/>
  <c r="Z516" i="37"/>
  <c r="AA516" i="37"/>
  <c r="Q516" i="37"/>
  <c r="M516" i="37"/>
  <c r="Q515" i="37"/>
  <c r="M515" i="37"/>
  <c r="Z514" i="37"/>
  <c r="Z515" i="37"/>
  <c r="AA515" i="37"/>
  <c r="Q514" i="37"/>
  <c r="M514" i="37"/>
  <c r="Z513" i="37"/>
  <c r="Q513" i="37"/>
  <c r="V513" i="37"/>
  <c r="AB513" i="37"/>
  <c r="M513" i="37"/>
  <c r="Z512" i="37"/>
  <c r="AA512" i="37"/>
  <c r="Q512" i="37"/>
  <c r="M512" i="37"/>
  <c r="R512" i="37"/>
  <c r="Z511" i="37"/>
  <c r="AA511" i="37"/>
  <c r="Q511" i="37"/>
  <c r="M511" i="37"/>
  <c r="Q510" i="37"/>
  <c r="M510" i="37"/>
  <c r="Z509" i="37"/>
  <c r="AA509" i="37"/>
  <c r="Q509" i="37"/>
  <c r="M509" i="37"/>
  <c r="R509" i="37"/>
  <c r="Z508" i="37"/>
  <c r="Q508" i="37"/>
  <c r="M508" i="37"/>
  <c r="Z507" i="37"/>
  <c r="Q507" i="37"/>
  <c r="V507" i="37"/>
  <c r="AB507" i="37"/>
  <c r="M507" i="37"/>
  <c r="Q506" i="37"/>
  <c r="M506" i="37"/>
  <c r="R506" i="37"/>
  <c r="Z505" i="37"/>
  <c r="Z506" i="37"/>
  <c r="Q505" i="37"/>
  <c r="M505" i="37"/>
  <c r="Z504" i="37"/>
  <c r="AA504" i="37"/>
  <c r="Q504" i="37"/>
  <c r="M504" i="37"/>
  <c r="Z503" i="37"/>
  <c r="AA503" i="37"/>
  <c r="Q503" i="37"/>
  <c r="V503" i="37"/>
  <c r="AB503" i="37"/>
  <c r="AC503" i="37"/>
  <c r="W503" i="37"/>
  <c r="U503" i="37"/>
  <c r="M503" i="37"/>
  <c r="Z502" i="37"/>
  <c r="AA502" i="37"/>
  <c r="Q502" i="37"/>
  <c r="M502" i="37"/>
  <c r="R502" i="37"/>
  <c r="Q501" i="37"/>
  <c r="M501" i="37"/>
  <c r="Q500" i="37"/>
  <c r="M500" i="37"/>
  <c r="Z499" i="37"/>
  <c r="AA499" i="37"/>
  <c r="Q499" i="37"/>
  <c r="V499" i="37"/>
  <c r="AB499" i="37"/>
  <c r="M499" i="37"/>
  <c r="Z498" i="37"/>
  <c r="AA498" i="37"/>
  <c r="Q498" i="37"/>
  <c r="M498" i="37"/>
  <c r="Z497" i="37"/>
  <c r="AA497" i="37"/>
  <c r="Q497" i="37"/>
  <c r="M497" i="37"/>
  <c r="R497" i="37"/>
  <c r="Z496" i="37"/>
  <c r="AA496" i="37"/>
  <c r="Q496" i="37"/>
  <c r="M496" i="37"/>
  <c r="Z495" i="37"/>
  <c r="AA495" i="37"/>
  <c r="Q495" i="37"/>
  <c r="M495" i="37"/>
  <c r="Z494" i="37"/>
  <c r="Q494" i="37"/>
  <c r="M494" i="37"/>
  <c r="Z493" i="37"/>
  <c r="Q493" i="37"/>
  <c r="M493" i="37"/>
  <c r="Z492" i="37"/>
  <c r="AA492" i="37"/>
  <c r="Q492" i="37"/>
  <c r="M492" i="37"/>
  <c r="R492" i="37"/>
  <c r="Q491" i="37"/>
  <c r="M491" i="37"/>
  <c r="Z490" i="37"/>
  <c r="Z491" i="37"/>
  <c r="AA491" i="37"/>
  <c r="Q490" i="37"/>
  <c r="V490" i="37"/>
  <c r="AB490" i="37"/>
  <c r="M490" i="37"/>
  <c r="Q489" i="37"/>
  <c r="M489" i="37"/>
  <c r="Z488" i="37"/>
  <c r="Q488" i="37"/>
  <c r="M488" i="37"/>
  <c r="Z487" i="37"/>
  <c r="AA487" i="37"/>
  <c r="Q487" i="37"/>
  <c r="M487" i="37"/>
  <c r="Z486" i="37"/>
  <c r="Q486" i="37"/>
  <c r="M486" i="37"/>
  <c r="R486" i="37"/>
  <c r="Z485" i="37"/>
  <c r="Q485" i="37"/>
  <c r="V485" i="37"/>
  <c r="AB485" i="37"/>
  <c r="M485" i="37"/>
  <c r="Z484" i="37"/>
  <c r="Q484" i="37"/>
  <c r="V484" i="37"/>
  <c r="AB484" i="37"/>
  <c r="AC484" i="37"/>
  <c r="W484" i="37"/>
  <c r="U484" i="37"/>
  <c r="M484" i="37"/>
  <c r="Z483" i="37"/>
  <c r="Q483" i="37"/>
  <c r="V483" i="37"/>
  <c r="AB483" i="37"/>
  <c r="M483" i="37"/>
  <c r="Z482" i="37"/>
  <c r="Q482" i="37"/>
  <c r="V482" i="37"/>
  <c r="AB482" i="37"/>
  <c r="M482" i="37"/>
  <c r="R482" i="37"/>
  <c r="Z481" i="37"/>
  <c r="AA481" i="37"/>
  <c r="Q481" i="37"/>
  <c r="M481" i="37"/>
  <c r="Z480" i="37"/>
  <c r="AA480" i="37"/>
  <c r="Q480" i="37"/>
  <c r="M480" i="37"/>
  <c r="Z479" i="37"/>
  <c r="AA479" i="37"/>
  <c r="Q479" i="37"/>
  <c r="M479" i="37"/>
  <c r="Z478" i="37"/>
  <c r="Q478" i="37"/>
  <c r="M478" i="37"/>
  <c r="Z477" i="37"/>
  <c r="Q477" i="37"/>
  <c r="M477" i="37"/>
  <c r="Z476" i="37"/>
  <c r="AA476" i="37"/>
  <c r="Q476" i="37"/>
  <c r="M476" i="37"/>
  <c r="Z475" i="37"/>
  <c r="Q475" i="37"/>
  <c r="M475" i="37"/>
  <c r="R475" i="37"/>
  <c r="Z474" i="37"/>
  <c r="Q474" i="37"/>
  <c r="M474" i="37"/>
  <c r="R474" i="37"/>
  <c r="Z473" i="37"/>
  <c r="AA473" i="37"/>
  <c r="Q473" i="37"/>
  <c r="M473" i="37"/>
  <c r="Z472" i="37"/>
  <c r="Q472" i="37"/>
  <c r="M472" i="37"/>
  <c r="Z471" i="37"/>
  <c r="AA471" i="37"/>
  <c r="Q471" i="37"/>
  <c r="V471" i="37"/>
  <c r="AB471" i="37"/>
  <c r="M471" i="37"/>
  <c r="Z470" i="37"/>
  <c r="Q470" i="37"/>
  <c r="M470" i="37"/>
  <c r="R470" i="37"/>
  <c r="Z469" i="37"/>
  <c r="AA469" i="37"/>
  <c r="Q469" i="37"/>
  <c r="M469" i="37"/>
  <c r="Z468" i="37"/>
  <c r="AA468" i="37"/>
  <c r="Q468" i="37"/>
  <c r="M468" i="37"/>
  <c r="Z467" i="37"/>
  <c r="AA467" i="37"/>
  <c r="Q467" i="37"/>
  <c r="M467" i="37"/>
  <c r="Z466" i="37"/>
  <c r="Q466" i="37"/>
  <c r="M466" i="37"/>
  <c r="R466" i="37"/>
  <c r="Z465" i="37"/>
  <c r="AA465" i="37"/>
  <c r="Q465" i="37"/>
  <c r="V465" i="37"/>
  <c r="AB465" i="37"/>
  <c r="M465" i="37"/>
  <c r="Z464" i="37"/>
  <c r="AA464" i="37"/>
  <c r="Q464" i="37"/>
  <c r="M464" i="37"/>
  <c r="Z463" i="37"/>
  <c r="Q463" i="37"/>
  <c r="V463" i="37"/>
  <c r="AB463" i="37"/>
  <c r="M463" i="37"/>
  <c r="Z462" i="37"/>
  <c r="Q462" i="37"/>
  <c r="M462" i="37"/>
  <c r="R462" i="37"/>
  <c r="Z461" i="37"/>
  <c r="AA461" i="37"/>
  <c r="Q461" i="37"/>
  <c r="V461" i="37"/>
  <c r="AB461" i="37"/>
  <c r="M461" i="37"/>
  <c r="Z460" i="37"/>
  <c r="AA460" i="37"/>
  <c r="Q460" i="37"/>
  <c r="V460" i="37"/>
  <c r="AB460" i="37"/>
  <c r="M460" i="37"/>
  <c r="Z459" i="37"/>
  <c r="Q459" i="37"/>
  <c r="V459" i="37"/>
  <c r="AB459" i="37"/>
  <c r="M459" i="37"/>
  <c r="Z458" i="37"/>
  <c r="Q458" i="37"/>
  <c r="V458" i="37"/>
  <c r="AB458" i="37"/>
  <c r="M458" i="37"/>
  <c r="Z457" i="37"/>
  <c r="AA457" i="37"/>
  <c r="Q457" i="37"/>
  <c r="V457" i="37"/>
  <c r="AB457" i="37"/>
  <c r="M457" i="37"/>
  <c r="Z456" i="37"/>
  <c r="AA456" i="37"/>
  <c r="Q456" i="37"/>
  <c r="V456" i="37"/>
  <c r="AB456" i="37"/>
  <c r="M456" i="37"/>
  <c r="Z455" i="37"/>
  <c r="AA455" i="37"/>
  <c r="Q455" i="37"/>
  <c r="M455" i="37"/>
  <c r="Z454" i="37"/>
  <c r="Q454" i="37"/>
  <c r="M454" i="37"/>
  <c r="R454" i="37"/>
  <c r="Z453" i="37"/>
  <c r="M453" i="37"/>
  <c r="Z452" i="37"/>
  <c r="AA452" i="37"/>
  <c r="Q452" i="37"/>
  <c r="M452" i="37"/>
  <c r="R452" i="37"/>
  <c r="Z451" i="37"/>
  <c r="AA451" i="37"/>
  <c r="Q451" i="37"/>
  <c r="M451" i="37"/>
  <c r="Z450" i="37"/>
  <c r="Q450" i="37"/>
  <c r="M450" i="37"/>
  <c r="Z449" i="37"/>
  <c r="AA449" i="37"/>
  <c r="Q449" i="37"/>
  <c r="M449" i="37"/>
  <c r="Z448" i="37"/>
  <c r="AA448" i="37"/>
  <c r="Q448" i="37"/>
  <c r="V448" i="37"/>
  <c r="AB448" i="37"/>
  <c r="M448" i="37"/>
  <c r="Z447" i="37"/>
  <c r="Q447" i="37"/>
  <c r="M447" i="37"/>
  <c r="Z446" i="37"/>
  <c r="Q446" i="37"/>
  <c r="M446" i="37"/>
  <c r="Z445" i="37"/>
  <c r="AA445" i="37"/>
  <c r="Q445" i="37"/>
  <c r="V445" i="37"/>
  <c r="AB445" i="37"/>
  <c r="M445" i="37"/>
  <c r="Z444" i="37"/>
  <c r="AA444" i="37"/>
  <c r="Q444" i="37"/>
  <c r="M444" i="37"/>
  <c r="Z443" i="37"/>
  <c r="AA443" i="37"/>
  <c r="Q443" i="37"/>
  <c r="M443" i="37"/>
  <c r="Z442" i="37"/>
  <c r="Q442" i="37"/>
  <c r="M442" i="37"/>
  <c r="Z441" i="37"/>
  <c r="AA441" i="37"/>
  <c r="Q441" i="37"/>
  <c r="M441" i="37"/>
  <c r="Z440" i="37"/>
  <c r="AA440" i="37"/>
  <c r="Q440" i="37"/>
  <c r="V440" i="37"/>
  <c r="AB440" i="37"/>
  <c r="M440" i="37"/>
  <c r="Z439" i="37"/>
  <c r="Q439" i="37"/>
  <c r="M439" i="37"/>
  <c r="Z438" i="37"/>
  <c r="Q438" i="37"/>
  <c r="M438" i="37"/>
  <c r="Q437" i="37"/>
  <c r="M437" i="37"/>
  <c r="Z436" i="37"/>
  <c r="Z437" i="37"/>
  <c r="AA437" i="37"/>
  <c r="Q436" i="37"/>
  <c r="M436" i="37"/>
  <c r="Z435" i="37"/>
  <c r="AA435" i="37"/>
  <c r="Q435" i="37"/>
  <c r="M435" i="37"/>
  <c r="Z434" i="37"/>
  <c r="AA434" i="37"/>
  <c r="Q434" i="37"/>
  <c r="M434" i="37"/>
  <c r="Z433" i="37"/>
  <c r="Q433" i="37"/>
  <c r="V433" i="37"/>
  <c r="AB433" i="37"/>
  <c r="AC433" i="37"/>
  <c r="W433" i="37"/>
  <c r="U433" i="37"/>
  <c r="M433" i="37"/>
  <c r="Z432" i="37"/>
  <c r="Q432" i="37"/>
  <c r="V432" i="37"/>
  <c r="AB432" i="37"/>
  <c r="M432" i="37"/>
  <c r="Z431" i="37"/>
  <c r="Q431" i="37"/>
  <c r="V431" i="37"/>
  <c r="AB431" i="37"/>
  <c r="M431" i="37"/>
  <c r="Z430" i="37"/>
  <c r="AA430" i="37"/>
  <c r="Q430" i="37"/>
  <c r="M430" i="37"/>
  <c r="Z429" i="37"/>
  <c r="M429" i="37"/>
  <c r="Z428" i="37"/>
  <c r="AA428" i="37"/>
  <c r="Q428" i="37"/>
  <c r="V428" i="37"/>
  <c r="AB428" i="37"/>
  <c r="M428" i="37"/>
  <c r="Z427" i="37"/>
  <c r="AA427" i="37"/>
  <c r="Q427" i="37"/>
  <c r="V427" i="37"/>
  <c r="AB427" i="37"/>
  <c r="M427" i="37"/>
  <c r="Q426" i="37"/>
  <c r="M426" i="37"/>
  <c r="Z425" i="37"/>
  <c r="Q425" i="37"/>
  <c r="M425" i="37"/>
  <c r="Z424" i="37"/>
  <c r="AA424" i="37"/>
  <c r="Q424" i="37"/>
  <c r="V424" i="37"/>
  <c r="AB424" i="37"/>
  <c r="M424" i="37"/>
  <c r="Z423" i="37"/>
  <c r="AA423" i="37"/>
  <c r="Q423" i="37"/>
  <c r="M423" i="37"/>
  <c r="Z422" i="37"/>
  <c r="Q422" i="37"/>
  <c r="M422" i="37"/>
  <c r="R422" i="37"/>
  <c r="Z421" i="37"/>
  <c r="AA421" i="37"/>
  <c r="Q421" i="37"/>
  <c r="V421" i="37"/>
  <c r="AB421" i="37"/>
  <c r="M421" i="37"/>
  <c r="Z420" i="37"/>
  <c r="AA420" i="37"/>
  <c r="Q420" i="37"/>
  <c r="M420" i="37"/>
  <c r="R420" i="37"/>
  <c r="Z419" i="37"/>
  <c r="AA419" i="37"/>
  <c r="Q419" i="37"/>
  <c r="M419" i="37"/>
  <c r="R419" i="37"/>
  <c r="Z418" i="37"/>
  <c r="AA418" i="37"/>
  <c r="Q418" i="37"/>
  <c r="M418" i="37"/>
  <c r="Z417" i="37"/>
  <c r="AA417" i="37"/>
  <c r="Q417" i="37"/>
  <c r="M417" i="37"/>
  <c r="Z416" i="37"/>
  <c r="AA416" i="37"/>
  <c r="Q416" i="37"/>
  <c r="M416" i="37"/>
  <c r="R416" i="37"/>
  <c r="Z415" i="37"/>
  <c r="Q415" i="37"/>
  <c r="M415" i="37"/>
  <c r="Q414" i="37"/>
  <c r="V414" i="37"/>
  <c r="AB414" i="37"/>
  <c r="M414" i="37"/>
  <c r="Z413" i="37"/>
  <c r="Z414" i="37"/>
  <c r="AC414" i="37"/>
  <c r="Q413" i="37"/>
  <c r="M413" i="37"/>
  <c r="R413" i="37"/>
  <c r="Z412" i="37"/>
  <c r="Q412" i="37"/>
  <c r="V412" i="37"/>
  <c r="AB412" i="37"/>
  <c r="M412" i="37"/>
  <c r="Z411" i="37"/>
  <c r="AA411" i="37"/>
  <c r="Q411" i="37"/>
  <c r="M411" i="37"/>
  <c r="Z410" i="37"/>
  <c r="Q410" i="37"/>
  <c r="V410" i="37"/>
  <c r="AB410" i="37"/>
  <c r="M410" i="37"/>
  <c r="Z409" i="37"/>
  <c r="AA409" i="37"/>
  <c r="Q409" i="37"/>
  <c r="M409" i="37"/>
  <c r="R409" i="37"/>
  <c r="Q408" i="37"/>
  <c r="M408" i="37"/>
  <c r="Q407" i="37"/>
  <c r="V407" i="37"/>
  <c r="AB407" i="37"/>
  <c r="M407" i="37"/>
  <c r="R407" i="37"/>
  <c r="Q406" i="37"/>
  <c r="M406" i="37"/>
  <c r="Q405" i="37"/>
  <c r="V405" i="37"/>
  <c r="AB405" i="37"/>
  <c r="M405" i="37"/>
  <c r="R405" i="37"/>
  <c r="Q404" i="37"/>
  <c r="M404" i="37"/>
  <c r="Q403" i="37"/>
  <c r="M403" i="37"/>
  <c r="Z402" i="37"/>
  <c r="AA402" i="37"/>
  <c r="Q402" i="37"/>
  <c r="M402" i="37"/>
  <c r="Z401" i="37"/>
  <c r="AA401" i="37"/>
  <c r="Q401" i="37"/>
  <c r="M401" i="37"/>
  <c r="R401" i="37"/>
  <c r="Z400" i="37"/>
  <c r="AA400" i="37"/>
  <c r="Q400" i="37"/>
  <c r="M400" i="37"/>
  <c r="Z399" i="37"/>
  <c r="AA399" i="37"/>
  <c r="Q399" i="37"/>
  <c r="M399" i="37"/>
  <c r="R399" i="37"/>
  <c r="Z398" i="37"/>
  <c r="Q398" i="37"/>
  <c r="V398" i="37"/>
  <c r="AB398" i="37"/>
  <c r="M398" i="37"/>
  <c r="Z397" i="37"/>
  <c r="Q397" i="37"/>
  <c r="V397" i="37"/>
  <c r="AB397" i="37"/>
  <c r="M397" i="37"/>
  <c r="Z396" i="37"/>
  <c r="AA396" i="37"/>
  <c r="Q396" i="37"/>
  <c r="M396" i="37"/>
  <c r="Z395" i="37"/>
  <c r="AA395" i="37"/>
  <c r="Q395" i="37"/>
  <c r="M395" i="37"/>
  <c r="Z394" i="37"/>
  <c r="AA394" i="37"/>
  <c r="Q394" i="37"/>
  <c r="M394" i="37"/>
  <c r="Z393" i="37"/>
  <c r="AA393" i="37"/>
  <c r="Q393" i="37"/>
  <c r="M393" i="37"/>
  <c r="Z392" i="37"/>
  <c r="AA392" i="37"/>
  <c r="Q392" i="37"/>
  <c r="V392" i="37"/>
  <c r="AB392" i="37"/>
  <c r="M392" i="37"/>
  <c r="Q391" i="37"/>
  <c r="M391" i="37"/>
  <c r="R391" i="37"/>
  <c r="Z390" i="37"/>
  <c r="AA390" i="37"/>
  <c r="Q390" i="37"/>
  <c r="M390" i="37"/>
  <c r="Z389" i="37"/>
  <c r="AA389" i="37"/>
  <c r="Q389" i="37"/>
  <c r="M389" i="37"/>
  <c r="Z388" i="37"/>
  <c r="AA388" i="37"/>
  <c r="Q388" i="37"/>
  <c r="M388" i="37"/>
  <c r="R388" i="37"/>
  <c r="Z387" i="37"/>
  <c r="AA387" i="37"/>
  <c r="Q387" i="37"/>
  <c r="M387" i="37"/>
  <c r="R387" i="37"/>
  <c r="Q386" i="37"/>
  <c r="M386" i="37"/>
  <c r="Q385" i="37"/>
  <c r="M385" i="37"/>
  <c r="R385" i="37"/>
  <c r="Q384" i="37"/>
  <c r="M384" i="37"/>
  <c r="Q383" i="37"/>
  <c r="M383" i="37"/>
  <c r="R383" i="37"/>
  <c r="Q382" i="37"/>
  <c r="M382" i="37"/>
  <c r="Q381" i="37"/>
  <c r="V381" i="37"/>
  <c r="AB381" i="37"/>
  <c r="M381" i="37"/>
  <c r="Q380" i="37"/>
  <c r="M380" i="37"/>
  <c r="Q379" i="37"/>
  <c r="V379" i="37"/>
  <c r="AB379" i="37"/>
  <c r="M379" i="37"/>
  <c r="Q378" i="37"/>
  <c r="V378" i="37"/>
  <c r="AB378" i="37"/>
  <c r="M378" i="37"/>
  <c r="Q377" i="37"/>
  <c r="V377" i="37"/>
  <c r="AB377" i="37"/>
  <c r="M377" i="37"/>
  <c r="Q376" i="37"/>
  <c r="V376" i="37"/>
  <c r="AB376" i="37"/>
  <c r="M376" i="37"/>
  <c r="Q375" i="37"/>
  <c r="M375" i="37"/>
  <c r="Q374" i="37"/>
  <c r="M374" i="37"/>
  <c r="Q373" i="37"/>
  <c r="M373" i="37"/>
  <c r="R373" i="37"/>
  <c r="Q372" i="37"/>
  <c r="M372" i="37"/>
  <c r="Q371" i="37"/>
  <c r="V371" i="37"/>
  <c r="AB371" i="37"/>
  <c r="M371" i="37"/>
  <c r="Q370" i="37"/>
  <c r="V370" i="37"/>
  <c r="AB370" i="37"/>
  <c r="M370" i="37"/>
  <c r="Q369" i="37"/>
  <c r="V369" i="37"/>
  <c r="AB369" i="37"/>
  <c r="M369" i="37"/>
  <c r="Q368" i="37"/>
  <c r="V368" i="37"/>
  <c r="AB368" i="37"/>
  <c r="M368" i="37"/>
  <c r="Q367" i="37"/>
  <c r="V367" i="37"/>
  <c r="AB367" i="37"/>
  <c r="M367" i="37"/>
  <c r="Q366" i="37"/>
  <c r="M366" i="37"/>
  <c r="Q365" i="37"/>
  <c r="V365" i="37"/>
  <c r="AB365" i="37"/>
  <c r="M365" i="37"/>
  <c r="Q364" i="37"/>
  <c r="M364" i="37"/>
  <c r="Q363" i="37"/>
  <c r="V363" i="37"/>
  <c r="AB363" i="37"/>
  <c r="M363" i="37"/>
  <c r="Q362" i="37"/>
  <c r="M362" i="37"/>
  <c r="Z361" i="37"/>
  <c r="Q361" i="37"/>
  <c r="V361" i="37"/>
  <c r="AB361" i="37"/>
  <c r="M361" i="37"/>
  <c r="Q360" i="37"/>
  <c r="M360" i="37"/>
  <c r="Q359" i="37"/>
  <c r="M359" i="37"/>
  <c r="Q358" i="37"/>
  <c r="M358" i="37"/>
  <c r="R358" i="37"/>
  <c r="Q357" i="37"/>
  <c r="M357" i="37"/>
  <c r="R357" i="37"/>
  <c r="Q356" i="37"/>
  <c r="V356" i="37"/>
  <c r="AB356" i="37"/>
  <c r="M356" i="37"/>
  <c r="R356" i="37"/>
  <c r="Q355" i="37"/>
  <c r="V355" i="37"/>
  <c r="AB355" i="37"/>
  <c r="M355" i="37"/>
  <c r="Q354" i="37"/>
  <c r="V354" i="37"/>
  <c r="AB354" i="37"/>
  <c r="M354" i="37"/>
  <c r="Q353" i="37"/>
  <c r="M353" i="37"/>
  <c r="Q352" i="37"/>
  <c r="M352" i="37"/>
  <c r="R352" i="37"/>
  <c r="Q351" i="37"/>
  <c r="M351" i="37"/>
  <c r="Q350" i="37"/>
  <c r="M350" i="37"/>
  <c r="R350" i="37"/>
  <c r="Q349" i="37"/>
  <c r="M349" i="37"/>
  <c r="Q348" i="37"/>
  <c r="M348" i="37"/>
  <c r="R348" i="37"/>
  <c r="Q347" i="37"/>
  <c r="V347" i="37"/>
  <c r="AB347" i="37"/>
  <c r="M347" i="37"/>
  <c r="Q346" i="37"/>
  <c r="M346" i="37"/>
  <c r="Q345" i="37"/>
  <c r="M345" i="37"/>
  <c r="Q344" i="37"/>
  <c r="V344" i="37"/>
  <c r="AB344" i="37"/>
  <c r="M344" i="37"/>
  <c r="Q343" i="37"/>
  <c r="V343" i="37"/>
  <c r="AB343" i="37"/>
  <c r="M343" i="37"/>
  <c r="Q342" i="37"/>
  <c r="V342" i="37"/>
  <c r="AB342" i="37"/>
  <c r="M342" i="37"/>
  <c r="Q341" i="37"/>
  <c r="M341" i="37"/>
  <c r="Z340" i="37"/>
  <c r="AA340" i="37"/>
  <c r="Q340" i="37"/>
  <c r="M340" i="37"/>
  <c r="Z339" i="37"/>
  <c r="Q339" i="37"/>
  <c r="M339" i="37"/>
  <c r="R339" i="37"/>
  <c r="Z338" i="37"/>
  <c r="Q338" i="37"/>
  <c r="V338" i="37"/>
  <c r="AB338" i="37"/>
  <c r="M338" i="37"/>
  <c r="R338" i="37"/>
  <c r="Z337" i="37"/>
  <c r="Q337" i="37"/>
  <c r="V337" i="37"/>
  <c r="AB337" i="37"/>
  <c r="M337" i="37"/>
  <c r="Z336" i="37"/>
  <c r="AA336" i="37"/>
  <c r="Q336" i="37"/>
  <c r="V336" i="37"/>
  <c r="AB336" i="37"/>
  <c r="M336" i="37"/>
  <c r="Z335" i="37"/>
  <c r="AA335" i="37"/>
  <c r="Q335" i="37"/>
  <c r="V335" i="37"/>
  <c r="AB335" i="37"/>
  <c r="M335" i="37"/>
  <c r="Z334" i="37"/>
  <c r="AA334" i="37"/>
  <c r="Q334" i="37"/>
  <c r="M334" i="37"/>
  <c r="Z333" i="37"/>
  <c r="AA333" i="37"/>
  <c r="Q333" i="37"/>
  <c r="M333" i="37"/>
  <c r="Z332" i="37"/>
  <c r="AA332" i="37"/>
  <c r="Q332" i="37"/>
  <c r="M332" i="37"/>
  <c r="Z331" i="37"/>
  <c r="AA331" i="37"/>
  <c r="Q331" i="37"/>
  <c r="M331" i="37"/>
  <c r="Z330" i="37"/>
  <c r="Q330" i="37"/>
  <c r="M330" i="37"/>
  <c r="Z329" i="37"/>
  <c r="Q329" i="37"/>
  <c r="V329" i="37"/>
  <c r="AB329" i="37"/>
  <c r="M329" i="37"/>
  <c r="Z328" i="37"/>
  <c r="AA328" i="37"/>
  <c r="Q328" i="37"/>
  <c r="V328" i="37"/>
  <c r="AB328" i="37"/>
  <c r="M328" i="37"/>
  <c r="Z327" i="37"/>
  <c r="AA327" i="37"/>
  <c r="Q327" i="37"/>
  <c r="M327" i="37"/>
  <c r="R327" i="37"/>
  <c r="Z326" i="37"/>
  <c r="Q326" i="37"/>
  <c r="V326" i="37"/>
  <c r="AB326" i="37"/>
  <c r="M326" i="37"/>
  <c r="Q325" i="37"/>
  <c r="V325" i="37"/>
  <c r="AB325" i="37"/>
  <c r="M325" i="37"/>
  <c r="Z324" i="37"/>
  <c r="Q324" i="37"/>
  <c r="V324" i="37"/>
  <c r="AB324" i="37"/>
  <c r="M324" i="37"/>
  <c r="Z323" i="37"/>
  <c r="Q323" i="37"/>
  <c r="V323" i="37"/>
  <c r="AB323" i="37"/>
  <c r="M323" i="37"/>
  <c r="R323" i="37"/>
  <c r="Q322" i="37"/>
  <c r="V322" i="37"/>
  <c r="AB322" i="37"/>
  <c r="M322" i="37"/>
  <c r="Z321" i="37"/>
  <c r="Q321" i="37"/>
  <c r="V321" i="37"/>
  <c r="AB321" i="37"/>
  <c r="M321" i="37"/>
  <c r="Z320" i="37"/>
  <c r="AA320" i="37"/>
  <c r="Q320" i="37"/>
  <c r="V320" i="37"/>
  <c r="AB320" i="37"/>
  <c r="M320" i="37"/>
  <c r="Q319" i="37"/>
  <c r="V319" i="37"/>
  <c r="AB319" i="37"/>
  <c r="M319" i="37"/>
  <c r="R319" i="37"/>
  <c r="Q318" i="37"/>
  <c r="V318" i="37"/>
  <c r="AB318" i="37"/>
  <c r="M318" i="37"/>
  <c r="R318" i="37"/>
  <c r="Q317" i="37"/>
  <c r="M317" i="37"/>
  <c r="Z316" i="37"/>
  <c r="Z317" i="37"/>
  <c r="AA317" i="37"/>
  <c r="Q316" i="37"/>
  <c r="V316" i="37"/>
  <c r="AB316" i="37"/>
  <c r="M316" i="37"/>
  <c r="Z315" i="37"/>
  <c r="AA315" i="37"/>
  <c r="Q315" i="37"/>
  <c r="M315" i="37"/>
  <c r="R315" i="37"/>
  <c r="Z314" i="37"/>
  <c r="AA314" i="37"/>
  <c r="Q314" i="37"/>
  <c r="V314" i="37"/>
  <c r="AB314" i="37"/>
  <c r="M314" i="37"/>
  <c r="Z313" i="37"/>
  <c r="AA313" i="37"/>
  <c r="Q313" i="37"/>
  <c r="M313" i="37"/>
  <c r="Z312" i="37"/>
  <c r="AA312" i="37"/>
  <c r="Q312" i="37"/>
  <c r="M312" i="37"/>
  <c r="Z311" i="37"/>
  <c r="AA311" i="37"/>
  <c r="Q311" i="37"/>
  <c r="M311" i="37"/>
  <c r="Z310" i="37"/>
  <c r="Q310" i="37"/>
  <c r="M310" i="37"/>
  <c r="Z309" i="37"/>
  <c r="AA309" i="37"/>
  <c r="Q309" i="37"/>
  <c r="M309" i="37"/>
  <c r="Z308" i="37"/>
  <c r="AA308" i="37"/>
  <c r="Q308" i="37"/>
  <c r="M308" i="37"/>
  <c r="R308" i="37"/>
  <c r="Z307" i="37"/>
  <c r="Q307" i="37"/>
  <c r="M307" i="37"/>
  <c r="Z306" i="37"/>
  <c r="AA306" i="37"/>
  <c r="Q306" i="37"/>
  <c r="V306" i="37"/>
  <c r="AB306" i="37"/>
  <c r="M306" i="37"/>
  <c r="Q305" i="37"/>
  <c r="M305" i="37"/>
  <c r="Q304" i="37"/>
  <c r="V304" i="37"/>
  <c r="AB304" i="37"/>
  <c r="M304" i="37"/>
  <c r="Z303" i="37"/>
  <c r="Z304" i="37"/>
  <c r="Z305" i="37"/>
  <c r="AA305" i="37"/>
  <c r="Q303" i="37"/>
  <c r="V303" i="37"/>
  <c r="AB303" i="37"/>
  <c r="M303" i="37"/>
  <c r="Q302" i="37"/>
  <c r="M302" i="37"/>
  <c r="R302" i="37"/>
  <c r="Q301" i="37"/>
  <c r="M301" i="37"/>
  <c r="Q300" i="37"/>
  <c r="M300" i="37"/>
  <c r="R300" i="37"/>
  <c r="Z299" i="37"/>
  <c r="Q299" i="37"/>
  <c r="V299" i="37"/>
  <c r="AB299" i="37"/>
  <c r="M299" i="37"/>
  <c r="Z298" i="37"/>
  <c r="AA298" i="37"/>
  <c r="Q298" i="37"/>
  <c r="M298" i="37"/>
  <c r="R298" i="37"/>
  <c r="Z297" i="37"/>
  <c r="Q297" i="37"/>
  <c r="M297" i="37"/>
  <c r="Z296" i="37"/>
  <c r="AA296" i="37"/>
  <c r="Q296" i="37"/>
  <c r="M296" i="37"/>
  <c r="R296" i="37"/>
  <c r="Q295" i="37"/>
  <c r="V295" i="37"/>
  <c r="AB295" i="37"/>
  <c r="M295" i="37"/>
  <c r="Z294" i="37"/>
  <c r="Z295" i="37"/>
  <c r="Q294" i="37"/>
  <c r="V294" i="37"/>
  <c r="AB294" i="37"/>
  <c r="M294" i="37"/>
  <c r="Z293" i="37"/>
  <c r="AA293" i="37"/>
  <c r="Q293" i="37"/>
  <c r="M293" i="37"/>
  <c r="R293" i="37"/>
  <c r="Z292" i="37"/>
  <c r="AA292" i="37"/>
  <c r="Q292" i="37"/>
  <c r="V292" i="37"/>
  <c r="AB292" i="37"/>
  <c r="M292" i="37"/>
  <c r="Z291" i="37"/>
  <c r="AA291" i="37"/>
  <c r="Q291" i="37"/>
  <c r="M291" i="37"/>
  <c r="Q290" i="37"/>
  <c r="M290" i="37"/>
  <c r="Q289" i="37"/>
  <c r="V289" i="37"/>
  <c r="AB289" i="37"/>
  <c r="M289" i="37"/>
  <c r="Z288" i="37"/>
  <c r="Z289" i="37"/>
  <c r="Z290" i="37"/>
  <c r="Q288" i="37"/>
  <c r="V288" i="37"/>
  <c r="AB288" i="37"/>
  <c r="M288" i="37"/>
  <c r="Z287" i="37"/>
  <c r="AA287" i="37"/>
  <c r="Q287" i="37"/>
  <c r="M287" i="37"/>
  <c r="Z286" i="37"/>
  <c r="AA286" i="37"/>
  <c r="Q286" i="37"/>
  <c r="M286" i="37"/>
  <c r="Z285" i="37"/>
  <c r="Q285" i="37"/>
  <c r="M285" i="37"/>
  <c r="Z284" i="37"/>
  <c r="Q284" i="37"/>
  <c r="V284" i="37"/>
  <c r="AB284" i="37"/>
  <c r="M284" i="37"/>
  <c r="Z283" i="37"/>
  <c r="Q283" i="37"/>
  <c r="M283" i="37"/>
  <c r="R283" i="37"/>
  <c r="Z282" i="37"/>
  <c r="AA282" i="37"/>
  <c r="Q282" i="37"/>
  <c r="V282" i="37"/>
  <c r="AB282" i="37"/>
  <c r="M282" i="37"/>
  <c r="Z281" i="37"/>
  <c r="Q281" i="37"/>
  <c r="M281" i="37"/>
  <c r="Z280" i="37"/>
  <c r="AA280" i="37"/>
  <c r="Q280" i="37"/>
  <c r="M280" i="37"/>
  <c r="R280" i="37"/>
  <c r="Z279" i="37"/>
  <c r="AA279" i="37"/>
  <c r="Q279" i="37"/>
  <c r="M279" i="37"/>
  <c r="R279" i="37"/>
  <c r="Z278" i="37"/>
  <c r="Q278" i="37"/>
  <c r="M278" i="37"/>
  <c r="Q277" i="37"/>
  <c r="V277" i="37"/>
  <c r="AB277" i="37"/>
  <c r="M277" i="37"/>
  <c r="Z276" i="37"/>
  <c r="AA276" i="37"/>
  <c r="Q276" i="37"/>
  <c r="M276" i="37"/>
  <c r="Z275" i="37"/>
  <c r="Q275" i="37"/>
  <c r="M275" i="37"/>
  <c r="Z274" i="37"/>
  <c r="Q274" i="37"/>
  <c r="V274" i="37"/>
  <c r="AB274" i="37"/>
  <c r="M274" i="37"/>
  <c r="Z273" i="37"/>
  <c r="AA273" i="37"/>
  <c r="Q273" i="37"/>
  <c r="V273" i="37"/>
  <c r="AB273" i="37"/>
  <c r="M273" i="37"/>
  <c r="Z272" i="37"/>
  <c r="Q272" i="37"/>
  <c r="V272" i="37"/>
  <c r="AB272" i="37"/>
  <c r="M272" i="37"/>
  <c r="R272" i="37"/>
  <c r="Z271" i="37"/>
  <c r="AA271" i="37"/>
  <c r="Q271" i="37"/>
  <c r="V271" i="37"/>
  <c r="AB271" i="37"/>
  <c r="M271" i="37"/>
  <c r="Z270" i="37"/>
  <c r="AA270" i="37"/>
  <c r="X270" i="37"/>
  <c r="X271" i="37"/>
  <c r="X272" i="37"/>
  <c r="X273" i="37"/>
  <c r="X274" i="37"/>
  <c r="Q270" i="37"/>
  <c r="M270" i="37"/>
  <c r="Q269" i="37"/>
  <c r="V269" i="37"/>
  <c r="AB269" i="37"/>
  <c r="M269" i="37"/>
  <c r="Z268" i="37"/>
  <c r="Z269" i="37"/>
  <c r="Q268" i="37"/>
  <c r="V268" i="37"/>
  <c r="AB268" i="37"/>
  <c r="M268" i="37"/>
  <c r="Z267" i="37"/>
  <c r="AA267" i="37"/>
  <c r="X267" i="37"/>
  <c r="Q267" i="37"/>
  <c r="V267" i="37"/>
  <c r="AB267" i="37"/>
  <c r="AC267" i="37"/>
  <c r="W267" i="37"/>
  <c r="U267" i="37"/>
  <c r="M267" i="37"/>
  <c r="Q266" i="37"/>
  <c r="M266" i="37"/>
  <c r="Q265" i="37"/>
  <c r="V265" i="37"/>
  <c r="AB265" i="37"/>
  <c r="M265" i="37"/>
  <c r="Z264" i="37"/>
  <c r="Q264" i="37"/>
  <c r="V264" i="37"/>
  <c r="AB264" i="37"/>
  <c r="M264" i="37"/>
  <c r="R264" i="37"/>
  <c r="Z263" i="37"/>
  <c r="AA263" i="37"/>
  <c r="Q263" i="37"/>
  <c r="V263" i="37"/>
  <c r="AB263" i="37"/>
  <c r="M263" i="37"/>
  <c r="Z262" i="37"/>
  <c r="AA262" i="37"/>
  <c r="Q262" i="37"/>
  <c r="M262" i="37"/>
  <c r="Q261" i="37"/>
  <c r="V261" i="37"/>
  <c r="AB261" i="37"/>
  <c r="M261" i="37"/>
  <c r="Z260" i="37"/>
  <c r="AA260" i="37"/>
  <c r="Q260" i="37"/>
  <c r="M260" i="37"/>
  <c r="Q259" i="37"/>
  <c r="V259" i="37"/>
  <c r="AB259" i="37"/>
  <c r="M259" i="37"/>
  <c r="Q258" i="37"/>
  <c r="M258" i="37"/>
  <c r="Z257" i="37"/>
  <c r="Q257" i="37"/>
  <c r="M257" i="37"/>
  <c r="Z256" i="37"/>
  <c r="AA256" i="37"/>
  <c r="Q256" i="37"/>
  <c r="M256" i="37"/>
  <c r="Z255" i="37"/>
  <c r="Q255" i="37"/>
  <c r="M255" i="37"/>
  <c r="R255" i="37"/>
  <c r="Q254" i="37"/>
  <c r="V254" i="37"/>
  <c r="AB254" i="37"/>
  <c r="M254" i="37"/>
  <c r="Z253" i="37"/>
  <c r="Z254" i="37"/>
  <c r="Q253" i="37"/>
  <c r="V253" i="37"/>
  <c r="AB253" i="37"/>
  <c r="M253" i="37"/>
  <c r="Z252" i="37"/>
  <c r="AA252" i="37"/>
  <c r="Q252" i="37"/>
  <c r="M252" i="37"/>
  <c r="R252" i="37"/>
  <c r="Z251" i="37"/>
  <c r="AA251" i="37"/>
  <c r="M251" i="37"/>
  <c r="Z250" i="37"/>
  <c r="Q250" i="37"/>
  <c r="M250" i="37"/>
  <c r="R250" i="37"/>
  <c r="Z249" i="37"/>
  <c r="AA249" i="37"/>
  <c r="Q249" i="37"/>
  <c r="V249" i="37"/>
  <c r="AB249" i="37"/>
  <c r="M249" i="37"/>
  <c r="R249" i="37"/>
  <c r="Z248" i="37"/>
  <c r="AA248" i="37"/>
  <c r="Q248" i="37"/>
  <c r="M248" i="37"/>
  <c r="Q247" i="37"/>
  <c r="R247" i="37"/>
  <c r="Z246" i="37"/>
  <c r="Z247" i="37"/>
  <c r="AA247" i="37"/>
  <c r="Q246" i="37"/>
  <c r="M246" i="37"/>
  <c r="Z245" i="37"/>
  <c r="AA245" i="37"/>
  <c r="Q245" i="37"/>
  <c r="M245" i="37"/>
  <c r="Q244" i="37"/>
  <c r="M244" i="37"/>
  <c r="R244" i="37"/>
  <c r="Z243" i="37"/>
  <c r="Z244" i="37"/>
  <c r="AA244" i="37"/>
  <c r="Q243" i="37"/>
  <c r="M243" i="37"/>
  <c r="Q242" i="37"/>
  <c r="V242" i="37"/>
  <c r="AB242" i="37"/>
  <c r="M242" i="37"/>
  <c r="Z241" i="37"/>
  <c r="Z242" i="37"/>
  <c r="AA242" i="37"/>
  <c r="Q241" i="37"/>
  <c r="V241" i="37"/>
  <c r="AB241" i="37"/>
  <c r="M241" i="37"/>
  <c r="R241" i="37"/>
  <c r="Q240" i="37"/>
  <c r="M240" i="37"/>
  <c r="Q239" i="37"/>
  <c r="M239" i="37"/>
  <c r="R239" i="37"/>
  <c r="Z238" i="37"/>
  <c r="Z239" i="37"/>
  <c r="Q238" i="37"/>
  <c r="M238" i="37"/>
  <c r="Z237" i="37"/>
  <c r="AA237" i="37"/>
  <c r="Q237" i="37"/>
  <c r="V237" i="37"/>
  <c r="AB237" i="37"/>
  <c r="M237" i="37"/>
  <c r="Z236" i="37"/>
  <c r="Q236" i="37"/>
  <c r="V236" i="37"/>
  <c r="AB236" i="37"/>
  <c r="M236" i="37"/>
  <c r="Q235" i="37"/>
  <c r="V235" i="37"/>
  <c r="AB235" i="37"/>
  <c r="M235" i="37"/>
  <c r="Z234" i="37"/>
  <c r="Q234" i="37"/>
  <c r="V234" i="37"/>
  <c r="AB234" i="37"/>
  <c r="M234" i="37"/>
  <c r="Z233" i="37"/>
  <c r="AA233" i="37"/>
  <c r="Q233" i="37"/>
  <c r="M233" i="37"/>
  <c r="Z232" i="37"/>
  <c r="AA232" i="37"/>
  <c r="Q232" i="37"/>
  <c r="M232" i="37"/>
  <c r="Z231" i="37"/>
  <c r="AA231" i="37"/>
  <c r="Q231" i="37"/>
  <c r="M231" i="37"/>
  <c r="Z230" i="37"/>
  <c r="AA230" i="37"/>
  <c r="Q230" i="37"/>
  <c r="M230" i="37"/>
  <c r="Z229" i="37"/>
  <c r="Q229" i="37"/>
  <c r="M229" i="37"/>
  <c r="Z228" i="37"/>
  <c r="AA228" i="37"/>
  <c r="Q228" i="37"/>
  <c r="V228" i="37"/>
  <c r="AB228" i="37"/>
  <c r="M228" i="37"/>
  <c r="Z227" i="37"/>
  <c r="AA227" i="37"/>
  <c r="Q227" i="37"/>
  <c r="M227" i="37"/>
  <c r="R227" i="37"/>
  <c r="Z226" i="37"/>
  <c r="AA226" i="37"/>
  <c r="Q226" i="37"/>
  <c r="M226" i="37"/>
  <c r="Z225" i="37"/>
  <c r="AA225" i="37"/>
  <c r="Q225" i="37"/>
  <c r="M225" i="37"/>
  <c r="Z224" i="37"/>
  <c r="AA224" i="37"/>
  <c r="Q224" i="37"/>
  <c r="M224" i="37"/>
  <c r="Z223" i="37"/>
  <c r="AA223" i="37"/>
  <c r="Q223" i="37"/>
  <c r="M223" i="37"/>
  <c r="R223" i="37"/>
  <c r="Z222" i="37"/>
  <c r="AA222" i="37"/>
  <c r="Q222" i="37"/>
  <c r="M222" i="37"/>
  <c r="Z221" i="37"/>
  <c r="AA221" i="37"/>
  <c r="Q221" i="37"/>
  <c r="M221" i="37"/>
  <c r="Q220" i="37"/>
  <c r="M220" i="37"/>
  <c r="Z219" i="37"/>
  <c r="Z220" i="37"/>
  <c r="AA220" i="37"/>
  <c r="Q219" i="37"/>
  <c r="M219" i="37"/>
  <c r="Z218" i="37"/>
  <c r="AA218" i="37"/>
  <c r="Q218" i="37"/>
  <c r="M218" i="37"/>
  <c r="Z217" i="37"/>
  <c r="Q217" i="37"/>
  <c r="M217" i="37"/>
  <c r="Z216" i="37"/>
  <c r="Q216" i="37"/>
  <c r="V216" i="37"/>
  <c r="AB216" i="37"/>
  <c r="M216" i="37"/>
  <c r="R216" i="37"/>
  <c r="Z215" i="37"/>
  <c r="AA215" i="37"/>
  <c r="Q215" i="37"/>
  <c r="V215" i="37"/>
  <c r="AB215" i="37"/>
  <c r="M215" i="37"/>
  <c r="Z214" i="37"/>
  <c r="AA214" i="37"/>
  <c r="Q214" i="37"/>
  <c r="M214" i="37"/>
  <c r="Z213" i="37"/>
  <c r="AA213" i="37"/>
  <c r="Q213" i="37"/>
  <c r="M213" i="37"/>
  <c r="Z212" i="37"/>
  <c r="Q212" i="37"/>
  <c r="M212" i="37"/>
  <c r="R212" i="37"/>
  <c r="Z211" i="37"/>
  <c r="AA211" i="37"/>
  <c r="Q211" i="37"/>
  <c r="V211" i="37"/>
  <c r="AB211" i="37"/>
  <c r="M211" i="37"/>
  <c r="Z210" i="37"/>
  <c r="AA210" i="37"/>
  <c r="Q210" i="37"/>
  <c r="M210" i="37"/>
  <c r="Z209" i="37"/>
  <c r="AA209" i="37"/>
  <c r="Q209" i="37"/>
  <c r="M209" i="37"/>
  <c r="Z208" i="37"/>
  <c r="AA208" i="37"/>
  <c r="Q208" i="37"/>
  <c r="M208" i="37"/>
  <c r="Z207" i="37"/>
  <c r="AA207" i="37"/>
  <c r="Q207" i="37"/>
  <c r="M207" i="37"/>
  <c r="Q206" i="37"/>
  <c r="V206" i="37"/>
  <c r="AB206" i="37"/>
  <c r="M206" i="37"/>
  <c r="Z205" i="37"/>
  <c r="AA205" i="37"/>
  <c r="Q205" i="37"/>
  <c r="V205" i="37"/>
  <c r="AB205" i="37"/>
  <c r="M205" i="37"/>
  <c r="R205" i="37"/>
  <c r="Z204" i="37"/>
  <c r="AA204" i="37"/>
  <c r="Q204" i="37"/>
  <c r="M204" i="37"/>
  <c r="Z203" i="37"/>
  <c r="AA203" i="37"/>
  <c r="Q203" i="37"/>
  <c r="V203" i="37"/>
  <c r="AB203" i="37"/>
  <c r="M203" i="37"/>
  <c r="Z202" i="37"/>
  <c r="AA202" i="37"/>
  <c r="Q202" i="37"/>
  <c r="M202" i="37"/>
  <c r="Z201" i="37"/>
  <c r="Q201" i="37"/>
  <c r="V201" i="37"/>
  <c r="AB201" i="37"/>
  <c r="M201" i="37"/>
  <c r="Z200" i="37"/>
  <c r="AA200" i="37"/>
  <c r="Q200" i="37"/>
  <c r="V200" i="37"/>
  <c r="AB200" i="37"/>
  <c r="M200" i="37"/>
  <c r="R200" i="37"/>
  <c r="Z199" i="37"/>
  <c r="AA199" i="37"/>
  <c r="Q199" i="37"/>
  <c r="M199" i="37"/>
  <c r="Z198" i="37"/>
  <c r="Q198" i="37"/>
  <c r="M198" i="37"/>
  <c r="Z197" i="37"/>
  <c r="Q197" i="37"/>
  <c r="V197" i="37"/>
  <c r="AB197" i="37"/>
  <c r="M197" i="37"/>
  <c r="Z196" i="37"/>
  <c r="Q196" i="37"/>
  <c r="V196" i="37"/>
  <c r="AB196" i="37"/>
  <c r="M196" i="37"/>
  <c r="R196" i="37"/>
  <c r="Z195" i="37"/>
  <c r="AA195" i="37"/>
  <c r="Q195" i="37"/>
  <c r="M195" i="37"/>
  <c r="Z194" i="37"/>
  <c r="AA194" i="37"/>
  <c r="Q194" i="37"/>
  <c r="M194" i="37"/>
  <c r="Z193" i="37"/>
  <c r="AA193" i="37"/>
  <c r="Q193" i="37"/>
  <c r="M193" i="37"/>
  <c r="Z192" i="37"/>
  <c r="Q192" i="37"/>
  <c r="M192" i="37"/>
  <c r="Z191" i="37"/>
  <c r="AA191" i="37"/>
  <c r="Q191" i="37"/>
  <c r="V191" i="37"/>
  <c r="AB191" i="37"/>
  <c r="M191" i="37"/>
  <c r="Z190" i="37"/>
  <c r="AA190" i="37"/>
  <c r="Q190" i="37"/>
  <c r="M190" i="37"/>
  <c r="Z189" i="37"/>
  <c r="Q189" i="37"/>
  <c r="V189" i="37"/>
  <c r="AB189" i="37"/>
  <c r="M189" i="37"/>
  <c r="Z188" i="37"/>
  <c r="AA188" i="37"/>
  <c r="Q188" i="37"/>
  <c r="V188" i="37"/>
  <c r="AB188" i="37"/>
  <c r="M188" i="37"/>
  <c r="R188" i="37"/>
  <c r="Z187" i="37"/>
  <c r="AA187" i="37"/>
  <c r="Q187" i="37"/>
  <c r="V187" i="37"/>
  <c r="AB187" i="37"/>
  <c r="M187" i="37"/>
  <c r="Z186" i="37"/>
  <c r="Q186" i="37"/>
  <c r="M186" i="37"/>
  <c r="Z185" i="37"/>
  <c r="Q185" i="37"/>
  <c r="M185" i="37"/>
  <c r="Z184" i="37"/>
  <c r="Q184" i="37"/>
  <c r="M184" i="37"/>
  <c r="R184" i="37"/>
  <c r="Z183" i="37"/>
  <c r="AA183" i="37"/>
  <c r="Q183" i="37"/>
  <c r="V183" i="37"/>
  <c r="AB183" i="37"/>
  <c r="M183" i="37"/>
  <c r="Z182" i="37"/>
  <c r="Q182" i="37"/>
  <c r="V182" i="37"/>
  <c r="AB182" i="37"/>
  <c r="M182" i="37"/>
  <c r="Z181" i="37"/>
  <c r="Q181" i="37"/>
  <c r="M181" i="37"/>
  <c r="Z180" i="37"/>
  <c r="Q180" i="37"/>
  <c r="V180" i="37"/>
  <c r="AB180" i="37"/>
  <c r="M180" i="37"/>
  <c r="R180" i="37"/>
  <c r="Z179" i="37"/>
  <c r="AA179" i="37"/>
  <c r="Q179" i="37"/>
  <c r="V179" i="37"/>
  <c r="AB179" i="37"/>
  <c r="M179" i="37"/>
  <c r="Z178" i="37"/>
  <c r="AA178" i="37"/>
  <c r="Q178" i="37"/>
  <c r="M178" i="37"/>
  <c r="Z177" i="37"/>
  <c r="Q177" i="37"/>
  <c r="M177" i="37"/>
  <c r="Z176" i="37"/>
  <c r="Q176" i="37"/>
  <c r="M176" i="37"/>
  <c r="R176" i="37"/>
  <c r="Z175" i="37"/>
  <c r="AA175" i="37"/>
  <c r="Q175" i="37"/>
  <c r="M175" i="37"/>
  <c r="Z174" i="37"/>
  <c r="Q174" i="37"/>
  <c r="V174" i="37"/>
  <c r="AB174" i="37"/>
  <c r="M174" i="37"/>
  <c r="Z173" i="37"/>
  <c r="Q173" i="37"/>
  <c r="V173" i="37"/>
  <c r="AB173" i="37"/>
  <c r="M173" i="37"/>
  <c r="Z172" i="37"/>
  <c r="AA172" i="37"/>
  <c r="Q172" i="37"/>
  <c r="M172" i="37"/>
  <c r="R172" i="37"/>
  <c r="Q171" i="37"/>
  <c r="M171" i="37"/>
  <c r="Z170" i="37"/>
  <c r="Z171" i="37"/>
  <c r="AA171" i="37"/>
  <c r="Q170" i="37"/>
  <c r="M170" i="37"/>
  <c r="Z169" i="37"/>
  <c r="Q169" i="37"/>
  <c r="M169" i="37"/>
  <c r="R169" i="37"/>
  <c r="Z168" i="37"/>
  <c r="AA168" i="37"/>
  <c r="Q168" i="37"/>
  <c r="M168" i="37"/>
  <c r="Z167" i="37"/>
  <c r="AA167" i="37"/>
  <c r="Q167" i="37"/>
  <c r="M167" i="37"/>
  <c r="Z166" i="37"/>
  <c r="Q166" i="37"/>
  <c r="V166" i="37"/>
  <c r="AB166" i="37"/>
  <c r="M166" i="37"/>
  <c r="Z165" i="37"/>
  <c r="Q165" i="37"/>
  <c r="V165" i="37"/>
  <c r="AB165" i="37"/>
  <c r="AC165" i="37"/>
  <c r="M165" i="37"/>
  <c r="R165" i="37"/>
  <c r="Z164" i="37"/>
  <c r="AA164" i="37"/>
  <c r="Q164" i="37"/>
  <c r="V164" i="37"/>
  <c r="AB164" i="37"/>
  <c r="M164" i="37"/>
  <c r="R164" i="37"/>
  <c r="Z163" i="37"/>
  <c r="Q163" i="37"/>
  <c r="M163" i="37"/>
  <c r="Z162" i="37"/>
  <c r="Q162" i="37"/>
  <c r="V162" i="37"/>
  <c r="AB162" i="37"/>
  <c r="M162" i="37"/>
  <c r="Z161" i="37"/>
  <c r="Q161" i="37"/>
  <c r="V161" i="37"/>
  <c r="AB161" i="37"/>
  <c r="M161" i="37"/>
  <c r="Z160" i="37"/>
  <c r="Q160" i="37"/>
  <c r="V160" i="37"/>
  <c r="AB160" i="37"/>
  <c r="M160" i="37"/>
  <c r="R160" i="37"/>
  <c r="Z159" i="37"/>
  <c r="AA159" i="37"/>
  <c r="Q159" i="37"/>
  <c r="M159" i="37"/>
  <c r="Q158" i="37"/>
  <c r="V158" i="37"/>
  <c r="AB158" i="37"/>
  <c r="M158" i="37"/>
  <c r="Q157" i="37"/>
  <c r="M157" i="37"/>
  <c r="Q156" i="37"/>
  <c r="V156" i="37"/>
  <c r="AB156" i="37"/>
  <c r="M156" i="37"/>
  <c r="Q155" i="37"/>
  <c r="V155" i="37"/>
  <c r="AB155" i="37"/>
  <c r="M155" i="37"/>
  <c r="Q154" i="37"/>
  <c r="M154" i="37"/>
  <c r="Z153" i="37"/>
  <c r="Q153" i="37"/>
  <c r="M153" i="37"/>
  <c r="Z152" i="37"/>
  <c r="AA152" i="37"/>
  <c r="Q152" i="37"/>
  <c r="M152" i="37"/>
  <c r="Z151" i="37"/>
  <c r="AA151" i="37"/>
  <c r="Q151" i="37"/>
  <c r="V151" i="37"/>
  <c r="AB151" i="37"/>
  <c r="M151" i="37"/>
  <c r="Z150" i="37"/>
  <c r="Q150" i="37"/>
  <c r="V150" i="37"/>
  <c r="AB150" i="37"/>
  <c r="M150" i="37"/>
  <c r="Z149" i="37"/>
  <c r="AA149" i="37"/>
  <c r="Q149" i="37"/>
  <c r="V149" i="37"/>
  <c r="AB149" i="37"/>
  <c r="M149" i="37"/>
  <c r="Z148" i="37"/>
  <c r="AA148" i="37"/>
  <c r="Q148" i="37"/>
  <c r="M148" i="37"/>
  <c r="Z147" i="37"/>
  <c r="AA147" i="37"/>
  <c r="Q147" i="37"/>
  <c r="M147" i="37"/>
  <c r="Z146" i="37"/>
  <c r="AA146" i="37"/>
  <c r="Q146" i="37"/>
  <c r="V146" i="37"/>
  <c r="AB146" i="37"/>
  <c r="M146" i="37"/>
  <c r="Q145" i="37"/>
  <c r="M145" i="37"/>
  <c r="Z144" i="37"/>
  <c r="AA144" i="37"/>
  <c r="Q144" i="37"/>
  <c r="M144" i="37"/>
  <c r="Z143" i="37"/>
  <c r="Q143" i="37"/>
  <c r="V143" i="37"/>
  <c r="AB143" i="37"/>
  <c r="M143" i="37"/>
  <c r="Z142" i="37"/>
  <c r="Q142" i="37"/>
  <c r="V142" i="37"/>
  <c r="AB142" i="37"/>
  <c r="M142" i="37"/>
  <c r="R142" i="37"/>
  <c r="Z141" i="37"/>
  <c r="AA141" i="37"/>
  <c r="Q141" i="37"/>
  <c r="V141" i="37"/>
  <c r="AB141" i="37"/>
  <c r="M141" i="37"/>
  <c r="Z140" i="37"/>
  <c r="AA140" i="37"/>
  <c r="Q140" i="37"/>
  <c r="V140" i="37"/>
  <c r="AB140" i="37"/>
  <c r="M140" i="37"/>
  <c r="Z139" i="37"/>
  <c r="AA139" i="37"/>
  <c r="Q139" i="37"/>
  <c r="V139" i="37"/>
  <c r="AB139" i="37"/>
  <c r="M139" i="37"/>
  <c r="Z138" i="37"/>
  <c r="AA138" i="37"/>
  <c r="Q138" i="37"/>
  <c r="V138" i="37"/>
  <c r="AB138" i="37"/>
  <c r="M138" i="37"/>
  <c r="R138" i="37"/>
  <c r="Z137" i="37"/>
  <c r="Q137" i="37"/>
  <c r="V137" i="37"/>
  <c r="AB137" i="37"/>
  <c r="M137" i="37"/>
  <c r="Z136" i="37"/>
  <c r="AA136" i="37"/>
  <c r="Q136" i="37"/>
  <c r="M136" i="37"/>
  <c r="Q135" i="37"/>
  <c r="M135" i="37"/>
  <c r="R135" i="37"/>
  <c r="Q134" i="37"/>
  <c r="M134" i="37"/>
  <c r="R134" i="37"/>
  <c r="Q133" i="37"/>
  <c r="M133" i="37"/>
  <c r="Q132" i="37"/>
  <c r="M132" i="37"/>
  <c r="Q131" i="37"/>
  <c r="M131" i="37"/>
  <c r="R131" i="37"/>
  <c r="Q130" i="37"/>
  <c r="M130" i="37"/>
  <c r="R130" i="37"/>
  <c r="Q129" i="37"/>
  <c r="M129" i="37"/>
  <c r="Q128" i="37"/>
  <c r="M128" i="37"/>
  <c r="R128" i="37"/>
  <c r="Q127" i="37"/>
  <c r="M127" i="37"/>
  <c r="Q126" i="37"/>
  <c r="M126" i="37"/>
  <c r="R126" i="37"/>
  <c r="Z125" i="37"/>
  <c r="AA125" i="37"/>
  <c r="Q125" i="37"/>
  <c r="M125" i="37"/>
  <c r="Q124" i="37"/>
  <c r="V124" i="37"/>
  <c r="AB124" i="37"/>
  <c r="M124" i="37"/>
  <c r="Q123" i="37"/>
  <c r="M123" i="37"/>
  <c r="Q122" i="37"/>
  <c r="V122" i="37"/>
  <c r="AB122" i="37"/>
  <c r="M122" i="37"/>
  <c r="R122" i="37"/>
  <c r="Q121" i="37"/>
  <c r="V121" i="37"/>
  <c r="AB121" i="37"/>
  <c r="M121" i="37"/>
  <c r="Z120" i="37"/>
  <c r="Q120" i="37"/>
  <c r="M120" i="37"/>
  <c r="Q119" i="37"/>
  <c r="M119" i="37"/>
  <c r="Z118" i="37"/>
  <c r="Z119" i="37"/>
  <c r="Q118" i="37"/>
  <c r="V118" i="37"/>
  <c r="AB118" i="37"/>
  <c r="M118" i="37"/>
  <c r="Z117" i="37"/>
  <c r="AA117" i="37"/>
  <c r="Q117" i="37"/>
  <c r="M117" i="37"/>
  <c r="Z116" i="37"/>
  <c r="AA116" i="37"/>
  <c r="Q116" i="37"/>
  <c r="M116" i="37"/>
  <c r="R116" i="37"/>
  <c r="Z258" i="98"/>
  <c r="AA257" i="98"/>
  <c r="A260" i="98"/>
  <c r="Z259" i="98"/>
  <c r="AD258" i="98"/>
  <c r="AE257" i="98"/>
  <c r="AC68" i="37"/>
  <c r="W68" i="37"/>
  <c r="U68" i="37"/>
  <c r="AC482" i="37"/>
  <c r="W482" i="37"/>
  <c r="U482" i="37"/>
  <c r="W165" i="37"/>
  <c r="U165" i="37"/>
  <c r="AC180" i="37"/>
  <c r="W180" i="37"/>
  <c r="U180" i="37"/>
  <c r="AA281" i="37"/>
  <c r="AA506" i="37"/>
  <c r="AA153" i="37"/>
  <c r="AA185" i="37"/>
  <c r="AA470" i="37"/>
  <c r="AC533" i="37"/>
  <c r="W533" i="37"/>
  <c r="U533" i="37"/>
  <c r="AA541" i="37"/>
  <c r="V413" i="37"/>
  <c r="AB413" i="37"/>
  <c r="AA173" i="37"/>
  <c r="AA176" i="37"/>
  <c r="AA177" i="37"/>
  <c r="AA180" i="37"/>
  <c r="AA181" i="37"/>
  <c r="AA184" i="37"/>
  <c r="AA189" i="37"/>
  <c r="AA192" i="37"/>
  <c r="AA196" i="37"/>
  <c r="AA197" i="37"/>
  <c r="AA198" i="37"/>
  <c r="AA255" i="37"/>
  <c r="W254" i="37"/>
  <c r="U254" i="37"/>
  <c r="AA278" i="37"/>
  <c r="AA284" i="37"/>
  <c r="AA285" i="37"/>
  <c r="AA326" i="37"/>
  <c r="AA330" i="37"/>
  <c r="AA339" i="37"/>
  <c r="AA397" i="37"/>
  <c r="AA433" i="37"/>
  <c r="AA519" i="37"/>
  <c r="AA544" i="37"/>
  <c r="AA548" i="37"/>
  <c r="AA236" i="37"/>
  <c r="AA526" i="37"/>
  <c r="AA530" i="37"/>
  <c r="Z532" i="37"/>
  <c r="AA160" i="37"/>
  <c r="AA166" i="37"/>
  <c r="AA250" i="37"/>
  <c r="Z265" i="37"/>
  <c r="Z266" i="37"/>
  <c r="AA323" i="37"/>
  <c r="AA454" i="37"/>
  <c r="AA458" i="37"/>
  <c r="AA459" i="37"/>
  <c r="AA463" i="37"/>
  <c r="AA466" i="37"/>
  <c r="AA474" i="37"/>
  <c r="AA475" i="37"/>
  <c r="AA477" i="37"/>
  <c r="AA478" i="37"/>
  <c r="AA482" i="37"/>
  <c r="AA485" i="37"/>
  <c r="AA486" i="37"/>
  <c r="AA513" i="37"/>
  <c r="AA536" i="37"/>
  <c r="AA538" i="37"/>
  <c r="AA540" i="37"/>
  <c r="AA143" i="37"/>
  <c r="AA410" i="37"/>
  <c r="AA161" i="37"/>
  <c r="AA163" i="37"/>
  <c r="AA165" i="37"/>
  <c r="AA169" i="37"/>
  <c r="AA120" i="37"/>
  <c r="AA150" i="37"/>
  <c r="AA212" i="37"/>
  <c r="AA216" i="37"/>
  <c r="AA217" i="37"/>
  <c r="W269" i="37"/>
  <c r="U269" i="37"/>
  <c r="AA275" i="37"/>
  <c r="AA415" i="37"/>
  <c r="AA438" i="37"/>
  <c r="AA439" i="37"/>
  <c r="AA442" i="37"/>
  <c r="AA447" i="37"/>
  <c r="AA450" i="37"/>
  <c r="AA494" i="37"/>
  <c r="AA508" i="37"/>
  <c r="AA533" i="37"/>
  <c r="Z510" i="37"/>
  <c r="AA510" i="37"/>
  <c r="AA49" i="37"/>
  <c r="AA436" i="37"/>
  <c r="R547" i="37"/>
  <c r="R362" i="37"/>
  <c r="R61" i="37"/>
  <c r="R65" i="37"/>
  <c r="R69" i="37"/>
  <c r="R77" i="37"/>
  <c r="AA115" i="37"/>
  <c r="R380" i="37"/>
  <c r="R381" i="37"/>
  <c r="V362" i="37"/>
  <c r="R155" i="37"/>
  <c r="R168" i="37"/>
  <c r="R187" i="37"/>
  <c r="R314" i="37"/>
  <c r="R341" i="37"/>
  <c r="R351" i="37"/>
  <c r="R132" i="37"/>
  <c r="R303" i="37"/>
  <c r="R366" i="37"/>
  <c r="AA531" i="37"/>
  <c r="R490" i="37"/>
  <c r="R163" i="37"/>
  <c r="R175" i="37"/>
  <c r="AA505" i="37"/>
  <c r="R402" i="37"/>
  <c r="R403" i="37"/>
  <c r="R412" i="37"/>
  <c r="R468" i="37"/>
  <c r="R473" i="37"/>
  <c r="R480" i="37"/>
  <c r="R494" i="37"/>
  <c r="R495" i="37"/>
  <c r="R496" i="37"/>
  <c r="R508" i="37"/>
  <c r="R511" i="37"/>
  <c r="R514" i="37"/>
  <c r="R515" i="37"/>
  <c r="R536" i="37"/>
  <c r="R55" i="37"/>
  <c r="R59" i="37"/>
  <c r="R63" i="37"/>
  <c r="R67" i="37"/>
  <c r="R75" i="37"/>
  <c r="R79" i="37"/>
  <c r="AA91" i="37"/>
  <c r="AA111" i="37"/>
  <c r="AA107" i="37"/>
  <c r="AA95" i="37"/>
  <c r="AA90" i="37"/>
  <c r="AA86" i="37"/>
  <c r="AA59" i="37"/>
  <c r="R88" i="37"/>
  <c r="R465" i="37"/>
  <c r="R501" i="37"/>
  <c r="R505" i="37"/>
  <c r="R521" i="37"/>
  <c r="R522" i="37"/>
  <c r="AA113" i="37"/>
  <c r="Z261" i="37"/>
  <c r="AA261" i="37"/>
  <c r="AA268" i="37"/>
  <c r="AA321" i="37"/>
  <c r="V175" i="37"/>
  <c r="AB175" i="37"/>
  <c r="AC175" i="37"/>
  <c r="W175" i="37"/>
  <c r="U175" i="37"/>
  <c r="V266" i="37"/>
  <c r="AB266" i="37"/>
  <c r="AC266" i="37"/>
  <c r="V512" i="37"/>
  <c r="AB512" i="37"/>
  <c r="AC512" i="37"/>
  <c r="W512" i="37"/>
  <c r="U512" i="37"/>
  <c r="AA490" i="37"/>
  <c r="AA316" i="37"/>
  <c r="R484" i="37"/>
  <c r="R355" i="37"/>
  <c r="AA105" i="37"/>
  <c r="AA101" i="37"/>
  <c r="AA92" i="37"/>
  <c r="AA73" i="37"/>
  <c r="AA61" i="37"/>
  <c r="R41" i="37"/>
  <c r="V481" i="37"/>
  <c r="V468" i="37"/>
  <c r="AB468" i="37"/>
  <c r="Z325" i="37"/>
  <c r="AA325" i="37"/>
  <c r="R445" i="37"/>
  <c r="Z549" i="37"/>
  <c r="R195" i="37"/>
  <c r="R364" i="37"/>
  <c r="V159" i="37"/>
  <c r="AB159" i="37"/>
  <c r="R159" i="37"/>
  <c r="Z391" i="37"/>
  <c r="AA391" i="37"/>
  <c r="V409" i="37"/>
  <c r="AB409" i="37"/>
  <c r="V474" i="37"/>
  <c r="AB474" i="37"/>
  <c r="AC474" i="37"/>
  <c r="W474" i="37"/>
  <c r="U474" i="37"/>
  <c r="AA524" i="37"/>
  <c r="V535" i="37"/>
  <c r="AB535" i="37"/>
  <c r="R535" i="37"/>
  <c r="V393" i="37"/>
  <c r="AB393" i="37"/>
  <c r="Z500" i="37"/>
  <c r="Z501" i="37"/>
  <c r="AA501" i="37"/>
  <c r="R235" i="37"/>
  <c r="R392" i="37"/>
  <c r="R141" i="37"/>
  <c r="R191" i="37"/>
  <c r="R192" i="37"/>
  <c r="R202" i="37"/>
  <c r="R203" i="37"/>
  <c r="R230" i="37"/>
  <c r="R238" i="37"/>
  <c r="R260" i="37"/>
  <c r="R263" i="37"/>
  <c r="R282" i="37"/>
  <c r="R291" i="37"/>
  <c r="R332" i="37"/>
  <c r="R336" i="37"/>
  <c r="R337" i="37"/>
  <c r="R340" i="37"/>
  <c r="R343" i="37"/>
  <c r="R349" i="37"/>
  <c r="R421" i="37"/>
  <c r="R456" i="37"/>
  <c r="R457" i="37"/>
  <c r="R524" i="37"/>
  <c r="R84" i="37"/>
  <c r="R96" i="37"/>
  <c r="R98" i="37"/>
  <c r="R100" i="37"/>
  <c r="R102" i="37"/>
  <c r="R104" i="37"/>
  <c r="R106" i="37"/>
  <c r="R108" i="37"/>
  <c r="R110" i="37"/>
  <c r="R112" i="37"/>
  <c r="R114" i="37"/>
  <c r="AA54" i="37"/>
  <c r="R43" i="37"/>
  <c r="V276" i="37"/>
  <c r="AB276" i="37"/>
  <c r="V340" i="37"/>
  <c r="AB340" i="37"/>
  <c r="Z206" i="37"/>
  <c r="AA206" i="37"/>
  <c r="AA170" i="37"/>
  <c r="R147" i="37"/>
  <c r="R152" i="37"/>
  <c r="R157" i="37"/>
  <c r="R171" i="37"/>
  <c r="R219" i="37"/>
  <c r="R322" i="37"/>
  <c r="R222" i="37"/>
  <c r="R225" i="37"/>
  <c r="R226" i="37"/>
  <c r="R231" i="37"/>
  <c r="R232" i="37"/>
  <c r="R233" i="37"/>
  <c r="R234" i="37"/>
  <c r="R270" i="37"/>
  <c r="R305" i="37"/>
  <c r="R306" i="37"/>
  <c r="R307" i="37"/>
  <c r="R312" i="37"/>
  <c r="R328" i="37"/>
  <c r="R368" i="37"/>
  <c r="R370" i="37"/>
  <c r="R371" i="37"/>
  <c r="R375" i="37"/>
  <c r="R390" i="37"/>
  <c r="R418" i="37"/>
  <c r="R427" i="37"/>
  <c r="R431" i="37"/>
  <c r="R434" i="37"/>
  <c r="R435" i="37"/>
  <c r="R440" i="37"/>
  <c r="R441" i="37"/>
  <c r="R444" i="37"/>
  <c r="R446" i="37"/>
  <c r="R448" i="37"/>
  <c r="R449" i="37"/>
  <c r="R450" i="37"/>
  <c r="R460" i="37"/>
  <c r="R461" i="37"/>
  <c r="R469" i="37"/>
  <c r="R472" i="37"/>
  <c r="R56" i="37"/>
  <c r="R58" i="37"/>
  <c r="R60" i="37"/>
  <c r="R62" i="37"/>
  <c r="R64" i="37"/>
  <c r="R66" i="37"/>
  <c r="R68" i="37"/>
  <c r="R70" i="37"/>
  <c r="R72" i="37"/>
  <c r="R74" i="37"/>
  <c r="R76" i="37"/>
  <c r="R78" i="37"/>
  <c r="AA106" i="37"/>
  <c r="AA102" i="37"/>
  <c r="AA96" i="37"/>
  <c r="AA70" i="37"/>
  <c r="AA66" i="37"/>
  <c r="AA60" i="37"/>
  <c r="R477" i="37"/>
  <c r="R483" i="37"/>
  <c r="R485" i="37"/>
  <c r="R489" i="37"/>
  <c r="R498" i="37"/>
  <c r="R499" i="37"/>
  <c r="R504" i="37"/>
  <c r="R523" i="37"/>
  <c r="R528" i="37"/>
  <c r="R529" i="37"/>
  <c r="R530" i="37"/>
  <c r="R539" i="37"/>
  <c r="R81" i="37"/>
  <c r="R83" i="37"/>
  <c r="R85" i="37"/>
  <c r="R87" i="37"/>
  <c r="R89" i="37"/>
  <c r="R91" i="37"/>
  <c r="R93" i="37"/>
  <c r="R95" i="37"/>
  <c r="R97" i="37"/>
  <c r="R99" i="37"/>
  <c r="R101" i="37"/>
  <c r="R103" i="37"/>
  <c r="R105" i="37"/>
  <c r="R107" i="37"/>
  <c r="R109" i="37"/>
  <c r="R111" i="37"/>
  <c r="R113" i="37"/>
  <c r="R115" i="37"/>
  <c r="AA56" i="37"/>
  <c r="AA112" i="37"/>
  <c r="AA104" i="37"/>
  <c r="AA100" i="37"/>
  <c r="V270" i="37"/>
  <c r="AB270" i="37"/>
  <c r="V446" i="37"/>
  <c r="AB446" i="37"/>
  <c r="AC446" i="37"/>
  <c r="W446" i="37"/>
  <c r="U446" i="37"/>
  <c r="V449" i="37"/>
  <c r="AB449" i="37"/>
  <c r="V529" i="37"/>
  <c r="AB529" i="37"/>
  <c r="AC529" i="37"/>
  <c r="W529" i="37"/>
  <c r="U529" i="37"/>
  <c r="V530" i="37"/>
  <c r="AB530" i="37"/>
  <c r="AC530" i="37"/>
  <c r="W530" i="37"/>
  <c r="U530" i="37"/>
  <c r="Z121" i="37"/>
  <c r="AA121" i="37"/>
  <c r="R507" i="37"/>
  <c r="R215" i="37"/>
  <c r="R543" i="37"/>
  <c r="R124" i="37"/>
  <c r="AA85" i="37"/>
  <c r="R207" i="37"/>
  <c r="R208" i="37"/>
  <c r="R211" i="37"/>
  <c r="R251" i="37"/>
  <c r="R256" i="37"/>
  <c r="R326" i="37"/>
  <c r="R394" i="37"/>
  <c r="R395" i="37"/>
  <c r="R408" i="37"/>
  <c r="AA64" i="37"/>
  <c r="AA62" i="37"/>
  <c r="R47" i="37"/>
  <c r="AA94" i="37"/>
  <c r="R49" i="37"/>
  <c r="R52" i="37"/>
  <c r="R45" i="37"/>
  <c r="R51" i="37"/>
  <c r="AA254" i="37"/>
  <c r="AA295" i="37"/>
  <c r="V153" i="37"/>
  <c r="AB153" i="37"/>
  <c r="V207" i="37"/>
  <c r="AB207" i="37"/>
  <c r="V364" i="37"/>
  <c r="AB364" i="37"/>
  <c r="V438" i="37"/>
  <c r="AB438" i="37"/>
  <c r="AC438" i="37"/>
  <c r="W438" i="37"/>
  <c r="U438" i="37"/>
  <c r="V441" i="37"/>
  <c r="AB441" i="37"/>
  <c r="AC441" i="37"/>
  <c r="W441" i="37"/>
  <c r="U441" i="37"/>
  <c r="V470" i="37"/>
  <c r="AB470" i="37"/>
  <c r="AC470" i="37"/>
  <c r="W470" i="37"/>
  <c r="U470" i="37"/>
  <c r="AA413" i="37"/>
  <c r="AA118" i="37"/>
  <c r="AA294" i="37"/>
  <c r="AA253" i="37"/>
  <c r="R179" i="37"/>
  <c r="R397" i="37"/>
  <c r="R137" i="37"/>
  <c r="R183" i="37"/>
  <c r="R347" i="37"/>
  <c r="R140" i="37"/>
  <c r="R429" i="37"/>
  <c r="R54" i="37"/>
  <c r="AA596" i="37"/>
  <c r="AA589" i="37"/>
  <c r="R40" i="37"/>
  <c r="R415" i="37"/>
  <c r="Y42" i="37"/>
  <c r="AA42" i="37"/>
  <c r="R500" i="37"/>
  <c r="AA74" i="37"/>
  <c r="AA72" i="37"/>
  <c r="AA58" i="37"/>
  <c r="Y82" i="37"/>
  <c r="AA82" i="37"/>
  <c r="Y81" i="37"/>
  <c r="AA81" i="37"/>
  <c r="R73" i="37"/>
  <c r="V127" i="37"/>
  <c r="AB127" i="37"/>
  <c r="V229" i="37"/>
  <c r="AB229" i="37"/>
  <c r="AC229" i="37"/>
  <c r="W229" i="37"/>
  <c r="U229" i="37"/>
  <c r="V366" i="37"/>
  <c r="AB366" i="37"/>
  <c r="V41" i="37"/>
  <c r="AB41" i="37"/>
  <c r="V84" i="37"/>
  <c r="V44" i="37"/>
  <c r="AB44" i="37"/>
  <c r="V69" i="37"/>
  <c r="AB69" i="37"/>
  <c r="AC69" i="37"/>
  <c r="W69" i="37"/>
  <c r="U69" i="37"/>
  <c r="V94" i="37"/>
  <c r="AB94" i="37"/>
  <c r="AC94" i="37"/>
  <c r="V54" i="37"/>
  <c r="AB54" i="37"/>
  <c r="AC54" i="37"/>
  <c r="W54" i="37"/>
  <c r="U54" i="37"/>
  <c r="V82" i="37"/>
  <c r="AB82" i="37"/>
  <c r="AC82" i="37"/>
  <c r="V107" i="37"/>
  <c r="AB107" i="37"/>
  <c r="AC107" i="37"/>
  <c r="W107" i="37"/>
  <c r="U107" i="37"/>
  <c r="V66" i="37"/>
  <c r="AB66" i="37"/>
  <c r="AC66" i="37"/>
  <c r="W66" i="37"/>
  <c r="V62" i="37"/>
  <c r="AB62" i="37"/>
  <c r="AC62" i="37"/>
  <c r="W62" i="37"/>
  <c r="U62" i="37"/>
  <c r="V542" i="37"/>
  <c r="AB542" i="37"/>
  <c r="V525" i="37"/>
  <c r="AB525" i="37"/>
  <c r="AC525" i="37"/>
  <c r="W525" i="37"/>
  <c r="U525" i="37"/>
  <c r="V477" i="37"/>
  <c r="AB477" i="37"/>
  <c r="AC477" i="37"/>
  <c r="W477" i="37"/>
  <c r="U477" i="37"/>
  <c r="V478" i="37"/>
  <c r="AB478" i="37"/>
  <c r="AC478" i="37"/>
  <c r="W478" i="37"/>
  <c r="V467" i="37"/>
  <c r="AB467" i="37"/>
  <c r="AC467" i="37"/>
  <c r="W467" i="37"/>
  <c r="U467" i="37"/>
  <c r="V522" i="37"/>
  <c r="AB522" i="37"/>
  <c r="AC522" i="37"/>
  <c r="W522" i="37"/>
  <c r="U522" i="37"/>
  <c r="V47" i="37"/>
  <c r="AB47" i="37"/>
  <c r="V544" i="37"/>
  <c r="AB544" i="37"/>
  <c r="AC544" i="37"/>
  <c r="W544" i="37"/>
  <c r="U544" i="37"/>
  <c r="V528" i="37"/>
  <c r="AB528" i="37"/>
  <c r="AC528" i="37"/>
  <c r="W528" i="37"/>
  <c r="U528" i="37"/>
  <c r="V524" i="37"/>
  <c r="AB524" i="37"/>
  <c r="AC524" i="37"/>
  <c r="W524" i="37"/>
  <c r="U524" i="37"/>
  <c r="V479" i="37"/>
  <c r="AB479" i="37"/>
  <c r="AC479" i="37"/>
  <c r="W479" i="37"/>
  <c r="U479" i="37"/>
  <c r="V475" i="37"/>
  <c r="AB475" i="37"/>
  <c r="AC475" i="37"/>
  <c r="W475" i="37"/>
  <c r="U475" i="37"/>
  <c r="V480" i="37"/>
  <c r="AB480" i="37"/>
  <c r="AC480" i="37"/>
  <c r="W480" i="37"/>
  <c r="U480" i="37"/>
  <c r="V505" i="37"/>
  <c r="AB505" i="37"/>
  <c r="V357" i="37"/>
  <c r="AB357" i="37"/>
  <c r="V375" i="37"/>
  <c r="AB375" i="37"/>
  <c r="V256" i="37"/>
  <c r="AB256" i="37"/>
  <c r="AC256" i="37"/>
  <c r="W256" i="37"/>
  <c r="U256" i="37"/>
  <c r="V212" i="37"/>
  <c r="AB212" i="37"/>
  <c r="AC212" i="37"/>
  <c r="W212" i="37"/>
  <c r="U212" i="37"/>
  <c r="V255" i="37"/>
  <c r="AB255" i="37"/>
  <c r="AC255" i="37"/>
  <c r="W255" i="37"/>
  <c r="U255" i="37"/>
  <c r="V462" i="37"/>
  <c r="AB462" i="37"/>
  <c r="AC462" i="37"/>
  <c r="W462" i="37"/>
  <c r="U462" i="37"/>
  <c r="V403" i="37"/>
  <c r="AB403" i="37"/>
  <c r="V246" i="37"/>
  <c r="AB246" i="37"/>
  <c r="V260" i="37"/>
  <c r="AB260" i="37"/>
  <c r="V208" i="37"/>
  <c r="AB208" i="37"/>
  <c r="AC208" i="37"/>
  <c r="W208" i="37"/>
  <c r="U208" i="37"/>
  <c r="V204" i="37"/>
  <c r="AB204" i="37"/>
  <c r="AC204" i="37"/>
  <c r="W204" i="37"/>
  <c r="U204" i="37"/>
  <c r="V280" i="37"/>
  <c r="AB280" i="37"/>
  <c r="AC280" i="37"/>
  <c r="W280" i="37"/>
  <c r="U280" i="37"/>
  <c r="V549" i="37"/>
  <c r="AB549" i="37"/>
  <c r="V330" i="37"/>
  <c r="AB330" i="37"/>
  <c r="AC330" i="37"/>
  <c r="W330" i="37"/>
  <c r="U330" i="37"/>
  <c r="V220" i="37"/>
  <c r="AB220" i="37"/>
  <c r="V298" i="37"/>
  <c r="AB298" i="37"/>
  <c r="AC298" i="37"/>
  <c r="W298" i="37"/>
  <c r="U298" i="37"/>
  <c r="V210" i="37"/>
  <c r="AB210" i="37"/>
  <c r="V133" i="37"/>
  <c r="AB133" i="37"/>
  <c r="V476" i="37"/>
  <c r="AB476" i="37"/>
  <c r="AC476" i="37"/>
  <c r="W476" i="37"/>
  <c r="U476" i="37"/>
  <c r="V172" i="37"/>
  <c r="AB172" i="37"/>
  <c r="AC172" i="37"/>
  <c r="W172" i="37"/>
  <c r="U172" i="37"/>
  <c r="V195" i="37"/>
  <c r="AB195" i="37"/>
  <c r="V145" i="37"/>
  <c r="AB145" i="37"/>
  <c r="V279" i="37"/>
  <c r="AB279" i="37"/>
  <c r="AC279" i="37"/>
  <c r="W279" i="37"/>
  <c r="U279" i="37"/>
  <c r="V244" i="37"/>
  <c r="AB244" i="37"/>
  <c r="V469" i="37"/>
  <c r="AB469" i="37"/>
  <c r="AC469" i="37"/>
  <c r="W469" i="37"/>
  <c r="U469" i="37"/>
  <c r="V184" i="37"/>
  <c r="AB184" i="37"/>
  <c r="AC184" i="37"/>
  <c r="W184" i="37"/>
  <c r="U184" i="37"/>
  <c r="V130" i="37"/>
  <c r="AB130" i="37"/>
  <c r="V199" i="37"/>
  <c r="AB199" i="37"/>
  <c r="AC199" i="37"/>
  <c r="W199" i="37"/>
  <c r="U199" i="37"/>
  <c r="V163" i="37"/>
  <c r="AB163" i="37"/>
  <c r="V176" i="37"/>
  <c r="AB176" i="37"/>
  <c r="AC176" i="37"/>
  <c r="W176" i="37"/>
  <c r="U176" i="37"/>
  <c r="V152" i="37"/>
  <c r="AB152" i="37"/>
  <c r="V147" i="37"/>
  <c r="AB147" i="37"/>
  <c r="AC147" i="37"/>
  <c r="W147" i="37"/>
  <c r="U147" i="37"/>
  <c r="V129" i="37"/>
  <c r="AB129" i="37"/>
  <c r="V257" i="37"/>
  <c r="AB257" i="37"/>
  <c r="V52" i="37"/>
  <c r="AB52" i="37"/>
  <c r="V79" i="37"/>
  <c r="AB79" i="37"/>
  <c r="AC79" i="37"/>
  <c r="V50" i="37"/>
  <c r="AB50" i="37"/>
  <c r="V45" i="37"/>
  <c r="AB45" i="37"/>
  <c r="V40" i="37"/>
  <c r="AB40" i="37"/>
  <c r="V73" i="37"/>
  <c r="AB73" i="37"/>
  <c r="AC73" i="37"/>
  <c r="W73" i="37"/>
  <c r="U73" i="37"/>
  <c r="V101" i="37"/>
  <c r="AB101" i="37"/>
  <c r="AC101" i="37"/>
  <c r="W101" i="37"/>
  <c r="U101" i="37"/>
  <c r="V42" i="37"/>
  <c r="AB42" i="37"/>
  <c r="V72" i="37"/>
  <c r="AB72" i="37"/>
  <c r="AC72" i="37"/>
  <c r="W72" i="37"/>
  <c r="U72" i="37"/>
  <c r="V61" i="37"/>
  <c r="AB61" i="37"/>
  <c r="AC61" i="37"/>
  <c r="W61" i="37"/>
  <c r="U61" i="37"/>
  <c r="AD259" i="98"/>
  <c r="AE259" i="98"/>
  <c r="AE258" i="98"/>
  <c r="A263" i="98"/>
  <c r="AD260" i="98"/>
  <c r="Z260" i="98"/>
  <c r="AA259" i="98"/>
  <c r="AC258" i="98"/>
  <c r="W258" i="98"/>
  <c r="U258" i="98"/>
  <c r="AA258" i="98"/>
  <c r="AC257" i="98"/>
  <c r="AC256" i="98"/>
  <c r="W256" i="98"/>
  <c r="U256" i="98"/>
  <c r="W41" i="37"/>
  <c r="U41" i="37"/>
  <c r="AB519" i="37"/>
  <c r="AC519" i="37"/>
  <c r="W519" i="37"/>
  <c r="U519" i="37"/>
  <c r="AB362" i="37"/>
  <c r="W244" i="37"/>
  <c r="U244" i="37"/>
  <c r="W542" i="37"/>
  <c r="U542" i="37"/>
  <c r="AB481" i="37"/>
  <c r="AC481" i="37"/>
  <c r="W481" i="37"/>
  <c r="U481" i="37"/>
  <c r="W325" i="37"/>
  <c r="U325" i="37"/>
  <c r="W277" i="37"/>
  <c r="U277" i="37"/>
  <c r="W414" i="37"/>
  <c r="U414" i="37"/>
  <c r="W322" i="37"/>
  <c r="U322" i="37"/>
  <c r="W532" i="37"/>
  <c r="U532" i="37"/>
  <c r="W356" i="37"/>
  <c r="U356" i="37"/>
  <c r="AC325" i="37"/>
  <c r="AC324" i="37"/>
  <c r="W324" i="37"/>
  <c r="U324" i="37"/>
  <c r="AA290" i="37"/>
  <c r="W171" i="37"/>
  <c r="U171" i="37"/>
  <c r="W220" i="37"/>
  <c r="U220" i="37"/>
  <c r="W391" i="37"/>
  <c r="U391" i="37"/>
  <c r="W386" i="37"/>
  <c r="U386" i="37"/>
  <c r="W79" i="37"/>
  <c r="U79" i="37"/>
  <c r="W46" i="37"/>
  <c r="U46" i="37"/>
  <c r="W135" i="37"/>
  <c r="U135" i="37"/>
  <c r="W82" i="37"/>
  <c r="U82" i="37"/>
  <c r="AB84" i="37"/>
  <c r="AC84" i="37"/>
  <c r="W84" i="37"/>
  <c r="U84" i="37"/>
  <c r="W94" i="37"/>
  <c r="U94" i="37"/>
  <c r="W53" i="37"/>
  <c r="U53" i="37"/>
  <c r="W515" i="37"/>
  <c r="U515" i="37"/>
  <c r="W510" i="37"/>
  <c r="U510" i="37"/>
  <c r="W206" i="37"/>
  <c r="U206" i="37"/>
  <c r="W247" i="37"/>
  <c r="U247" i="37"/>
  <c r="W158" i="37"/>
  <c r="U158" i="37"/>
  <c r="W491" i="37"/>
  <c r="U491" i="37"/>
  <c r="W437" i="37"/>
  <c r="U437" i="37"/>
  <c r="W119" i="37"/>
  <c r="U119" i="37"/>
  <c r="W295" i="37"/>
  <c r="U295" i="37"/>
  <c r="W145" i="37"/>
  <c r="U145" i="37"/>
  <c r="W489" i="37"/>
  <c r="U489" i="37"/>
  <c r="W305" i="37"/>
  <c r="U305" i="37"/>
  <c r="W317" i="37"/>
  <c r="U317" i="37"/>
  <c r="W290" i="37"/>
  <c r="U290" i="37"/>
  <c r="W242" i="37"/>
  <c r="U242" i="37"/>
  <c r="W319" i="37"/>
  <c r="U319" i="37"/>
  <c r="W266" i="37"/>
  <c r="U266" i="37"/>
  <c r="AA549" i="37"/>
  <c r="U478" i="37"/>
  <c r="AA266" i="37"/>
  <c r="U66" i="37"/>
  <c r="AA500" i="37"/>
  <c r="AA260" i="98"/>
  <c r="Z261" i="98"/>
  <c r="AC259" i="98"/>
  <c r="W259" i="98"/>
  <c r="U259" i="98"/>
  <c r="A265" i="98"/>
  <c r="AD263" i="98"/>
  <c r="Z263" i="98"/>
  <c r="AD261" i="98"/>
  <c r="AE260" i="98"/>
  <c r="W48" i="37"/>
  <c r="U48" i="37"/>
  <c r="W506" i="37"/>
  <c r="U506" i="37"/>
  <c r="W51" i="37"/>
  <c r="U51" i="37"/>
  <c r="W43" i="37"/>
  <c r="U43" i="37"/>
  <c r="W261" i="37"/>
  <c r="U261" i="37"/>
  <c r="W549" i="37"/>
  <c r="U549" i="37"/>
  <c r="W426" i="37"/>
  <c r="U426" i="37"/>
  <c r="W360" i="37"/>
  <c r="U360" i="37"/>
  <c r="W45" i="37"/>
  <c r="U45" i="37"/>
  <c r="W265" i="37"/>
  <c r="U265" i="37"/>
  <c r="W408" i="37"/>
  <c r="U408" i="37"/>
  <c r="W235" i="37"/>
  <c r="U235" i="37"/>
  <c r="W289" i="37"/>
  <c r="U289" i="37"/>
  <c r="W304" i="37"/>
  <c r="U304" i="37"/>
  <c r="AA263" i="98"/>
  <c r="Z264" i="98"/>
  <c r="A266" i="98"/>
  <c r="A267" i="98"/>
  <c r="Z262" i="98"/>
  <c r="AA261" i="98"/>
  <c r="AD262" i="98"/>
  <c r="AE262" i="98"/>
  <c r="AE261" i="98"/>
  <c r="AD264" i="98"/>
  <c r="AE263" i="98"/>
  <c r="W122" i="37"/>
  <c r="W259" i="37"/>
  <c r="U259" i="37"/>
  <c r="W501" i="37"/>
  <c r="U501" i="37"/>
  <c r="W240" i="37"/>
  <c r="U240" i="37"/>
  <c r="AA262" i="98"/>
  <c r="Z265" i="98"/>
  <c r="AA264" i="98"/>
  <c r="AD265" i="98"/>
  <c r="AE264" i="98"/>
  <c r="A271" i="98"/>
  <c r="AD267" i="98"/>
  <c r="Z267" i="98"/>
  <c r="AC262" i="98"/>
  <c r="W262" i="98"/>
  <c r="U262" i="98"/>
  <c r="W239" i="37"/>
  <c r="U239" i="37"/>
  <c r="W258" i="37"/>
  <c r="U258" i="37"/>
  <c r="W302" i="37"/>
  <c r="U302" i="37"/>
  <c r="W500" i="37"/>
  <c r="U500" i="37"/>
  <c r="W121" i="37"/>
  <c r="AC261" i="98"/>
  <c r="AC260" i="98"/>
  <c r="W260" i="98"/>
  <c r="U260" i="98"/>
  <c r="Z268" i="98"/>
  <c r="AA267" i="98"/>
  <c r="A274" i="98"/>
  <c r="AD271" i="98"/>
  <c r="Z271" i="98"/>
  <c r="AD266" i="98"/>
  <c r="AE266" i="98"/>
  <c r="AE265" i="98"/>
  <c r="AD268" i="98"/>
  <c r="AE267" i="98"/>
  <c r="Z266" i="98"/>
  <c r="AA265" i="98"/>
  <c r="AC264" i="98"/>
  <c r="AC263" i="98"/>
  <c r="W263" i="98"/>
  <c r="U263" i="98"/>
  <c r="W301" i="37"/>
  <c r="U301" i="37"/>
  <c r="AA271" i="98"/>
  <c r="Z272" i="98"/>
  <c r="AC270" i="98"/>
  <c r="W270" i="98"/>
  <c r="U270" i="98"/>
  <c r="A275" i="98"/>
  <c r="AD274" i="98"/>
  <c r="AE274" i="98"/>
  <c r="Z274" i="98"/>
  <c r="AA266" i="98"/>
  <c r="AD269" i="98"/>
  <c r="AE269" i="98"/>
  <c r="AE268" i="98"/>
  <c r="AD272" i="98"/>
  <c r="AE272" i="98"/>
  <c r="AE271" i="98"/>
  <c r="AC266" i="98"/>
  <c r="W266" i="98"/>
  <c r="U266" i="98"/>
  <c r="Z269" i="98"/>
  <c r="AA268" i="98"/>
  <c r="W300" i="37"/>
  <c r="U300" i="37"/>
  <c r="AC269" i="98"/>
  <c r="W269" i="98"/>
  <c r="U269" i="98"/>
  <c r="AA269" i="98"/>
  <c r="AC268" i="98"/>
  <c r="AC267" i="98"/>
  <c r="W267" i="98"/>
  <c r="U267" i="98"/>
  <c r="AA274" i="98"/>
  <c r="AC273" i="98"/>
  <c r="W273" i="98"/>
  <c r="U273" i="98"/>
  <c r="A276" i="98"/>
  <c r="AD275" i="98"/>
  <c r="AE275" i="98"/>
  <c r="Z275" i="98"/>
  <c r="AA272" i="98"/>
  <c r="AC272" i="98"/>
  <c r="W272" i="98"/>
  <c r="U272" i="98"/>
  <c r="AC274" i="98"/>
  <c r="W274" i="98"/>
  <c r="U274" i="98"/>
  <c r="AA275" i="98"/>
  <c r="A277" i="98"/>
  <c r="AD276" i="98"/>
  <c r="Z276" i="98"/>
  <c r="AC271" i="98"/>
  <c r="W271" i="98"/>
  <c r="U271" i="98"/>
  <c r="AD277" i="98"/>
  <c r="AE277" i="98"/>
  <c r="AE276" i="98"/>
  <c r="AC275" i="98"/>
  <c r="W275" i="98"/>
  <c r="U275" i="98"/>
  <c r="AA276" i="98"/>
  <c r="A278" i="98"/>
  <c r="Z277" i="98"/>
  <c r="AA277" i="98"/>
  <c r="AC276" i="98"/>
  <c r="W276" i="98"/>
  <c r="U276" i="98"/>
  <c r="A279" i="98"/>
  <c r="AD278" i="98"/>
  <c r="AE278" i="98"/>
  <c r="Z278" i="98"/>
  <c r="AA278" i="98"/>
  <c r="AC277" i="98"/>
  <c r="W277" i="98"/>
  <c r="U277" i="98"/>
  <c r="A282" i="98"/>
  <c r="AD279" i="98"/>
  <c r="Z279" i="98"/>
  <c r="AD280" i="98"/>
  <c r="AE280" i="98"/>
  <c r="AE279" i="98"/>
  <c r="Z280" i="98"/>
  <c r="AA279" i="98"/>
  <c r="A283" i="98"/>
  <c r="AD282" i="98"/>
  <c r="AE282" i="98"/>
  <c r="Z282" i="98"/>
  <c r="AA282" i="98"/>
  <c r="A284" i="98"/>
  <c r="AD283" i="98"/>
  <c r="AE283" i="98"/>
  <c r="Z283" i="98"/>
  <c r="AA280" i="98"/>
  <c r="AC280" i="98"/>
  <c r="W280" i="98"/>
  <c r="U280" i="98"/>
  <c r="AC279" i="98"/>
  <c r="W279" i="98"/>
  <c r="U279" i="98"/>
  <c r="AA283" i="98"/>
  <c r="AC282" i="98"/>
  <c r="W282" i="98"/>
  <c r="U282" i="98"/>
  <c r="A285" i="98"/>
  <c r="AD284" i="98"/>
  <c r="AE284" i="98"/>
  <c r="Z284" i="98"/>
  <c r="AA284" i="98"/>
  <c r="AC283" i="98"/>
  <c r="W283" i="98"/>
  <c r="U283" i="98"/>
  <c r="A286" i="98"/>
  <c r="AD285" i="98"/>
  <c r="AE285" i="98"/>
  <c r="Z285" i="98"/>
  <c r="AA285" i="98"/>
  <c r="A287" i="98"/>
  <c r="AD286" i="98"/>
  <c r="AE286" i="98"/>
  <c r="Z286" i="98"/>
  <c r="AC285" i="98"/>
  <c r="W285" i="98"/>
  <c r="U285" i="98"/>
  <c r="AA286" i="98"/>
  <c r="A288" i="98"/>
  <c r="AD287" i="98"/>
  <c r="AE287" i="98"/>
  <c r="Z287" i="98"/>
  <c r="AA287" i="98"/>
  <c r="A289" i="98"/>
  <c r="AD288" i="98"/>
  <c r="Z288" i="98"/>
  <c r="AD289" i="98"/>
  <c r="AE288" i="98"/>
  <c r="Z289" i="98"/>
  <c r="AA288" i="98"/>
  <c r="AC287" i="98"/>
  <c r="W287" i="98"/>
  <c r="U287" i="98"/>
  <c r="A290" i="98"/>
  <c r="A291" i="98"/>
  <c r="A292" i="98"/>
  <c r="AD291" i="98"/>
  <c r="AE291" i="98"/>
  <c r="Z291" i="98"/>
  <c r="Z290" i="98"/>
  <c r="AA289" i="98"/>
  <c r="AC288" i="98"/>
  <c r="W288" i="98"/>
  <c r="U288" i="98"/>
  <c r="AD290" i="98"/>
  <c r="AE290" i="98"/>
  <c r="AE289" i="98"/>
  <c r="AA290" i="98"/>
  <c r="AA291" i="98"/>
  <c r="A296" i="98"/>
  <c r="AD292" i="98"/>
  <c r="Z292" i="98"/>
  <c r="AD293" i="98"/>
  <c r="AE292" i="98"/>
  <c r="Z293" i="98"/>
  <c r="AA292" i="98"/>
  <c r="A297" i="98"/>
  <c r="AD296" i="98"/>
  <c r="AE296" i="98"/>
  <c r="Z296" i="98"/>
  <c r="AA296" i="98"/>
  <c r="A298" i="98"/>
  <c r="AD297" i="98"/>
  <c r="AE297" i="98"/>
  <c r="Z297" i="98"/>
  <c r="Z294" i="98"/>
  <c r="AA293" i="98"/>
  <c r="AD294" i="98"/>
  <c r="AE293" i="98"/>
  <c r="Z295" i="98"/>
  <c r="AA294" i="98"/>
  <c r="AD295" i="98"/>
  <c r="AE295" i="98"/>
  <c r="AE294" i="98"/>
  <c r="AA297" i="98"/>
  <c r="AC296" i="98"/>
  <c r="W296" i="98"/>
  <c r="U296" i="98"/>
  <c r="A301" i="98"/>
  <c r="A302" i="98"/>
  <c r="A303" i="98"/>
  <c r="AD298" i="98"/>
  <c r="Z298" i="98"/>
  <c r="Z299" i="98"/>
  <c r="AA298" i="98"/>
  <c r="AD303" i="98"/>
  <c r="Z303" i="98"/>
  <c r="AD299" i="98"/>
  <c r="AE298" i="98"/>
  <c r="AA295" i="98"/>
  <c r="AD300" i="98"/>
  <c r="AE299" i="98"/>
  <c r="AD304" i="98"/>
  <c r="AE303" i="98"/>
  <c r="Z304" i="98"/>
  <c r="AA303" i="98"/>
  <c r="Z300" i="98"/>
  <c r="AA299" i="98"/>
  <c r="Z301" i="98"/>
  <c r="AA300" i="98"/>
  <c r="AC299" i="98"/>
  <c r="AC298" i="98"/>
  <c r="W298" i="98"/>
  <c r="U298" i="98"/>
  <c r="Z305" i="98"/>
  <c r="AA304" i="98"/>
  <c r="AD305" i="98"/>
  <c r="AE304" i="98"/>
  <c r="AD301" i="98"/>
  <c r="AE300" i="98"/>
  <c r="AD302" i="98"/>
  <c r="AE302" i="98"/>
  <c r="AE301" i="98"/>
  <c r="AD306" i="98"/>
  <c r="AE306" i="98"/>
  <c r="AE305" i="98"/>
  <c r="Z306" i="98"/>
  <c r="AA305" i="98"/>
  <c r="Z302" i="98"/>
  <c r="AA301" i="98"/>
  <c r="AA302" i="98"/>
  <c r="AC301" i="98"/>
  <c r="W301" i="98"/>
  <c r="U301" i="98"/>
  <c r="AC302" i="98"/>
  <c r="W302" i="98"/>
  <c r="U302" i="98"/>
  <c r="AA306" i="98"/>
  <c r="W306" i="98"/>
  <c r="U306" i="98"/>
  <c r="W305" i="98"/>
  <c r="U305" i="98"/>
  <c r="AD48" i="37"/>
  <c r="AE48" i="37"/>
  <c r="Y48" i="37"/>
  <c r="AA48" i="37"/>
  <c r="AE47" i="37"/>
  <c r="Y47" i="37"/>
  <c r="AA47" i="37"/>
  <c r="R265" i="37"/>
  <c r="AA532" i="37"/>
  <c r="V247" i="37"/>
  <c r="AB247" i="37"/>
  <c r="V131" i="37"/>
  <c r="AB131" i="37"/>
  <c r="AC449" i="37"/>
  <c r="W449" i="37"/>
  <c r="U449" i="37"/>
  <c r="R294" i="37"/>
  <c r="R513" i="37"/>
  <c r="AC265" i="37"/>
  <c r="AC264" i="37"/>
  <c r="W264" i="37"/>
  <c r="U264" i="37"/>
  <c r="R398" i="37"/>
  <c r="AA484" i="37"/>
  <c r="AA108" i="37"/>
  <c r="AD84" i="37"/>
  <c r="AE84" i="37"/>
  <c r="Y84" i="37"/>
  <c r="AA84" i="37"/>
  <c r="AE83" i="37"/>
  <c r="Y83" i="37"/>
  <c r="AA83" i="37"/>
  <c r="V136" i="37"/>
  <c r="AB136" i="37"/>
  <c r="R136" i="37"/>
  <c r="Z235" i="37"/>
  <c r="AA234" i="37"/>
  <c r="V493" i="37"/>
  <c r="AB493" i="37"/>
  <c r="R493" i="37"/>
  <c r="V532" i="37"/>
  <c r="AB532" i="37"/>
  <c r="AC532" i="37"/>
  <c r="R532" i="37"/>
  <c r="V119" i="37"/>
  <c r="AB119" i="37"/>
  <c r="AC119" i="37"/>
  <c r="AC118" i="37"/>
  <c r="W118" i="37"/>
  <c r="U118" i="37"/>
  <c r="R119" i="37"/>
  <c r="AC284" i="37"/>
  <c r="W284" i="37"/>
  <c r="U284" i="37"/>
  <c r="AA119" i="37"/>
  <c r="AC244" i="37"/>
  <c r="R471" i="37"/>
  <c r="AC468" i="37"/>
  <c r="W468" i="37"/>
  <c r="U468" i="37"/>
  <c r="R538" i="37"/>
  <c r="R377" i="37"/>
  <c r="R379" i="37"/>
  <c r="R463" i="37"/>
  <c r="AA514" i="37"/>
  <c r="AE144" i="37"/>
  <c r="R290" i="37"/>
  <c r="R311" i="37"/>
  <c r="R333" i="37"/>
  <c r="R345" i="37"/>
  <c r="R372" i="37"/>
  <c r="R386" i="37"/>
  <c r="R396" i="37"/>
  <c r="R417" i="37"/>
  <c r="AC421" i="37"/>
  <c r="W421" i="37"/>
  <c r="U421" i="37"/>
  <c r="AC432" i="37"/>
  <c r="W432" i="37"/>
  <c r="U432" i="37"/>
  <c r="AC535" i="37"/>
  <c r="W535" i="37"/>
  <c r="U535" i="37"/>
  <c r="AC409" i="37"/>
  <c r="W409" i="37"/>
  <c r="U409" i="37"/>
  <c r="R117" i="37"/>
  <c r="R125" i="37"/>
  <c r="R127" i="37"/>
  <c r="R129" i="37"/>
  <c r="R133" i="37"/>
  <c r="R146" i="37"/>
  <c r="R167" i="37"/>
  <c r="R173" i="37"/>
  <c r="R190" i="37"/>
  <c r="R194" i="37"/>
  <c r="R197" i="37"/>
  <c r="R198" i="37"/>
  <c r="R201" i="37"/>
  <c r="R206" i="37"/>
  <c r="R209" i="37"/>
  <c r="R210" i="37"/>
  <c r="R214" i="37"/>
  <c r="R218" i="37"/>
  <c r="R221" i="37"/>
  <c r="R228" i="37"/>
  <c r="R229" i="37"/>
  <c r="R236" i="37"/>
  <c r="AC237" i="37"/>
  <c r="W237" i="37"/>
  <c r="U237" i="37"/>
  <c r="R240" i="37"/>
  <c r="R242" i="37"/>
  <c r="R245" i="37"/>
  <c r="R253" i="37"/>
  <c r="R257" i="37"/>
  <c r="R259" i="37"/>
  <c r="R267" i="37"/>
  <c r="R268" i="37"/>
  <c r="R269" i="37"/>
  <c r="R273" i="37"/>
  <c r="AC274" i="37"/>
  <c r="W274" i="37"/>
  <c r="U274" i="37"/>
  <c r="R277" i="37"/>
  <c r="R284" i="37"/>
  <c r="R288" i="37"/>
  <c r="R359" i="37"/>
  <c r="R367" i="37"/>
  <c r="R369" i="37"/>
  <c r="AC427" i="37"/>
  <c r="W427" i="37"/>
  <c r="U427" i="37"/>
  <c r="AA32" i="37"/>
  <c r="AA28" i="37"/>
  <c r="AA24" i="37"/>
  <c r="AA20" i="37"/>
  <c r="AA14" i="37"/>
  <c r="AA10" i="37"/>
  <c r="AC247" i="37"/>
  <c r="AA631" i="37"/>
  <c r="R254" i="37"/>
  <c r="AC270" i="37"/>
  <c r="W270" i="37"/>
  <c r="U270" i="37"/>
  <c r="R304" i="37"/>
  <c r="R174" i="37"/>
  <c r="R344" i="37"/>
  <c r="R299" i="37"/>
  <c r="AA219" i="37"/>
  <c r="AC392" i="37"/>
  <c r="W392" i="37"/>
  <c r="U392" i="37"/>
  <c r="AC410" i="37"/>
  <c r="W410" i="37"/>
  <c r="U410" i="37"/>
  <c r="R276" i="37"/>
  <c r="R353" i="37"/>
  <c r="AA114" i="37"/>
  <c r="AA575" i="37"/>
  <c r="AA80" i="37"/>
  <c r="AA67" i="37"/>
  <c r="AA55" i="37"/>
  <c r="AE238" i="37"/>
  <c r="AC261" i="37"/>
  <c r="AC163" i="37"/>
  <c r="W163" i="37"/>
  <c r="U163" i="37"/>
  <c r="AC195" i="37"/>
  <c r="W195" i="37"/>
  <c r="U195" i="37"/>
  <c r="V125" i="37"/>
  <c r="AB125" i="37"/>
  <c r="R121" i="37"/>
  <c r="V117" i="37"/>
  <c r="AB117" i="37"/>
  <c r="AC117" i="37"/>
  <c r="W117" i="37"/>
  <c r="U117" i="37"/>
  <c r="R292" i="37"/>
  <c r="AC393" i="37"/>
  <c r="W393" i="37"/>
  <c r="U393" i="37"/>
  <c r="R378" i="37"/>
  <c r="R361" i="37"/>
  <c r="AC271" i="37"/>
  <c r="W271" i="37"/>
  <c r="U271" i="37"/>
  <c r="R274" i="37"/>
  <c r="R285" i="37"/>
  <c r="AC295" i="37"/>
  <c r="R310" i="37"/>
  <c r="V311" i="37"/>
  <c r="AB311" i="37"/>
  <c r="R316" i="37"/>
  <c r="R342" i="37"/>
  <c r="R346" i="37"/>
  <c r="R354" i="37"/>
  <c r="V359" i="37"/>
  <c r="AB359" i="37"/>
  <c r="R393" i="37"/>
  <c r="R426" i="37"/>
  <c r="R467" i="37"/>
  <c r="R476" i="37"/>
  <c r="R479" i="37"/>
  <c r="AC485" i="37"/>
  <c r="W485" i="37"/>
  <c r="U485" i="37"/>
  <c r="R487" i="37"/>
  <c r="R503" i="37"/>
  <c r="R510" i="37"/>
  <c r="R516" i="37"/>
  <c r="R549" i="37"/>
  <c r="R30" i="37"/>
  <c r="R28" i="37"/>
  <c r="R26" i="37"/>
  <c r="R24" i="37"/>
  <c r="R22" i="37"/>
  <c r="R10" i="37"/>
  <c r="AE234" i="37"/>
  <c r="AE205" i="37"/>
  <c r="AA8" i="37"/>
  <c r="AD315" i="37"/>
  <c r="AE315" i="37"/>
  <c r="AD240" i="37"/>
  <c r="AE240" i="37"/>
  <c r="Z17" i="37"/>
  <c r="AA109" i="37"/>
  <c r="AA97" i="37"/>
  <c r="AA88" i="37"/>
  <c r="AC152" i="37"/>
  <c r="W152" i="37"/>
  <c r="U152" i="37"/>
  <c r="V218" i="37"/>
  <c r="AB218" i="37"/>
  <c r="AC218" i="37"/>
  <c r="W218" i="37"/>
  <c r="U218" i="37"/>
  <c r="V245" i="37"/>
  <c r="AB245" i="37"/>
  <c r="AC245" i="37"/>
  <c r="W245" i="37"/>
  <c r="U245" i="37"/>
  <c r="AA246" i="37"/>
  <c r="AA243" i="37"/>
  <c r="AC207" i="37"/>
  <c r="W207" i="37"/>
  <c r="U207" i="37"/>
  <c r="R324" i="37"/>
  <c r="AA238" i="37"/>
  <c r="R118" i="37"/>
  <c r="R321" i="37"/>
  <c r="R289" i="37"/>
  <c r="AA422" i="37"/>
  <c r="AA432" i="37"/>
  <c r="R120" i="37"/>
  <c r="R301" i="37"/>
  <c r="R433" i="37"/>
  <c r="R438" i="37"/>
  <c r="R442" i="37"/>
  <c r="R481" i="37"/>
  <c r="R533" i="37"/>
  <c r="AC537" i="37"/>
  <c r="W537" i="37"/>
  <c r="U537" i="37"/>
  <c r="R540" i="37"/>
  <c r="R541" i="37"/>
  <c r="V144" i="37"/>
  <c r="AB144" i="37"/>
  <c r="R144" i="37"/>
  <c r="V186" i="37"/>
  <c r="AB186" i="37"/>
  <c r="R186" i="37"/>
  <c r="AA264" i="37"/>
  <c r="AC263" i="37"/>
  <c r="W263" i="37"/>
  <c r="U263" i="37"/>
  <c r="V488" i="37"/>
  <c r="AB488" i="37"/>
  <c r="R488" i="37"/>
  <c r="R170" i="37"/>
  <c r="R177" i="37"/>
  <c r="R181" i="37"/>
  <c r="R193" i="37"/>
  <c r="R213" i="37"/>
  <c r="R217" i="37"/>
  <c r="R224" i="37"/>
  <c r="AC242" i="37"/>
  <c r="AC241" i="37"/>
  <c r="W241" i="37"/>
  <c r="U241" i="37"/>
  <c r="V374" i="37"/>
  <c r="AB374" i="37"/>
  <c r="R374" i="37"/>
  <c r="V437" i="37"/>
  <c r="AB437" i="37"/>
  <c r="R437" i="37"/>
  <c r="V548" i="37"/>
  <c r="AB548" i="37"/>
  <c r="R548" i="37"/>
  <c r="AA414" i="37"/>
  <c r="R151" i="37"/>
  <c r="R162" i="37"/>
  <c r="AC159" i="37"/>
  <c r="W159" i="37"/>
  <c r="U159" i="37"/>
  <c r="R182" i="37"/>
  <c r="R123" i="37"/>
  <c r="R266" i="37"/>
  <c r="V297" i="37"/>
  <c r="AB297" i="37"/>
  <c r="R297" i="37"/>
  <c r="AA338" i="37"/>
  <c r="AC338" i="37"/>
  <c r="W338" i="37"/>
  <c r="U338" i="37"/>
  <c r="V360" i="37"/>
  <c r="AB360" i="37"/>
  <c r="R360" i="37"/>
  <c r="R453" i="37"/>
  <c r="R275" i="37"/>
  <c r="R278" i="37"/>
  <c r="AA617" i="37"/>
  <c r="R286" i="37"/>
  <c r="AC424" i="37"/>
  <c r="W424" i="37"/>
  <c r="U424" i="37"/>
  <c r="R430" i="37"/>
  <c r="R439" i="37"/>
  <c r="R443" i="37"/>
  <c r="R447" i="37"/>
  <c r="R451" i="37"/>
  <c r="AC112" i="37"/>
  <c r="W112" i="37"/>
  <c r="U112" i="37"/>
  <c r="AC104" i="37"/>
  <c r="W104" i="37"/>
  <c r="U104" i="37"/>
  <c r="AA103" i="37"/>
  <c r="AD124" i="37"/>
  <c r="AE124" i="37"/>
  <c r="Z123" i="37"/>
  <c r="AA123" i="37"/>
  <c r="Z124" i="37"/>
  <c r="AA124" i="37"/>
  <c r="R262" i="37"/>
  <c r="R363" i="37"/>
  <c r="R423" i="37"/>
  <c r="R478" i="37"/>
  <c r="R90" i="37"/>
  <c r="AC103" i="37"/>
  <c r="W103" i="37"/>
  <c r="U103" i="37"/>
  <c r="AC99" i="37"/>
  <c r="W99" i="37"/>
  <c r="U99" i="37"/>
  <c r="R80" i="37"/>
  <c r="AC102" i="37"/>
  <c r="W102" i="37"/>
  <c r="U102" i="37"/>
  <c r="AC97" i="37"/>
  <c r="W97" i="37"/>
  <c r="U97" i="37"/>
  <c r="AA89" i="37"/>
  <c r="R46" i="37"/>
  <c r="R44" i="37"/>
  <c r="AC526" i="37"/>
  <c r="W526" i="37"/>
  <c r="U526" i="37"/>
  <c r="R37" i="37"/>
  <c r="AC538" i="37"/>
  <c r="W538" i="37"/>
  <c r="U538" i="37"/>
  <c r="R199" i="37"/>
  <c r="AC203" i="37"/>
  <c r="W203" i="37"/>
  <c r="U203" i="37"/>
  <c r="R243" i="37"/>
  <c r="R246" i="37"/>
  <c r="R248" i="37"/>
  <c r="R313" i="37"/>
  <c r="R329" i="37"/>
  <c r="R330" i="37"/>
  <c r="R365" i="37"/>
  <c r="R376" i="37"/>
  <c r="R382" i="37"/>
  <c r="R384" i="37"/>
  <c r="R389" i="37"/>
  <c r="R400" i="37"/>
  <c r="R404" i="37"/>
  <c r="R406" i="37"/>
  <c r="R410" i="37"/>
  <c r="R411" i="37"/>
  <c r="R464" i="37"/>
  <c r="R519" i="37"/>
  <c r="R527" i="37"/>
  <c r="R544" i="37"/>
  <c r="AA16" i="37"/>
  <c r="V154" i="37"/>
  <c r="AB154" i="37"/>
  <c r="R154" i="37"/>
  <c r="V217" i="37"/>
  <c r="AB217" i="37"/>
  <c r="AC217" i="37"/>
  <c r="W217" i="37"/>
  <c r="U217" i="37"/>
  <c r="AC542" i="37"/>
  <c r="AC448" i="37"/>
  <c r="W448" i="37"/>
  <c r="U448" i="37"/>
  <c r="AA645" i="37"/>
  <c r="R158" i="37"/>
  <c r="R166" i="37"/>
  <c r="V177" i="37"/>
  <c r="AB177" i="37"/>
  <c r="AC177" i="37"/>
  <c r="W177" i="37"/>
  <c r="U177" i="37"/>
  <c r="AA638" i="37"/>
  <c r="V439" i="37"/>
  <c r="AB439" i="37"/>
  <c r="AC439" i="37"/>
  <c r="W439" i="37"/>
  <c r="U439" i="37"/>
  <c r="R459" i="37"/>
  <c r="AA257" i="37"/>
  <c r="Z258" i="37"/>
  <c r="AC483" i="37"/>
  <c r="W483" i="37"/>
  <c r="U483" i="37"/>
  <c r="AA483" i="37"/>
  <c r="AA493" i="37"/>
  <c r="AC493" i="37"/>
  <c r="W493" i="37"/>
  <c r="U493" i="37"/>
  <c r="AA543" i="37"/>
  <c r="AC543" i="37"/>
  <c r="W543" i="37"/>
  <c r="U543" i="37"/>
  <c r="V546" i="37"/>
  <c r="AB546" i="37"/>
  <c r="AC546" i="37"/>
  <c r="W546" i="37"/>
  <c r="U546" i="37"/>
  <c r="R546" i="37"/>
  <c r="AC220" i="37"/>
  <c r="AC206" i="37"/>
  <c r="AC205" i="37"/>
  <c r="W205" i="37"/>
  <c r="U205" i="37"/>
  <c r="R139" i="37"/>
  <c r="AA603" i="37"/>
  <c r="R143" i="37"/>
  <c r="R424" i="37"/>
  <c r="Z277" i="37"/>
  <c r="R458" i="37"/>
  <c r="Z300" i="37"/>
  <c r="AA299" i="37"/>
  <c r="V309" i="37"/>
  <c r="AB309" i="37"/>
  <c r="AC309" i="37"/>
  <c r="W309" i="37"/>
  <c r="U309" i="37"/>
  <c r="R309" i="37"/>
  <c r="AA310" i="37"/>
  <c r="AC320" i="37"/>
  <c r="W320" i="37"/>
  <c r="U320" i="37"/>
  <c r="Z322" i="37"/>
  <c r="AC397" i="37"/>
  <c r="W397" i="37"/>
  <c r="U397" i="37"/>
  <c r="AA398" i="37"/>
  <c r="AC461" i="37"/>
  <c r="W461" i="37"/>
  <c r="U461" i="37"/>
  <c r="AA462" i="37"/>
  <c r="AC465" i="37"/>
  <c r="W465" i="37"/>
  <c r="U465" i="37"/>
  <c r="AC539" i="37"/>
  <c r="W539" i="37"/>
  <c r="U539" i="37"/>
  <c r="AA539" i="37"/>
  <c r="AD300" i="37"/>
  <c r="AE299" i="37"/>
  <c r="AD295" i="37"/>
  <c r="AE295" i="37"/>
  <c r="AE294" i="37"/>
  <c r="AD289" i="37"/>
  <c r="AD290" i="37"/>
  <c r="AE290" i="37"/>
  <c r="AE288" i="37"/>
  <c r="AD258" i="37"/>
  <c r="AE257" i="37"/>
  <c r="AC210" i="37"/>
  <c r="W210" i="37"/>
  <c r="U210" i="37"/>
  <c r="AC440" i="37"/>
  <c r="W440" i="37"/>
  <c r="U440" i="37"/>
  <c r="V447" i="37"/>
  <c r="AB447" i="37"/>
  <c r="AC447" i="37"/>
  <c r="W447" i="37"/>
  <c r="U447" i="37"/>
  <c r="R271" i="37"/>
  <c r="AA624" i="37"/>
  <c r="R189" i="37"/>
  <c r="AC335" i="37"/>
  <c r="W335" i="37"/>
  <c r="U335" i="37"/>
  <c r="AC143" i="37"/>
  <c r="W143" i="37"/>
  <c r="U143" i="37"/>
  <c r="Z145" i="37"/>
  <c r="AC145" i="37"/>
  <c r="AC166" i="37"/>
  <c r="W166" i="37"/>
  <c r="U166" i="37"/>
  <c r="V185" i="37"/>
  <c r="AB185" i="37"/>
  <c r="AC185" i="37"/>
  <c r="W185" i="37"/>
  <c r="U185" i="37"/>
  <c r="R185" i="37"/>
  <c r="AA186" i="37"/>
  <c r="AC272" i="37"/>
  <c r="W272" i="37"/>
  <c r="U272" i="37"/>
  <c r="AA272" i="37"/>
  <c r="AA425" i="37"/>
  <c r="Z426" i="37"/>
  <c r="AA426" i="37"/>
  <c r="AA431" i="37"/>
  <c r="AC431" i="37"/>
  <c r="W431" i="37"/>
  <c r="U431" i="37"/>
  <c r="AA507" i="37"/>
  <c r="AC507" i="37"/>
  <c r="W507" i="37"/>
  <c r="U507" i="37"/>
  <c r="AE488" i="37"/>
  <c r="AC292" i="37"/>
  <c r="W292" i="37"/>
  <c r="U292" i="37"/>
  <c r="AC314" i="37"/>
  <c r="W314" i="37"/>
  <c r="U314" i="37"/>
  <c r="R25" i="37"/>
  <c r="R23" i="37"/>
  <c r="AD341" i="37"/>
  <c r="AE341" i="37"/>
  <c r="AD123" i="37"/>
  <c r="AE123" i="37"/>
  <c r="AA2" i="37"/>
  <c r="AA3" i="37"/>
  <c r="AA7" i="37"/>
  <c r="AC142" i="37"/>
  <c r="W142" i="37"/>
  <c r="U142" i="37"/>
  <c r="AC160" i="37"/>
  <c r="W160" i="37"/>
  <c r="U160" i="37"/>
  <c r="AC191" i="37"/>
  <c r="W191" i="37"/>
  <c r="U191" i="37"/>
  <c r="AC216" i="37"/>
  <c r="W216" i="37"/>
  <c r="U216" i="37"/>
  <c r="AC236" i="37"/>
  <c r="W236" i="37"/>
  <c r="U236" i="37"/>
  <c r="AC311" i="37"/>
  <c r="W311" i="37"/>
  <c r="U311" i="37"/>
  <c r="R335" i="37"/>
  <c r="R425" i="37"/>
  <c r="R428" i="37"/>
  <c r="AC513" i="37"/>
  <c r="W513" i="37"/>
  <c r="U513" i="37"/>
  <c r="AC523" i="37"/>
  <c r="W523" i="37"/>
  <c r="U523" i="37"/>
  <c r="R526" i="37"/>
  <c r="AC98" i="37"/>
  <c r="W98" i="37"/>
  <c r="U98" i="37"/>
  <c r="R48" i="37"/>
  <c r="AA110" i="37"/>
  <c r="AC162" i="37"/>
  <c r="W162" i="37"/>
  <c r="U162" i="37"/>
  <c r="R204" i="37"/>
  <c r="AC249" i="37"/>
  <c r="W249" i="37"/>
  <c r="U249" i="37"/>
  <c r="AC254" i="37"/>
  <c r="AC253" i="37"/>
  <c r="W253" i="37"/>
  <c r="U253" i="37"/>
  <c r="R295" i="37"/>
  <c r="Z341" i="37"/>
  <c r="AA341" i="37"/>
  <c r="AC398" i="37"/>
  <c r="W398" i="37"/>
  <c r="U398" i="37"/>
  <c r="R455" i="37"/>
  <c r="AA12" i="37"/>
  <c r="AA25" i="37"/>
  <c r="AA29" i="37"/>
  <c r="AE425" i="37"/>
  <c r="AA21" i="37"/>
  <c r="AA15" i="37"/>
  <c r="AA30" i="37"/>
  <c r="AA22" i="37"/>
  <c r="AA13" i="37"/>
  <c r="R6" i="37"/>
  <c r="AA142" i="37"/>
  <c r="AC413" i="37"/>
  <c r="W413" i="37"/>
  <c r="U413" i="37"/>
  <c r="AD542" i="37"/>
  <c r="AE542" i="37"/>
  <c r="AE541" i="37"/>
  <c r="AD500" i="37"/>
  <c r="AD501" i="37"/>
  <c r="AE501" i="37"/>
  <c r="AE499" i="37"/>
  <c r="AD491" i="37"/>
  <c r="AE491" i="37"/>
  <c r="AE490" i="37"/>
  <c r="AD437" i="37"/>
  <c r="AE437" i="37"/>
  <c r="AE436" i="37"/>
  <c r="AC183" i="37"/>
  <c r="W183" i="37"/>
  <c r="U183" i="37"/>
  <c r="R261" i="37"/>
  <c r="R545" i="37"/>
  <c r="R82" i="37"/>
  <c r="R86" i="37"/>
  <c r="R94" i="37"/>
  <c r="R39" i="37"/>
  <c r="AA584" i="37"/>
  <c r="AA26" i="37"/>
  <c r="AD363" i="37"/>
  <c r="AE363" i="37"/>
  <c r="R4" i="37"/>
  <c r="AC196" i="37"/>
  <c r="W196" i="37"/>
  <c r="U196" i="37"/>
  <c r="AC197" i="37"/>
  <c r="W197" i="37"/>
  <c r="U197" i="37"/>
  <c r="Z364" i="37"/>
  <c r="R432" i="37"/>
  <c r="AC456" i="37"/>
  <c r="W456" i="37"/>
  <c r="U456" i="37"/>
  <c r="AC457" i="37"/>
  <c r="W457" i="37"/>
  <c r="U457" i="37"/>
  <c r="AC458" i="37"/>
  <c r="W458" i="37"/>
  <c r="U458" i="37"/>
  <c r="AC459" i="37"/>
  <c r="W459" i="37"/>
  <c r="U459" i="37"/>
  <c r="AC460" i="37"/>
  <c r="W460" i="37"/>
  <c r="U460" i="37"/>
  <c r="AC463" i="37"/>
  <c r="W463" i="37"/>
  <c r="U463" i="37"/>
  <c r="R491" i="37"/>
  <c r="R38" i="37"/>
  <c r="R34" i="37"/>
  <c r="AA63" i="37"/>
  <c r="AD362" i="37"/>
  <c r="AE362" i="37"/>
  <c r="AA9" i="37"/>
  <c r="AC141" i="37"/>
  <c r="W141" i="37"/>
  <c r="U141" i="37"/>
  <c r="AA610" i="37"/>
  <c r="R145" i="37"/>
  <c r="R148" i="37"/>
  <c r="R149" i="37"/>
  <c r="R153" i="37"/>
  <c r="R156" i="37"/>
  <c r="R161" i="37"/>
  <c r="AC188" i="37"/>
  <c r="W188" i="37"/>
  <c r="U188" i="37"/>
  <c r="AC211" i="37"/>
  <c r="W211" i="37"/>
  <c r="U211" i="37"/>
  <c r="R281" i="37"/>
  <c r="R287" i="37"/>
  <c r="R320" i="37"/>
  <c r="Z362" i="37"/>
  <c r="AA362" i="37"/>
  <c r="Z363" i="37"/>
  <c r="R414" i="37"/>
  <c r="R8" i="37"/>
  <c r="AD43" i="37"/>
  <c r="AE43" i="37"/>
  <c r="Y43" i="37"/>
  <c r="AA43" i="37"/>
  <c r="R3" i="37"/>
  <c r="Z240" i="37"/>
  <c r="AA240" i="37"/>
  <c r="AA239" i="37"/>
  <c r="V317" i="37"/>
  <c r="AB317" i="37"/>
  <c r="R317" i="37"/>
  <c r="AC328" i="37"/>
  <c r="W328" i="37"/>
  <c r="U328" i="37"/>
  <c r="AA329" i="37"/>
  <c r="AC329" i="37"/>
  <c r="W329" i="37"/>
  <c r="U329" i="37"/>
  <c r="AC428" i="37"/>
  <c r="W428" i="37"/>
  <c r="U428" i="37"/>
  <c r="AA429" i="37"/>
  <c r="AC429" i="37"/>
  <c r="W429" i="37"/>
  <c r="U429" i="37"/>
  <c r="AA453" i="37"/>
  <c r="AC453" i="37"/>
  <c r="W453" i="37"/>
  <c r="U453" i="37"/>
  <c r="AC471" i="37"/>
  <c r="W471" i="37"/>
  <c r="U471" i="37"/>
  <c r="Z489" i="37"/>
  <c r="AA489" i="37"/>
  <c r="AA488" i="37"/>
  <c r="AD325" i="37"/>
  <c r="AE325" i="37"/>
  <c r="AE324" i="37"/>
  <c r="AC136" i="37"/>
  <c r="W136" i="37"/>
  <c r="U136" i="37"/>
  <c r="AA137" i="37"/>
  <c r="V178" i="37"/>
  <c r="AB178" i="37"/>
  <c r="AC178" i="37"/>
  <c r="W178" i="37"/>
  <c r="U178" i="37"/>
  <c r="R178" i="37"/>
  <c r="AA182" i="37"/>
  <c r="AC182" i="37"/>
  <c r="W182" i="37"/>
  <c r="U182" i="37"/>
  <c r="V258" i="37"/>
  <c r="AB258" i="37"/>
  <c r="R258" i="37"/>
  <c r="AC273" i="37"/>
  <c r="W273" i="37"/>
  <c r="U273" i="37"/>
  <c r="AA274" i="37"/>
  <c r="AC282" i="37"/>
  <c r="W282" i="37"/>
  <c r="U282" i="37"/>
  <c r="AA283" i="37"/>
  <c r="AA297" i="37"/>
  <c r="AC297" i="37"/>
  <c r="W297" i="37"/>
  <c r="U297" i="37"/>
  <c r="AC337" i="37"/>
  <c r="W337" i="37"/>
  <c r="U337" i="37"/>
  <c r="AA337" i="37"/>
  <c r="AC336" i="37"/>
  <c r="W336" i="37"/>
  <c r="U336" i="37"/>
  <c r="AA412" i="37"/>
  <c r="AC412" i="37"/>
  <c r="W412" i="37"/>
  <c r="U412" i="37"/>
  <c r="V518" i="37"/>
  <c r="AB518" i="37"/>
  <c r="AC518" i="37"/>
  <c r="W518" i="37"/>
  <c r="U518" i="37"/>
  <c r="R518" i="37"/>
  <c r="V531" i="37"/>
  <c r="AB531" i="37"/>
  <c r="R531" i="37"/>
  <c r="Z122" i="37"/>
  <c r="AC246" i="37"/>
  <c r="W246" i="37"/>
  <c r="U246" i="37"/>
  <c r="AA265" i="37"/>
  <c r="R150" i="37"/>
  <c r="V248" i="37"/>
  <c r="AB248" i="37"/>
  <c r="AC248" i="37"/>
  <c r="W248" i="37"/>
  <c r="U248" i="37"/>
  <c r="AA303" i="37"/>
  <c r="AA162" i="37"/>
  <c r="AC161" i="37"/>
  <c r="W161" i="37"/>
  <c r="U161" i="37"/>
  <c r="AC173" i="37"/>
  <c r="W173" i="37"/>
  <c r="U173" i="37"/>
  <c r="AA174" i="37"/>
  <c r="AA201" i="37"/>
  <c r="AC201" i="37"/>
  <c r="W201" i="37"/>
  <c r="U201" i="37"/>
  <c r="AA229" i="37"/>
  <c r="AC228" i="37"/>
  <c r="W228" i="37"/>
  <c r="U228" i="37"/>
  <c r="AA269" i="37"/>
  <c r="AC269" i="37"/>
  <c r="AC268" i="37"/>
  <c r="W268" i="37"/>
  <c r="U268" i="37"/>
  <c r="AC294" i="37"/>
  <c r="W294" i="37"/>
  <c r="U294" i="37"/>
  <c r="AA324" i="37"/>
  <c r="AC323" i="37"/>
  <c r="W323" i="37"/>
  <c r="U323" i="37"/>
  <c r="AC326" i="37"/>
  <c r="W326" i="37"/>
  <c r="U326" i="37"/>
  <c r="AA361" i="37"/>
  <c r="AC361" i="37"/>
  <c r="W361" i="37"/>
  <c r="U361" i="37"/>
  <c r="AC527" i="37"/>
  <c r="W527" i="37"/>
  <c r="U527" i="37"/>
  <c r="AA527" i="37"/>
  <c r="AC140" i="37"/>
  <c r="W140" i="37"/>
  <c r="U140" i="37"/>
  <c r="AA289" i="37"/>
  <c r="R237" i="37"/>
  <c r="AA288" i="37"/>
  <c r="AA304" i="37"/>
  <c r="R325" i="37"/>
  <c r="AA241" i="37"/>
  <c r="AA472" i="37"/>
  <c r="AC164" i="37"/>
  <c r="W164" i="37"/>
  <c r="U164" i="37"/>
  <c r="AC186" i="37"/>
  <c r="W186" i="37"/>
  <c r="U186" i="37"/>
  <c r="AC187" i="37"/>
  <c r="W187" i="37"/>
  <c r="U187" i="37"/>
  <c r="AC306" i="37"/>
  <c r="W306" i="37"/>
  <c r="U306" i="37"/>
  <c r="AA307" i="37"/>
  <c r="V436" i="37"/>
  <c r="AB436" i="37"/>
  <c r="R436" i="37"/>
  <c r="AC437" i="37"/>
  <c r="AA446" i="37"/>
  <c r="AC445" i="37"/>
  <c r="W445" i="37"/>
  <c r="U445" i="37"/>
  <c r="AA547" i="37"/>
  <c r="AC547" i="37"/>
  <c r="W547" i="37"/>
  <c r="U547" i="37"/>
  <c r="AD242" i="37"/>
  <c r="AE242" i="37"/>
  <c r="AE241" i="37"/>
  <c r="AD171" i="37"/>
  <c r="AE171" i="37"/>
  <c r="AE170" i="37"/>
  <c r="AD79" i="37"/>
  <c r="AE79" i="37"/>
  <c r="Y79" i="37"/>
  <c r="AA79" i="37"/>
  <c r="AE78" i="37"/>
  <c r="Y78" i="37"/>
  <c r="AA78" i="37"/>
  <c r="AC149" i="37"/>
  <c r="W149" i="37"/>
  <c r="U149" i="37"/>
  <c r="AC189" i="37"/>
  <c r="W189" i="37"/>
  <c r="U189" i="37"/>
  <c r="AC200" i="37"/>
  <c r="W200" i="37"/>
  <c r="U200" i="37"/>
  <c r="AE246" i="37"/>
  <c r="AD391" i="37"/>
  <c r="AE391" i="37"/>
  <c r="AE390" i="37"/>
  <c r="AC124" i="37"/>
  <c r="W124" i="37"/>
  <c r="AC146" i="37"/>
  <c r="W146" i="37"/>
  <c r="U146" i="37"/>
  <c r="AC215" i="37"/>
  <c r="W215" i="37"/>
  <c r="U215" i="37"/>
  <c r="AD549" i="37"/>
  <c r="AE549" i="37"/>
  <c r="AE548" i="37"/>
  <c r="AC137" i="37"/>
  <c r="W137" i="37"/>
  <c r="U137" i="37"/>
  <c r="AC174" i="37"/>
  <c r="W174" i="37"/>
  <c r="U174" i="37"/>
  <c r="AC179" i="37"/>
  <c r="W179" i="37"/>
  <c r="U179" i="37"/>
  <c r="R35" i="37"/>
  <c r="R33" i="37"/>
  <c r="AD17" i="37"/>
  <c r="AE17" i="37"/>
  <c r="Y17" i="37"/>
  <c r="AA17" i="37"/>
  <c r="AA4" i="37"/>
  <c r="AA5" i="37"/>
  <c r="R32" i="37"/>
  <c r="R20" i="37"/>
  <c r="R18" i="37"/>
  <c r="R16" i="37"/>
  <c r="R14" i="37"/>
  <c r="R12" i="37"/>
  <c r="AD33" i="37"/>
  <c r="AE33" i="37"/>
  <c r="Y33" i="37"/>
  <c r="AA33" i="37"/>
  <c r="R2" i="37"/>
  <c r="R5" i="37"/>
  <c r="R53" i="37"/>
  <c r="R36" i="37"/>
  <c r="R31" i="37"/>
  <c r="R29" i="37"/>
  <c r="R27" i="37"/>
  <c r="R21" i="37"/>
  <c r="R19" i="37"/>
  <c r="R17" i="37"/>
  <c r="R15" i="37"/>
  <c r="R13" i="37"/>
  <c r="R11" i="37"/>
  <c r="R9" i="37"/>
  <c r="R7" i="37"/>
  <c r="AC549" i="37"/>
  <c r="AC548" i="37"/>
  <c r="W548" i="37"/>
  <c r="U548" i="37"/>
  <c r="AC260" i="37"/>
  <c r="W260" i="37"/>
  <c r="U260" i="37"/>
  <c r="AA258" i="37"/>
  <c r="Z259" i="37"/>
  <c r="AC139" i="37"/>
  <c r="W139" i="37"/>
  <c r="U139" i="37"/>
  <c r="AC138" i="37"/>
  <c r="W138" i="37"/>
  <c r="U138" i="37"/>
  <c r="AC151" i="37"/>
  <c r="W151" i="37"/>
  <c r="U151" i="37"/>
  <c r="AC150" i="37"/>
  <c r="W150" i="37"/>
  <c r="U150" i="37"/>
  <c r="R334" i="37"/>
  <c r="S320" i="37"/>
  <c r="R331" i="37"/>
  <c r="AD269" i="37"/>
  <c r="AE269" i="37"/>
  <c r="AE268" i="37"/>
  <c r="AA561" i="37"/>
  <c r="A154" i="37"/>
  <c r="AD153" i="37"/>
  <c r="AE153" i="37"/>
  <c r="AD342" i="37"/>
  <c r="AE342" i="37"/>
  <c r="A343" i="37"/>
  <c r="R71" i="37"/>
  <c r="R57" i="37"/>
  <c r="AE121" i="37"/>
  <c r="AD277" i="37"/>
  <c r="AE277" i="37"/>
  <c r="AE276" i="37"/>
  <c r="AD261" i="37"/>
  <c r="AE261" i="37"/>
  <c r="AE260" i="37"/>
  <c r="AD45" i="37"/>
  <c r="AE44" i="37"/>
  <c r="Y44" i="37"/>
  <c r="AA44" i="37"/>
  <c r="AA6" i="37"/>
  <c r="A126" i="37"/>
  <c r="A404" i="37"/>
  <c r="AD403" i="37"/>
  <c r="AE403" i="37"/>
  <c r="AE120" i="37"/>
  <c r="AD265" i="37"/>
  <c r="AE264" i="37"/>
  <c r="AD259" i="37"/>
  <c r="AE259" i="37"/>
  <c r="AE258" i="37"/>
  <c r="Z34" i="37"/>
  <c r="AD34" i="37"/>
  <c r="AE34" i="37"/>
  <c r="Y34" i="37"/>
  <c r="A35" i="37"/>
  <c r="AD316" i="37"/>
  <c r="A318" i="37"/>
  <c r="A365" i="37"/>
  <c r="AD53" i="37"/>
  <c r="AE53" i="37"/>
  <c r="Y53" i="37"/>
  <c r="AA53" i="37"/>
  <c r="AE52" i="37"/>
  <c r="Y52" i="37"/>
  <c r="AA52" i="37"/>
  <c r="Z18" i="37"/>
  <c r="AD18" i="37"/>
  <c r="AE18" i="37"/>
  <c r="Y18" i="37"/>
  <c r="T55" i="98"/>
  <c r="S17" i="98"/>
  <c r="S468" i="98"/>
  <c r="S465" i="98"/>
  <c r="AA595" i="98"/>
  <c r="R568" i="98"/>
  <c r="AA581" i="98"/>
  <c r="AE304" i="37"/>
  <c r="AD305" i="37"/>
  <c r="AE305" i="37"/>
  <c r="AD301" i="37"/>
  <c r="AE300" i="37"/>
  <c r="AE531" i="37"/>
  <c r="AE514" i="37"/>
  <c r="AE509" i="37"/>
  <c r="AE505" i="37"/>
  <c r="AE413" i="37"/>
  <c r="AE321" i="37"/>
  <c r="AE289" i="37"/>
  <c r="V21" i="98"/>
  <c r="AB21" i="98"/>
  <c r="AC21" i="98"/>
  <c r="W21" i="98"/>
  <c r="U21" i="98"/>
  <c r="V128" i="98"/>
  <c r="AB128" i="98"/>
  <c r="AC128" i="98"/>
  <c r="W128" i="98"/>
  <c r="V532" i="98"/>
  <c r="AB532" i="98"/>
  <c r="AC532" i="98"/>
  <c r="V430" i="98"/>
  <c r="AB430" i="98"/>
  <c r="AC430" i="98"/>
  <c r="W430" i="98"/>
  <c r="U430" i="98"/>
  <c r="V172" i="98"/>
  <c r="AB172" i="98"/>
  <c r="V56" i="98"/>
  <c r="AB56" i="98"/>
  <c r="AC56" i="98"/>
  <c r="W56" i="98"/>
  <c r="U56" i="98"/>
  <c r="V48" i="98"/>
  <c r="AB48" i="98"/>
  <c r="AC48" i="98"/>
  <c r="AC47" i="98"/>
  <c r="W47" i="98"/>
  <c r="U47" i="98"/>
  <c r="T45" i="98"/>
  <c r="T137" i="98"/>
  <c r="T236" i="98"/>
  <c r="V395" i="98"/>
  <c r="AB395" i="98"/>
  <c r="AC395" i="98"/>
  <c r="S174" i="98"/>
  <c r="T252" i="98"/>
  <c r="S395" i="98"/>
  <c r="V336" i="98"/>
  <c r="AB336" i="98"/>
  <c r="AC336" i="98"/>
  <c r="W336" i="98"/>
  <c r="U336" i="98"/>
  <c r="V335" i="98"/>
  <c r="AB335" i="98"/>
  <c r="AC335" i="98"/>
  <c r="W335" i="98"/>
  <c r="U335" i="98"/>
  <c r="S142" i="98"/>
  <c r="V78" i="98"/>
  <c r="AB78" i="98"/>
  <c r="V526" i="98"/>
  <c r="AB526" i="98"/>
  <c r="V465" i="98"/>
  <c r="AB465" i="98"/>
  <c r="AC465" i="98"/>
  <c r="W465" i="98"/>
  <c r="U465" i="98"/>
  <c r="V421" i="98"/>
  <c r="AB421" i="98"/>
  <c r="AC421" i="98"/>
  <c r="W421" i="98"/>
  <c r="U421" i="98"/>
  <c r="V389" i="98"/>
  <c r="AB389" i="98"/>
  <c r="AC389" i="98"/>
  <c r="W389" i="98"/>
  <c r="U389" i="98"/>
  <c r="V311" i="98"/>
  <c r="AB311" i="98"/>
  <c r="AC311" i="98"/>
  <c r="W311" i="98"/>
  <c r="U311" i="98"/>
  <c r="V183" i="98"/>
  <c r="AB183" i="98"/>
  <c r="AC183" i="98"/>
  <c r="W183" i="98"/>
  <c r="U183" i="98"/>
  <c r="S166" i="98"/>
  <c r="V14" i="98"/>
  <c r="AB14" i="98"/>
  <c r="AC14" i="98"/>
  <c r="W14" i="98"/>
  <c r="U14" i="98"/>
  <c r="V108" i="98"/>
  <c r="AB108" i="98"/>
  <c r="AC108" i="98"/>
  <c r="W108" i="98"/>
  <c r="U108" i="98"/>
  <c r="V28" i="98"/>
  <c r="AB28" i="98"/>
  <c r="AC28" i="98"/>
  <c r="W28" i="98"/>
  <c r="U28" i="98"/>
  <c r="T27" i="98"/>
  <c r="T53" i="98"/>
  <c r="S41" i="98"/>
  <c r="T141" i="98"/>
  <c r="T267" i="98"/>
  <c r="S447" i="98"/>
  <c r="S73" i="37"/>
  <c r="S286" i="98"/>
  <c r="V455" i="98"/>
  <c r="AB455" i="98"/>
  <c r="AC455" i="98"/>
  <c r="W455" i="98"/>
  <c r="U455" i="98"/>
  <c r="V411" i="98"/>
  <c r="AB411" i="98"/>
  <c r="AC411" i="98"/>
  <c r="W411" i="98"/>
  <c r="U411" i="98"/>
  <c r="V355" i="98"/>
  <c r="AB355" i="98"/>
  <c r="AC355" i="98"/>
  <c r="W355" i="98"/>
  <c r="U355" i="98"/>
  <c r="V255" i="98"/>
  <c r="AB255" i="98"/>
  <c r="AC255" i="98"/>
  <c r="W255" i="98"/>
  <c r="U255" i="98"/>
  <c r="S158" i="98"/>
  <c r="V84" i="98"/>
  <c r="AB84" i="98"/>
  <c r="AC84" i="98"/>
  <c r="T11" i="98"/>
  <c r="S32" i="98"/>
  <c r="S62" i="98"/>
  <c r="T89" i="98"/>
  <c r="S73" i="98"/>
  <c r="T173" i="98"/>
  <c r="T302" i="98"/>
  <c r="T457" i="98"/>
  <c r="S318" i="37"/>
  <c r="S80" i="37"/>
  <c r="S54" i="98"/>
  <c r="V538" i="98"/>
  <c r="AB538" i="98"/>
  <c r="AC538" i="98"/>
  <c r="W538" i="98"/>
  <c r="U538" i="98"/>
  <c r="V441" i="98"/>
  <c r="AB441" i="98"/>
  <c r="AC441" i="98"/>
  <c r="W441" i="98"/>
  <c r="U441" i="98"/>
  <c r="V400" i="98"/>
  <c r="AB400" i="98"/>
  <c r="AC400" i="98"/>
  <c r="V349" i="98"/>
  <c r="AB349" i="98"/>
  <c r="AC349" i="98"/>
  <c r="W349" i="98"/>
  <c r="U349" i="98"/>
  <c r="V216" i="98"/>
  <c r="AB216" i="98"/>
  <c r="AC216" i="98"/>
  <c r="W216" i="98"/>
  <c r="U216" i="98"/>
  <c r="S182" i="98"/>
  <c r="S150" i="98"/>
  <c r="V90" i="98"/>
  <c r="AB90" i="98"/>
  <c r="AC90" i="98"/>
  <c r="W90" i="98"/>
  <c r="U90" i="98"/>
  <c r="S16" i="98"/>
  <c r="V37" i="98"/>
  <c r="AB37" i="98"/>
  <c r="AC37" i="98"/>
  <c r="W37" i="98"/>
  <c r="U37" i="98"/>
  <c r="S70" i="98"/>
  <c r="V113" i="98"/>
  <c r="AB113" i="98"/>
  <c r="AC113" i="98"/>
  <c r="W113" i="98"/>
  <c r="U113" i="98"/>
  <c r="S105" i="98"/>
  <c r="T205" i="98"/>
  <c r="V306" i="98"/>
  <c r="AB306" i="98"/>
  <c r="AC306" i="98"/>
  <c r="S297" i="98"/>
  <c r="S439" i="98"/>
  <c r="T562" i="98"/>
  <c r="S521" i="98"/>
  <c r="T521" i="98"/>
  <c r="T478" i="98"/>
  <c r="T438" i="98"/>
  <c r="T406" i="98"/>
  <c r="T374" i="98"/>
  <c r="T342" i="98"/>
  <c r="V508" i="98"/>
  <c r="AB508" i="98"/>
  <c r="AC508" i="98"/>
  <c r="AC507" i="98"/>
  <c r="W507" i="98"/>
  <c r="U507" i="98"/>
  <c r="T317" i="98"/>
  <c r="T309" i="98"/>
  <c r="V521" i="98"/>
  <c r="AB521" i="98"/>
  <c r="AC521" i="98"/>
  <c r="W521" i="98"/>
  <c r="U521" i="98"/>
  <c r="V493" i="98"/>
  <c r="AB493" i="98"/>
  <c r="AC493" i="98"/>
  <c r="W493" i="98"/>
  <c r="U493" i="98"/>
  <c r="S458" i="98"/>
  <c r="S440" i="98"/>
  <c r="S429" i="98"/>
  <c r="S416" i="98"/>
  <c r="S408" i="98"/>
  <c r="S387" i="98"/>
  <c r="S359" i="98"/>
  <c r="S335" i="98"/>
  <c r="S295" i="98"/>
  <c r="S281" i="98"/>
  <c r="S269" i="98"/>
  <c r="S322" i="98"/>
  <c r="T306" i="98"/>
  <c r="T298" i="98"/>
  <c r="T290" i="98"/>
  <c r="T282" i="98"/>
  <c r="S271" i="98"/>
  <c r="S263" i="98"/>
  <c r="S252" i="98"/>
  <c r="T244" i="98"/>
  <c r="T239" i="98"/>
  <c r="T234" i="98"/>
  <c r="T229" i="98"/>
  <c r="T225" i="98"/>
  <c r="S333" i="98"/>
  <c r="V297" i="98"/>
  <c r="AB297" i="98"/>
  <c r="AC297" i="98"/>
  <c r="W297" i="98"/>
  <c r="U297" i="98"/>
  <c r="V281" i="98"/>
  <c r="AB281" i="98"/>
  <c r="AC281" i="98"/>
  <c r="W281" i="98"/>
  <c r="U281" i="98"/>
  <c r="V265" i="98"/>
  <c r="AB265" i="98"/>
  <c r="AC265" i="98"/>
  <c r="W265" i="98"/>
  <c r="U265" i="98"/>
  <c r="T256" i="98"/>
  <c r="S247" i="98"/>
  <c r="S232" i="98"/>
  <c r="T217" i="98"/>
  <c r="T209" i="98"/>
  <c r="T201" i="98"/>
  <c r="T193" i="98"/>
  <c r="T185" i="98"/>
  <c r="T177" i="98"/>
  <c r="T169" i="98"/>
  <c r="T161" i="98"/>
  <c r="T153" i="98"/>
  <c r="T145" i="98"/>
  <c r="S137" i="98"/>
  <c r="T127" i="98"/>
  <c r="S90" i="98"/>
  <c r="S196" i="98"/>
  <c r="S133" i="98"/>
  <c r="S125" i="98"/>
  <c r="T117" i="98"/>
  <c r="S109" i="98"/>
  <c r="S101" i="98"/>
  <c r="S93" i="98"/>
  <c r="S85" i="98"/>
  <c r="S77" i="98"/>
  <c r="S69" i="98"/>
  <c r="S61" i="98"/>
  <c r="S53" i="98"/>
  <c r="S45" i="98"/>
  <c r="S37" i="98"/>
  <c r="S50" i="98"/>
  <c r="S346" i="98"/>
  <c r="S373" i="98"/>
  <c r="T557" i="98"/>
  <c r="S513" i="98"/>
  <c r="T515" i="98"/>
  <c r="T473" i="98"/>
  <c r="T434" i="98"/>
  <c r="T402" i="98"/>
  <c r="T370" i="98"/>
  <c r="T338" i="98"/>
  <c r="T335" i="98"/>
  <c r="T316" i="98"/>
  <c r="V523" i="98"/>
  <c r="AB523" i="98"/>
  <c r="AC523" i="98"/>
  <c r="AC522" i="98"/>
  <c r="W522" i="98"/>
  <c r="U522" i="98"/>
  <c r="V519" i="98"/>
  <c r="AB519" i="98"/>
  <c r="AC519" i="98"/>
  <c r="W519" i="98"/>
  <c r="U519" i="98"/>
  <c r="V483" i="98"/>
  <c r="AB483" i="98"/>
  <c r="AC483" i="98"/>
  <c r="W483" i="98"/>
  <c r="U483" i="98"/>
  <c r="S454" i="98"/>
  <c r="S437" i="98"/>
  <c r="S428" i="98"/>
  <c r="S415" i="98"/>
  <c r="S401" i="98"/>
  <c r="S383" i="98"/>
  <c r="S358" i="98"/>
  <c r="S308" i="98"/>
  <c r="S293" i="98"/>
  <c r="S280" i="98"/>
  <c r="S268" i="98"/>
  <c r="S319" i="98"/>
  <c r="T305" i="98"/>
  <c r="T297" i="98"/>
  <c r="T289" i="98"/>
  <c r="T281" i="98"/>
  <c r="T270" i="98"/>
  <c r="S261" i="98"/>
  <c r="S251" i="98"/>
  <c r="V243" i="98"/>
  <c r="AB243" i="98"/>
  <c r="AC243" i="98"/>
  <c r="T238" i="98"/>
  <c r="V233" i="98"/>
  <c r="AB233" i="98"/>
  <c r="AC233" i="98"/>
  <c r="W233" i="98"/>
  <c r="U233" i="98"/>
  <c r="V228" i="98"/>
  <c r="AB228" i="98"/>
  <c r="AC228" i="98"/>
  <c r="W228" i="98"/>
  <c r="U228" i="98"/>
  <c r="V224" i="98"/>
  <c r="AB224" i="98"/>
  <c r="AC224" i="98"/>
  <c r="W224" i="98"/>
  <c r="U224" i="98"/>
  <c r="S329" i="98"/>
  <c r="V295" i="98"/>
  <c r="AB295" i="98"/>
  <c r="AC295" i="98"/>
  <c r="W295" i="98"/>
  <c r="U295" i="98"/>
  <c r="V278" i="98"/>
  <c r="AB278" i="98"/>
  <c r="AC278" i="98"/>
  <c r="W278" i="98"/>
  <c r="U278" i="98"/>
  <c r="T261" i="98"/>
  <c r="T253" i="98"/>
  <c r="S244" i="98"/>
  <c r="T222" i="98"/>
  <c r="T214" i="98"/>
  <c r="T206" i="98"/>
  <c r="T198" i="98"/>
  <c r="T190" i="98"/>
  <c r="T182" i="98"/>
  <c r="T174" i="98"/>
  <c r="T166" i="98"/>
  <c r="T158" i="98"/>
  <c r="T150" i="98"/>
  <c r="T142" i="98"/>
  <c r="T133" i="98"/>
  <c r="S100" i="98"/>
  <c r="S206" i="98"/>
  <c r="S190" i="98"/>
  <c r="T130" i="98"/>
  <c r="T122" i="98"/>
  <c r="T114" i="98"/>
  <c r="T106" i="98"/>
  <c r="T98" i="98"/>
  <c r="T90" i="98"/>
  <c r="T82" i="98"/>
  <c r="T74" i="98"/>
  <c r="T66" i="98"/>
  <c r="T58" i="98"/>
  <c r="T50" i="98"/>
  <c r="T42" i="98"/>
  <c r="T34" i="98"/>
  <c r="T26" i="98"/>
  <c r="T18" i="98"/>
  <c r="T10" i="98"/>
  <c r="S119" i="98"/>
  <c r="V111" i="98"/>
  <c r="AB111" i="98"/>
  <c r="AC111" i="98"/>
  <c r="W111" i="98"/>
  <c r="U111" i="98"/>
  <c r="V105" i="98"/>
  <c r="AB105" i="98"/>
  <c r="AC105" i="98"/>
  <c r="W105" i="98"/>
  <c r="U105" i="98"/>
  <c r="V93" i="98"/>
  <c r="AB93" i="98"/>
  <c r="T87" i="98"/>
  <c r="S82" i="98"/>
  <c r="V77" i="98"/>
  <c r="AB77" i="98"/>
  <c r="AC77" i="98"/>
  <c r="W77" i="98"/>
  <c r="U77" i="98"/>
  <c r="V71" i="98"/>
  <c r="AB71" i="98"/>
  <c r="AC71" i="98"/>
  <c r="W71" i="98"/>
  <c r="U71" i="98"/>
  <c r="S386" i="98"/>
  <c r="S394" i="98"/>
  <c r="S402" i="98"/>
  <c r="T542" i="98"/>
  <c r="T499" i="98"/>
  <c r="T422" i="98"/>
  <c r="T358" i="98"/>
  <c r="T323" i="98"/>
  <c r="S474" i="98"/>
  <c r="S434" i="98"/>
  <c r="S412" i="98"/>
  <c r="S371" i="98"/>
  <c r="S301" i="98"/>
  <c r="S274" i="98"/>
  <c r="S313" i="98"/>
  <c r="T294" i="98"/>
  <c r="T278" i="98"/>
  <c r="S256" i="98"/>
  <c r="T242" i="98"/>
  <c r="T231" i="98"/>
  <c r="S221" i="98"/>
  <c r="V290" i="98"/>
  <c r="AB290" i="98"/>
  <c r="AC290" i="98"/>
  <c r="W290" i="98"/>
  <c r="U290" i="98"/>
  <c r="T260" i="98"/>
  <c r="S243" i="98"/>
  <c r="T213" i="98"/>
  <c r="T197" i="98"/>
  <c r="T181" i="98"/>
  <c r="T165" i="98"/>
  <c r="T149" i="98"/>
  <c r="S132" i="98"/>
  <c r="S204" i="98"/>
  <c r="S129" i="98"/>
  <c r="S113" i="98"/>
  <c r="S97" i="98"/>
  <c r="S81" i="98"/>
  <c r="S65" i="98"/>
  <c r="S49" i="98"/>
  <c r="S33" i="98"/>
  <c r="T22" i="98"/>
  <c r="S13" i="98"/>
  <c r="S118" i="98"/>
  <c r="T109" i="98"/>
  <c r="T97" i="98"/>
  <c r="V85" i="98"/>
  <c r="AB85" i="98"/>
  <c r="AC85" i="98"/>
  <c r="W85" i="98"/>
  <c r="U85" i="98"/>
  <c r="S80" i="98"/>
  <c r="T79" i="98"/>
  <c r="T75" i="98"/>
  <c r="V67" i="98"/>
  <c r="AB67" i="98"/>
  <c r="AC67" i="98"/>
  <c r="W67" i="98"/>
  <c r="U67" i="98"/>
  <c r="S64" i="98"/>
  <c r="S60" i="98"/>
  <c r="T57" i="98"/>
  <c r="V51" i="98"/>
  <c r="AB51" i="98"/>
  <c r="AC51" i="98"/>
  <c r="AC50" i="98"/>
  <c r="W50" i="98"/>
  <c r="U50" i="98"/>
  <c r="T47" i="98"/>
  <c r="V43" i="98"/>
  <c r="AB43" i="98"/>
  <c r="AC43" i="98"/>
  <c r="AC42" i="98"/>
  <c r="W42" i="98"/>
  <c r="U42" i="98"/>
  <c r="T39" i="98"/>
  <c r="S36" i="98"/>
  <c r="V33" i="98"/>
  <c r="AB33" i="98"/>
  <c r="AC33" i="98"/>
  <c r="W33" i="98"/>
  <c r="U33" i="98"/>
  <c r="T31" i="98"/>
  <c r="S28" i="98"/>
  <c r="V25" i="98"/>
  <c r="AB25" i="98"/>
  <c r="AC25" i="98"/>
  <c r="W25" i="98"/>
  <c r="U25" i="98"/>
  <c r="T23" i="98"/>
  <c r="S20" i="98"/>
  <c r="V17" i="98"/>
  <c r="AB17" i="98"/>
  <c r="AC17" i="98"/>
  <c r="W17" i="98"/>
  <c r="U17" i="98"/>
  <c r="T15" i="98"/>
  <c r="S12" i="98"/>
  <c r="V8" i="98"/>
  <c r="AB8" i="98"/>
  <c r="AC8" i="98"/>
  <c r="W8" i="98"/>
  <c r="U8" i="98"/>
  <c r="V24" i="98"/>
  <c r="AB24" i="98"/>
  <c r="AC24" i="98"/>
  <c r="W24" i="98"/>
  <c r="U24" i="98"/>
  <c r="V32" i="98"/>
  <c r="AB32" i="98"/>
  <c r="AC32" i="98"/>
  <c r="W32" i="98"/>
  <c r="U32" i="98"/>
  <c r="V46" i="98"/>
  <c r="AB46" i="98"/>
  <c r="AC46" i="98"/>
  <c r="AC45" i="98"/>
  <c r="AC44" i="98"/>
  <c r="W44" i="98"/>
  <c r="U44" i="98"/>
  <c r="V114" i="98"/>
  <c r="AB114" i="98"/>
  <c r="AC114" i="98"/>
  <c r="W114" i="98"/>
  <c r="U114" i="98"/>
  <c r="V125" i="98"/>
  <c r="AB125" i="98"/>
  <c r="AC125" i="98"/>
  <c r="W125" i="98"/>
  <c r="V134" i="98"/>
  <c r="AB134" i="98"/>
  <c r="T9" i="98"/>
  <c r="V22" i="98"/>
  <c r="AB22" i="98"/>
  <c r="AC22" i="98"/>
  <c r="W22" i="98"/>
  <c r="U22" i="98"/>
  <c r="S8" i="98"/>
  <c r="V58" i="98"/>
  <c r="AB58" i="98"/>
  <c r="AC58" i="98"/>
  <c r="W58" i="98"/>
  <c r="U58" i="98"/>
  <c r="V92" i="98"/>
  <c r="AB92" i="98"/>
  <c r="AC92" i="98"/>
  <c r="W92" i="98"/>
  <c r="U92" i="98"/>
  <c r="V217" i="98"/>
  <c r="AB217" i="98"/>
  <c r="AC217" i="98"/>
  <c r="W217" i="98"/>
  <c r="U217" i="98"/>
  <c r="V223" i="98"/>
  <c r="AB223" i="98"/>
  <c r="AC223" i="98"/>
  <c r="V169" i="98"/>
  <c r="AB169" i="98"/>
  <c r="AC169" i="98"/>
  <c r="W169" i="98"/>
  <c r="U169" i="98"/>
  <c r="V194" i="98"/>
  <c r="AB194" i="98"/>
  <c r="AC194" i="98"/>
  <c r="W194" i="98"/>
  <c r="U194" i="98"/>
  <c r="V205" i="98"/>
  <c r="AB205" i="98"/>
  <c r="AC205" i="98"/>
  <c r="W205" i="98"/>
  <c r="U205" i="98"/>
  <c r="S277" i="98"/>
  <c r="V309" i="98"/>
  <c r="AB309" i="98"/>
  <c r="AC309" i="98"/>
  <c r="AC308" i="98"/>
  <c r="AC307" i="98"/>
  <c r="W307" i="98"/>
  <c r="U307" i="98"/>
  <c r="V312" i="98"/>
  <c r="AB312" i="98"/>
  <c r="AC312" i="98"/>
  <c r="W312" i="98"/>
  <c r="U312" i="98"/>
  <c r="T536" i="98"/>
  <c r="T494" i="98"/>
  <c r="T418" i="98"/>
  <c r="T354" i="98"/>
  <c r="T320" i="98"/>
  <c r="S470" i="98"/>
  <c r="S432" i="98"/>
  <c r="S411" i="98"/>
  <c r="S367" i="98"/>
  <c r="S300" i="98"/>
  <c r="T273" i="98"/>
  <c r="S309" i="98"/>
  <c r="T293" i="98"/>
  <c r="S275" i="98"/>
  <c r="S255" i="98"/>
  <c r="V241" i="98"/>
  <c r="AB241" i="98"/>
  <c r="V230" i="98"/>
  <c r="AB230" i="98"/>
  <c r="AC230" i="98"/>
  <c r="W230" i="98"/>
  <c r="U230" i="98"/>
  <c r="S218" i="98"/>
  <c r="V289" i="98"/>
  <c r="AB289" i="98"/>
  <c r="AC289" i="98"/>
  <c r="W289" i="98"/>
  <c r="U289" i="98"/>
  <c r="T257" i="98"/>
  <c r="S234" i="98"/>
  <c r="T210" i="98"/>
  <c r="T194" i="98"/>
  <c r="T178" i="98"/>
  <c r="T162" i="98"/>
  <c r="T146" i="98"/>
  <c r="S128" i="98"/>
  <c r="S198" i="98"/>
  <c r="T126" i="98"/>
  <c r="T110" i="98"/>
  <c r="T94" i="98"/>
  <c r="T78" i="98"/>
  <c r="T62" i="98"/>
  <c r="T46" i="98"/>
  <c r="T30" i="98"/>
  <c r="S21" i="98"/>
  <c r="S9" i="98"/>
  <c r="S114" i="98"/>
  <c r="S108" i="98"/>
  <c r="T93" i="98"/>
  <c r="T85" i="98"/>
  <c r="V79" i="98"/>
  <c r="AB79" i="98"/>
  <c r="AC79" i="98"/>
  <c r="S78" i="98"/>
  <c r="T71" i="98"/>
  <c r="T67" i="98"/>
  <c r="T63" i="98"/>
  <c r="V59" i="98"/>
  <c r="AB59" i="98"/>
  <c r="AC59" i="98"/>
  <c r="W59" i="98"/>
  <c r="U59" i="98"/>
  <c r="S56" i="98"/>
  <c r="T51" i="98"/>
  <c r="S46" i="98"/>
  <c r="T43" i="98"/>
  <c r="S38" i="98"/>
  <c r="V35" i="98"/>
  <c r="AB35" i="98"/>
  <c r="AC35" i="98"/>
  <c r="W35" i="98"/>
  <c r="U35" i="98"/>
  <c r="T33" i="98"/>
  <c r="S30" i="98"/>
  <c r="V27" i="98"/>
  <c r="AB27" i="98"/>
  <c r="AC27" i="98"/>
  <c r="W27" i="98"/>
  <c r="U27" i="98"/>
  <c r="T25" i="98"/>
  <c r="S22" i="98"/>
  <c r="V19" i="98"/>
  <c r="AB19" i="98"/>
  <c r="AC19" i="98"/>
  <c r="W19" i="98"/>
  <c r="U19" i="98"/>
  <c r="T17" i="98"/>
  <c r="S14" i="98"/>
  <c r="V11" i="98"/>
  <c r="AB11" i="98"/>
  <c r="AC11" i="98"/>
  <c r="W11" i="98"/>
  <c r="U11" i="98"/>
  <c r="V12" i="98"/>
  <c r="AB12" i="98"/>
  <c r="AC12" i="98"/>
  <c r="W12" i="98"/>
  <c r="U12" i="98"/>
  <c r="V26" i="98"/>
  <c r="AB26" i="98"/>
  <c r="AC26" i="98"/>
  <c r="W26" i="98"/>
  <c r="U26" i="98"/>
  <c r="V34" i="98"/>
  <c r="AB34" i="98"/>
  <c r="AC34" i="98"/>
  <c r="W34" i="98"/>
  <c r="U34" i="98"/>
  <c r="V74" i="98"/>
  <c r="AB74" i="98"/>
  <c r="AC74" i="98"/>
  <c r="W74" i="98"/>
  <c r="U74" i="98"/>
  <c r="V116" i="98"/>
  <c r="AB116" i="98"/>
  <c r="AC116" i="98"/>
  <c r="W116" i="98"/>
  <c r="U116" i="98"/>
  <c r="V126" i="98"/>
  <c r="AB126" i="98"/>
  <c r="AC126" i="98"/>
  <c r="W126" i="98"/>
  <c r="V135" i="98"/>
  <c r="AB135" i="98"/>
  <c r="AC135" i="98"/>
  <c r="V10" i="98"/>
  <c r="AB10" i="98"/>
  <c r="AC10" i="98"/>
  <c r="W10" i="98"/>
  <c r="U10" i="98"/>
  <c r="V76" i="98"/>
  <c r="AB76" i="98"/>
  <c r="AC76" i="98"/>
  <c r="W76" i="98"/>
  <c r="U76" i="98"/>
  <c r="V9" i="98"/>
  <c r="AB9" i="98"/>
  <c r="AC9" i="98"/>
  <c r="W9" i="98"/>
  <c r="U9" i="98"/>
  <c r="V52" i="98"/>
  <c r="AB52" i="98"/>
  <c r="V60" i="98"/>
  <c r="AB60" i="98"/>
  <c r="AC60" i="98"/>
  <c r="W60" i="98"/>
  <c r="U60" i="98"/>
  <c r="V70" i="98"/>
  <c r="AB70" i="98"/>
  <c r="AC70" i="98"/>
  <c r="W70" i="98"/>
  <c r="U70" i="98"/>
  <c r="V86" i="98"/>
  <c r="AB86" i="98"/>
  <c r="AC86" i="98"/>
  <c r="W86" i="98"/>
  <c r="U86" i="98"/>
  <c r="V94" i="98"/>
  <c r="AB94" i="98"/>
  <c r="AC94" i="98"/>
  <c r="S139" i="98"/>
  <c r="S141" i="98"/>
  <c r="S143" i="98"/>
  <c r="S145" i="98"/>
  <c r="S147" i="98"/>
  <c r="S149" i="98"/>
  <c r="S151" i="98"/>
  <c r="S153" i="98"/>
  <c r="S155" i="98"/>
  <c r="S157" i="98"/>
  <c r="S159" i="98"/>
  <c r="S161" i="98"/>
  <c r="S163" i="98"/>
  <c r="S165" i="98"/>
  <c r="S167" i="98"/>
  <c r="S169" i="98"/>
  <c r="S171" i="98"/>
  <c r="S173" i="98"/>
  <c r="S175" i="98"/>
  <c r="S177" i="98"/>
  <c r="S179" i="98"/>
  <c r="S181" i="98"/>
  <c r="S183" i="98"/>
  <c r="S185" i="98"/>
  <c r="S187" i="98"/>
  <c r="V212" i="98"/>
  <c r="AB212" i="98"/>
  <c r="AC212" i="98"/>
  <c r="W212" i="98"/>
  <c r="U212" i="98"/>
  <c r="V220" i="98"/>
  <c r="AB220" i="98"/>
  <c r="AC220" i="98"/>
  <c r="W220" i="98"/>
  <c r="U220" i="98"/>
  <c r="V253" i="98"/>
  <c r="AB253" i="98"/>
  <c r="AC253" i="98"/>
  <c r="W253" i="98"/>
  <c r="U253" i="98"/>
  <c r="V148" i="98"/>
  <c r="AB148" i="98"/>
  <c r="AC148" i="98"/>
  <c r="W148" i="98"/>
  <c r="U148" i="98"/>
  <c r="V171" i="98"/>
  <c r="AB171" i="98"/>
  <c r="AC171" i="98"/>
  <c r="W171" i="98"/>
  <c r="U171" i="98"/>
  <c r="V195" i="98"/>
  <c r="AB195" i="98"/>
  <c r="AC195" i="98"/>
  <c r="W195" i="98"/>
  <c r="U195" i="98"/>
  <c r="V314" i="98"/>
  <c r="AB314" i="98"/>
  <c r="AC314" i="98"/>
  <c r="W314" i="98"/>
  <c r="U314" i="98"/>
  <c r="V331" i="98"/>
  <c r="AB331" i="98"/>
  <c r="AC331" i="98"/>
  <c r="W331" i="98"/>
  <c r="U331" i="98"/>
  <c r="V343" i="98"/>
  <c r="AB343" i="98"/>
  <c r="AC343" i="98"/>
  <c r="W343" i="98"/>
  <c r="U343" i="98"/>
  <c r="V352" i="98"/>
  <c r="AB352" i="98"/>
  <c r="AC352" i="98"/>
  <c r="W352" i="98"/>
  <c r="U352" i="98"/>
  <c r="V356" i="98"/>
  <c r="AB356" i="98"/>
  <c r="AC356" i="98"/>
  <c r="W356" i="98"/>
  <c r="U356" i="98"/>
  <c r="V382" i="98"/>
  <c r="AB382" i="98"/>
  <c r="AC382" i="98"/>
  <c r="W382" i="98"/>
  <c r="U382" i="98"/>
  <c r="V393" i="98"/>
  <c r="AB393" i="98"/>
  <c r="AC393" i="98"/>
  <c r="W393" i="98"/>
  <c r="U393" i="98"/>
  <c r="V397" i="98"/>
  <c r="AB397" i="98"/>
  <c r="AC397" i="98"/>
  <c r="W397" i="98"/>
  <c r="U397" i="98"/>
  <c r="V403" i="98"/>
  <c r="AB403" i="98"/>
  <c r="AC403" i="98"/>
  <c r="W403" i="98"/>
  <c r="U403" i="98"/>
  <c r="V410" i="98"/>
  <c r="AB410" i="98"/>
  <c r="AC410" i="98"/>
  <c r="W410" i="98"/>
  <c r="U410" i="98"/>
  <c r="V416" i="98"/>
  <c r="AB416" i="98"/>
  <c r="AC416" i="98"/>
  <c r="W416" i="98"/>
  <c r="U416" i="98"/>
  <c r="V427" i="98"/>
  <c r="AB427" i="98"/>
  <c r="AC427" i="98"/>
  <c r="W427" i="98"/>
  <c r="U427" i="98"/>
  <c r="V431" i="98"/>
  <c r="AB431" i="98"/>
  <c r="AC431" i="98"/>
  <c r="W431" i="98"/>
  <c r="U431" i="98"/>
  <c r="V437" i="98"/>
  <c r="AB437" i="98"/>
  <c r="AC437" i="98"/>
  <c r="V453" i="98"/>
  <c r="AB453" i="98"/>
  <c r="AC453" i="98"/>
  <c r="W453" i="98"/>
  <c r="U453" i="98"/>
  <c r="S433" i="98"/>
  <c r="S40" i="98"/>
  <c r="S278" i="98"/>
  <c r="S566" i="98"/>
  <c r="S564" i="98"/>
  <c r="S562" i="98"/>
  <c r="S560" i="98"/>
  <c r="S558" i="98"/>
  <c r="S554" i="98"/>
  <c r="V559" i="98"/>
  <c r="AB559" i="98"/>
  <c r="AC559" i="98"/>
  <c r="W559" i="98"/>
  <c r="U559" i="98"/>
  <c r="V537" i="98"/>
  <c r="AB537" i="98"/>
  <c r="AC537" i="98"/>
  <c r="W537" i="98"/>
  <c r="U537" i="98"/>
  <c r="V531" i="98"/>
  <c r="AB531" i="98"/>
  <c r="V525" i="98"/>
  <c r="AB525" i="98"/>
  <c r="AC525" i="98"/>
  <c r="W525" i="98"/>
  <c r="U525" i="98"/>
  <c r="V477" i="98"/>
  <c r="AB477" i="98"/>
  <c r="AC477" i="98"/>
  <c r="W477" i="98"/>
  <c r="U477" i="98"/>
  <c r="V463" i="98"/>
  <c r="AB463" i="98"/>
  <c r="AC463" i="98"/>
  <c r="W463" i="98"/>
  <c r="U463" i="98"/>
  <c r="V454" i="98"/>
  <c r="AB454" i="98"/>
  <c r="AC454" i="98"/>
  <c r="W454" i="98"/>
  <c r="U454" i="98"/>
  <c r="V436" i="98"/>
  <c r="AB436" i="98"/>
  <c r="V429" i="98"/>
  <c r="AB429" i="98"/>
  <c r="AC429" i="98"/>
  <c r="W429" i="98"/>
  <c r="U429" i="98"/>
  <c r="V418" i="98"/>
  <c r="AB418" i="98"/>
  <c r="AC418" i="98"/>
  <c r="AC417" i="98"/>
  <c r="W417" i="98"/>
  <c r="U417" i="98"/>
  <c r="V409" i="98"/>
  <c r="AB409" i="98"/>
  <c r="AC409" i="98"/>
  <c r="W409" i="98"/>
  <c r="U409" i="98"/>
  <c r="V399" i="98"/>
  <c r="AB399" i="98"/>
  <c r="V394" i="98"/>
  <c r="AB394" i="98"/>
  <c r="V381" i="98"/>
  <c r="AB381" i="98"/>
  <c r="AC381" i="98"/>
  <c r="W381" i="98"/>
  <c r="U381" i="98"/>
  <c r="V354" i="98"/>
  <c r="AB354" i="98"/>
  <c r="AC354" i="98"/>
  <c r="W354" i="98"/>
  <c r="U354" i="98"/>
  <c r="V345" i="98"/>
  <c r="AB345" i="98"/>
  <c r="AC345" i="98"/>
  <c r="W345" i="98"/>
  <c r="U345" i="98"/>
  <c r="V319" i="98"/>
  <c r="AB319" i="98"/>
  <c r="AC319" i="98"/>
  <c r="W319" i="98"/>
  <c r="U319" i="98"/>
  <c r="V200" i="98"/>
  <c r="AB200" i="98"/>
  <c r="AC200" i="98"/>
  <c r="W200" i="98"/>
  <c r="U200" i="98"/>
  <c r="V168" i="98"/>
  <c r="AB168" i="98"/>
  <c r="AC168" i="98"/>
  <c r="W168" i="98"/>
  <c r="U168" i="98"/>
  <c r="V254" i="98"/>
  <c r="AB254" i="98"/>
  <c r="AC254" i="98"/>
  <c r="W254" i="98"/>
  <c r="U254" i="98"/>
  <c r="V215" i="98"/>
  <c r="AB215" i="98"/>
  <c r="AC215" i="98"/>
  <c r="W215" i="98"/>
  <c r="U215" i="98"/>
  <c r="S184" i="98"/>
  <c r="S176" i="98"/>
  <c r="S168" i="98"/>
  <c r="S160" i="98"/>
  <c r="S152" i="98"/>
  <c r="S144" i="98"/>
  <c r="V88" i="98"/>
  <c r="AB88" i="98"/>
  <c r="AC88" i="98"/>
  <c r="W88" i="98"/>
  <c r="U88" i="98"/>
  <c r="V96" i="98"/>
  <c r="AB96" i="98"/>
  <c r="AC96" i="98"/>
  <c r="W96" i="98"/>
  <c r="U96" i="98"/>
  <c r="V123" i="98"/>
  <c r="AB123" i="98"/>
  <c r="AC123" i="98"/>
  <c r="W123" i="98"/>
  <c r="V38" i="98"/>
  <c r="AB38" i="98"/>
  <c r="AC38" i="98"/>
  <c r="W38" i="98"/>
  <c r="U38" i="98"/>
  <c r="V18" i="98"/>
  <c r="AB18" i="98"/>
  <c r="AC18" i="98"/>
  <c r="W18" i="98"/>
  <c r="U18" i="98"/>
  <c r="T13" i="98"/>
  <c r="S18" i="98"/>
  <c r="V23" i="98"/>
  <c r="AB23" i="98"/>
  <c r="AC23" i="98"/>
  <c r="W23" i="98"/>
  <c r="U23" i="98"/>
  <c r="T29" i="98"/>
  <c r="S34" i="98"/>
  <c r="V39" i="98"/>
  <c r="AB39" i="98"/>
  <c r="AC39" i="98"/>
  <c r="W39" i="98"/>
  <c r="U39" i="98"/>
  <c r="T49" i="98"/>
  <c r="V57" i="98"/>
  <c r="AB57" i="98"/>
  <c r="AC57" i="98"/>
  <c r="W57" i="98"/>
  <c r="U57" i="98"/>
  <c r="T65" i="98"/>
  <c r="V75" i="98"/>
  <c r="AB75" i="98"/>
  <c r="AC75" i="98"/>
  <c r="W75" i="98"/>
  <c r="U75" i="98"/>
  <c r="V81" i="98"/>
  <c r="AB81" i="98"/>
  <c r="T99" i="98"/>
  <c r="S122" i="98"/>
  <c r="S25" i="98"/>
  <c r="T54" i="98"/>
  <c r="T86" i="98"/>
  <c r="T118" i="98"/>
  <c r="T91" i="98"/>
  <c r="T154" i="98"/>
  <c r="T186" i="98"/>
  <c r="T218" i="98"/>
  <c r="V226" i="98"/>
  <c r="AB226" i="98"/>
  <c r="AC226" i="98"/>
  <c r="W226" i="98"/>
  <c r="U226" i="98"/>
  <c r="V246" i="98"/>
  <c r="AB246" i="98"/>
  <c r="AC246" i="98"/>
  <c r="W246" i="98"/>
  <c r="U246" i="98"/>
  <c r="T285" i="98"/>
  <c r="S334" i="98"/>
  <c r="S347" i="98"/>
  <c r="S419" i="98"/>
  <c r="V511" i="98"/>
  <c r="AB511" i="98"/>
  <c r="AC511" i="98"/>
  <c r="W511" i="98"/>
  <c r="U511" i="98"/>
  <c r="T312" i="98"/>
  <c r="T386" i="98"/>
  <c r="S541" i="98"/>
  <c r="S330" i="98"/>
  <c r="S320" i="98"/>
  <c r="S211" i="98"/>
  <c r="V558" i="98"/>
  <c r="AB558" i="98"/>
  <c r="AC558" i="98"/>
  <c r="W558" i="98"/>
  <c r="U558" i="98"/>
  <c r="V534" i="98"/>
  <c r="AB534" i="98"/>
  <c r="AC534" i="98"/>
  <c r="W534" i="98"/>
  <c r="U534" i="98"/>
  <c r="V528" i="98"/>
  <c r="AB528" i="98"/>
  <c r="AC528" i="98"/>
  <c r="W528" i="98"/>
  <c r="U528" i="98"/>
  <c r="V475" i="98"/>
  <c r="AB475" i="98"/>
  <c r="AC475" i="98"/>
  <c r="W475" i="98"/>
  <c r="U475" i="98"/>
  <c r="V462" i="98"/>
  <c r="AB462" i="98"/>
  <c r="AC462" i="98"/>
  <c r="W462" i="98"/>
  <c r="U462" i="98"/>
  <c r="V446" i="98"/>
  <c r="AB446" i="98"/>
  <c r="AC446" i="98"/>
  <c r="W446" i="98"/>
  <c r="U446" i="98"/>
  <c r="V434" i="98"/>
  <c r="AB434" i="98"/>
  <c r="AC434" i="98"/>
  <c r="W434" i="98"/>
  <c r="U434" i="98"/>
  <c r="V428" i="98"/>
  <c r="AB428" i="98"/>
  <c r="AC428" i="98"/>
  <c r="W428" i="98"/>
  <c r="U428" i="98"/>
  <c r="V414" i="98"/>
  <c r="AB414" i="98"/>
  <c r="AC414" i="98"/>
  <c r="W414" i="98"/>
  <c r="U414" i="98"/>
  <c r="V405" i="98"/>
  <c r="AB405" i="98"/>
  <c r="AC405" i="98"/>
  <c r="W405" i="98"/>
  <c r="U405" i="98"/>
  <c r="V398" i="98"/>
  <c r="AB398" i="98"/>
  <c r="AC398" i="98"/>
  <c r="W398" i="98"/>
  <c r="U398" i="98"/>
  <c r="V392" i="98"/>
  <c r="AB392" i="98"/>
  <c r="AC392" i="98"/>
  <c r="W392" i="98"/>
  <c r="U392" i="98"/>
  <c r="V362" i="98"/>
  <c r="AB362" i="98"/>
  <c r="AC362" i="98"/>
  <c r="W362" i="98"/>
  <c r="U362" i="98"/>
  <c r="V353" i="98"/>
  <c r="AB353" i="98"/>
  <c r="AC353" i="98"/>
  <c r="W353" i="98"/>
  <c r="U353" i="98"/>
  <c r="V338" i="98"/>
  <c r="AB338" i="98"/>
  <c r="AC338" i="98"/>
  <c r="W338" i="98"/>
  <c r="U338" i="98"/>
  <c r="V317" i="98"/>
  <c r="AB317" i="98"/>
  <c r="AC317" i="98"/>
  <c r="W317" i="98"/>
  <c r="U317" i="98"/>
  <c r="V196" i="98"/>
  <c r="AB196" i="98"/>
  <c r="AC196" i="98"/>
  <c r="W196" i="98"/>
  <c r="U196" i="98"/>
  <c r="V157" i="98"/>
  <c r="AB157" i="98"/>
  <c r="AC157" i="98"/>
  <c r="W157" i="98"/>
  <c r="U157" i="98"/>
  <c r="V222" i="98"/>
  <c r="AB222" i="98"/>
  <c r="S186" i="98"/>
  <c r="S178" i="98"/>
  <c r="S170" i="98"/>
  <c r="S162" i="98"/>
  <c r="S154" i="98"/>
  <c r="S146" i="98"/>
  <c r="S138" i="98"/>
  <c r="V106" i="98"/>
  <c r="AB106" i="98"/>
  <c r="AC106" i="98"/>
  <c r="W106" i="98"/>
  <c r="U106" i="98"/>
  <c r="V100" i="98"/>
  <c r="AB100" i="98"/>
  <c r="AC100" i="98"/>
  <c r="W100" i="98"/>
  <c r="U100" i="98"/>
  <c r="V64" i="98"/>
  <c r="AB64" i="98"/>
  <c r="AC64" i="98"/>
  <c r="W64" i="98"/>
  <c r="U64" i="98"/>
  <c r="V80" i="98"/>
  <c r="AB80" i="98"/>
  <c r="AC80" i="98"/>
  <c r="W80" i="98"/>
  <c r="U80" i="98"/>
  <c r="V120" i="98"/>
  <c r="AB120" i="98"/>
  <c r="AC120" i="98"/>
  <c r="W120" i="98"/>
  <c r="V36" i="98"/>
  <c r="AB36" i="98"/>
  <c r="AC36" i="98"/>
  <c r="W36" i="98"/>
  <c r="U36" i="98"/>
  <c r="V16" i="98"/>
  <c r="AB16" i="98"/>
  <c r="AC16" i="98"/>
  <c r="W16" i="98"/>
  <c r="U16" i="98"/>
  <c r="V13" i="98"/>
  <c r="AB13" i="98"/>
  <c r="AC13" i="98"/>
  <c r="W13" i="98"/>
  <c r="U13" i="98"/>
  <c r="T19" i="98"/>
  <c r="S24" i="98"/>
  <c r="V29" i="98"/>
  <c r="AB29" i="98"/>
  <c r="AC29" i="98"/>
  <c r="W29" i="98"/>
  <c r="U29" i="98"/>
  <c r="T35" i="98"/>
  <c r="T41" i="98"/>
  <c r="V49" i="98"/>
  <c r="AB49" i="98"/>
  <c r="AC49" i="98"/>
  <c r="W49" i="98"/>
  <c r="U49" i="98"/>
  <c r="T59" i="98"/>
  <c r="V65" i="98"/>
  <c r="AB65" i="98"/>
  <c r="AC65" i="98"/>
  <c r="W65" i="98"/>
  <c r="U65" i="98"/>
  <c r="S76" i="98"/>
  <c r="T83" i="98"/>
  <c r="T105" i="98"/>
  <c r="T123" i="98"/>
  <c r="S29" i="98"/>
  <c r="S57" i="98"/>
  <c r="S89" i="98"/>
  <c r="S121" i="98"/>
  <c r="S98" i="98"/>
  <c r="T157" i="98"/>
  <c r="T189" i="98"/>
  <c r="T221" i="98"/>
  <c r="T227" i="98"/>
  <c r="T247" i="98"/>
  <c r="T286" i="98"/>
  <c r="S264" i="98"/>
  <c r="S351" i="98"/>
  <c r="S421" i="98"/>
  <c r="V513" i="98"/>
  <c r="AB513" i="98"/>
  <c r="AC513" i="98"/>
  <c r="W513" i="98"/>
  <c r="U513" i="98"/>
  <c r="T313" i="98"/>
  <c r="T390" i="98"/>
  <c r="S483" i="98"/>
  <c r="S556" i="98"/>
  <c r="S134" i="98"/>
  <c r="S567" i="98"/>
  <c r="S565" i="98"/>
  <c r="S563" i="98"/>
  <c r="S561" i="98"/>
  <c r="S559" i="98"/>
  <c r="S557" i="98"/>
  <c r="S555" i="98"/>
  <c r="S553" i="98"/>
  <c r="V553" i="98"/>
  <c r="AB553" i="98"/>
  <c r="AC553" i="98"/>
  <c r="W553" i="98"/>
  <c r="U553" i="98"/>
  <c r="V533" i="98"/>
  <c r="AB533" i="98"/>
  <c r="AC533" i="98"/>
  <c r="W533" i="98"/>
  <c r="U533" i="98"/>
  <c r="V527" i="98"/>
  <c r="AB527" i="98"/>
  <c r="AC527" i="98"/>
  <c r="V466" i="98"/>
  <c r="AB466" i="98"/>
  <c r="AC466" i="98"/>
  <c r="W466" i="98"/>
  <c r="U466" i="98"/>
  <c r="V461" i="98"/>
  <c r="AB461" i="98"/>
  <c r="AC461" i="98"/>
  <c r="W461" i="98"/>
  <c r="U461" i="98"/>
  <c r="V445" i="98"/>
  <c r="AB445" i="98"/>
  <c r="AC445" i="98"/>
  <c r="W445" i="98"/>
  <c r="U445" i="98"/>
  <c r="V433" i="98"/>
  <c r="AB433" i="98"/>
  <c r="AC433" i="98"/>
  <c r="W433" i="98"/>
  <c r="U433" i="98"/>
  <c r="V426" i="98"/>
  <c r="AB426" i="98"/>
  <c r="AC426" i="98"/>
  <c r="W426" i="98"/>
  <c r="U426" i="98"/>
  <c r="V412" i="98"/>
  <c r="AB412" i="98"/>
  <c r="AC412" i="98"/>
  <c r="W412" i="98"/>
  <c r="U412" i="98"/>
  <c r="V404" i="98"/>
  <c r="AB404" i="98"/>
  <c r="AC404" i="98"/>
  <c r="W404" i="98"/>
  <c r="U404" i="98"/>
  <c r="V396" i="98"/>
  <c r="AB396" i="98"/>
  <c r="AC396" i="98"/>
  <c r="W396" i="98"/>
  <c r="U396" i="98"/>
  <c r="V391" i="98"/>
  <c r="AB391" i="98"/>
  <c r="AC391" i="98"/>
  <c r="W391" i="98"/>
  <c r="U391" i="98"/>
  <c r="V357" i="98"/>
  <c r="AB357" i="98"/>
  <c r="AC357" i="98"/>
  <c r="W357" i="98"/>
  <c r="U357" i="98"/>
  <c r="V350" i="98"/>
  <c r="AB350" i="98"/>
  <c r="AC350" i="98"/>
  <c r="W350" i="98"/>
  <c r="U350" i="98"/>
  <c r="V337" i="98"/>
  <c r="AB337" i="98"/>
  <c r="AC337" i="98"/>
  <c r="W337" i="98"/>
  <c r="U337" i="98"/>
  <c r="V316" i="98"/>
  <c r="AB316" i="98"/>
  <c r="AC316" i="98"/>
  <c r="W316" i="98"/>
  <c r="U316" i="98"/>
  <c r="S250" i="98"/>
  <c r="V192" i="98"/>
  <c r="AB192" i="98"/>
  <c r="AC192" i="98"/>
  <c r="W192" i="98"/>
  <c r="U192" i="98"/>
  <c r="V173" i="98"/>
  <c r="AB173" i="98"/>
  <c r="AC173" i="98"/>
  <c r="V221" i="98"/>
  <c r="AB221" i="98"/>
  <c r="AC221" i="98"/>
  <c r="W221" i="98"/>
  <c r="U221" i="98"/>
  <c r="S188" i="98"/>
  <c r="S180" i="98"/>
  <c r="S172" i="98"/>
  <c r="S164" i="98"/>
  <c r="S156" i="98"/>
  <c r="S148" i="98"/>
  <c r="S140" i="98"/>
  <c r="S116" i="98"/>
  <c r="V62" i="98"/>
  <c r="AB62" i="98"/>
  <c r="AC62" i="98"/>
  <c r="W62" i="98"/>
  <c r="U62" i="98"/>
  <c r="V20" i="98"/>
  <c r="AB20" i="98"/>
  <c r="AC20" i="98"/>
  <c r="W20" i="98"/>
  <c r="U20" i="98"/>
  <c r="V132" i="98"/>
  <c r="AB132" i="98"/>
  <c r="AC132" i="98"/>
  <c r="W132" i="98"/>
  <c r="V110" i="98"/>
  <c r="AB110" i="98"/>
  <c r="AC110" i="98"/>
  <c r="W110" i="98"/>
  <c r="U110" i="98"/>
  <c r="V82" i="98"/>
  <c r="AB82" i="98"/>
  <c r="AC82" i="98"/>
  <c r="V30" i="98"/>
  <c r="AB30" i="98"/>
  <c r="AC30" i="98"/>
  <c r="W30" i="98"/>
  <c r="U30" i="98"/>
  <c r="S10" i="98"/>
  <c r="V15" i="98"/>
  <c r="AB15" i="98"/>
  <c r="AC15" i="98"/>
  <c r="W15" i="98"/>
  <c r="U15" i="98"/>
  <c r="T21" i="98"/>
  <c r="S26" i="98"/>
  <c r="V31" i="98"/>
  <c r="AB31" i="98"/>
  <c r="AC31" i="98"/>
  <c r="W31" i="98"/>
  <c r="U31" i="98"/>
  <c r="T37" i="98"/>
  <c r="S44" i="98"/>
  <c r="S52" i="98"/>
  <c r="V53" i="98"/>
  <c r="AB53" i="98"/>
  <c r="AC53" i="98"/>
  <c r="T69" i="98"/>
  <c r="S88" i="98"/>
  <c r="T111" i="98"/>
  <c r="T14" i="98"/>
  <c r="T38" i="98"/>
  <c r="T70" i="98"/>
  <c r="T102" i="98"/>
  <c r="T134" i="98"/>
  <c r="T138" i="98"/>
  <c r="T170" i="98"/>
  <c r="T202" i="98"/>
  <c r="S248" i="98"/>
  <c r="V305" i="98"/>
  <c r="AB305" i="98"/>
  <c r="V235" i="98"/>
  <c r="AB235" i="98"/>
  <c r="AC235" i="98"/>
  <c r="W235" i="98"/>
  <c r="U235" i="98"/>
  <c r="T266" i="98"/>
  <c r="T301" i="98"/>
  <c r="S288" i="98"/>
  <c r="S393" i="98"/>
  <c r="S446" i="98"/>
  <c r="T451" i="98"/>
  <c r="T42" i="37"/>
  <c r="T53" i="37"/>
  <c r="T60" i="37"/>
  <c r="T260" i="37"/>
  <c r="T229" i="37"/>
  <c r="T108" i="37"/>
  <c r="T164" i="37"/>
  <c r="S93" i="37"/>
  <c r="T172" i="37"/>
  <c r="V385" i="37"/>
  <c r="AB385" i="37"/>
  <c r="S499" i="98"/>
  <c r="S492" i="98"/>
  <c r="S426" i="98"/>
  <c r="S344" i="98"/>
  <c r="S341" i="98"/>
  <c r="S338" i="98"/>
  <c r="S467" i="98"/>
  <c r="S306" i="98"/>
  <c r="S396" i="98"/>
  <c r="S463" i="98"/>
  <c r="S476" i="98"/>
  <c r="S479" i="98"/>
  <c r="S490" i="98"/>
  <c r="S42" i="98"/>
  <c r="S130" i="98"/>
  <c r="S208" i="98"/>
  <c r="S292" i="98"/>
  <c r="S302" i="98"/>
  <c r="S315" i="98"/>
  <c r="S323" i="98"/>
  <c r="S352" i="98"/>
  <c r="S354" i="98"/>
  <c r="S361" i="98"/>
  <c r="S364" i="98"/>
  <c r="S366" i="98"/>
  <c r="S384" i="98"/>
  <c r="S488" i="98"/>
  <c r="S530" i="98"/>
  <c r="S548" i="98"/>
  <c r="T566" i="98"/>
  <c r="T561" i="98"/>
  <c r="T555" i="98"/>
  <c r="S551" i="98"/>
  <c r="T546" i="98"/>
  <c r="T540" i="98"/>
  <c r="T535" i="98"/>
  <c r="T530" i="98"/>
  <c r="V551" i="98"/>
  <c r="AB551" i="98"/>
  <c r="AC551" i="98"/>
  <c r="W551" i="98"/>
  <c r="U551" i="98"/>
  <c r="S520" i="98"/>
  <c r="S511" i="98"/>
  <c r="S503" i="98"/>
  <c r="S496" i="98"/>
  <c r="T551" i="98"/>
  <c r="S539" i="98"/>
  <c r="S534" i="98"/>
  <c r="S525" i="98"/>
  <c r="T519" i="98"/>
  <c r="T514" i="98"/>
  <c r="T509" i="98"/>
  <c r="T503" i="98"/>
  <c r="T498" i="98"/>
  <c r="T493" i="98"/>
  <c r="T487" i="98"/>
  <c r="T482" i="98"/>
  <c r="T477" i="98"/>
  <c r="T471" i="98"/>
  <c r="T466" i="98"/>
  <c r="T461" i="98"/>
  <c r="T455" i="98"/>
  <c r="T450" i="98"/>
  <c r="T445" i="98"/>
  <c r="T441" i="98"/>
  <c r="T437" i="98"/>
  <c r="T433" i="98"/>
  <c r="T429" i="98"/>
  <c r="T425" i="98"/>
  <c r="T421" i="98"/>
  <c r="T417" i="98"/>
  <c r="T413" i="98"/>
  <c r="T409" i="98"/>
  <c r="T405" i="98"/>
  <c r="T401" i="98"/>
  <c r="T397" i="98"/>
  <c r="T393" i="98"/>
  <c r="T389" i="98"/>
  <c r="T385" i="98"/>
  <c r="T381" i="98"/>
  <c r="T377" i="98"/>
  <c r="T373" i="98"/>
  <c r="T369" i="98"/>
  <c r="T365" i="98"/>
  <c r="T361" i="98"/>
  <c r="T357" i="98"/>
  <c r="T353" i="98"/>
  <c r="T349" i="98"/>
  <c r="T345" i="98"/>
  <c r="T341" i="98"/>
  <c r="T337" i="98"/>
  <c r="T334" i="98"/>
  <c r="T330" i="98"/>
  <c r="T326" i="98"/>
  <c r="T322" i="98"/>
  <c r="S451" i="98"/>
  <c r="S453" i="98"/>
  <c r="S456" i="98"/>
  <c r="S459" i="98"/>
  <c r="S461" i="98"/>
  <c r="S518" i="98"/>
  <c r="S279" i="98"/>
  <c r="S298" i="98"/>
  <c r="S331" i="98"/>
  <c r="S337" i="98"/>
  <c r="S345" i="98"/>
  <c r="S350" i="98"/>
  <c r="S372" i="98"/>
  <c r="S374" i="98"/>
  <c r="S377" i="98"/>
  <c r="S380" i="98"/>
  <c r="S382" i="98"/>
  <c r="S403" i="98"/>
  <c r="S405" i="98"/>
  <c r="S407" i="98"/>
  <c r="S438" i="98"/>
  <c r="S443" i="98"/>
  <c r="S512" i="98"/>
  <c r="T565" i="98"/>
  <c r="T559" i="98"/>
  <c r="T554" i="98"/>
  <c r="T550" i="98"/>
  <c r="T544" i="98"/>
  <c r="T539" i="98"/>
  <c r="T534" i="98"/>
  <c r="T528" i="98"/>
  <c r="S524" i="98"/>
  <c r="S519" i="98"/>
  <c r="S508" i="98"/>
  <c r="S502" i="98"/>
  <c r="S493" i="98"/>
  <c r="S546" i="98"/>
  <c r="S538" i="98"/>
  <c r="S533" i="98"/>
  <c r="T523" i="98"/>
  <c r="T518" i="98"/>
  <c r="T513" i="98"/>
  <c r="T507" i="98"/>
  <c r="T502" i="98"/>
  <c r="T497" i="98"/>
  <c r="T491" i="98"/>
  <c r="T486" i="98"/>
  <c r="T481" i="98"/>
  <c r="T475" i="98"/>
  <c r="T470" i="98"/>
  <c r="T465" i="98"/>
  <c r="T459" i="98"/>
  <c r="T454" i="98"/>
  <c r="T449" i="98"/>
  <c r="T444" i="98"/>
  <c r="T440" i="98"/>
  <c r="T436" i="98"/>
  <c r="T432" i="98"/>
  <c r="T428" i="98"/>
  <c r="T424" i="98"/>
  <c r="T420" i="98"/>
  <c r="T416" i="98"/>
  <c r="T412" i="98"/>
  <c r="T408" i="98"/>
  <c r="T404" i="98"/>
  <c r="T400" i="98"/>
  <c r="T396" i="98"/>
  <c r="T392" i="98"/>
  <c r="T388" i="98"/>
  <c r="T384" i="98"/>
  <c r="T380" i="98"/>
  <c r="T376" i="98"/>
  <c r="T372" i="98"/>
  <c r="T368" i="98"/>
  <c r="T364" i="98"/>
  <c r="T360" i="98"/>
  <c r="T356" i="98"/>
  <c r="T352" i="98"/>
  <c r="T348" i="98"/>
  <c r="T344" i="98"/>
  <c r="T340" i="98"/>
  <c r="T336" i="98"/>
  <c r="V514" i="98"/>
  <c r="AB514" i="98"/>
  <c r="AC514" i="98"/>
  <c r="W514" i="98"/>
  <c r="U514" i="98"/>
  <c r="V504" i="98"/>
  <c r="AB504" i="98"/>
  <c r="AC504" i="98"/>
  <c r="W504" i="98"/>
  <c r="U504" i="98"/>
  <c r="T333" i="98"/>
  <c r="T329" i="98"/>
  <c r="T325" i="98"/>
  <c r="T321" i="98"/>
  <c r="S489" i="98"/>
  <c r="S506" i="98"/>
  <c r="S68" i="98"/>
  <c r="S74" i="98"/>
  <c r="S236" i="98"/>
  <c r="S249" i="98"/>
  <c r="S276" i="98"/>
  <c r="S311" i="98"/>
  <c r="S314" i="98"/>
  <c r="S316" i="98"/>
  <c r="S321" i="98"/>
  <c r="S326" i="98"/>
  <c r="S348" i="98"/>
  <c r="S353" i="98"/>
  <c r="S365" i="98"/>
  <c r="S370" i="98"/>
  <c r="S441" i="98"/>
  <c r="S510" i="98"/>
  <c r="S544" i="98"/>
  <c r="S547" i="98"/>
  <c r="T563" i="98"/>
  <c r="T558" i="98"/>
  <c r="T553" i="98"/>
  <c r="T548" i="98"/>
  <c r="T543" i="98"/>
  <c r="T538" i="98"/>
  <c r="T532" i="98"/>
  <c r="T527" i="98"/>
  <c r="S523" i="98"/>
  <c r="S515" i="98"/>
  <c r="S507" i="98"/>
  <c r="S501" i="98"/>
  <c r="S485" i="98"/>
  <c r="S542" i="98"/>
  <c r="S537" i="98"/>
  <c r="S527" i="98"/>
  <c r="T522" i="98"/>
  <c r="T517" i="98"/>
  <c r="T511" i="98"/>
  <c r="T506" i="98"/>
  <c r="T501" i="98"/>
  <c r="T495" i="98"/>
  <c r="T490" i="98"/>
  <c r="T485" i="98"/>
  <c r="T479" i="98"/>
  <c r="T474" i="98"/>
  <c r="T469" i="98"/>
  <c r="T463" i="98"/>
  <c r="T458" i="98"/>
  <c r="T453" i="98"/>
  <c r="T447" i="98"/>
  <c r="T443" i="98"/>
  <c r="T439" i="98"/>
  <c r="T435" i="98"/>
  <c r="T431" i="98"/>
  <c r="T427" i="98"/>
  <c r="T423" i="98"/>
  <c r="T419" i="98"/>
  <c r="T415" i="98"/>
  <c r="T411" i="98"/>
  <c r="T407" i="98"/>
  <c r="T403" i="98"/>
  <c r="T399" i="98"/>
  <c r="T395" i="98"/>
  <c r="T391" i="98"/>
  <c r="T387" i="98"/>
  <c r="T383" i="98"/>
  <c r="T379" i="98"/>
  <c r="T375" i="98"/>
  <c r="T371" i="98"/>
  <c r="T367" i="98"/>
  <c r="T363" i="98"/>
  <c r="T359" i="98"/>
  <c r="T355" i="98"/>
  <c r="T351" i="98"/>
  <c r="T347" i="98"/>
  <c r="T343" i="98"/>
  <c r="T339" i="98"/>
  <c r="V518" i="98"/>
  <c r="AB518" i="98"/>
  <c r="AC518" i="98"/>
  <c r="V512" i="98"/>
  <c r="AB512" i="98"/>
  <c r="AC512" i="98"/>
  <c r="W512" i="98"/>
  <c r="U512" i="98"/>
  <c r="V506" i="98"/>
  <c r="AB506" i="98"/>
  <c r="AC506" i="98"/>
  <c r="AC505" i="98"/>
  <c r="W505" i="98"/>
  <c r="U505" i="98"/>
  <c r="V484" i="98"/>
  <c r="AB484" i="98"/>
  <c r="AC484" i="98"/>
  <c r="W484" i="98"/>
  <c r="U484" i="98"/>
  <c r="T332" i="98"/>
  <c r="T328" i="98"/>
  <c r="T324" i="98"/>
  <c r="S398" i="98"/>
  <c r="S460" i="98"/>
  <c r="S481" i="98"/>
  <c r="S484" i="98"/>
  <c r="S336" i="98"/>
  <c r="S381" i="98"/>
  <c r="S406" i="98"/>
  <c r="S532" i="98"/>
  <c r="S552" i="98"/>
  <c r="T531" i="98"/>
  <c r="S505" i="98"/>
  <c r="S535" i="98"/>
  <c r="T510" i="98"/>
  <c r="T489" i="98"/>
  <c r="T467" i="98"/>
  <c r="T446" i="98"/>
  <c r="T430" i="98"/>
  <c r="T414" i="98"/>
  <c r="T398" i="98"/>
  <c r="T382" i="98"/>
  <c r="T366" i="98"/>
  <c r="T350" i="98"/>
  <c r="T331" i="98"/>
  <c r="T319" i="98"/>
  <c r="T315" i="98"/>
  <c r="T311" i="98"/>
  <c r="V517" i="98"/>
  <c r="AB517" i="98"/>
  <c r="V509" i="98"/>
  <c r="AB509" i="98"/>
  <c r="AC509" i="98"/>
  <c r="W509" i="98"/>
  <c r="U509" i="98"/>
  <c r="S482" i="98"/>
  <c r="S466" i="98"/>
  <c r="S450" i="98"/>
  <c r="S445" i="98"/>
  <c r="S436" i="98"/>
  <c r="S431" i="98"/>
  <c r="S427" i="98"/>
  <c r="S418" i="98"/>
  <c r="S414" i="98"/>
  <c r="S410" i="98"/>
  <c r="S399" i="98"/>
  <c r="S391" i="98"/>
  <c r="S379" i="98"/>
  <c r="S363" i="98"/>
  <c r="S357" i="98"/>
  <c r="S343" i="98"/>
  <c r="S307" i="98"/>
  <c r="S299" i="98"/>
  <c r="S291" i="98"/>
  <c r="S287" i="98"/>
  <c r="T277" i="98"/>
  <c r="T272" i="98"/>
  <c r="S266" i="98"/>
  <c r="S328" i="98"/>
  <c r="S318" i="98"/>
  <c r="T308" i="98"/>
  <c r="T304" i="98"/>
  <c r="T300" i="98"/>
  <c r="T296" i="98"/>
  <c r="T292" i="98"/>
  <c r="T288" i="98"/>
  <c r="T284" i="98"/>
  <c r="T280" i="98"/>
  <c r="T274" i="98"/>
  <c r="T269" i="98"/>
  <c r="T265" i="98"/>
  <c r="S259" i="98"/>
  <c r="S254" i="98"/>
  <c r="T249" i="98"/>
  <c r="T246" i="98"/>
  <c r="T243" i="98"/>
  <c r="T241" i="98"/>
  <c r="T237" i="98"/>
  <c r="T235" i="98"/>
  <c r="T233" i="98"/>
  <c r="T230" i="98"/>
  <c r="T228" i="98"/>
  <c r="T226" i="98"/>
  <c r="T224" i="98"/>
  <c r="S214" i="98"/>
  <c r="S327" i="98"/>
  <c r="V304" i="98"/>
  <c r="AB304" i="98"/>
  <c r="V294" i="98"/>
  <c r="AB294" i="98"/>
  <c r="AC294" i="98"/>
  <c r="AC293" i="98"/>
  <c r="AC292" i="98"/>
  <c r="W292" i="98"/>
  <c r="U292" i="98"/>
  <c r="V286" i="98"/>
  <c r="AB286" i="98"/>
  <c r="AC286" i="98"/>
  <c r="W286" i="98"/>
  <c r="U286" i="98"/>
  <c r="T276" i="98"/>
  <c r="T263" i="98"/>
  <c r="T259" i="98"/>
  <c r="T255" i="98"/>
  <c r="T251" i="98"/>
  <c r="S246" i="98"/>
  <c r="S241" i="98"/>
  <c r="S229" i="98"/>
  <c r="T220" i="98"/>
  <c r="T216" i="98"/>
  <c r="T212" i="98"/>
  <c r="T208" i="98"/>
  <c r="T204" i="98"/>
  <c r="T200" i="98"/>
  <c r="T196" i="98"/>
  <c r="T192" i="98"/>
  <c r="T188" i="98"/>
  <c r="T184" i="98"/>
  <c r="T180" i="98"/>
  <c r="T176" i="98"/>
  <c r="T172" i="98"/>
  <c r="T168" i="98"/>
  <c r="T164" i="98"/>
  <c r="T160" i="98"/>
  <c r="T156" i="98"/>
  <c r="T152" i="98"/>
  <c r="T148" i="98"/>
  <c r="T144" i="98"/>
  <c r="T140" i="98"/>
  <c r="S136" i="98"/>
  <c r="T131" i="98"/>
  <c r="S126" i="98"/>
  <c r="S94" i="98"/>
  <c r="S86" i="98"/>
  <c r="S202" i="98"/>
  <c r="S194" i="98"/>
  <c r="T136" i="98"/>
  <c r="T132" i="98"/>
  <c r="T128" i="98"/>
  <c r="T124" i="98"/>
  <c r="T120" i="98"/>
  <c r="T116" i="98"/>
  <c r="T112" i="98"/>
  <c r="T108" i="98"/>
  <c r="T104" i="98"/>
  <c r="T100" i="98"/>
  <c r="T96" i="98"/>
  <c r="T92" i="98"/>
  <c r="T88" i="98"/>
  <c r="T84" i="98"/>
  <c r="T80" i="98"/>
  <c r="T76" i="98"/>
  <c r="T72" i="98"/>
  <c r="T68" i="98"/>
  <c r="T64" i="98"/>
  <c r="T60" i="98"/>
  <c r="T56" i="98"/>
  <c r="T52" i="98"/>
  <c r="T48" i="98"/>
  <c r="T44" i="98"/>
  <c r="T40" i="98"/>
  <c r="T36" i="98"/>
  <c r="T32" i="98"/>
  <c r="T28" i="98"/>
  <c r="T24" i="98"/>
  <c r="T20" i="98"/>
  <c r="T16" i="98"/>
  <c r="T12" i="98"/>
  <c r="T8" i="98"/>
  <c r="T121" i="98"/>
  <c r="V115" i="98"/>
  <c r="AB115" i="98"/>
  <c r="AC115" i="98"/>
  <c r="W115" i="98"/>
  <c r="U115" i="98"/>
  <c r="T113" i="98"/>
  <c r="S110" i="98"/>
  <c r="T107" i="98"/>
  <c r="T103" i="98"/>
  <c r="V95" i="98"/>
  <c r="AB95" i="98"/>
  <c r="AC95" i="98"/>
  <c r="W95" i="98"/>
  <c r="U95" i="98"/>
  <c r="S92" i="98"/>
  <c r="V87" i="98"/>
  <c r="AB87" i="98"/>
  <c r="AC87" i="98"/>
  <c r="W87" i="98"/>
  <c r="U87" i="98"/>
  <c r="V83" i="98"/>
  <c r="AB83" i="98"/>
  <c r="T81" i="98"/>
  <c r="T77" i="98"/>
  <c r="T73" i="98"/>
  <c r="V69" i="98"/>
  <c r="AB69" i="98"/>
  <c r="AC69" i="98"/>
  <c r="W69" i="98"/>
  <c r="U69" i="98"/>
  <c r="S66" i="98"/>
  <c r="V63" i="98"/>
  <c r="AB63" i="98"/>
  <c r="AC63" i="98"/>
  <c r="W63" i="98"/>
  <c r="U63" i="98"/>
  <c r="T61" i="98"/>
  <c r="S58" i="98"/>
  <c r="V55" i="98"/>
  <c r="AB55" i="98"/>
  <c r="AC55" i="98"/>
  <c r="W55" i="98"/>
  <c r="U55" i="98"/>
  <c r="S388" i="98"/>
  <c r="S96" i="98"/>
  <c r="S258" i="98"/>
  <c r="S368" i="98"/>
  <c r="S404" i="98"/>
  <c r="T567" i="98"/>
  <c r="T547" i="98"/>
  <c r="T526" i="98"/>
  <c r="S497" i="98"/>
  <c r="S526" i="98"/>
  <c r="T505" i="98"/>
  <c r="T483" i="98"/>
  <c r="T462" i="98"/>
  <c r="T442" i="98"/>
  <c r="T426" i="98"/>
  <c r="T410" i="98"/>
  <c r="T394" i="98"/>
  <c r="T378" i="98"/>
  <c r="T362" i="98"/>
  <c r="T346" i="98"/>
  <c r="T327" i="98"/>
  <c r="T318" i="98"/>
  <c r="T314" i="98"/>
  <c r="T310" i="98"/>
  <c r="V515" i="98"/>
  <c r="AB515" i="98"/>
  <c r="AC515" i="98"/>
  <c r="W515" i="98"/>
  <c r="U515" i="98"/>
  <c r="V503" i="98"/>
  <c r="AB503" i="98"/>
  <c r="AC503" i="98"/>
  <c r="W503" i="98"/>
  <c r="U503" i="98"/>
  <c r="S478" i="98"/>
  <c r="S462" i="98"/>
  <c r="S448" i="98"/>
  <c r="S444" i="98"/>
  <c r="S435" i="98"/>
  <c r="S430" i="98"/>
  <c r="S425" i="98"/>
  <c r="S417" i="98"/>
  <c r="S413" i="98"/>
  <c r="S409" i="98"/>
  <c r="S397" i="98"/>
  <c r="S389" i="98"/>
  <c r="S375" i="98"/>
  <c r="S360" i="98"/>
  <c r="S355" i="98"/>
  <c r="S339" i="98"/>
  <c r="S305" i="98"/>
  <c r="S296" i="98"/>
  <c r="S290" i="98"/>
  <c r="S282" i="98"/>
  <c r="T275" i="98"/>
  <c r="T271" i="98"/>
  <c r="S265" i="98"/>
  <c r="S324" i="98"/>
  <c r="S317" i="98"/>
  <c r="T307" i="98"/>
  <c r="T303" i="98"/>
  <c r="T299" i="98"/>
  <c r="T295" i="98"/>
  <c r="T291" i="98"/>
  <c r="T287" i="98"/>
  <c r="T283" i="98"/>
  <c r="T279" i="98"/>
  <c r="S273" i="98"/>
  <c r="T268" i="98"/>
  <c r="T264" i="98"/>
  <c r="S257" i="98"/>
  <c r="S253" i="98"/>
  <c r="T248" i="98"/>
  <c r="T245" i="98"/>
  <c r="V242" i="98"/>
  <c r="AB242" i="98"/>
  <c r="T240" i="98"/>
  <c r="V236" i="98"/>
  <c r="AB236" i="98"/>
  <c r="AC236" i="98"/>
  <c r="W236" i="98"/>
  <c r="U236" i="98"/>
  <c r="V234" i="98"/>
  <c r="AB234" i="98"/>
  <c r="AC234" i="98"/>
  <c r="W234" i="98"/>
  <c r="U234" i="98"/>
  <c r="T232" i="98"/>
  <c r="V229" i="98"/>
  <c r="AB229" i="98"/>
  <c r="AC229" i="98"/>
  <c r="W229" i="98"/>
  <c r="U229" i="98"/>
  <c r="V227" i="98"/>
  <c r="AB227" i="98"/>
  <c r="AC227" i="98"/>
  <c r="W227" i="98"/>
  <c r="U227" i="98"/>
  <c r="V225" i="98"/>
  <c r="AB225" i="98"/>
  <c r="AC225" i="98"/>
  <c r="W225" i="98"/>
  <c r="U225" i="98"/>
  <c r="S222" i="98"/>
  <c r="S210" i="98"/>
  <c r="S325" i="98"/>
  <c r="V300" i="98"/>
  <c r="AB300" i="98"/>
  <c r="AC300" i="98"/>
  <c r="W300" i="98"/>
  <c r="U300" i="98"/>
  <c r="V291" i="98"/>
  <c r="AB291" i="98"/>
  <c r="AC291" i="98"/>
  <c r="W291" i="98"/>
  <c r="U291" i="98"/>
  <c r="V284" i="98"/>
  <c r="AB284" i="98"/>
  <c r="AC284" i="98"/>
  <c r="W284" i="98"/>
  <c r="U284" i="98"/>
  <c r="T262" i="98"/>
  <c r="T258" i="98"/>
  <c r="T254" i="98"/>
  <c r="T250" i="98"/>
  <c r="S245" i="98"/>
  <c r="S237" i="98"/>
  <c r="S225" i="98"/>
  <c r="T219" i="98"/>
  <c r="T215" i="98"/>
  <c r="T211" i="98"/>
  <c r="T207" i="98"/>
  <c r="T203" i="98"/>
  <c r="T199" i="98"/>
  <c r="T195" i="98"/>
  <c r="T191" i="98"/>
  <c r="T187" i="98"/>
  <c r="T183" i="98"/>
  <c r="T179" i="98"/>
  <c r="T175" i="98"/>
  <c r="T171" i="98"/>
  <c r="T167" i="98"/>
  <c r="T163" i="98"/>
  <c r="T159" i="98"/>
  <c r="T155" i="98"/>
  <c r="T151" i="98"/>
  <c r="T147" i="98"/>
  <c r="T143" i="98"/>
  <c r="T139" i="98"/>
  <c r="S135" i="98"/>
  <c r="T129" i="98"/>
  <c r="T125" i="98"/>
  <c r="V91" i="98"/>
  <c r="AB91" i="98"/>
  <c r="AC91" i="98"/>
  <c r="W91" i="98"/>
  <c r="U91" i="98"/>
  <c r="S84" i="98"/>
  <c r="S200" i="98"/>
  <c r="S192" i="98"/>
  <c r="T135" i="98"/>
  <c r="S131" i="98"/>
  <c r="S127" i="98"/>
  <c r="S123" i="98"/>
  <c r="T119" i="98"/>
  <c r="S115" i="98"/>
  <c r="S111" i="98"/>
  <c r="S107" i="98"/>
  <c r="S103" i="98"/>
  <c r="S99" i="98"/>
  <c r="S95" i="98"/>
  <c r="S91" i="98"/>
  <c r="S87" i="98"/>
  <c r="S83" i="98"/>
  <c r="S79" i="98"/>
  <c r="S75" i="98"/>
  <c r="S71" i="98"/>
  <c r="S67" i="98"/>
  <c r="S63" i="98"/>
  <c r="S59" i="98"/>
  <c r="S55" i="98"/>
  <c r="S51" i="98"/>
  <c r="S47" i="98"/>
  <c r="S43" i="98"/>
  <c r="S39" i="98"/>
  <c r="S35" i="98"/>
  <c r="S31" i="98"/>
  <c r="S27" i="98"/>
  <c r="S23" i="98"/>
  <c r="S19" i="98"/>
  <c r="S15" i="98"/>
  <c r="S11" i="98"/>
  <c r="S124" i="98"/>
  <c r="S120" i="98"/>
  <c r="T115" i="98"/>
  <c r="S112" i="98"/>
  <c r="V109" i="98"/>
  <c r="AB109" i="98"/>
  <c r="AC109" i="98"/>
  <c r="W109" i="98"/>
  <c r="U109" i="98"/>
  <c r="S106" i="98"/>
  <c r="T101" i="98"/>
  <c r="T95" i="98"/>
  <c r="V89" i="98"/>
  <c r="AB89" i="98"/>
  <c r="AC89" i="98"/>
  <c r="W89" i="98"/>
  <c r="U89" i="98"/>
  <c r="S494" i="98"/>
  <c r="S452" i="98"/>
  <c r="AC83" i="98"/>
  <c r="W83" i="98"/>
  <c r="U83" i="98"/>
  <c r="T79" i="37"/>
  <c r="V43" i="37"/>
  <c r="AB43" i="37"/>
  <c r="AC43" i="37"/>
  <c r="AC42" i="37"/>
  <c r="W42" i="37"/>
  <c r="U42" i="37"/>
  <c r="V76" i="37"/>
  <c r="AB76" i="37"/>
  <c r="AC76" i="37"/>
  <c r="W76" i="37"/>
  <c r="U76" i="37"/>
  <c r="S105" i="37"/>
  <c r="T213" i="37"/>
  <c r="V202" i="37"/>
  <c r="AB202" i="37"/>
  <c r="AC202" i="37"/>
  <c r="W202" i="37"/>
  <c r="U202" i="37"/>
  <c r="V349" i="37"/>
  <c r="AB349" i="37"/>
  <c r="T125" i="37"/>
  <c r="V281" i="37"/>
  <c r="AB281" i="37"/>
  <c r="AC281" i="37"/>
  <c r="W281" i="37"/>
  <c r="U281" i="37"/>
  <c r="V301" i="37"/>
  <c r="AB301" i="37"/>
  <c r="S305" i="37"/>
  <c r="S423" i="98"/>
  <c r="S420" i="98"/>
  <c r="V81" i="37"/>
  <c r="AB81" i="37"/>
  <c r="AC81" i="37"/>
  <c r="W81" i="37"/>
  <c r="U81" i="37"/>
  <c r="V96" i="37"/>
  <c r="AB96" i="37"/>
  <c r="AC96" i="37"/>
  <c r="W96" i="37"/>
  <c r="U96" i="37"/>
  <c r="V87" i="37"/>
  <c r="AB87" i="37"/>
  <c r="AC87" i="37"/>
  <c r="W87" i="37"/>
  <c r="U87" i="37"/>
  <c r="S48" i="37"/>
  <c r="T225" i="37"/>
  <c r="T286" i="37"/>
  <c r="T401" i="37"/>
  <c r="T516" i="37"/>
  <c r="T324" i="37"/>
  <c r="T325" i="37"/>
  <c r="T346" i="37"/>
  <c r="T364" i="37"/>
  <c r="T496" i="37"/>
  <c r="S83" i="37"/>
  <c r="T77" i="37"/>
  <c r="S94" i="37"/>
  <c r="T100" i="37"/>
  <c r="T45" i="37"/>
  <c r="T69" i="37"/>
  <c r="T295" i="37"/>
  <c r="T413" i="37"/>
  <c r="T453" i="37"/>
  <c r="V341" i="37"/>
  <c r="AB341" i="37"/>
  <c r="AC341" i="37"/>
  <c r="W341" i="37"/>
  <c r="U341" i="37"/>
  <c r="S227" i="98"/>
  <c r="S217" i="98"/>
  <c r="S203" i="98"/>
  <c r="S208" i="37"/>
  <c r="T93" i="37"/>
  <c r="T113" i="37"/>
  <c r="S109" i="37"/>
  <c r="T78" i="37"/>
  <c r="S67" i="37"/>
  <c r="V71" i="37"/>
  <c r="AB71" i="37"/>
  <c r="AC71" i="37"/>
  <c r="W71" i="37"/>
  <c r="U71" i="37"/>
  <c r="S77" i="37"/>
  <c r="S76" i="37"/>
  <c r="V77" i="37"/>
  <c r="AB77" i="37"/>
  <c r="AC77" i="37"/>
  <c r="W77" i="37"/>
  <c r="U77" i="37"/>
  <c r="T102" i="37"/>
  <c r="S71" i="37"/>
  <c r="V75" i="37"/>
  <c r="AB75" i="37"/>
  <c r="AC75" i="37"/>
  <c r="W75" i="37"/>
  <c r="U75" i="37"/>
  <c r="T92" i="37"/>
  <c r="T44" i="37"/>
  <c r="V85" i="37"/>
  <c r="AB85" i="37"/>
  <c r="AC85" i="37"/>
  <c r="W85" i="37"/>
  <c r="U85" i="37"/>
  <c r="V64" i="37"/>
  <c r="AB64" i="37"/>
  <c r="AC64" i="37"/>
  <c r="W64" i="37"/>
  <c r="U64" i="37"/>
  <c r="V105" i="37"/>
  <c r="AB105" i="37"/>
  <c r="AC105" i="37"/>
  <c r="W105" i="37"/>
  <c r="U105" i="37"/>
  <c r="T440" i="37"/>
  <c r="T263" i="37"/>
  <c r="T127" i="37"/>
  <c r="V400" i="37"/>
  <c r="AB400" i="37"/>
  <c r="AC400" i="37"/>
  <c r="W400" i="37"/>
  <c r="U400" i="37"/>
  <c r="T352" i="37"/>
  <c r="T222" i="37"/>
  <c r="T176" i="37"/>
  <c r="S128" i="37"/>
  <c r="V286" i="37"/>
  <c r="AB286" i="37"/>
  <c r="AC286" i="37"/>
  <c r="W286" i="37"/>
  <c r="U286" i="37"/>
  <c r="T120" i="37"/>
  <c r="T290" i="37"/>
  <c r="T332" i="37"/>
  <c r="T547" i="37"/>
  <c r="T315" i="37"/>
  <c r="T363" i="37"/>
  <c r="T393" i="37"/>
  <c r="T254" i="37"/>
  <c r="V231" i="37"/>
  <c r="AB231" i="37"/>
  <c r="AC231" i="37"/>
  <c r="W231" i="37"/>
  <c r="U231" i="37"/>
  <c r="T249" i="37"/>
  <c r="V222" i="37"/>
  <c r="AB222" i="37"/>
  <c r="AC222" i="37"/>
  <c r="W222" i="37"/>
  <c r="U222" i="37"/>
  <c r="T439" i="37"/>
  <c r="V345" i="37"/>
  <c r="AB345" i="37"/>
  <c r="T425" i="37"/>
  <c r="T209" i="37"/>
  <c r="T361" i="37"/>
  <c r="T394" i="37"/>
  <c r="V422" i="37"/>
  <c r="AB422" i="37"/>
  <c r="AC422" i="37"/>
  <c r="W422" i="37"/>
  <c r="U422" i="37"/>
  <c r="T436" i="37"/>
  <c r="V108" i="37"/>
  <c r="AB108" i="37"/>
  <c r="AC108" i="37"/>
  <c r="W108" i="37"/>
  <c r="U108" i="37"/>
  <c r="S327" i="37"/>
  <c r="S427" i="37"/>
  <c r="AA605" i="37"/>
  <c r="S400" i="98"/>
  <c r="S285" i="98"/>
  <c r="S262" i="98"/>
  <c r="S242" i="98"/>
  <c r="S4" i="98"/>
  <c r="T47" i="37"/>
  <c r="T83" i="37"/>
  <c r="S95" i="37"/>
  <c r="T103" i="37"/>
  <c r="T62" i="37"/>
  <c r="T61" i="37"/>
  <c r="S69" i="37"/>
  <c r="S60" i="37"/>
  <c r="V113" i="37"/>
  <c r="AB113" i="37"/>
  <c r="AC113" i="37"/>
  <c r="W113" i="37"/>
  <c r="U113" i="37"/>
  <c r="S56" i="37"/>
  <c r="V89" i="37"/>
  <c r="AB89" i="37"/>
  <c r="AC89" i="37"/>
  <c r="W89" i="37"/>
  <c r="U89" i="37"/>
  <c r="V60" i="37"/>
  <c r="AB60" i="37"/>
  <c r="AC60" i="37"/>
  <c r="W60" i="37"/>
  <c r="U60" i="37"/>
  <c r="S70" i="37"/>
  <c r="T84" i="37"/>
  <c r="T43" i="37"/>
  <c r="T55" i="37"/>
  <c r="S59" i="37"/>
  <c r="V331" i="37"/>
  <c r="AB331" i="37"/>
  <c r="AC331" i="37"/>
  <c r="W331" i="37"/>
  <c r="U331" i="37"/>
  <c r="S124" i="37"/>
  <c r="T171" i="37"/>
  <c r="T187" i="37"/>
  <c r="V307" i="37"/>
  <c r="AB307" i="37"/>
  <c r="AC307" i="37"/>
  <c r="W307" i="37"/>
  <c r="U307" i="37"/>
  <c r="V404" i="37"/>
  <c r="AB404" i="37"/>
  <c r="T149" i="37"/>
  <c r="T183" i="37"/>
  <c r="T197" i="37"/>
  <c r="T257" i="37"/>
  <c r="V339" i="37"/>
  <c r="AB339" i="37"/>
  <c r="AC339" i="37"/>
  <c r="W339" i="37"/>
  <c r="U339" i="37"/>
  <c r="T152" i="37"/>
  <c r="V225" i="37"/>
  <c r="AB225" i="37"/>
  <c r="AC225" i="37"/>
  <c r="W225" i="37"/>
  <c r="U225" i="37"/>
  <c r="T203" i="37"/>
  <c r="V395" i="37"/>
  <c r="AB395" i="37"/>
  <c r="AC395" i="37"/>
  <c r="W395" i="37"/>
  <c r="U395" i="37"/>
  <c r="T415" i="37"/>
  <c r="T236" i="37"/>
  <c r="T239" i="37"/>
  <c r="T455" i="37"/>
  <c r="V389" i="37"/>
  <c r="AB389" i="37"/>
  <c r="AC389" i="37"/>
  <c r="W389" i="37"/>
  <c r="U389" i="37"/>
  <c r="T430" i="37"/>
  <c r="T278" i="37"/>
  <c r="V402" i="37"/>
  <c r="AB402" i="37"/>
  <c r="AC402" i="37"/>
  <c r="W402" i="37"/>
  <c r="U402" i="37"/>
  <c r="V426" i="37"/>
  <c r="AB426" i="37"/>
  <c r="AC426" i="37"/>
  <c r="T468" i="37"/>
  <c r="T498" i="37"/>
  <c r="T501" i="37"/>
  <c r="S114" i="37"/>
  <c r="S438" i="37"/>
  <c r="S477" i="98"/>
  <c r="S475" i="98"/>
  <c r="S472" i="98"/>
  <c r="S469" i="98"/>
  <c r="S347" i="37"/>
  <c r="S283" i="37"/>
  <c r="T46" i="37"/>
  <c r="T106" i="37"/>
  <c r="V92" i="37"/>
  <c r="AB92" i="37"/>
  <c r="AC92" i="37"/>
  <c r="W92" i="37"/>
  <c r="U92" i="37"/>
  <c r="V65" i="37"/>
  <c r="AB65" i="37"/>
  <c r="AC65" i="37"/>
  <c r="W65" i="37"/>
  <c r="U65" i="37"/>
  <c r="T89" i="37"/>
  <c r="S101" i="37"/>
  <c r="S61" i="37"/>
  <c r="S44" i="37"/>
  <c r="T99" i="37"/>
  <c r="S110" i="37"/>
  <c r="T95" i="37"/>
  <c r="T82" i="37"/>
  <c r="S55" i="37"/>
  <c r="T65" i="37"/>
  <c r="T68" i="37"/>
  <c r="V51" i="37"/>
  <c r="AB51" i="37"/>
  <c r="AC51" i="37"/>
  <c r="AC50" i="37"/>
  <c r="W50" i="37"/>
  <c r="U50" i="37"/>
  <c r="T50" i="37"/>
  <c r="T94" i="37"/>
  <c r="T384" i="37"/>
  <c r="T144" i="37"/>
  <c r="V157" i="37"/>
  <c r="AB157" i="37"/>
  <c r="T199" i="37"/>
  <c r="T122" i="37"/>
  <c r="T323" i="37"/>
  <c r="V192" i="37"/>
  <c r="AB192" i="37"/>
  <c r="AC192" i="37"/>
  <c r="W192" i="37"/>
  <c r="U192" i="37"/>
  <c r="T362" i="37"/>
  <c r="V116" i="37"/>
  <c r="AB116" i="37"/>
  <c r="AC116" i="37"/>
  <c r="W116" i="37"/>
  <c r="U116" i="37"/>
  <c r="V283" i="37"/>
  <c r="AB283" i="37"/>
  <c r="AC283" i="37"/>
  <c r="W283" i="37"/>
  <c r="U283" i="37"/>
  <c r="V387" i="37"/>
  <c r="AB387" i="37"/>
  <c r="AC387" i="37"/>
  <c r="W387" i="37"/>
  <c r="U387" i="37"/>
  <c r="V420" i="37"/>
  <c r="AB420" i="37"/>
  <c r="AC420" i="37"/>
  <c r="W420" i="37"/>
  <c r="U420" i="37"/>
  <c r="T256" i="37"/>
  <c r="T299" i="37"/>
  <c r="V452" i="37"/>
  <c r="AB452" i="37"/>
  <c r="AC452" i="37"/>
  <c r="W452" i="37"/>
  <c r="U452" i="37"/>
  <c r="T464" i="37"/>
  <c r="T126" i="37"/>
  <c r="T397" i="37"/>
  <c r="T506" i="37"/>
  <c r="T540" i="37"/>
  <c r="V291" i="37"/>
  <c r="AB291" i="37"/>
  <c r="AC291" i="37"/>
  <c r="W291" i="37"/>
  <c r="U291" i="37"/>
  <c r="T231" i="37"/>
  <c r="T338" i="37"/>
  <c r="T541" i="37"/>
  <c r="T549" i="37"/>
  <c r="V517" i="37"/>
  <c r="AB517" i="37"/>
  <c r="AC517" i="37"/>
  <c r="W517" i="37"/>
  <c r="U517" i="37"/>
  <c r="V495" i="37"/>
  <c r="AB495" i="37"/>
  <c r="AC495" i="37"/>
  <c r="W495" i="37"/>
  <c r="U495" i="37"/>
  <c r="T472" i="37"/>
  <c r="T484" i="37"/>
  <c r="S234" i="37"/>
  <c r="S233" i="98"/>
  <c r="S390" i="98"/>
  <c r="S422" i="98"/>
  <c r="S424" i="98"/>
  <c r="S455" i="98"/>
  <c r="S457" i="98"/>
  <c r="S464" i="98"/>
  <c r="S471" i="98"/>
  <c r="S473" i="98"/>
  <c r="S480" i="98"/>
  <c r="S498" i="98"/>
  <c r="S516" i="98"/>
  <c r="S549" i="98"/>
  <c r="S48" i="98"/>
  <c r="S72" i="98"/>
  <c r="S117" i="98"/>
  <c r="S207" i="98"/>
  <c r="S209" i="98"/>
  <c r="S260" i="98"/>
  <c r="S270" i="98"/>
  <c r="S283" i="98"/>
  <c r="S303" i="98"/>
  <c r="S310" i="98"/>
  <c r="S312" i="98"/>
  <c r="S332" i="98"/>
  <c r="S340" i="98"/>
  <c r="S342" i="98"/>
  <c r="S349" i="98"/>
  <c r="S356" i="98"/>
  <c r="S362" i="98"/>
  <c r="S369" i="98"/>
  <c r="S376" i="98"/>
  <c r="S378" i="98"/>
  <c r="S385" i="98"/>
  <c r="S392" i="98"/>
  <c r="S442" i="98"/>
  <c r="S486" i="98"/>
  <c r="S491" i="98"/>
  <c r="S495" i="98"/>
  <c r="S514" i="98"/>
  <c r="S529" i="98"/>
  <c r="S531" i="98"/>
  <c r="S543" i="98"/>
  <c r="S545" i="98"/>
  <c r="S449" i="98"/>
  <c r="T564" i="98"/>
  <c r="T560" i="98"/>
  <c r="T556" i="98"/>
  <c r="T552" i="98"/>
  <c r="T549" i="98"/>
  <c r="T545" i="98"/>
  <c r="T541" i="98"/>
  <c r="T537" i="98"/>
  <c r="T533" i="98"/>
  <c r="T529" i="98"/>
  <c r="T525" i="98"/>
  <c r="S522" i="98"/>
  <c r="S517" i="98"/>
  <c r="S509" i="98"/>
  <c r="S504" i="98"/>
  <c r="S500" i="98"/>
  <c r="S487" i="98"/>
  <c r="S550" i="98"/>
  <c r="S540" i="98"/>
  <c r="S536" i="98"/>
  <c r="S528" i="98"/>
  <c r="T524" i="98"/>
  <c r="T520" i="98"/>
  <c r="T516" i="98"/>
  <c r="T512" i="98"/>
  <c r="T508" i="98"/>
  <c r="T504" i="98"/>
  <c r="T500" i="98"/>
  <c r="T496" i="98"/>
  <c r="T492" i="98"/>
  <c r="T488" i="98"/>
  <c r="T484" i="98"/>
  <c r="T480" i="98"/>
  <c r="T476" i="98"/>
  <c r="T472" i="98"/>
  <c r="T468" i="98"/>
  <c r="T464" i="98"/>
  <c r="T460" i="98"/>
  <c r="T456" i="98"/>
  <c r="T452" i="98"/>
  <c r="T448" i="98"/>
  <c r="S294" i="98"/>
  <c r="S304" i="98"/>
  <c r="S284" i="98"/>
  <c r="S228" i="98"/>
  <c r="S226" i="98"/>
  <c r="V88" i="37"/>
  <c r="AB88" i="37"/>
  <c r="AC88" i="37"/>
  <c r="W88" i="37"/>
  <c r="U88" i="37"/>
  <c r="V91" i="37"/>
  <c r="AB91" i="37"/>
  <c r="AC91" i="37"/>
  <c r="W91" i="37"/>
  <c r="U91" i="37"/>
  <c r="S89" i="37"/>
  <c r="T509" i="37"/>
  <c r="T447" i="37"/>
  <c r="V313" i="37"/>
  <c r="AB313" i="37"/>
  <c r="AC313" i="37"/>
  <c r="W313" i="37"/>
  <c r="U313" i="37"/>
  <c r="T180" i="37"/>
  <c r="T135" i="37"/>
  <c r="T202" i="37"/>
  <c r="T339" i="37"/>
  <c r="T150" i="37"/>
  <c r="T182" i="37"/>
  <c r="T527" i="37"/>
  <c r="T392" i="37"/>
  <c r="T316" i="37"/>
  <c r="T210" i="37"/>
  <c r="T154" i="37"/>
  <c r="T116" i="37"/>
  <c r="V391" i="37"/>
  <c r="AB391" i="37"/>
  <c r="AC391" i="37"/>
  <c r="T169" i="37"/>
  <c r="T206" i="37"/>
  <c r="T238" i="37"/>
  <c r="V310" i="37"/>
  <c r="AB310" i="37"/>
  <c r="AC310" i="37"/>
  <c r="W310" i="37"/>
  <c r="U310" i="37"/>
  <c r="T357" i="37"/>
  <c r="T424" i="37"/>
  <c r="T381" i="37"/>
  <c r="V473" i="37"/>
  <c r="AB473" i="37"/>
  <c r="AC473" i="37"/>
  <c r="W473" i="37"/>
  <c r="U473" i="37"/>
  <c r="V132" i="37"/>
  <c r="AB132" i="37"/>
  <c r="V287" i="37"/>
  <c r="AB287" i="37"/>
  <c r="AC287" i="37"/>
  <c r="W287" i="37"/>
  <c r="U287" i="37"/>
  <c r="T211" i="37"/>
  <c r="T237" i="37"/>
  <c r="T403" i="37"/>
  <c r="T366" i="37"/>
  <c r="T423" i="37"/>
  <c r="V520" i="37"/>
  <c r="AB520" i="37"/>
  <c r="AC520" i="37"/>
  <c r="W520" i="37"/>
  <c r="U520" i="37"/>
  <c r="T117" i="37"/>
  <c r="T264" i="37"/>
  <c r="T300" i="37"/>
  <c r="V315" i="37"/>
  <c r="AB315" i="37"/>
  <c r="AC315" i="37"/>
  <c r="W315" i="37"/>
  <c r="U315" i="37"/>
  <c r="T255" i="37"/>
  <c r="T291" i="37"/>
  <c r="V352" i="37"/>
  <c r="AB352" i="37"/>
  <c r="T422" i="37"/>
  <c r="V382" i="37"/>
  <c r="AB382" i="37"/>
  <c r="V435" i="37"/>
  <c r="AB435" i="37"/>
  <c r="AC435" i="37"/>
  <c r="W435" i="37"/>
  <c r="U435" i="37"/>
  <c r="T232" i="37"/>
  <c r="T285" i="37"/>
  <c r="T329" i="37"/>
  <c r="V423" i="37"/>
  <c r="AB423" i="37"/>
  <c r="AC423" i="37"/>
  <c r="W423" i="37"/>
  <c r="U423" i="37"/>
  <c r="T387" i="37"/>
  <c r="T543" i="37"/>
  <c r="T522" i="37"/>
  <c r="V501" i="37"/>
  <c r="AB501" i="37"/>
  <c r="AC501" i="37"/>
  <c r="T64" i="37"/>
  <c r="V126" i="37"/>
  <c r="AB126" i="37"/>
  <c r="S429" i="37"/>
  <c r="S183" i="37"/>
  <c r="S129" i="37"/>
  <c r="S450" i="37"/>
  <c r="S352" i="37"/>
  <c r="S126" i="37"/>
  <c r="S424" i="37"/>
  <c r="S239" i="98"/>
  <c r="S231" i="98"/>
  <c r="S224" i="98"/>
  <c r="S219" i="98"/>
  <c r="V80" i="37"/>
  <c r="AB80" i="37"/>
  <c r="AC80" i="37"/>
  <c r="W80" i="37"/>
  <c r="U80" i="37"/>
  <c r="S82" i="37"/>
  <c r="S81" i="37"/>
  <c r="V46" i="37"/>
  <c r="AB46" i="37"/>
  <c r="AC46" i="37"/>
  <c r="AC45" i="37"/>
  <c r="AC44" i="37"/>
  <c r="W44" i="37"/>
  <c r="U44" i="37"/>
  <c r="T385" i="37"/>
  <c r="V232" i="37"/>
  <c r="AB232" i="37"/>
  <c r="AC232" i="37"/>
  <c r="W232" i="37"/>
  <c r="U232" i="37"/>
  <c r="T186" i="37"/>
  <c r="T141" i="37"/>
  <c r="T168" i="37"/>
  <c r="T456" i="37"/>
  <c r="T234" i="37"/>
  <c r="T505" i="37"/>
  <c r="T373" i="37"/>
  <c r="T335" i="37"/>
  <c r="T293" i="37"/>
  <c r="T265" i="37"/>
  <c r="T140" i="37"/>
  <c r="T158" i="37"/>
  <c r="T143" i="37"/>
  <c r="V346" i="37"/>
  <c r="AB346" i="37"/>
  <c r="T179" i="37"/>
  <c r="V219" i="37"/>
  <c r="AB219" i="37"/>
  <c r="AC219" i="37"/>
  <c r="W219" i="37"/>
  <c r="U219" i="37"/>
  <c r="T242" i="37"/>
  <c r="T367" i="37"/>
  <c r="V430" i="37"/>
  <c r="AB430" i="37"/>
  <c r="AC430" i="37"/>
  <c r="W430" i="37"/>
  <c r="U430" i="37"/>
  <c r="T389" i="37"/>
  <c r="T486" i="37"/>
  <c r="S119" i="37"/>
  <c r="T292" i="37"/>
  <c r="T259" i="37"/>
  <c r="V350" i="37"/>
  <c r="AB350" i="37"/>
  <c r="V442" i="37"/>
  <c r="AB442" i="37"/>
  <c r="AC442" i="37"/>
  <c r="W442" i="37"/>
  <c r="U442" i="37"/>
  <c r="V384" i="37"/>
  <c r="AB384" i="37"/>
  <c r="T452" i="37"/>
  <c r="S117" i="37"/>
  <c r="V305" i="37"/>
  <c r="AB305" i="37"/>
  <c r="AC305" i="37"/>
  <c r="AC304" i="37"/>
  <c r="AC303" i="37"/>
  <c r="W303" i="37"/>
  <c r="U303" i="37"/>
  <c r="T312" i="37"/>
  <c r="V358" i="37"/>
  <c r="AB358" i="37"/>
  <c r="T374" i="37"/>
  <c r="T437" i="37"/>
  <c r="V386" i="37"/>
  <c r="AB386" i="37"/>
  <c r="T417" i="37"/>
  <c r="T490" i="37"/>
  <c r="T244" i="37"/>
  <c r="T227" i="37"/>
  <c r="T349" i="37"/>
  <c r="T441" i="37"/>
  <c r="T391" i="37"/>
  <c r="T532" i="37"/>
  <c r="T524" i="37"/>
  <c r="T529" i="37"/>
  <c r="S503" i="37"/>
  <c r="T59" i="37"/>
  <c r="S256" i="37"/>
  <c r="S470" i="37"/>
  <c r="S373" i="37"/>
  <c r="S170" i="37"/>
  <c r="S240" i="98"/>
  <c r="S238" i="98"/>
  <c r="S230" i="98"/>
  <c r="S220" i="98"/>
  <c r="S215" i="98"/>
  <c r="S212" i="98"/>
  <c r="S40" i="37"/>
  <c r="T48" i="37"/>
  <c r="T114" i="37"/>
  <c r="T105" i="37"/>
  <c r="S64" i="37"/>
  <c r="T86" i="37"/>
  <c r="V56" i="37"/>
  <c r="AB56" i="37"/>
  <c r="AC56" i="37"/>
  <c r="W56" i="37"/>
  <c r="U56" i="37"/>
  <c r="S66" i="37"/>
  <c r="S85" i="37"/>
  <c r="T40" i="37"/>
  <c r="T41" i="37"/>
  <c r="T110" i="37"/>
  <c r="S91" i="37"/>
  <c r="V57" i="37"/>
  <c r="AB57" i="37"/>
  <c r="AC57" i="37"/>
  <c r="W57" i="37"/>
  <c r="U57" i="37"/>
  <c r="T90" i="37"/>
  <c r="T66" i="37"/>
  <c r="V83" i="37"/>
  <c r="AB83" i="37"/>
  <c r="AC83" i="37"/>
  <c r="W83" i="37"/>
  <c r="U83" i="37"/>
  <c r="V59" i="37"/>
  <c r="AB59" i="37"/>
  <c r="AC59" i="37"/>
  <c r="W59" i="37"/>
  <c r="U59" i="37"/>
  <c r="T76" i="37"/>
  <c r="T51" i="37"/>
  <c r="S53" i="37"/>
  <c r="S113" i="37"/>
  <c r="T70" i="37"/>
  <c r="S86" i="37"/>
  <c r="V63" i="37"/>
  <c r="AB63" i="37"/>
  <c r="AC63" i="37"/>
  <c r="W63" i="37"/>
  <c r="U63" i="37"/>
  <c r="S65" i="37"/>
  <c r="T49" i="37"/>
  <c r="T427" i="37"/>
  <c r="T420" i="37"/>
  <c r="T245" i="37"/>
  <c r="T280" i="37"/>
  <c r="T226" i="37"/>
  <c r="T204" i="37"/>
  <c r="V168" i="37"/>
  <c r="AB168" i="37"/>
  <c r="AC168" i="37"/>
  <c r="W168" i="37"/>
  <c r="U168" i="37"/>
  <c r="T190" i="37"/>
  <c r="V123" i="37"/>
  <c r="AB123" i="37"/>
  <c r="AC123" i="37"/>
  <c r="W123" i="37"/>
  <c r="V148" i="37"/>
  <c r="AB148" i="37"/>
  <c r="AC148" i="37"/>
  <c r="W148" i="37"/>
  <c r="U148" i="37"/>
  <c r="T159" i="37"/>
  <c r="T191" i="37"/>
  <c r="S106" i="37"/>
  <c r="T358" i="37"/>
  <c r="V308" i="37"/>
  <c r="AB308" i="37"/>
  <c r="AC308" i="37"/>
  <c r="W308" i="37"/>
  <c r="U308" i="37"/>
  <c r="T218" i="37"/>
  <c r="T192" i="37"/>
  <c r="T123" i="37"/>
  <c r="T137" i="37"/>
  <c r="T173" i="37"/>
  <c r="T201" i="37"/>
  <c r="T504" i="37"/>
  <c r="T432" i="37"/>
  <c r="T449" i="37"/>
  <c r="T370" i="37"/>
  <c r="V262" i="37"/>
  <c r="AB262" i="37"/>
  <c r="AC262" i="37"/>
  <c r="W262" i="37"/>
  <c r="U262" i="37"/>
  <c r="T320" i="37"/>
  <c r="T162" i="37"/>
  <c r="V181" i="37"/>
  <c r="AB181" i="37"/>
  <c r="AC181" i="37"/>
  <c r="W181" i="37"/>
  <c r="U181" i="37"/>
  <c r="T198" i="37"/>
  <c r="T124" i="37"/>
  <c r="T153" i="37"/>
  <c r="V496" i="37"/>
  <c r="AB496" i="37"/>
  <c r="AC496" i="37"/>
  <c r="W496" i="37"/>
  <c r="U496" i="37"/>
  <c r="T419" i="37"/>
  <c r="V351" i="37"/>
  <c r="AB351" i="37"/>
  <c r="V334" i="37"/>
  <c r="AB334" i="37"/>
  <c r="AC334" i="37"/>
  <c r="W334" i="37"/>
  <c r="U334" i="37"/>
  <c r="T207" i="37"/>
  <c r="V169" i="37"/>
  <c r="AB169" i="37"/>
  <c r="AC169" i="37"/>
  <c r="W169" i="37"/>
  <c r="U169" i="37"/>
  <c r="V134" i="37"/>
  <c r="AB134" i="37"/>
  <c r="T189" i="37"/>
  <c r="V120" i="37"/>
  <c r="AB120" i="37"/>
  <c r="T262" i="37"/>
  <c r="T309" i="37"/>
  <c r="T322" i="37"/>
  <c r="T287" i="37"/>
  <c r="T319" i="37"/>
  <c r="T347" i="37"/>
  <c r="V373" i="37"/>
  <c r="AB373" i="37"/>
  <c r="V408" i="37"/>
  <c r="AB408" i="37"/>
  <c r="T443" i="37"/>
  <c r="T348" i="37"/>
  <c r="T398" i="37"/>
  <c r="V451" i="37"/>
  <c r="AB451" i="37"/>
  <c r="AC451" i="37"/>
  <c r="W451" i="37"/>
  <c r="U451" i="37"/>
  <c r="T478" i="37"/>
  <c r="T148" i="37"/>
  <c r="V213" i="37"/>
  <c r="AB213" i="37"/>
  <c r="AC213" i="37"/>
  <c r="W213" i="37"/>
  <c r="U213" i="37"/>
  <c r="T275" i="37"/>
  <c r="T296" i="37"/>
  <c r="V233" i="37"/>
  <c r="AB233" i="37"/>
  <c r="AC233" i="37"/>
  <c r="W233" i="37"/>
  <c r="U233" i="37"/>
  <c r="T219" i="37"/>
  <c r="T310" i="37"/>
  <c r="T331" i="37"/>
  <c r="T376" i="37"/>
  <c r="T416" i="37"/>
  <c r="T328" i="37"/>
  <c r="V372" i="37"/>
  <c r="AB372" i="37"/>
  <c r="V401" i="37"/>
  <c r="AB401" i="37"/>
  <c r="AC401" i="37"/>
  <c r="W401" i="37"/>
  <c r="U401" i="37"/>
  <c r="V434" i="37"/>
  <c r="AB434" i="37"/>
  <c r="AC434" i="37"/>
  <c r="W434" i="37"/>
  <c r="U434" i="37"/>
  <c r="T482" i="37"/>
  <c r="T536" i="37"/>
  <c r="V135" i="37"/>
  <c r="AB135" i="37"/>
  <c r="T129" i="37"/>
  <c r="T216" i="37"/>
  <c r="T271" i="37"/>
  <c r="T284" i="37"/>
  <c r="T311" i="37"/>
  <c r="V243" i="37"/>
  <c r="AB243" i="37"/>
  <c r="AC243" i="37"/>
  <c r="W243" i="37"/>
  <c r="U243" i="37"/>
  <c r="V296" i="37"/>
  <c r="AB296" i="37"/>
  <c r="AC296" i="37"/>
  <c r="W296" i="37"/>
  <c r="U296" i="37"/>
  <c r="V230" i="37"/>
  <c r="AB230" i="37"/>
  <c r="AC230" i="37"/>
  <c r="W230" i="37"/>
  <c r="U230" i="37"/>
  <c r="T327" i="37"/>
  <c r="T378" i="37"/>
  <c r="T409" i="37"/>
  <c r="V450" i="37"/>
  <c r="AB450" i="37"/>
  <c r="AC450" i="37"/>
  <c r="W450" i="37"/>
  <c r="U450" i="37"/>
  <c r="T350" i="37"/>
  <c r="T395" i="37"/>
  <c r="T429" i="37"/>
  <c r="V443" i="37"/>
  <c r="AB443" i="37"/>
  <c r="AC443" i="37"/>
  <c r="W443" i="37"/>
  <c r="U443" i="37"/>
  <c r="T277" i="37"/>
  <c r="T313" i="37"/>
  <c r="T268" i="37"/>
  <c r="T253" i="37"/>
  <c r="T261" i="37"/>
  <c r="T301" i="37"/>
  <c r="V240" i="37"/>
  <c r="AB240" i="37"/>
  <c r="AC240" i="37"/>
  <c r="T341" i="37"/>
  <c r="T365" i="37"/>
  <c r="V406" i="37"/>
  <c r="AB406" i="37"/>
  <c r="V491" i="37"/>
  <c r="AB491" i="37"/>
  <c r="AC491" i="37"/>
  <c r="AC490" i="37"/>
  <c r="W490" i="37"/>
  <c r="U490" i="37"/>
  <c r="T371" i="37"/>
  <c r="T400" i="37"/>
  <c r="V494" i="37"/>
  <c r="AB494" i="37"/>
  <c r="AC494" i="37"/>
  <c r="W494" i="37"/>
  <c r="U494" i="37"/>
  <c r="T459" i="37"/>
  <c r="T521" i="37"/>
  <c r="V541" i="37"/>
  <c r="AB541" i="37"/>
  <c r="AC541" i="37"/>
  <c r="W541" i="37"/>
  <c r="U541" i="37"/>
  <c r="T458" i="37"/>
  <c r="V472" i="37"/>
  <c r="AB472" i="37"/>
  <c r="AC472" i="37"/>
  <c r="W472" i="37"/>
  <c r="U472" i="37"/>
  <c r="T115" i="37"/>
  <c r="T461" i="37"/>
  <c r="S115" i="37"/>
  <c r="T185" i="37"/>
  <c r="T305" i="37"/>
  <c r="S52" i="37"/>
  <c r="S394" i="37"/>
  <c r="S146" i="37"/>
  <c r="S485" i="37"/>
  <c r="S441" i="37"/>
  <c r="S385" i="37"/>
  <c r="S307" i="37"/>
  <c r="S173" i="37"/>
  <c r="S262" i="37"/>
  <c r="S235" i="37"/>
  <c r="S535" i="37"/>
  <c r="V15" i="37"/>
  <c r="AB15" i="37"/>
  <c r="AC15" i="37"/>
  <c r="W15" i="37"/>
  <c r="U15" i="37"/>
  <c r="S58" i="37"/>
  <c r="S57" i="37"/>
  <c r="V49" i="37"/>
  <c r="AB49" i="37"/>
  <c r="AC49" i="37"/>
  <c r="W49" i="37"/>
  <c r="U49" i="37"/>
  <c r="V515" i="37"/>
  <c r="AB515" i="37"/>
  <c r="AC515" i="37"/>
  <c r="T402" i="37"/>
  <c r="T407" i="37"/>
  <c r="T241" i="37"/>
  <c r="T276" i="37"/>
  <c r="T283" i="37"/>
  <c r="S122" i="37"/>
  <c r="T138" i="37"/>
  <c r="V171" i="37"/>
  <c r="AB171" i="37"/>
  <c r="AC171" i="37"/>
  <c r="T194" i="37"/>
  <c r="T132" i="37"/>
  <c r="T165" i="37"/>
  <c r="T195" i="37"/>
  <c r="T500" i="37"/>
  <c r="T336" i="37"/>
  <c r="V302" i="37"/>
  <c r="AB302" i="37"/>
  <c r="V209" i="37"/>
  <c r="AB209" i="37"/>
  <c r="AC209" i="37"/>
  <c r="W209" i="37"/>
  <c r="U209" i="37"/>
  <c r="T145" i="37"/>
  <c r="T87" i="37"/>
  <c r="V380" i="37"/>
  <c r="AB380" i="37"/>
  <c r="V419" i="37"/>
  <c r="AB419" i="37"/>
  <c r="AC419" i="37"/>
  <c r="W419" i="37"/>
  <c r="U419" i="37"/>
  <c r="T351" i="37"/>
  <c r="V238" i="37"/>
  <c r="AB238" i="37"/>
  <c r="T247" i="37"/>
  <c r="V293" i="37"/>
  <c r="AB293" i="37"/>
  <c r="AC293" i="37"/>
  <c r="W293" i="37"/>
  <c r="U293" i="37"/>
  <c r="T166" i="37"/>
  <c r="S120" i="37"/>
  <c r="T128" i="37"/>
  <c r="T157" i="37"/>
  <c r="T177" i="37"/>
  <c r="V394" i="37"/>
  <c r="AB394" i="37"/>
  <c r="AC394" i="37"/>
  <c r="W394" i="37"/>
  <c r="U394" i="37"/>
  <c r="T428" i="37"/>
  <c r="T269" i="37"/>
  <c r="T246" i="37"/>
  <c r="T188" i="37"/>
  <c r="T161" i="37"/>
  <c r="T193" i="37"/>
  <c r="T133" i="37"/>
  <c r="V278" i="37"/>
  <c r="AB278" i="37"/>
  <c r="AC278" i="37"/>
  <c r="W278" i="37"/>
  <c r="U278" i="37"/>
  <c r="T230" i="37"/>
  <c r="V250" i="37"/>
  <c r="AB250" i="37"/>
  <c r="AC250" i="37"/>
  <c r="W250" i="37"/>
  <c r="U250" i="37"/>
  <c r="V290" i="37"/>
  <c r="AB290" i="37"/>
  <c r="AC290" i="37"/>
  <c r="AC289" i="37"/>
  <c r="AC288" i="37"/>
  <c r="W288" i="37"/>
  <c r="U288" i="37"/>
  <c r="T308" i="37"/>
  <c r="T355" i="37"/>
  <c r="T380" i="37"/>
  <c r="V415" i="37"/>
  <c r="AB415" i="37"/>
  <c r="AC415" i="37"/>
  <c r="W415" i="37"/>
  <c r="U415" i="37"/>
  <c r="V327" i="37"/>
  <c r="AB327" i="37"/>
  <c r="AC327" i="37"/>
  <c r="W327" i="37"/>
  <c r="U327" i="37"/>
  <c r="T369" i="37"/>
  <c r="T408" i="37"/>
  <c r="V497" i="37"/>
  <c r="AB497" i="37"/>
  <c r="AC497" i="37"/>
  <c r="W497" i="37"/>
  <c r="U497" i="37"/>
  <c r="T533" i="37"/>
  <c r="T134" i="37"/>
  <c r="T248" i="37"/>
  <c r="T279" i="37"/>
  <c r="T302" i="37"/>
  <c r="V239" i="37"/>
  <c r="AB239" i="37"/>
  <c r="AC239" i="37"/>
  <c r="T270" i="37"/>
  <c r="T251" i="37"/>
  <c r="T221" i="37"/>
  <c r="T343" i="37"/>
  <c r="T388" i="37"/>
  <c r="V425" i="37"/>
  <c r="AB425" i="37"/>
  <c r="T340" i="37"/>
  <c r="T377" i="37"/>
  <c r="T412" i="37"/>
  <c r="V454" i="37"/>
  <c r="AB454" i="37"/>
  <c r="AC454" i="37"/>
  <c r="W454" i="37"/>
  <c r="U454" i="37"/>
  <c r="V489" i="37"/>
  <c r="AB489" i="37"/>
  <c r="AC489" i="37"/>
  <c r="AC488" i="37"/>
  <c r="W488" i="37"/>
  <c r="U488" i="37"/>
  <c r="V536" i="37"/>
  <c r="AB536" i="37"/>
  <c r="AC536" i="37"/>
  <c r="W536" i="37"/>
  <c r="U536" i="37"/>
  <c r="T130" i="37"/>
  <c r="T121" i="37"/>
  <c r="V251" i="37"/>
  <c r="AB251" i="37"/>
  <c r="AC251" i="37"/>
  <c r="W251" i="37"/>
  <c r="U251" i="37"/>
  <c r="T288" i="37"/>
  <c r="V227" i="37"/>
  <c r="AB227" i="37"/>
  <c r="AC227" i="37"/>
  <c r="W227" i="37"/>
  <c r="U227" i="37"/>
  <c r="S247" i="37"/>
  <c r="T215" i="37"/>
  <c r="T303" i="37"/>
  <c r="T235" i="37"/>
  <c r="T326" i="37"/>
  <c r="V332" i="37"/>
  <c r="AB332" i="37"/>
  <c r="AC332" i="37"/>
  <c r="W332" i="37"/>
  <c r="U332" i="37"/>
  <c r="T386" i="37"/>
  <c r="V417" i="37"/>
  <c r="AB417" i="37"/>
  <c r="AC417" i="37"/>
  <c r="W417" i="37"/>
  <c r="U417" i="37"/>
  <c r="V444" i="37"/>
  <c r="AB444" i="37"/>
  <c r="AC444" i="37"/>
  <c r="W444" i="37"/>
  <c r="U444" i="37"/>
  <c r="T356" i="37"/>
  <c r="V399" i="37"/>
  <c r="AB399" i="37"/>
  <c r="AC399" i="37"/>
  <c r="W399" i="37"/>
  <c r="U399" i="37"/>
  <c r="T410" i="37"/>
  <c r="T445" i="37"/>
  <c r="T460" i="37"/>
  <c r="V128" i="37"/>
  <c r="AB128" i="37"/>
  <c r="T281" i="37"/>
  <c r="V221" i="37"/>
  <c r="AB221" i="37"/>
  <c r="AC221" i="37"/>
  <c r="W221" i="37"/>
  <c r="U221" i="37"/>
  <c r="T205" i="37"/>
  <c r="T267" i="37"/>
  <c r="T307" i="37"/>
  <c r="V312" i="37"/>
  <c r="AB312" i="37"/>
  <c r="AC312" i="37"/>
  <c r="W312" i="37"/>
  <c r="U312" i="37"/>
  <c r="T345" i="37"/>
  <c r="T372" i="37"/>
  <c r="V383" i="37"/>
  <c r="AB383" i="37"/>
  <c r="T418" i="37"/>
  <c r="T330" i="37"/>
  <c r="T375" i="37"/>
  <c r="V411" i="37"/>
  <c r="AB411" i="37"/>
  <c r="AC411" i="37"/>
  <c r="W411" i="37"/>
  <c r="U411" i="37"/>
  <c r="T489" i="37"/>
  <c r="T58" i="37"/>
  <c r="T462" i="37"/>
  <c r="T476" i="37"/>
  <c r="T97" i="37"/>
  <c r="T465" i="37"/>
  <c r="T499" i="37"/>
  <c r="T539" i="37"/>
  <c r="V95" i="37"/>
  <c r="AB95" i="37"/>
  <c r="AC95" i="37"/>
  <c r="W95" i="37"/>
  <c r="U95" i="37"/>
  <c r="S84" i="37"/>
  <c r="V224" i="37"/>
  <c r="AB224" i="37"/>
  <c r="AC224" i="37"/>
  <c r="W224" i="37"/>
  <c r="U224" i="37"/>
  <c r="T475" i="37"/>
  <c r="T156" i="37"/>
  <c r="T196" i="37"/>
  <c r="S179" i="37"/>
  <c r="S254" i="37"/>
  <c r="S103" i="37"/>
  <c r="S97" i="37"/>
  <c r="S448" i="37"/>
  <c r="S418" i="37"/>
  <c r="S324" i="37"/>
  <c r="S232" i="37"/>
  <c r="S43" i="37"/>
  <c r="S112" i="37"/>
  <c r="S98" i="37"/>
  <c r="S524" i="37"/>
  <c r="S343" i="37"/>
  <c r="S2" i="37"/>
  <c r="V29" i="37"/>
  <c r="AB29" i="37"/>
  <c r="AC29" i="37"/>
  <c r="W29" i="37"/>
  <c r="U29" i="37"/>
  <c r="S455" i="37"/>
  <c r="S178" i="37"/>
  <c r="S144" i="37"/>
  <c r="S269" i="37"/>
  <c r="S366" i="37"/>
  <c r="S118" i="37"/>
  <c r="S138" i="37"/>
  <c r="S116" i="37"/>
  <c r="S241" i="37"/>
  <c r="S291" i="37"/>
  <c r="S337" i="37"/>
  <c r="S350" i="37"/>
  <c r="S423" i="37"/>
  <c r="S162" i="37"/>
  <c r="S72" i="37"/>
  <c r="S477" i="37"/>
  <c r="S483" i="37"/>
  <c r="S489" i="37"/>
  <c r="S499" i="37"/>
  <c r="S523" i="37"/>
  <c r="S529" i="37"/>
  <c r="S539" i="37"/>
  <c r="S99" i="37"/>
  <c r="S158" i="37"/>
  <c r="S326" i="37"/>
  <c r="S383" i="37"/>
  <c r="S395" i="37"/>
  <c r="S47" i="37"/>
  <c r="S49" i="37"/>
  <c r="S45" i="37"/>
  <c r="T344" i="37"/>
  <c r="V167" i="37"/>
  <c r="AB167" i="37"/>
  <c r="AC167" i="37"/>
  <c r="W167" i="37"/>
  <c r="U167" i="37"/>
  <c r="V198" i="37"/>
  <c r="AB198" i="37"/>
  <c r="AC198" i="37"/>
  <c r="W198" i="37"/>
  <c r="U198" i="37"/>
  <c r="V193" i="37"/>
  <c r="AB193" i="37"/>
  <c r="AC193" i="37"/>
  <c r="W193" i="37"/>
  <c r="U193" i="37"/>
  <c r="T136" i="37"/>
  <c r="T233" i="37"/>
  <c r="V416" i="37"/>
  <c r="AB416" i="37"/>
  <c r="AC416" i="37"/>
  <c r="W416" i="37"/>
  <c r="U416" i="37"/>
  <c r="T163" i="37"/>
  <c r="T178" i="37"/>
  <c r="T406" i="37"/>
  <c r="T131" i="37"/>
  <c r="T214" i="37"/>
  <c r="T52" i="37"/>
  <c r="S63" i="37"/>
  <c r="T91" i="37"/>
  <c r="S111" i="37"/>
  <c r="S428" i="37"/>
  <c r="T85" i="37"/>
  <c r="T101" i="37"/>
  <c r="S92" i="37"/>
  <c r="V106" i="37"/>
  <c r="AB106" i="37"/>
  <c r="AC106" i="37"/>
  <c r="W106" i="37"/>
  <c r="U106" i="37"/>
  <c r="V48" i="37"/>
  <c r="AB48" i="37"/>
  <c r="AC48" i="37"/>
  <c r="AC47" i="37"/>
  <c r="W47" i="37"/>
  <c r="U47" i="37"/>
  <c r="S90" i="37"/>
  <c r="V93" i="37"/>
  <c r="AB93" i="37"/>
  <c r="AC93" i="37"/>
  <c r="W93" i="37"/>
  <c r="U93" i="37"/>
  <c r="V100" i="37"/>
  <c r="AB100" i="37"/>
  <c r="AC100" i="37"/>
  <c r="W100" i="37"/>
  <c r="U100" i="37"/>
  <c r="V55" i="37"/>
  <c r="AB55" i="37"/>
  <c r="AC55" i="37"/>
  <c r="W55" i="37"/>
  <c r="U55" i="37"/>
  <c r="T57" i="37"/>
  <c r="T535" i="37"/>
  <c r="T531" i="37"/>
  <c r="T503" i="37"/>
  <c r="T469" i="37"/>
  <c r="T520" i="37"/>
  <c r="T530" i="37"/>
  <c r="T488" i="37"/>
  <c r="T454" i="37"/>
  <c r="S46" i="37"/>
  <c r="V74" i="37"/>
  <c r="AB74" i="37"/>
  <c r="AC74" i="37"/>
  <c r="W74" i="37"/>
  <c r="U74" i="37"/>
  <c r="T545" i="37"/>
  <c r="V508" i="37"/>
  <c r="AB508" i="37"/>
  <c r="AC508" i="37"/>
  <c r="W508" i="37"/>
  <c r="U508" i="37"/>
  <c r="T483" i="37"/>
  <c r="V464" i="37"/>
  <c r="AB464" i="37"/>
  <c r="AC464" i="37"/>
  <c r="W464" i="37"/>
  <c r="U464" i="37"/>
  <c r="T491" i="37"/>
  <c r="T494" i="37"/>
  <c r="T466" i="37"/>
  <c r="T434" i="37"/>
  <c r="T107" i="37"/>
  <c r="T546" i="37"/>
  <c r="S534" i="37"/>
  <c r="T517" i="37"/>
  <c r="V500" i="37"/>
  <c r="AB500" i="37"/>
  <c r="T463" i="37"/>
  <c r="V10" i="37"/>
  <c r="AB10" i="37"/>
  <c r="AC10" i="37"/>
  <c r="W10" i="37"/>
  <c r="U10" i="37"/>
  <c r="V36" i="37"/>
  <c r="AB36" i="37"/>
  <c r="S261" i="37"/>
  <c r="S363" i="37"/>
  <c r="S410" i="37"/>
  <c r="S163" i="37"/>
  <c r="S325" i="37"/>
  <c r="S321" i="37"/>
  <c r="S264" i="37"/>
  <c r="S238" i="37"/>
  <c r="S286" i="37"/>
  <c r="S334" i="37"/>
  <c r="S348" i="37"/>
  <c r="S102" i="37"/>
  <c r="S130" i="37"/>
  <c r="S147" i="37"/>
  <c r="S150" i="37"/>
  <c r="S152" i="37"/>
  <c r="S156" i="37"/>
  <c r="S166" i="37"/>
  <c r="S169" i="37"/>
  <c r="S171" i="37"/>
  <c r="S174" i="37"/>
  <c r="S184" i="37"/>
  <c r="S219" i="37"/>
  <c r="S322" i="37"/>
  <c r="S223" i="37"/>
  <c r="S225" i="37"/>
  <c r="S231" i="37"/>
  <c r="S377" i="37"/>
  <c r="S228" i="37"/>
  <c r="S364" i="37"/>
  <c r="S331" i="37"/>
  <c r="S457" i="37"/>
  <c r="S148" i="37"/>
  <c r="S167" i="37"/>
  <c r="S218" i="37"/>
  <c r="S226" i="37"/>
  <c r="S482" i="37"/>
  <c r="S528" i="37"/>
  <c r="S507" i="37"/>
  <c r="S543" i="37"/>
  <c r="S127" i="37"/>
  <c r="S131" i="37"/>
  <c r="S207" i="37"/>
  <c r="V190" i="37"/>
  <c r="AB190" i="37"/>
  <c r="AC190" i="37"/>
  <c r="W190" i="37"/>
  <c r="U190" i="37"/>
  <c r="T181" i="37"/>
  <c r="T147" i="37"/>
  <c r="T118" i="37"/>
  <c r="T119" i="37"/>
  <c r="V170" i="37"/>
  <c r="AB170" i="37"/>
  <c r="T146" i="37"/>
  <c r="V194" i="37"/>
  <c r="AB194" i="37"/>
  <c r="AC194" i="37"/>
  <c r="W194" i="37"/>
  <c r="U194" i="37"/>
  <c r="T142" i="37"/>
  <c r="T80" i="37"/>
  <c r="S100" i="37"/>
  <c r="T75" i="37"/>
  <c r="S453" i="37"/>
  <c r="T56" i="37"/>
  <c r="T104" i="37"/>
  <c r="T111" i="37"/>
  <c r="V86" i="37"/>
  <c r="AB86" i="37"/>
  <c r="AC86" i="37"/>
  <c r="W86" i="37"/>
  <c r="U86" i="37"/>
  <c r="T96" i="37"/>
  <c r="T112" i="37"/>
  <c r="V115" i="37"/>
  <c r="AB115" i="37"/>
  <c r="AC115" i="37"/>
  <c r="W115" i="37"/>
  <c r="U115" i="37"/>
  <c r="T544" i="37"/>
  <c r="T523" i="37"/>
  <c r="T492" i="37"/>
  <c r="T457" i="37"/>
  <c r="V509" i="37"/>
  <c r="AB509" i="37"/>
  <c r="T528" i="37"/>
  <c r="T442" i="37"/>
  <c r="T542" i="37"/>
  <c r="T525" i="37"/>
  <c r="V514" i="37"/>
  <c r="AB514" i="37"/>
  <c r="V486" i="37"/>
  <c r="AB486" i="37"/>
  <c r="AC486" i="37"/>
  <c r="W486" i="37"/>
  <c r="U486" i="37"/>
  <c r="T518" i="37"/>
  <c r="T507" i="37"/>
  <c r="T470" i="37"/>
  <c r="V90" i="37"/>
  <c r="AB90" i="37"/>
  <c r="AC90" i="37"/>
  <c r="W90" i="37"/>
  <c r="U90" i="37"/>
  <c r="T537" i="37"/>
  <c r="T513" i="37"/>
  <c r="T485" i="37"/>
  <c r="T471" i="37"/>
  <c r="T514" i="37"/>
  <c r="V516" i="37"/>
  <c r="AB516" i="37"/>
  <c r="AC516" i="37"/>
  <c r="W516" i="37"/>
  <c r="U516" i="37"/>
  <c r="V521" i="37"/>
  <c r="AB521" i="37"/>
  <c r="AC521" i="37"/>
  <c r="W521" i="37"/>
  <c r="U521" i="37"/>
  <c r="V455" i="37"/>
  <c r="AB455" i="37"/>
  <c r="AC455" i="37"/>
  <c r="W455" i="37"/>
  <c r="U455" i="37"/>
  <c r="V418" i="37"/>
  <c r="AB418" i="37"/>
  <c r="AC418" i="37"/>
  <c r="W418" i="37"/>
  <c r="U418" i="37"/>
  <c r="V396" i="37"/>
  <c r="AB396" i="37"/>
  <c r="AC396" i="37"/>
  <c r="W396" i="37"/>
  <c r="U396" i="37"/>
  <c r="T379" i="37"/>
  <c r="T360" i="37"/>
  <c r="T354" i="37"/>
  <c r="T334" i="37"/>
  <c r="T431" i="37"/>
  <c r="T414" i="37"/>
  <c r="T399" i="37"/>
  <c r="T368" i="37"/>
  <c r="T353" i="37"/>
  <c r="T337" i="37"/>
  <c r="T321" i="37"/>
  <c r="T435" i="37"/>
  <c r="T243" i="37"/>
  <c r="T223" i="37"/>
  <c r="T297" i="37"/>
  <c r="V275" i="37"/>
  <c r="AB275" i="37"/>
  <c r="AC275" i="37"/>
  <c r="W275" i="37"/>
  <c r="U275" i="37"/>
  <c r="T274" i="37"/>
  <c r="T228" i="37"/>
  <c r="T306" i="37"/>
  <c r="V285" i="37"/>
  <c r="AB285" i="37"/>
  <c r="AC285" i="37"/>
  <c r="W285" i="37"/>
  <c r="U285" i="37"/>
  <c r="T208" i="37"/>
  <c r="V540" i="37"/>
  <c r="AB540" i="37"/>
  <c r="AC540" i="37"/>
  <c r="W540" i="37"/>
  <c r="U540" i="37"/>
  <c r="T479" i="37"/>
  <c r="T438" i="37"/>
  <c r="V22" i="37"/>
  <c r="AB22" i="37"/>
  <c r="AC22" i="37"/>
  <c r="W22" i="37"/>
  <c r="U22" i="37"/>
  <c r="S278" i="37"/>
  <c r="S134" i="37"/>
  <c r="S374" i="37"/>
  <c r="S160" i="37"/>
  <c r="S297" i="37"/>
  <c r="S294" i="37"/>
  <c r="S143" i="37"/>
  <c r="S157" i="37"/>
  <c r="S181" i="37"/>
  <c r="S224" i="37"/>
  <c r="S233" i="37"/>
  <c r="S270" i="37"/>
  <c r="S300" i="37"/>
  <c r="S304" i="37"/>
  <c r="S306" i="37"/>
  <c r="S308" i="37"/>
  <c r="S312" i="37"/>
  <c r="S323" i="37"/>
  <c r="S328" i="37"/>
  <c r="S367" i="37"/>
  <c r="S370" i="37"/>
  <c r="S372" i="37"/>
  <c r="S375" i="37"/>
  <c r="S386" i="37"/>
  <c r="S390" i="37"/>
  <c r="S396" i="37"/>
  <c r="S419" i="37"/>
  <c r="S430" i="37"/>
  <c r="S433" i="37"/>
  <c r="S435" i="37"/>
  <c r="S440" i="37"/>
  <c r="S442" i="37"/>
  <c r="S444" i="37"/>
  <c r="S447" i="37"/>
  <c r="S449" i="37"/>
  <c r="S454" i="37"/>
  <c r="S461" i="37"/>
  <c r="S469" i="37"/>
  <c r="S472" i="37"/>
  <c r="S68" i="37"/>
  <c r="S74" i="37"/>
  <c r="S475" i="37"/>
  <c r="S504" i="37"/>
  <c r="S107" i="37"/>
  <c r="S133" i="37"/>
  <c r="S211" i="37"/>
  <c r="S253" i="37"/>
  <c r="S255" i="37"/>
  <c r="S271" i="37"/>
  <c r="S273" i="37"/>
  <c r="S280" i="37"/>
  <c r="S408" i="37"/>
  <c r="S397" i="37"/>
  <c r="S139" i="37"/>
  <c r="S140" i="37"/>
  <c r="S54" i="37"/>
  <c r="S245" i="37"/>
  <c r="T167" i="37"/>
  <c r="T250" i="37"/>
  <c r="T184" i="37"/>
  <c r="T289" i="37"/>
  <c r="V388" i="37"/>
  <c r="AB388" i="37"/>
  <c r="AC388" i="37"/>
  <c r="W388" i="37"/>
  <c r="U388" i="37"/>
  <c r="T139" i="37"/>
  <c r="S123" i="37"/>
  <c r="T151" i="37"/>
  <c r="T304" i="37"/>
  <c r="S62" i="37"/>
  <c r="T109" i="37"/>
  <c r="V58" i="37"/>
  <c r="AB58" i="37"/>
  <c r="AC58" i="37"/>
  <c r="W58" i="37"/>
  <c r="U58" i="37"/>
  <c r="V53" i="37"/>
  <c r="AB53" i="37"/>
  <c r="AC53" i="37"/>
  <c r="AC52" i="37"/>
  <c r="W52" i="37"/>
  <c r="U52" i="37"/>
  <c r="T88" i="37"/>
  <c r="T67" i="37"/>
  <c r="T98" i="37"/>
  <c r="V111" i="37"/>
  <c r="AB111" i="37"/>
  <c r="AC111" i="37"/>
  <c r="W111" i="37"/>
  <c r="U111" i="37"/>
  <c r="T73" i="37"/>
  <c r="T63" i="37"/>
  <c r="V114" i="37"/>
  <c r="AB114" i="37"/>
  <c r="AC114" i="37"/>
  <c r="W114" i="37"/>
  <c r="U114" i="37"/>
  <c r="T519" i="37"/>
  <c r="T487" i="37"/>
  <c r="T473" i="37"/>
  <c r="T510" i="37"/>
  <c r="T502" i="37"/>
  <c r="V492" i="37"/>
  <c r="AB492" i="37"/>
  <c r="AC492" i="37"/>
  <c r="W492" i="37"/>
  <c r="U492" i="37"/>
  <c r="S78" i="37"/>
  <c r="S313" i="37"/>
  <c r="S295" i="37"/>
  <c r="S340" i="37"/>
  <c r="S153" i="37"/>
  <c r="S222" i="37"/>
  <c r="S302" i="37"/>
  <c r="S315" i="37"/>
  <c r="S371" i="37"/>
  <c r="S391" i="37"/>
  <c r="S434" i="37"/>
  <c r="S446" i="37"/>
  <c r="S462" i="37"/>
  <c r="S530" i="37"/>
  <c r="S125" i="37"/>
  <c r="S251" i="37"/>
  <c r="S277" i="37"/>
  <c r="S137" i="37"/>
  <c r="T175" i="37"/>
  <c r="S121" i="37"/>
  <c r="T170" i="37"/>
  <c r="T81" i="37"/>
  <c r="V109" i="37"/>
  <c r="AB109" i="37"/>
  <c r="AC109" i="37"/>
  <c r="W109" i="37"/>
  <c r="U109" i="37"/>
  <c r="V67" i="37"/>
  <c r="AB67" i="37"/>
  <c r="AC67" i="37"/>
  <c r="W67" i="37"/>
  <c r="U67" i="37"/>
  <c r="V110" i="37"/>
  <c r="AB110" i="37"/>
  <c r="AC110" i="37"/>
  <c r="W110" i="37"/>
  <c r="U110" i="37"/>
  <c r="T74" i="37"/>
  <c r="S79" i="37"/>
  <c r="V70" i="37"/>
  <c r="AB70" i="37"/>
  <c r="AC70" i="37"/>
  <c r="W70" i="37"/>
  <c r="U70" i="37"/>
  <c r="T534" i="37"/>
  <c r="V502" i="37"/>
  <c r="AB502" i="37"/>
  <c r="AC502" i="37"/>
  <c r="W502" i="37"/>
  <c r="U502" i="37"/>
  <c r="T450" i="37"/>
  <c r="T538" i="37"/>
  <c r="T497" i="37"/>
  <c r="T508" i="37"/>
  <c r="V487" i="37"/>
  <c r="AB487" i="37"/>
  <c r="AC487" i="37"/>
  <c r="W487" i="37"/>
  <c r="U487" i="37"/>
  <c r="T526" i="37"/>
  <c r="S108" i="37"/>
  <c r="V506" i="37"/>
  <c r="AB506" i="37"/>
  <c r="AC506" i="37"/>
  <c r="AC505" i="37"/>
  <c r="W505" i="37"/>
  <c r="U505" i="37"/>
  <c r="T474" i="37"/>
  <c r="V504" i="37"/>
  <c r="AB504" i="37"/>
  <c r="AC504" i="37"/>
  <c r="W504" i="37"/>
  <c r="U504" i="37"/>
  <c r="T481" i="37"/>
  <c r="V510" i="37"/>
  <c r="AB510" i="37"/>
  <c r="AC510" i="37"/>
  <c r="S22" i="37"/>
  <c r="S177" i="37"/>
  <c r="S75" i="37"/>
  <c r="S265" i="37"/>
  <c r="S151" i="37"/>
  <c r="S221" i="37"/>
  <c r="S298" i="37"/>
  <c r="S311" i="37"/>
  <c r="S368" i="37"/>
  <c r="S388" i="37"/>
  <c r="S431" i="37"/>
  <c r="S443" i="37"/>
  <c r="S460" i="37"/>
  <c r="S498" i="37"/>
  <c r="S215" i="37"/>
  <c r="S210" i="37"/>
  <c r="S272" i="37"/>
  <c r="S51" i="37"/>
  <c r="S249" i="37"/>
  <c r="S415" i="37"/>
  <c r="S500" i="37"/>
  <c r="T396" i="37"/>
  <c r="T155" i="37"/>
  <c r="T174" i="37"/>
  <c r="T200" i="37"/>
  <c r="T160" i="37"/>
  <c r="V78" i="37"/>
  <c r="AB78" i="37"/>
  <c r="AC78" i="37"/>
  <c r="W78" i="37"/>
  <c r="U78" i="37"/>
  <c r="S87" i="37"/>
  <c r="T71" i="37"/>
  <c r="S88" i="37"/>
  <c r="T548" i="37"/>
  <c r="T515" i="37"/>
  <c r="V511" i="37"/>
  <c r="AB511" i="37"/>
  <c r="AC511" i="37"/>
  <c r="W511" i="37"/>
  <c r="U511" i="37"/>
  <c r="T446" i="37"/>
  <c r="V534" i="37"/>
  <c r="AB534" i="37"/>
  <c r="AC534" i="37"/>
  <c r="W534" i="37"/>
  <c r="U534" i="37"/>
  <c r="T480" i="37"/>
  <c r="V498" i="37"/>
  <c r="AB498" i="37"/>
  <c r="AC498" i="37"/>
  <c r="W498" i="37"/>
  <c r="U498" i="37"/>
  <c r="T477" i="37"/>
  <c r="T54" i="37"/>
  <c r="T495" i="37"/>
  <c r="T467" i="37"/>
  <c r="T72" i="37"/>
  <c r="V466" i="37"/>
  <c r="AB466" i="37"/>
  <c r="AC466" i="37"/>
  <c r="W466" i="37"/>
  <c r="U466" i="37"/>
  <c r="T444" i="37"/>
  <c r="T433" i="37"/>
  <c r="T404" i="37"/>
  <c r="T383" i="37"/>
  <c r="T342" i="37"/>
  <c r="T451" i="37"/>
  <c r="T411" i="37"/>
  <c r="T390" i="37"/>
  <c r="T359" i="37"/>
  <c r="T333" i="37"/>
  <c r="T272" i="37"/>
  <c r="T314" i="37"/>
  <c r="T282" i="37"/>
  <c r="T217" i="37"/>
  <c r="T318" i="37"/>
  <c r="T224" i="37"/>
  <c r="T298" i="37"/>
  <c r="T266" i="37"/>
  <c r="T252" i="37"/>
  <c r="T212" i="37"/>
  <c r="T493" i="37"/>
  <c r="T511" i="37"/>
  <c r="T448" i="37"/>
  <c r="T512" i="37"/>
  <c r="T421" i="37"/>
  <c r="V390" i="37"/>
  <c r="AB390" i="37"/>
  <c r="V353" i="37"/>
  <c r="AB353" i="37"/>
  <c r="V333" i="37"/>
  <c r="AB333" i="37"/>
  <c r="AC333" i="37"/>
  <c r="W333" i="37"/>
  <c r="U333" i="37"/>
  <c r="T426" i="37"/>
  <c r="T405" i="37"/>
  <c r="T382" i="37"/>
  <c r="V348" i="37"/>
  <c r="AB348" i="37"/>
  <c r="T317" i="37"/>
  <c r="V226" i="37"/>
  <c r="AB226" i="37"/>
  <c r="AC226" i="37"/>
  <c r="W226" i="37"/>
  <c r="U226" i="37"/>
  <c r="V300" i="37"/>
  <c r="AB300" i="37"/>
  <c r="T273" i="37"/>
  <c r="V252" i="37"/>
  <c r="AB252" i="37"/>
  <c r="AC252" i="37"/>
  <c r="W252" i="37"/>
  <c r="U252" i="37"/>
  <c r="T240" i="37"/>
  <c r="V223" i="37"/>
  <c r="AB223" i="37"/>
  <c r="AC223" i="37"/>
  <c r="W223" i="37"/>
  <c r="U223" i="37"/>
  <c r="T294" i="37"/>
  <c r="T258" i="37"/>
  <c r="S213" i="98"/>
  <c r="S197" i="98"/>
  <c r="S2" i="98"/>
  <c r="S189" i="98"/>
  <c r="S272" i="98"/>
  <c r="S201" i="98"/>
  <c r="V3" i="98"/>
  <c r="AB3" i="98"/>
  <c r="AC3" i="98"/>
  <c r="W3" i="98"/>
  <c r="U3" i="98"/>
  <c r="R550" i="37"/>
  <c r="AA563" i="37"/>
  <c r="AA612" i="37"/>
  <c r="V214" i="37"/>
  <c r="AB214" i="37"/>
  <c r="AC214" i="37"/>
  <c r="W214" i="37"/>
  <c r="U214" i="37"/>
  <c r="S216" i="98"/>
  <c r="S205" i="98"/>
  <c r="S193" i="98"/>
  <c r="T7" i="98"/>
  <c r="S104" i="98"/>
  <c r="T3" i="98"/>
  <c r="S195" i="98"/>
  <c r="S267" i="98"/>
  <c r="V2" i="98"/>
  <c r="AB2" i="98"/>
  <c r="AC2" i="98"/>
  <c r="W2" i="98"/>
  <c r="U2" i="98"/>
  <c r="S3" i="98"/>
  <c r="S349" i="37"/>
  <c r="S344" i="37"/>
  <c r="S342" i="37"/>
  <c r="S339" i="37"/>
  <c r="S336" i="37"/>
  <c r="S332" i="37"/>
  <c r="S296" i="37"/>
  <c r="S292" i="37"/>
  <c r="S288" i="37"/>
  <c r="S276" i="37"/>
  <c r="S246" i="37"/>
  <c r="S360" i="37"/>
  <c r="S187" i="37"/>
  <c r="S436" i="37"/>
  <c r="S519" i="37"/>
  <c r="V39" i="37"/>
  <c r="AB39" i="37"/>
  <c r="V28" i="37"/>
  <c r="AB28" i="37"/>
  <c r="AC28" i="37"/>
  <c r="W28" i="37"/>
  <c r="U28" i="37"/>
  <c r="T15" i="37"/>
  <c r="T36" i="37"/>
  <c r="S96" i="37"/>
  <c r="S282" i="37"/>
  <c r="S259" i="37"/>
  <c r="S537" i="37"/>
  <c r="S392" i="37"/>
  <c r="S474" i="37"/>
  <c r="S195" i="37"/>
  <c r="S41" i="37"/>
  <c r="S136" i="37"/>
  <c r="S484" i="37"/>
  <c r="S513" i="37"/>
  <c r="S299" i="37"/>
  <c r="S378" i="37"/>
  <c r="S376" i="37"/>
  <c r="S369" i="37"/>
  <c r="S365" i="37"/>
  <c r="S361" i="37"/>
  <c r="S303" i="37"/>
  <c r="S293" i="37"/>
  <c r="S268" i="37"/>
  <c r="S214" i="37"/>
  <c r="S132" i="37"/>
  <c r="S338" i="37"/>
  <c r="S155" i="37"/>
  <c r="S354" i="37"/>
  <c r="V31" i="37"/>
  <c r="AB31" i="37"/>
  <c r="AC31" i="37"/>
  <c r="W31" i="37"/>
  <c r="U31" i="37"/>
  <c r="S9" i="37"/>
  <c r="V30" i="37"/>
  <c r="AB30" i="37"/>
  <c r="AC30" i="37"/>
  <c r="W30" i="37"/>
  <c r="U30" i="37"/>
  <c r="S24" i="37"/>
  <c r="S199" i="98"/>
  <c r="S191" i="98"/>
  <c r="S102" i="98"/>
  <c r="T2" i="98"/>
  <c r="V5" i="98"/>
  <c r="AB5" i="98"/>
  <c r="AC5" i="98"/>
  <c r="W5" i="98"/>
  <c r="U5" i="98"/>
  <c r="S7" i="98"/>
  <c r="V4" i="98"/>
  <c r="AB4" i="98"/>
  <c r="AC4" i="98"/>
  <c r="W4" i="98"/>
  <c r="U4" i="98"/>
  <c r="T4" i="98"/>
  <c r="T5" i="37"/>
  <c r="T6" i="37"/>
  <c r="S6" i="37"/>
  <c r="V6" i="37"/>
  <c r="AB6" i="37"/>
  <c r="AC6" i="37"/>
  <c r="W6" i="37"/>
  <c r="U6" i="37"/>
  <c r="S526" i="37"/>
  <c r="T9" i="37"/>
  <c r="T17" i="37"/>
  <c r="T25" i="37"/>
  <c r="T33" i="37"/>
  <c r="V34" i="37"/>
  <c r="AB34" i="37"/>
  <c r="V12" i="37"/>
  <c r="AB12" i="37"/>
  <c r="AC12" i="37"/>
  <c r="W12" i="37"/>
  <c r="U12" i="37"/>
  <c r="S21" i="37"/>
  <c r="T26" i="37"/>
  <c r="T12" i="37"/>
  <c r="V18" i="37"/>
  <c r="AB18" i="37"/>
  <c r="AC18" i="37"/>
  <c r="W18" i="37"/>
  <c r="U18" i="37"/>
  <c r="S4" i="37"/>
  <c r="S5" i="37"/>
  <c r="T3" i="37"/>
  <c r="S3" i="37"/>
  <c r="V5" i="37"/>
  <c r="AB5" i="37"/>
  <c r="AC5" i="37"/>
  <c r="W5" i="37"/>
  <c r="U5" i="37"/>
  <c r="S413" i="37"/>
  <c r="S12" i="37"/>
  <c r="S20" i="37"/>
  <c r="S28" i="37"/>
  <c r="S36" i="37"/>
  <c r="S35" i="37"/>
  <c r="S13" i="37"/>
  <c r="T22" i="37"/>
  <c r="T30" i="37"/>
  <c r="V14" i="37"/>
  <c r="AB14" i="37"/>
  <c r="AC14" i="37"/>
  <c r="W14" i="37"/>
  <c r="U14" i="37"/>
  <c r="S19" i="37"/>
  <c r="T24" i="37"/>
  <c r="T4" i="37"/>
  <c r="S7" i="37"/>
  <c r="S16" i="37"/>
  <c r="S32" i="37"/>
  <c r="V38" i="37"/>
  <c r="AB38" i="37"/>
  <c r="S25" i="37"/>
  <c r="T16" i="37"/>
  <c r="V26" i="37"/>
  <c r="AB26" i="37"/>
  <c r="AC26" i="37"/>
  <c r="W26" i="37"/>
  <c r="U26" i="37"/>
  <c r="S31" i="37"/>
  <c r="S14" i="37"/>
  <c r="T19" i="37"/>
  <c r="V25" i="37"/>
  <c r="AB25" i="37"/>
  <c r="AC25" i="37"/>
  <c r="W25" i="37"/>
  <c r="U25" i="37"/>
  <c r="S30" i="37"/>
  <c r="S38" i="37"/>
  <c r="S17" i="37"/>
  <c r="V32" i="37"/>
  <c r="AB32" i="37"/>
  <c r="AC32" i="37"/>
  <c r="W32" i="37"/>
  <c r="U32" i="37"/>
  <c r="S37" i="37"/>
  <c r="V37" i="37"/>
  <c r="AB37" i="37"/>
  <c r="V11" i="37"/>
  <c r="AB11" i="37"/>
  <c r="AC11" i="37"/>
  <c r="W11" i="37"/>
  <c r="U11" i="37"/>
  <c r="T8" i="37"/>
  <c r="S290" i="37"/>
  <c r="S287" i="37"/>
  <c r="S39" i="37"/>
  <c r="S491" i="37"/>
  <c r="S547" i="37"/>
  <c r="S362" i="37"/>
  <c r="S518" i="37"/>
  <c r="S356" i="37"/>
  <c r="S242" i="37"/>
  <c r="S250" i="37"/>
  <c r="S267" i="37"/>
  <c r="S464" i="37"/>
  <c r="S463" i="37"/>
  <c r="S145" i="37"/>
  <c r="S154" i="37"/>
  <c r="S164" i="37"/>
  <c r="S168" i="37"/>
  <c r="S182" i="37"/>
  <c r="S186" i="37"/>
  <c r="S196" i="37"/>
  <c r="S204" i="37"/>
  <c r="S206" i="37"/>
  <c r="S258" i="37"/>
  <c r="S281" i="37"/>
  <c r="S285" i="37"/>
  <c r="S301" i="37"/>
  <c r="S310" i="37"/>
  <c r="S314" i="37"/>
  <c r="S317" i="37"/>
  <c r="S330" i="37"/>
  <c r="S335" i="37"/>
  <c r="S341" i="37"/>
  <c r="S346" i="37"/>
  <c r="S353" i="37"/>
  <c r="S358" i="37"/>
  <c r="S379" i="37"/>
  <c r="S389" i="37"/>
  <c r="S414" i="37"/>
  <c r="S490" i="37"/>
  <c r="S172" i="37"/>
  <c r="S176" i="37"/>
  <c r="S266" i="37"/>
  <c r="T2" i="37"/>
  <c r="V2" i="37"/>
  <c r="AB2" i="37"/>
  <c r="AC2" i="37"/>
  <c r="W2" i="37"/>
  <c r="U2" i="37"/>
  <c r="S517" i="37"/>
  <c r="T29" i="37"/>
  <c r="T14" i="37"/>
  <c r="S11" i="37"/>
  <c r="S23" i="37"/>
  <c r="S10" i="37"/>
  <c r="V17" i="37"/>
  <c r="AB17" i="37"/>
  <c r="AC17" i="37"/>
  <c r="W17" i="37"/>
  <c r="U17" i="37"/>
  <c r="T23" i="37"/>
  <c r="T31" i="37"/>
  <c r="T10" i="37"/>
  <c r="S29" i="37"/>
  <c r="T38" i="37"/>
  <c r="V33" i="37"/>
  <c r="AB33" i="37"/>
  <c r="AC33" i="37"/>
  <c r="W33" i="37"/>
  <c r="U33" i="37"/>
  <c r="V35" i="37"/>
  <c r="AB35" i="37"/>
  <c r="S527" i="37"/>
  <c r="S544" i="37"/>
  <c r="S546" i="37"/>
  <c r="S50" i="37"/>
  <c r="S516" i="37"/>
  <c r="S381" i="37"/>
  <c r="S384" i="37"/>
  <c r="S252" i="37"/>
  <c r="S149" i="37"/>
  <c r="S185" i="37"/>
  <c r="S244" i="37"/>
  <c r="S309" i="37"/>
  <c r="S333" i="37"/>
  <c r="S357" i="37"/>
  <c r="S400" i="37"/>
  <c r="S402" i="37"/>
  <c r="S404" i="37"/>
  <c r="S406" i="37"/>
  <c r="S411" i="37"/>
  <c r="S416" i="37"/>
  <c r="S420" i="37"/>
  <c r="S425" i="37"/>
  <c r="S439" i="37"/>
  <c r="S452" i="37"/>
  <c r="S467" i="37"/>
  <c r="S473" i="37"/>
  <c r="S478" i="37"/>
  <c r="S480" i="37"/>
  <c r="S486" i="37"/>
  <c r="S492" i="37"/>
  <c r="S494" i="37"/>
  <c r="S496" i="37"/>
  <c r="S508" i="37"/>
  <c r="S510" i="37"/>
  <c r="S512" i="37"/>
  <c r="S515" i="37"/>
  <c r="S536" i="37"/>
  <c r="S540" i="37"/>
  <c r="S542" i="37"/>
  <c r="S458" i="37"/>
  <c r="S465" i="37"/>
  <c r="S502" i="37"/>
  <c r="S520" i="37"/>
  <c r="S522" i="37"/>
  <c r="S548" i="37"/>
  <c r="S319" i="37"/>
  <c r="S213" i="37"/>
  <c r="S240" i="37"/>
  <c r="S359" i="37"/>
  <c r="S488" i="37"/>
  <c r="S141" i="37"/>
  <c r="S188" i="37"/>
  <c r="S190" i="37"/>
  <c r="S192" i="37"/>
  <c r="S194" i="37"/>
  <c r="S198" i="37"/>
  <c r="S201" i="37"/>
  <c r="S203" i="37"/>
  <c r="S212" i="37"/>
  <c r="S227" i="37"/>
  <c r="S230" i="37"/>
  <c r="S237" i="37"/>
  <c r="S239" i="37"/>
  <c r="S243" i="37"/>
  <c r="S257" i="37"/>
  <c r="S260" i="37"/>
  <c r="S263" i="37"/>
  <c r="S274" i="37"/>
  <c r="S279" i="37"/>
  <c r="S421" i="37"/>
  <c r="S456" i="37"/>
  <c r="S471" i="37"/>
  <c r="S104" i="37"/>
  <c r="V4" i="37"/>
  <c r="AB4" i="37"/>
  <c r="AC4" i="37"/>
  <c r="W4" i="37"/>
  <c r="U4" i="37"/>
  <c r="V3" i="37"/>
  <c r="AB3" i="37"/>
  <c r="AC3" i="37"/>
  <c r="W3" i="37"/>
  <c r="U3" i="37"/>
  <c r="T13" i="37"/>
  <c r="T37" i="37"/>
  <c r="V20" i="37"/>
  <c r="AB20" i="37"/>
  <c r="AC20" i="37"/>
  <c r="W20" i="37"/>
  <c r="U20" i="37"/>
  <c r="S15" i="37"/>
  <c r="S27" i="37"/>
  <c r="T11" i="37"/>
  <c r="S18" i="37"/>
  <c r="S26" i="37"/>
  <c r="S34" i="37"/>
  <c r="V16" i="37"/>
  <c r="AB16" i="37"/>
  <c r="AC16" i="37"/>
  <c r="W16" i="37"/>
  <c r="U16" i="37"/>
  <c r="S33" i="37"/>
  <c r="V27" i="37"/>
  <c r="AB27" i="37"/>
  <c r="AC27" i="37"/>
  <c r="W27" i="37"/>
  <c r="U27" i="37"/>
  <c r="V19" i="37"/>
  <c r="AB19" i="37"/>
  <c r="AC19" i="37"/>
  <c r="W19" i="37"/>
  <c r="U19" i="37"/>
  <c r="S8" i="37"/>
  <c r="S532" i="37"/>
  <c r="S549" i="37"/>
  <c r="S248" i="37"/>
  <c r="S398" i="37"/>
  <c r="S180" i="37"/>
  <c r="S205" i="37"/>
  <c r="S289" i="37"/>
  <c r="S329" i="37"/>
  <c r="S351" i="37"/>
  <c r="S393" i="37"/>
  <c r="S531" i="37"/>
  <c r="T7" i="37"/>
  <c r="V7" i="37"/>
  <c r="AB7" i="37"/>
  <c r="AC7" i="37"/>
  <c r="W7" i="37"/>
  <c r="U7" i="37"/>
  <c r="T21" i="37"/>
  <c r="T32" i="37"/>
  <c r="V24" i="37"/>
  <c r="AB24" i="37"/>
  <c r="AC24" i="37"/>
  <c r="W24" i="37"/>
  <c r="U24" i="37"/>
  <c r="T20" i="37"/>
  <c r="T28" i="37"/>
  <c r="V13" i="37"/>
  <c r="AB13" i="37"/>
  <c r="AC13" i="37"/>
  <c r="W13" i="37"/>
  <c r="U13" i="37"/>
  <c r="V21" i="37"/>
  <c r="AB21" i="37"/>
  <c r="AC21" i="37"/>
  <c r="W21" i="37"/>
  <c r="U21" i="37"/>
  <c r="T27" i="37"/>
  <c r="T35" i="37"/>
  <c r="T18" i="37"/>
  <c r="T34" i="37"/>
  <c r="V23" i="37"/>
  <c r="AB23" i="37"/>
  <c r="AC23" i="37"/>
  <c r="W23" i="37"/>
  <c r="U23" i="37"/>
  <c r="V9" i="37"/>
  <c r="AB9" i="37"/>
  <c r="AC9" i="37"/>
  <c r="W9" i="37"/>
  <c r="U9" i="37"/>
  <c r="V8" i="37"/>
  <c r="AB8" i="37"/>
  <c r="AC8" i="37"/>
  <c r="W8" i="37"/>
  <c r="U8" i="37"/>
  <c r="S506" i="37"/>
  <c r="T39" i="37"/>
  <c r="AA581" i="37"/>
  <c r="S42" i="37"/>
  <c r="S432" i="37"/>
  <c r="S545" i="37"/>
  <c r="S380" i="37"/>
  <c r="S382" i="37"/>
  <c r="S437" i="37"/>
  <c r="S165" i="37"/>
  <c r="S199" i="37"/>
  <c r="S284" i="37"/>
  <c r="S316" i="37"/>
  <c r="S345" i="37"/>
  <c r="S387" i="37"/>
  <c r="S175" i="37"/>
  <c r="S399" i="37"/>
  <c r="S401" i="37"/>
  <c r="S403" i="37"/>
  <c r="S405" i="37"/>
  <c r="S407" i="37"/>
  <c r="S412" i="37"/>
  <c r="S417" i="37"/>
  <c r="S422" i="37"/>
  <c r="S426" i="37"/>
  <c r="S451" i="37"/>
  <c r="S466" i="37"/>
  <c r="S468" i="37"/>
  <c r="S476" i="37"/>
  <c r="S479" i="37"/>
  <c r="S481" i="37"/>
  <c r="S487" i="37"/>
  <c r="S493" i="37"/>
  <c r="S495" i="37"/>
  <c r="S497" i="37"/>
  <c r="S509" i="37"/>
  <c r="S511" i="37"/>
  <c r="S514" i="37"/>
  <c r="S533" i="37"/>
  <c r="S538" i="37"/>
  <c r="S541" i="37"/>
  <c r="S459" i="37"/>
  <c r="S501" i="37"/>
  <c r="S505" i="37"/>
  <c r="S521" i="37"/>
  <c r="S525" i="37"/>
  <c r="S161" i="37"/>
  <c r="S217" i="37"/>
  <c r="S355" i="37"/>
  <c r="S275" i="37"/>
  <c r="S445" i="37"/>
  <c r="S159" i="37"/>
  <c r="S409" i="37"/>
  <c r="S135" i="37"/>
  <c r="S142" i="37"/>
  <c r="S189" i="37"/>
  <c r="S191" i="37"/>
  <c r="S193" i="37"/>
  <c r="S197" i="37"/>
  <c r="S200" i="37"/>
  <c r="S202" i="37"/>
  <c r="S209" i="37"/>
  <c r="S216" i="37"/>
  <c r="S229" i="37"/>
  <c r="S236" i="37"/>
  <c r="V7" i="98"/>
  <c r="AB7" i="98"/>
  <c r="AC7" i="98"/>
  <c r="W7" i="98"/>
  <c r="U7" i="98"/>
  <c r="S5" i="98"/>
  <c r="T6" i="98"/>
  <c r="V6" i="98"/>
  <c r="AB6" i="98"/>
  <c r="AC6" i="98"/>
  <c r="W6" i="98"/>
  <c r="U6" i="98"/>
  <c r="T5" i="98"/>
  <c r="S235" i="98"/>
  <c r="S6" i="98"/>
  <c r="AC235" i="37"/>
  <c r="AC234" i="37"/>
  <c r="W234" i="37"/>
  <c r="U234" i="37"/>
  <c r="AA235" i="37"/>
  <c r="AE500" i="37"/>
  <c r="AA591" i="37"/>
  <c r="AA619" i="37"/>
  <c r="AC531" i="37"/>
  <c r="W531" i="37"/>
  <c r="U531" i="37"/>
  <c r="AA577" i="37"/>
  <c r="AA626" i="37"/>
  <c r="AA570" i="37"/>
  <c r="AA583" i="37"/>
  <c r="AA576" i="37"/>
  <c r="AC526" i="98"/>
  <c r="W526" i="98"/>
  <c r="U526" i="98"/>
  <c r="AC531" i="98"/>
  <c r="W531" i="98"/>
  <c r="U531" i="98"/>
  <c r="AC78" i="98"/>
  <c r="W78" i="98"/>
  <c r="U78" i="98"/>
  <c r="AA574" i="37"/>
  <c r="AA567" i="37"/>
  <c r="AA569" i="37"/>
  <c r="AC242" i="98"/>
  <c r="AC241" i="98"/>
  <c r="W241" i="98"/>
  <c r="U241" i="98"/>
  <c r="AA647" i="37"/>
  <c r="AA640" i="37"/>
  <c r="AA34" i="37"/>
  <c r="AA598" i="37"/>
  <c r="AA277" i="37"/>
  <c r="AC277" i="37"/>
  <c r="AC276" i="37"/>
  <c r="W276" i="37"/>
  <c r="U276" i="37"/>
  <c r="AC340" i="37"/>
  <c r="W340" i="37"/>
  <c r="U340" i="37"/>
  <c r="Z301" i="37"/>
  <c r="AA300" i="37"/>
  <c r="AC144" i="37"/>
  <c r="W144" i="37"/>
  <c r="U144" i="37"/>
  <c r="AA145" i="37"/>
  <c r="AC322" i="37"/>
  <c r="AC321" i="37"/>
  <c r="W321" i="37"/>
  <c r="U321" i="37"/>
  <c r="AA322" i="37"/>
  <c r="AC362" i="37"/>
  <c r="W362" i="37"/>
  <c r="U362" i="37"/>
  <c r="AA363" i="37"/>
  <c r="AC363" i="37"/>
  <c r="W363" i="37"/>
  <c r="U363" i="37"/>
  <c r="AA364" i="37"/>
  <c r="AA18" i="37"/>
  <c r="AC436" i="37"/>
  <c r="W436" i="37"/>
  <c r="U436" i="37"/>
  <c r="AA633" i="37"/>
  <c r="AA122" i="37"/>
  <c r="AC122" i="37"/>
  <c r="AC121" i="37"/>
  <c r="AC120" i="37"/>
  <c r="W120" i="37"/>
  <c r="Z35" i="37"/>
  <c r="AC34" i="37"/>
  <c r="W34" i="37"/>
  <c r="U34" i="37"/>
  <c r="AD35" i="37"/>
  <c r="AE35" i="37"/>
  <c r="Y35" i="37"/>
  <c r="AA35" i="37"/>
  <c r="A36" i="37"/>
  <c r="AD343" i="37"/>
  <c r="AE343" i="37"/>
  <c r="A344" i="37"/>
  <c r="Z343" i="37"/>
  <c r="A366" i="37"/>
  <c r="AD365" i="37"/>
  <c r="AE365" i="37"/>
  <c r="Z365" i="37"/>
  <c r="AD318" i="37"/>
  <c r="Z318" i="37"/>
  <c r="AD266" i="37"/>
  <c r="AE266" i="37"/>
  <c r="AE265" i="37"/>
  <c r="A405" i="37"/>
  <c r="AD404" i="37"/>
  <c r="AE404" i="37"/>
  <c r="Z404" i="37"/>
  <c r="AD46" i="37"/>
  <c r="AE46" i="37"/>
  <c r="Y46" i="37"/>
  <c r="AA46" i="37"/>
  <c r="AE45" i="37"/>
  <c r="Y45" i="37"/>
  <c r="AA45" i="37"/>
  <c r="AC259" i="37"/>
  <c r="AC258" i="37"/>
  <c r="AC257" i="37"/>
  <c r="W257" i="37"/>
  <c r="U257" i="37"/>
  <c r="AA259" i="37"/>
  <c r="AD317" i="37"/>
  <c r="AE317" i="37"/>
  <c r="AE316" i="37"/>
  <c r="A127" i="37"/>
  <c r="AD126" i="37"/>
  <c r="AE126" i="37"/>
  <c r="Z126" i="37"/>
  <c r="A155" i="37"/>
  <c r="AD154" i="37"/>
  <c r="AE154" i="37"/>
  <c r="Z154" i="37"/>
  <c r="AC222" i="98"/>
  <c r="W222" i="98"/>
  <c r="U222" i="98"/>
  <c r="AC436" i="98"/>
  <c r="W436" i="98"/>
  <c r="U436" i="98"/>
  <c r="AC394" i="98"/>
  <c r="W394" i="98"/>
  <c r="U394" i="98"/>
  <c r="AC134" i="98"/>
  <c r="W134" i="98"/>
  <c r="U134" i="98"/>
  <c r="AC305" i="98"/>
  <c r="AC304" i="98"/>
  <c r="AC303" i="98"/>
  <c r="W303" i="98"/>
  <c r="U303" i="98"/>
  <c r="AC399" i="98"/>
  <c r="W399" i="98"/>
  <c r="U399" i="98"/>
  <c r="AC52" i="98"/>
  <c r="W52" i="98"/>
  <c r="U52" i="98"/>
  <c r="AC172" i="98"/>
  <c r="W172" i="98"/>
  <c r="U172" i="98"/>
  <c r="AC93" i="98"/>
  <c r="W93" i="98"/>
  <c r="U93" i="98"/>
  <c r="AC81" i="98"/>
  <c r="W81" i="98"/>
  <c r="U81" i="98"/>
  <c r="AD302" i="37"/>
  <c r="AE302" i="37"/>
  <c r="AE301" i="37"/>
  <c r="AC517" i="98"/>
  <c r="AC516" i="98"/>
  <c r="W516" i="98"/>
  <c r="U516" i="98"/>
  <c r="AA613" i="98"/>
  <c r="AA615" i="98"/>
  <c r="AA634" i="98"/>
  <c r="AA636" i="98"/>
  <c r="AC425" i="37"/>
  <c r="W425" i="37"/>
  <c r="U425" i="37"/>
  <c r="AA620" i="98"/>
  <c r="AA622" i="98"/>
  <c r="AC514" i="37"/>
  <c r="W514" i="37"/>
  <c r="U514" i="37"/>
  <c r="AA599" i="98"/>
  <c r="AA601" i="98"/>
  <c r="AA606" i="98"/>
  <c r="AA608" i="98"/>
  <c r="AA585" i="98"/>
  <c r="AA587" i="98"/>
  <c r="AC390" i="37"/>
  <c r="W390" i="37"/>
  <c r="U390" i="37"/>
  <c r="AA641" i="98"/>
  <c r="AA643" i="98"/>
  <c r="AA592" i="98"/>
  <c r="AA594" i="98"/>
  <c r="AA627" i="98"/>
  <c r="AA629" i="98"/>
  <c r="AC500" i="37"/>
  <c r="AC499" i="37"/>
  <c r="W499" i="37"/>
  <c r="U499" i="37"/>
  <c r="AC509" i="37"/>
  <c r="W509" i="37"/>
  <c r="U509" i="37"/>
  <c r="AA588" i="37"/>
  <c r="AA590" i="37"/>
  <c r="AA630" i="37"/>
  <c r="AA632" i="37"/>
  <c r="AA644" i="37"/>
  <c r="AA646" i="37"/>
  <c r="AA616" i="37"/>
  <c r="AA618" i="37"/>
  <c r="AA602" i="37"/>
  <c r="AA604" i="37"/>
  <c r="AC238" i="37"/>
  <c r="W238" i="37"/>
  <c r="U238" i="37"/>
  <c r="AA623" i="37"/>
  <c r="AA625" i="37"/>
  <c r="AA637" i="37"/>
  <c r="AA639" i="37"/>
  <c r="AA609" i="37"/>
  <c r="AA611" i="37"/>
  <c r="AA595" i="37"/>
  <c r="AA597" i="37"/>
  <c r="AC170" i="37"/>
  <c r="W170" i="37"/>
  <c r="U170" i="37"/>
  <c r="S550" i="37"/>
  <c r="T550" i="37"/>
  <c r="AA560" i="37"/>
  <c r="T568" i="98"/>
  <c r="AA578" i="98"/>
  <c r="S568" i="98"/>
  <c r="AA301" i="37"/>
  <c r="Z302" i="37"/>
  <c r="A156" i="37"/>
  <c r="AD155" i="37"/>
  <c r="AE155" i="37"/>
  <c r="Z155" i="37"/>
  <c r="A367" i="37"/>
  <c r="AD366" i="37"/>
  <c r="AE366" i="37"/>
  <c r="Z366" i="37"/>
  <c r="AA126" i="37"/>
  <c r="AC125" i="37"/>
  <c r="W125" i="37"/>
  <c r="A406" i="37"/>
  <c r="AD405" i="37"/>
  <c r="AE405" i="37"/>
  <c r="Z405" i="37"/>
  <c r="AC317" i="37"/>
  <c r="AC316" i="37"/>
  <c r="W316" i="37"/>
  <c r="U316" i="37"/>
  <c r="Z319" i="37"/>
  <c r="AA318" i="37"/>
  <c r="A37" i="37"/>
  <c r="Z36" i="37"/>
  <c r="AC35" i="37"/>
  <c r="W35" i="37"/>
  <c r="U35" i="37"/>
  <c r="AD36" i="37"/>
  <c r="AE36" i="37"/>
  <c r="Y36" i="37"/>
  <c r="AA154" i="37"/>
  <c r="AC153" i="37"/>
  <c r="W153" i="37"/>
  <c r="U153" i="37"/>
  <c r="AD319" i="37"/>
  <c r="AE319" i="37"/>
  <c r="AE318" i="37"/>
  <c r="AA365" i="37"/>
  <c r="AC364" i="37"/>
  <c r="W364" i="37"/>
  <c r="U364" i="37"/>
  <c r="AC342" i="37"/>
  <c r="W342" i="37"/>
  <c r="U342" i="37"/>
  <c r="AA343" i="37"/>
  <c r="A128" i="37"/>
  <c r="AD127" i="37"/>
  <c r="AE127" i="37"/>
  <c r="Z127" i="37"/>
  <c r="AA404" i="37"/>
  <c r="AC403" i="37"/>
  <c r="W403" i="37"/>
  <c r="U403" i="37"/>
  <c r="A345" i="37"/>
  <c r="AD344" i="37"/>
  <c r="AE344" i="37"/>
  <c r="Z344" i="37"/>
  <c r="AA562" i="37"/>
  <c r="AA580" i="98"/>
  <c r="AA302" i="37"/>
  <c r="AC302" i="37"/>
  <c r="AC301" i="37"/>
  <c r="AC300" i="37"/>
  <c r="AC299" i="37"/>
  <c r="W299" i="37"/>
  <c r="U299" i="37"/>
  <c r="AA36" i="37"/>
  <c r="AC319" i="37"/>
  <c r="AC318" i="37"/>
  <c r="W318" i="37"/>
  <c r="U318" i="37"/>
  <c r="AA319" i="37"/>
  <c r="A346" i="37"/>
  <c r="AD345" i="37"/>
  <c r="AE345" i="37"/>
  <c r="Z345" i="37"/>
  <c r="AA127" i="37"/>
  <c r="AC126" i="37"/>
  <c r="W126" i="37"/>
  <c r="AD406" i="37"/>
  <c r="AE406" i="37"/>
  <c r="A407" i="37"/>
  <c r="Z406" i="37"/>
  <c r="AC365" i="37"/>
  <c r="W365" i="37"/>
  <c r="U365" i="37"/>
  <c r="AA366" i="37"/>
  <c r="AC154" i="37"/>
  <c r="W154" i="37"/>
  <c r="U154" i="37"/>
  <c r="AA155" i="37"/>
  <c r="Z37" i="37"/>
  <c r="AC36" i="37"/>
  <c r="W36" i="37"/>
  <c r="U36" i="37"/>
  <c r="AD37" i="37"/>
  <c r="AE37" i="37"/>
  <c r="Y37" i="37"/>
  <c r="A38" i="37"/>
  <c r="AC343" i="37"/>
  <c r="W343" i="37"/>
  <c r="U343" i="37"/>
  <c r="AA344" i="37"/>
  <c r="A129" i="37"/>
  <c r="AD128" i="37"/>
  <c r="AE128" i="37"/>
  <c r="Z128" i="37"/>
  <c r="AA405" i="37"/>
  <c r="AC404" i="37"/>
  <c r="W404" i="37"/>
  <c r="U404" i="37"/>
  <c r="A368" i="37"/>
  <c r="AD367" i="37"/>
  <c r="AE367" i="37"/>
  <c r="Z367" i="37"/>
  <c r="A157" i="37"/>
  <c r="AD156" i="37"/>
  <c r="AE156" i="37"/>
  <c r="Z156" i="37"/>
  <c r="AA37" i="37"/>
  <c r="AD129" i="37"/>
  <c r="AE129" i="37"/>
  <c r="A130" i="37"/>
  <c r="Z129" i="37"/>
  <c r="AA156" i="37"/>
  <c r="AC155" i="37"/>
  <c r="W155" i="37"/>
  <c r="U155" i="37"/>
  <c r="AA367" i="37"/>
  <c r="AC366" i="37"/>
  <c r="W366" i="37"/>
  <c r="U366" i="37"/>
  <c r="AD346" i="37"/>
  <c r="AE346" i="37"/>
  <c r="A347" i="37"/>
  <c r="Z346" i="37"/>
  <c r="AA128" i="37"/>
  <c r="AC127" i="37"/>
  <c r="W127" i="37"/>
  <c r="AA406" i="37"/>
  <c r="AC405" i="37"/>
  <c r="W405" i="37"/>
  <c r="U405" i="37"/>
  <c r="AD157" i="37"/>
  <c r="Z157" i="37"/>
  <c r="AD368" i="37"/>
  <c r="AE368" i="37"/>
  <c r="A369" i="37"/>
  <c r="Z368" i="37"/>
  <c r="Z38" i="37"/>
  <c r="AC37" i="37"/>
  <c r="W37" i="37"/>
  <c r="U37" i="37"/>
  <c r="AD38" i="37"/>
  <c r="AE38" i="37"/>
  <c r="Y38" i="37"/>
  <c r="AA38" i="37"/>
  <c r="A39" i="37"/>
  <c r="AD407" i="37"/>
  <c r="Z407" i="37"/>
  <c r="AC344" i="37"/>
  <c r="W344" i="37"/>
  <c r="U344" i="37"/>
  <c r="AA345" i="37"/>
  <c r="A370" i="37"/>
  <c r="AD369" i="37"/>
  <c r="AE369" i="37"/>
  <c r="Z369" i="37"/>
  <c r="Z39" i="37"/>
  <c r="AC38" i="37"/>
  <c r="W38" i="37"/>
  <c r="U38" i="37"/>
  <c r="AD39" i="37"/>
  <c r="AE39" i="37"/>
  <c r="Y39" i="37"/>
  <c r="A40" i="37"/>
  <c r="AC367" i="37"/>
  <c r="W367" i="37"/>
  <c r="U367" i="37"/>
  <c r="AA368" i="37"/>
  <c r="AD158" i="37"/>
  <c r="AE158" i="37"/>
  <c r="AE157" i="37"/>
  <c r="AA346" i="37"/>
  <c r="AC345" i="37"/>
  <c r="W345" i="37"/>
  <c r="U345" i="37"/>
  <c r="AA129" i="37"/>
  <c r="AC128" i="37"/>
  <c r="W128" i="37"/>
  <c r="AA407" i="37"/>
  <c r="Z408" i="37"/>
  <c r="AC406" i="37"/>
  <c r="W406" i="37"/>
  <c r="U406" i="37"/>
  <c r="AD347" i="37"/>
  <c r="AE347" i="37"/>
  <c r="A348" i="37"/>
  <c r="Z347" i="37"/>
  <c r="A131" i="37"/>
  <c r="AD130" i="37"/>
  <c r="AE130" i="37"/>
  <c r="Z130" i="37"/>
  <c r="AD408" i="37"/>
  <c r="AE408" i="37"/>
  <c r="AE407" i="37"/>
  <c r="Z158" i="37"/>
  <c r="AC156" i="37"/>
  <c r="W156" i="37"/>
  <c r="U156" i="37"/>
  <c r="AA157" i="37"/>
  <c r="AA39" i="37"/>
  <c r="A132" i="37"/>
  <c r="AD131" i="37"/>
  <c r="AE131" i="37"/>
  <c r="Z131" i="37"/>
  <c r="Z40" i="37"/>
  <c r="AD40" i="37"/>
  <c r="AC368" i="37"/>
  <c r="W368" i="37"/>
  <c r="U368" i="37"/>
  <c r="AA369" i="37"/>
  <c r="A349" i="37"/>
  <c r="AD348" i="37"/>
  <c r="AE348" i="37"/>
  <c r="Z348" i="37"/>
  <c r="AA158" i="37"/>
  <c r="AC158" i="37"/>
  <c r="AC157" i="37"/>
  <c r="W157" i="37"/>
  <c r="U157" i="37"/>
  <c r="AC129" i="37"/>
  <c r="W129" i="37"/>
  <c r="AA130" i="37"/>
  <c r="AA347" i="37"/>
  <c r="AC346" i="37"/>
  <c r="W346" i="37"/>
  <c r="U346" i="37"/>
  <c r="AA408" i="37"/>
  <c r="AC408" i="37"/>
  <c r="AC407" i="37"/>
  <c r="W407" i="37"/>
  <c r="U407" i="37"/>
  <c r="A371" i="37"/>
  <c r="AD370" i="37"/>
  <c r="AE370" i="37"/>
  <c r="Z370" i="37"/>
  <c r="AC369" i="37"/>
  <c r="W369" i="37"/>
  <c r="U369" i="37"/>
  <c r="AA370" i="37"/>
  <c r="AA131" i="37"/>
  <c r="AC130" i="37"/>
  <c r="W130" i="37"/>
  <c r="A372" i="37"/>
  <c r="AD371" i="37"/>
  <c r="AE371" i="37"/>
  <c r="Z371" i="37"/>
  <c r="A350" i="37"/>
  <c r="AD349" i="37"/>
  <c r="AE349" i="37"/>
  <c r="Z349" i="37"/>
  <c r="AD41" i="37"/>
  <c r="AE41" i="37"/>
  <c r="Y41" i="37"/>
  <c r="AE40" i="37"/>
  <c r="Y40" i="37"/>
  <c r="AA40" i="37"/>
  <c r="AC347" i="37"/>
  <c r="W347" i="37"/>
  <c r="U347" i="37"/>
  <c r="AA348" i="37"/>
  <c r="Z41" i="37"/>
  <c r="AC39" i="37"/>
  <c r="W39" i="37"/>
  <c r="U39" i="37"/>
  <c r="A133" i="37"/>
  <c r="AD132" i="37"/>
  <c r="AE132" i="37"/>
  <c r="Z132" i="37"/>
  <c r="AA132" i="37"/>
  <c r="AC131" i="37"/>
  <c r="W131" i="37"/>
  <c r="AA41" i="37"/>
  <c r="AA349" i="37"/>
  <c r="AC348" i="37"/>
  <c r="W348" i="37"/>
  <c r="U348" i="37"/>
  <c r="AC370" i="37"/>
  <c r="W370" i="37"/>
  <c r="U370" i="37"/>
  <c r="AA371" i="37"/>
  <c r="AC41" i="37"/>
  <c r="AC40" i="37"/>
  <c r="W40" i="37"/>
  <c r="U40" i="37"/>
  <c r="AD133" i="37"/>
  <c r="AE133" i="37"/>
  <c r="A134" i="37"/>
  <c r="Z133" i="37"/>
  <c r="AD350" i="37"/>
  <c r="AE350" i="37"/>
  <c r="A351" i="37"/>
  <c r="Z350" i="37"/>
  <c r="AD372" i="37"/>
  <c r="AE372" i="37"/>
  <c r="A373" i="37"/>
  <c r="Z372" i="37"/>
  <c r="AA350" i="37"/>
  <c r="AC349" i="37"/>
  <c r="W349" i="37"/>
  <c r="U349" i="37"/>
  <c r="AA133" i="37"/>
  <c r="AC132" i="37"/>
  <c r="W132" i="37"/>
  <c r="AA372" i="37"/>
  <c r="AC371" i="37"/>
  <c r="W371" i="37"/>
  <c r="U371" i="37"/>
  <c r="AD351" i="37"/>
  <c r="AE351" i="37"/>
  <c r="A352" i="37"/>
  <c r="Z351" i="37"/>
  <c r="AD134" i="37"/>
  <c r="Z134" i="37"/>
  <c r="A374" i="37"/>
  <c r="AD373" i="37"/>
  <c r="AE373" i="37"/>
  <c r="Z373" i="37"/>
  <c r="A375" i="37"/>
  <c r="AD374" i="37"/>
  <c r="AE374" i="37"/>
  <c r="Z374" i="37"/>
  <c r="A353" i="37"/>
  <c r="AD352" i="37"/>
  <c r="AE352" i="37"/>
  <c r="Z352" i="37"/>
  <c r="Z135" i="37"/>
  <c r="AA134" i="37"/>
  <c r="AC133" i="37"/>
  <c r="W133" i="37"/>
  <c r="AA373" i="37"/>
  <c r="AC372" i="37"/>
  <c r="W372" i="37"/>
  <c r="U372" i="37"/>
  <c r="AD135" i="37"/>
  <c r="AE135" i="37"/>
  <c r="AE134" i="37"/>
  <c r="AA351" i="37"/>
  <c r="AC350" i="37"/>
  <c r="W350" i="37"/>
  <c r="U350" i="37"/>
  <c r="AA135" i="37"/>
  <c r="AC135" i="37"/>
  <c r="AC134" i="37"/>
  <c r="W134" i="37"/>
  <c r="U134" i="37"/>
  <c r="AA352" i="37"/>
  <c r="AC351" i="37"/>
  <c r="W351" i="37"/>
  <c r="U351" i="37"/>
  <c r="AA374" i="37"/>
  <c r="AC373" i="37"/>
  <c r="W373" i="37"/>
  <c r="U373" i="37"/>
  <c r="A354" i="37"/>
  <c r="AD353" i="37"/>
  <c r="AE353" i="37"/>
  <c r="Z353" i="37"/>
  <c r="A376" i="37"/>
  <c r="AD375" i="37"/>
  <c r="AE375" i="37"/>
  <c r="Z375" i="37"/>
  <c r="AD354" i="37"/>
  <c r="AE354" i="37"/>
  <c r="A355" i="37"/>
  <c r="Z354" i="37"/>
  <c r="AA375" i="37"/>
  <c r="AC374" i="37"/>
  <c r="W374" i="37"/>
  <c r="U374" i="37"/>
  <c r="AD376" i="37"/>
  <c r="AE376" i="37"/>
  <c r="A377" i="37"/>
  <c r="Z376" i="37"/>
  <c r="AA353" i="37"/>
  <c r="AC352" i="37"/>
  <c r="W352" i="37"/>
  <c r="U352" i="37"/>
  <c r="A378" i="37"/>
  <c r="AD377" i="37"/>
  <c r="AE377" i="37"/>
  <c r="Z377" i="37"/>
  <c r="AA354" i="37"/>
  <c r="AC353" i="37"/>
  <c r="W353" i="37"/>
  <c r="U353" i="37"/>
  <c r="AD355" i="37"/>
  <c r="A357" i="37"/>
  <c r="Z355" i="37"/>
  <c r="AA376" i="37"/>
  <c r="AC375" i="37"/>
  <c r="W375" i="37"/>
  <c r="U375" i="37"/>
  <c r="A358" i="37"/>
  <c r="AD357" i="37"/>
  <c r="AE357" i="37"/>
  <c r="Z357" i="37"/>
  <c r="AD356" i="37"/>
  <c r="AE356" i="37"/>
  <c r="AE355" i="37"/>
  <c r="AC376" i="37"/>
  <c r="W376" i="37"/>
  <c r="U376" i="37"/>
  <c r="AA377" i="37"/>
  <c r="AC354" i="37"/>
  <c r="W354" i="37"/>
  <c r="U354" i="37"/>
  <c r="Z356" i="37"/>
  <c r="AA355" i="37"/>
  <c r="A379" i="37"/>
  <c r="AD378" i="37"/>
  <c r="AE378" i="37"/>
  <c r="Z378" i="37"/>
  <c r="A380" i="37"/>
  <c r="AD379" i="37"/>
  <c r="AE379" i="37"/>
  <c r="Z379" i="37"/>
  <c r="AA357" i="37"/>
  <c r="AC356" i="37"/>
  <c r="AC377" i="37"/>
  <c r="W377" i="37"/>
  <c r="U377" i="37"/>
  <c r="AA378" i="37"/>
  <c r="AA356" i="37"/>
  <c r="AC355" i="37"/>
  <c r="W355" i="37"/>
  <c r="U355" i="37"/>
  <c r="A359" i="37"/>
  <c r="AD358" i="37"/>
  <c r="AE358" i="37"/>
  <c r="Z358" i="37"/>
  <c r="AC378" i="37"/>
  <c r="W378" i="37"/>
  <c r="U378" i="37"/>
  <c r="AA379" i="37"/>
  <c r="AD359" i="37"/>
  <c r="Z359" i="37"/>
  <c r="AC357" i="37"/>
  <c r="W357" i="37"/>
  <c r="U357" i="37"/>
  <c r="AA358" i="37"/>
  <c r="AD380" i="37"/>
  <c r="AE380" i="37"/>
  <c r="A381" i="37"/>
  <c r="Z380" i="37"/>
  <c r="Z360" i="37"/>
  <c r="AA359" i="37"/>
  <c r="AC358" i="37"/>
  <c r="W358" i="37"/>
  <c r="U358" i="37"/>
  <c r="AD360" i="37"/>
  <c r="AE360" i="37"/>
  <c r="AE359" i="37"/>
  <c r="AC379" i="37"/>
  <c r="W379" i="37"/>
  <c r="U379" i="37"/>
  <c r="AA380" i="37"/>
  <c r="A382" i="37"/>
  <c r="AD381" i="37"/>
  <c r="AE381" i="37"/>
  <c r="Z381" i="37"/>
  <c r="AA381" i="37"/>
  <c r="AC380" i="37"/>
  <c r="W380" i="37"/>
  <c r="U380" i="37"/>
  <c r="A383" i="37"/>
  <c r="AD382" i="37"/>
  <c r="AE382" i="37"/>
  <c r="Z382" i="37"/>
  <c r="AC360" i="37"/>
  <c r="AC359" i="37"/>
  <c r="W359" i="37"/>
  <c r="U359" i="37"/>
  <c r="AA360" i="37"/>
  <c r="A384" i="37"/>
  <c r="AD383" i="37"/>
  <c r="AE383" i="37"/>
  <c r="Z383" i="37"/>
  <c r="AA382" i="37"/>
  <c r="AC381" i="37"/>
  <c r="W381" i="37"/>
  <c r="U381" i="37"/>
  <c r="AA383" i="37"/>
  <c r="AC382" i="37"/>
  <c r="W382" i="37"/>
  <c r="U382" i="37"/>
  <c r="AD384" i="37"/>
  <c r="AE384" i="37"/>
  <c r="A385" i="37"/>
  <c r="Z384" i="37"/>
  <c r="AD385" i="37"/>
  <c r="Z385" i="37"/>
  <c r="AA384" i="37"/>
  <c r="AC383" i="37"/>
  <c r="W383" i="37"/>
  <c r="U383" i="37"/>
  <c r="Z386" i="37"/>
  <c r="AA385" i="37"/>
  <c r="AC384" i="37"/>
  <c r="W384" i="37"/>
  <c r="U384" i="37"/>
  <c r="AD386" i="37"/>
  <c r="AE386" i="37"/>
  <c r="AE385" i="37"/>
  <c r="AA386" i="37"/>
  <c r="AC386" i="37"/>
  <c r="AC385" i="37"/>
  <c r="W385" i="37"/>
  <c r="U385" i="37"/>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521" authorId="3" shapeId="0">
      <text>
        <r>
          <rPr>
            <b/>
            <sz val="9"/>
            <color indexed="81"/>
            <rFont val="Tahoma"/>
            <family val="2"/>
          </rPr>
          <t xml:space="preserve">
Avance del 25% por acciones de Dirección Operativa.</t>
        </r>
      </text>
    </comment>
    <comment ref="O539" authorId="3" shapeId="0">
      <text>
        <r>
          <rPr>
            <b/>
            <sz val="9"/>
            <color indexed="81"/>
            <rFont val="Tahoma"/>
            <family val="2"/>
          </rPr>
          <t xml:space="preserve">
Avance del 33% por acciones de Dirección Operativa.</t>
        </r>
      </text>
    </comment>
    <comment ref="O546" authorId="3" shapeId="0">
      <text>
        <r>
          <rPr>
            <b/>
            <sz val="9"/>
            <color indexed="81"/>
            <rFont val="Tahoma"/>
            <family val="2"/>
          </rPr>
          <t xml:space="preserve">
Avance del 60% por acciones de Dirección Operativa.</t>
        </r>
      </text>
    </comment>
  </commentList>
</comments>
</file>

<file path=xl/comments2.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Q250" authorId="3" shapeId="0">
      <text>
        <r>
          <rPr>
            <b/>
            <sz val="9"/>
            <color indexed="81"/>
            <rFont val="Tahoma"/>
            <family val="2"/>
          </rPr>
          <t xml:space="preserve">
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SF, SRN, SA, SMA, DO, SRT.</t>
        </r>
      </text>
    </comment>
    <comment ref="Q251" authorId="3" shapeId="0">
      <text>
        <r>
          <rPr>
            <b/>
            <sz val="9"/>
            <color indexed="81"/>
            <rFont val="Tahoma"/>
            <family val="2"/>
          </rPr>
          <t xml:space="preserve">
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SA, SF, SMA, SRT, SRN.</t>
        </r>
      </text>
    </comment>
    <comment ref="O380" authorId="3" shapeId="0">
      <text>
        <r>
          <rPr>
            <b/>
            <sz val="9"/>
            <color indexed="81"/>
            <rFont val="Tahoma"/>
            <family val="2"/>
          </rPr>
          <t xml:space="preserve">
Se modifica la cantidad de medida con el fin de ajustar el porcentaje asignado.</t>
        </r>
      </text>
    </comment>
    <comment ref="O504" authorId="3" shapeId="0">
      <text>
        <r>
          <rPr>
            <b/>
            <sz val="9"/>
            <color indexed="81"/>
            <rFont val="Tahoma"/>
            <family val="2"/>
          </rPr>
          <t xml:space="preserve">
Avance del 25% por acciones de Dirección Operativa.</t>
        </r>
      </text>
    </comment>
    <comment ref="O522" authorId="3" shapeId="0">
      <text>
        <r>
          <rPr>
            <b/>
            <sz val="9"/>
            <color indexed="81"/>
            <rFont val="Tahoma"/>
            <family val="2"/>
          </rPr>
          <t xml:space="preserve">
Avance del 33% por acciones de Dirección Operativa.</t>
        </r>
      </text>
    </comment>
    <comment ref="O529"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<sst xmlns="http://schemas.openxmlformats.org/spreadsheetml/2006/main" count="10755" uniqueCount="2941">
  <si>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</si>
  <si>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</si>
  <si>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</si>
  <si>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</si>
  <si>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</si>
  <si>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</si>
  <si>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</si>
  <si>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</si>
  <si>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</si>
  <si>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</si>
  <si>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</si>
  <si>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</si>
  <si>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</si>
  <si>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</si>
  <si>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</si>
  <si>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</si>
  <si>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</si>
  <si>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</si>
  <si>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</si>
  <si>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</si>
  <si>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</si>
  <si>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</si>
  <si>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</si>
  <si>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</si>
  <si>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</si>
  <si>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</si>
  <si>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</si>
  <si>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</si>
  <si>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</si>
  <si>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</si>
  <si>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</si>
  <si>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</si>
  <si>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</si>
  <si>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</si>
  <si>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</si>
  <si>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</si>
  <si>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</si>
  <si>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</si>
  <si>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</si>
  <si>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</si>
  <si>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</si>
  <si>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</si>
  <si>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</si>
  <si>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</si>
  <si>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</si>
  <si>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</si>
  <si>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</si>
  <si>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</si>
  <si>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</si>
  <si>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</si>
  <si>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</si>
  <si>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</si>
  <si>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</si>
  <si>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</si>
  <si>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</si>
  <si>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</si>
  <si>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</si>
  <si>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</si>
  <si>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</si>
  <si>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</si>
  <si>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</si>
  <si>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</si>
  <si>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</si>
  <si>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</si>
  <si>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</si>
  <si>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</si>
  <si>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</si>
  <si>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</si>
  <si>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</si>
  <si>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</si>
  <si>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</si>
  <si>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</si>
  <si>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</si>
  <si>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</si>
  <si>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</si>
  <si>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</si>
  <si>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</si>
  <si>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</si>
  <si>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</si>
  <si>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</si>
  <si>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</si>
  <si>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</si>
  <si>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</si>
  <si>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</si>
  <si>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</si>
  <si>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</si>
  <si>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Debilidades de la interventoría y supervisión del INVÍAS.</t>
  </si>
  <si>
    <t xml:space="preserve">Debilidad en las labores de interventoría y supervisión del INVÍAS </t>
  </si>
  <si>
    <t>Hecho que refleja deficiencias en el proceso de la aplicación de la señalización lo cual hace deficiente la función de canalización del tránsito que circula por la zona</t>
  </si>
  <si>
    <t>Se muestra así posibles fallas por parte de la interventoría y supervisión del INVÍAS</t>
  </si>
  <si>
    <t>Planeación presupuestal</t>
  </si>
  <si>
    <t>Plazo contractual.</t>
  </si>
  <si>
    <t>Debido a debilidades en la planeación del contrato e insuficiencia de estudios técnicos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</si>
  <si>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</si>
  <si>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</si>
  <si>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</si>
  <si>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</si>
  <si>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</si>
  <si>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</si>
  <si>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</si>
  <si>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</si>
  <si>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</si>
  <si>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</si>
  <si>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Debilidades y deficiencias en el establecimiento de lineamientos estándar para la identificación de sus vías terciarias</t>
  </si>
  <si>
    <t>Falta de control y seguimiento por parte de la interventoría contratada por el INVIAS.</t>
  </si>
  <si>
    <t>Deficiencias en estructuración y planeación del proyecto</t>
  </si>
  <si>
    <t>La situación enunciada entre otros factores, se debe principalmente a la falta de mantenimiento a la vía por parte de las administraciones de los municipios beneficiarios</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</si>
  <si>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</si>
  <si>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</si>
  <si>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</si>
  <si>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</si>
  <si>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</si>
  <si>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</si>
  <si>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</si>
  <si>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</si>
  <si>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</si>
  <si>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</si>
  <si>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</si>
  <si>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Falta de publicación</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</si>
  <si>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</si>
  <si>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</si>
  <si>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</si>
  <si>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</si>
  <si>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</si>
  <si>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</si>
  <si>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</si>
  <si>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</si>
  <si>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</si>
  <si>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</si>
  <si>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</si>
  <si>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</si>
  <si>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</si>
  <si>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</si>
  <si>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</si>
  <si>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</si>
  <si>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Supervisión</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</si>
  <si>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</si>
  <si>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</si>
  <si>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</si>
  <si>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</si>
  <si>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</si>
  <si>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</si>
  <si>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</si>
  <si>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</si>
  <si>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</si>
  <si>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</si>
  <si>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</si>
  <si>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</si>
  <si>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</si>
  <si>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</si>
  <si>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</si>
  <si>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</si>
  <si>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</si>
  <si>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</si>
  <si>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</si>
  <si>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</si>
  <si>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</si>
  <si>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</si>
  <si>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</si>
  <si>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</si>
  <si>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</si>
  <si>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</si>
  <si>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</si>
  <si>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</si>
  <si>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</si>
  <si>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</si>
  <si>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</si>
  <si>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</si>
  <si>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</si>
  <si>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</si>
  <si>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</si>
  <si>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</si>
  <si>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</si>
  <si>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</si>
  <si>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</si>
  <si>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</si>
  <si>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</si>
  <si>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</si>
  <si>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</si>
  <si>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</si>
  <si>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</si>
  <si>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</si>
  <si>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</si>
  <si>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</si>
  <si>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</si>
  <si>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</si>
  <si>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</si>
  <si>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</si>
  <si>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</si>
  <si>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</si>
  <si>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Incumplimiento por parte del contratista de conformidad con los términos establecidos contractualmente</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</si>
  <si>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</si>
  <si>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</si>
  <si>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</si>
  <si>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</si>
  <si>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</si>
  <si>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</si>
  <si>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 Instituto Nacional de Vías no hizo una supervisión adecuada del manejo de los recursos asignados por el convenio interadministrativo,</t>
  </si>
  <si>
    <t>Deficiencias en el proceso de planeación administrativa del convenio y por ende derivó en retrasos en el proceso de contratación.</t>
  </si>
  <si>
    <t>Deficiencia en el control de rendimiento financiero</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</si>
  <si>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</si>
  <si>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</si>
  <si>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Atraso de obras</t>
  </si>
  <si>
    <t>Situación que se presentaba por no contar  con el permiso de utilización de cauce,</t>
  </si>
  <si>
    <t xml:space="preserve">No aplicación efectiva de controles  de los diferentes instancias que participan (ron) en el proceso de ejecución del Contrato </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</si>
  <si>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</si>
  <si>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</si>
  <si>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</si>
  <si>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</si>
  <si>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</si>
  <si>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</si>
  <si>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</si>
  <si>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</si>
  <si>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</si>
  <si>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</si>
  <si>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</si>
  <si>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</si>
  <si>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</si>
  <si>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</si>
  <si>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</si>
  <si>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</si>
  <si>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</si>
  <si>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</si>
  <si>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</si>
  <si>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</si>
  <si>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</si>
  <si>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</si>
  <si>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</si>
  <si>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</si>
  <si>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</si>
  <si>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</si>
  <si>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</si>
  <si>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</si>
  <si>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</si>
  <si>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</si>
  <si>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</si>
  <si>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</si>
  <si>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</si>
  <si>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Existen riesgos inherentes y de control para el adecuado cálculo de valor relativo al desgaste o pérdida de la capacidad operacional por el uso de los bienes, debido a que se realiza de forma manual con riesgo de errores involuntarios.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</si>
  <si>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</si>
  <si>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</si>
  <si>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</si>
  <si>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</si>
  <si>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</si>
  <si>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</si>
  <si>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</si>
  <si>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</si>
  <si>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</si>
  <si>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</si>
  <si>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</si>
  <si>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</si>
  <si>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</si>
  <si>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</si>
  <si>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</si>
  <si>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</si>
  <si>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</si>
  <si>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</si>
  <si>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H1R14</t>
  </si>
  <si>
    <t>H2R14</t>
  </si>
  <si>
    <t>H4R14</t>
  </si>
  <si>
    <t>H5R14</t>
  </si>
  <si>
    <t>H6R14</t>
  </si>
  <si>
    <t>H9R14</t>
  </si>
  <si>
    <t>H11R14</t>
  </si>
  <si>
    <t>H13R14</t>
  </si>
  <si>
    <t>H14R14</t>
  </si>
  <si>
    <t>H16R14</t>
  </si>
  <si>
    <t>H17R14</t>
  </si>
  <si>
    <t>H19R14</t>
  </si>
  <si>
    <t>H20R14</t>
  </si>
  <si>
    <t>H21R14</t>
  </si>
  <si>
    <t>H22R14</t>
  </si>
  <si>
    <t>H25R14</t>
  </si>
  <si>
    <t>H27R14</t>
  </si>
  <si>
    <t>H28R14</t>
  </si>
  <si>
    <t>H29R14</t>
  </si>
  <si>
    <t>H31R14</t>
  </si>
  <si>
    <t>H32R14</t>
  </si>
  <si>
    <t>H33R14</t>
  </si>
  <si>
    <t>H34R14</t>
  </si>
  <si>
    <t>H35R14</t>
  </si>
  <si>
    <t>H40R14</t>
  </si>
  <si>
    <t>H41R14</t>
  </si>
  <si>
    <t>H44R14</t>
  </si>
  <si>
    <t>H45R14</t>
  </si>
  <si>
    <t>H46R14</t>
  </si>
  <si>
    <t>H47R14</t>
  </si>
  <si>
    <t>H49R14</t>
  </si>
  <si>
    <t>H50R14</t>
  </si>
  <si>
    <t>H51R14</t>
  </si>
  <si>
    <t>H52R14</t>
  </si>
  <si>
    <t>H53R14</t>
  </si>
  <si>
    <t>H54R14</t>
  </si>
  <si>
    <t>H56R14</t>
  </si>
  <si>
    <t>H57R14</t>
  </si>
  <si>
    <t>H58R14</t>
  </si>
  <si>
    <t>H59R14</t>
  </si>
  <si>
    <t>H61R14</t>
  </si>
  <si>
    <t>H64R14</t>
  </si>
  <si>
    <t>H65R14</t>
  </si>
  <si>
    <t>H66R14</t>
  </si>
  <si>
    <t>H67R14</t>
  </si>
  <si>
    <t>H68R14</t>
  </si>
  <si>
    <t>H69R14</t>
  </si>
  <si>
    <t>H70R14</t>
  </si>
  <si>
    <t>H71R14</t>
  </si>
  <si>
    <t>H73R14</t>
  </si>
  <si>
    <t>H74R14</t>
  </si>
  <si>
    <t>H75R14</t>
  </si>
  <si>
    <t>H76R14</t>
  </si>
  <si>
    <t>H79R14</t>
  </si>
  <si>
    <t>H80R14</t>
  </si>
  <si>
    <t>H81R14</t>
  </si>
  <si>
    <t>H83R14</t>
  </si>
  <si>
    <t>H84R14</t>
  </si>
  <si>
    <t>H85R14</t>
  </si>
  <si>
    <t>H98R14</t>
  </si>
  <si>
    <t>H99R14</t>
  </si>
  <si>
    <t>H103R14</t>
  </si>
  <si>
    <t>H104R14</t>
  </si>
  <si>
    <t>H105R14</t>
  </si>
  <si>
    <t>H107R14</t>
  </si>
  <si>
    <t>H108R14</t>
  </si>
  <si>
    <t>H110R14</t>
  </si>
  <si>
    <t>H112R14</t>
  </si>
  <si>
    <t>H113R14</t>
  </si>
  <si>
    <t>H114R14</t>
  </si>
  <si>
    <t>H115R14</t>
  </si>
  <si>
    <t>H116R14</t>
  </si>
  <si>
    <t>H117R14</t>
  </si>
  <si>
    <t>H118R14</t>
  </si>
  <si>
    <t>H119R14</t>
  </si>
  <si>
    <t>H120R14</t>
  </si>
  <si>
    <t>H122R14</t>
  </si>
  <si>
    <t>H123R14</t>
  </si>
  <si>
    <t>H124R14</t>
  </si>
  <si>
    <t>H125R14</t>
  </si>
  <si>
    <t>H126R14</t>
  </si>
  <si>
    <t>H127R14</t>
  </si>
  <si>
    <t>H130R14</t>
  </si>
  <si>
    <t>H131R14</t>
  </si>
  <si>
    <t>H132R14</t>
  </si>
  <si>
    <t>H133R14</t>
  </si>
  <si>
    <t>H134R14</t>
  </si>
  <si>
    <t>H135R14</t>
  </si>
  <si>
    <t>H136R14</t>
  </si>
  <si>
    <t>H137R14</t>
  </si>
  <si>
    <t>H138R14</t>
  </si>
  <si>
    <t>H139R14</t>
  </si>
  <si>
    <t>H140R14</t>
  </si>
  <si>
    <t>H146R14</t>
  </si>
  <si>
    <t>H149R14</t>
  </si>
  <si>
    <t>H151R14</t>
  </si>
  <si>
    <t>H152R14</t>
  </si>
  <si>
    <t>H153R14</t>
  </si>
  <si>
    <t>H154R14</t>
  </si>
  <si>
    <t>H155R14</t>
  </si>
  <si>
    <t>H156R14</t>
  </si>
  <si>
    <t>H157R14</t>
  </si>
  <si>
    <t>H158R14</t>
  </si>
  <si>
    <t>H159R14</t>
  </si>
  <si>
    <t>H160R14</t>
  </si>
  <si>
    <t>H161R14</t>
  </si>
  <si>
    <t>H162R14</t>
  </si>
  <si>
    <t>H163R14</t>
  </si>
  <si>
    <t>H164R14</t>
  </si>
  <si>
    <t>H168R14</t>
  </si>
  <si>
    <t>H169R14</t>
  </si>
  <si>
    <t>H174R14</t>
  </si>
  <si>
    <t>H175R14</t>
  </si>
  <si>
    <t>H176R14</t>
  </si>
  <si>
    <t>H178R14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</si>
  <si>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</si>
  <si>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</si>
  <si>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</si>
  <si>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</si>
  <si>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</si>
  <si>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</si>
  <si>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</si>
  <si>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</si>
  <si>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</si>
  <si>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</si>
  <si>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</si>
  <si>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</si>
  <si>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</si>
  <si>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</si>
  <si>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</si>
  <si>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</si>
  <si>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</si>
  <si>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</si>
  <si>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</si>
  <si>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</si>
  <si>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</si>
  <si>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</si>
  <si>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</si>
  <si>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</si>
  <si>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</si>
  <si>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</si>
  <si>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</si>
  <si>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</si>
  <si>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</si>
  <si>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</si>
  <si>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</si>
  <si>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</si>
  <si>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</si>
  <si>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</si>
  <si>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</si>
  <si>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</si>
  <si>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</si>
  <si>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</si>
  <si>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</si>
  <si>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</si>
  <si>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</si>
  <si>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</si>
  <si>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</si>
  <si>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</si>
  <si>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</si>
  <si>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</si>
  <si>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</si>
  <si>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</si>
  <si>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</si>
  <si>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</si>
  <si>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</si>
  <si>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</si>
  <si>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</si>
  <si>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</si>
  <si>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</si>
  <si>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</si>
  <si>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</si>
  <si>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</si>
  <si>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</si>
  <si>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</si>
  <si>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</si>
  <si>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</si>
  <si>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</si>
  <si>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</si>
  <si>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</si>
  <si>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</si>
  <si>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</si>
  <si>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</si>
  <si>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</si>
  <si>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</si>
  <si>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</si>
  <si>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</si>
  <si>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</si>
  <si>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</si>
  <si>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</si>
  <si>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</si>
  <si>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</si>
  <si>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</si>
  <si>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</si>
  <si>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</si>
  <si>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</si>
  <si>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</si>
  <si>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</si>
  <si>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</si>
  <si>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</si>
  <si>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</si>
  <si>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</si>
  <si>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</si>
  <si>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</si>
  <si>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</si>
  <si>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H88R15</t>
  </si>
  <si>
    <t>H89R15</t>
  </si>
  <si>
    <t>H90R15</t>
  </si>
  <si>
    <t>H91R15</t>
  </si>
  <si>
    <t>H92R15</t>
  </si>
  <si>
    <t>H93R15</t>
  </si>
  <si>
    <t>H94R15</t>
  </si>
  <si>
    <t>H95R15</t>
  </si>
  <si>
    <t>H96R15</t>
  </si>
  <si>
    <t>H97R15</t>
  </si>
  <si>
    <t>H98R15</t>
  </si>
  <si>
    <t>H1D16</t>
  </si>
  <si>
    <t>H2D16</t>
  </si>
  <si>
    <t>H3D16</t>
  </si>
  <si>
    <t>H4D16</t>
  </si>
  <si>
    <t>H5D16</t>
  </si>
  <si>
    <t>H6D16</t>
  </si>
  <si>
    <t>H7D16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</si>
  <si>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</si>
  <si>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</si>
  <si>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</si>
  <si>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</si>
  <si>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</si>
  <si>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</si>
  <si>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</si>
  <si>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</si>
  <si>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</si>
  <si>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</si>
  <si>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</si>
  <si>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H3EVP</t>
  </si>
  <si>
    <t>H4EVP</t>
  </si>
  <si>
    <t>H5EVP</t>
  </si>
  <si>
    <t>H6EVP</t>
  </si>
  <si>
    <t>Estado de acción</t>
  </si>
  <si>
    <t>Estado de hallazgo</t>
  </si>
  <si>
    <t>Traducción a número</t>
  </si>
  <si>
    <t>Menor número</t>
  </si>
  <si>
    <t>Auditoria</t>
  </si>
  <si>
    <t>R2014</t>
  </si>
  <si>
    <t>R2015</t>
  </si>
  <si>
    <t>D2016</t>
  </si>
  <si>
    <t>H45R15</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</si>
  <si>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</si>
  <si>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</si>
  <si>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</si>
  <si>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</si>
  <si>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</si>
  <si>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</si>
  <si>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</si>
  <si>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</si>
  <si>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</si>
  <si>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</si>
  <si>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</si>
  <si>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</si>
  <si>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</si>
  <si>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</si>
  <si>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</si>
  <si>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</si>
  <si>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</si>
  <si>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</si>
  <si>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</si>
  <si>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</si>
  <si>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</si>
  <si>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</si>
  <si>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</si>
  <si>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</si>
  <si>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</si>
  <si>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</si>
  <si>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</si>
  <si>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</si>
  <si>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</si>
  <si>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</si>
  <si>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</si>
  <si>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</si>
  <si>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</si>
  <si>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</si>
  <si>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</si>
  <si>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</si>
  <si>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</si>
  <si>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</si>
  <si>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</si>
  <si>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</si>
  <si>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</si>
  <si>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</si>
  <si>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</si>
  <si>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</si>
  <si>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</si>
  <si>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</si>
  <si>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</si>
  <si>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</si>
  <si>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</si>
  <si>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</si>
  <si>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</si>
  <si>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</si>
  <si>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</si>
  <si>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</si>
  <si>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</si>
  <si>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</si>
  <si>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</si>
  <si>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</si>
  <si>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</si>
  <si>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</si>
  <si>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</si>
  <si>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</si>
  <si>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</si>
  <si>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</si>
  <si>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</si>
  <si>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</si>
  <si>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</si>
  <si>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</si>
  <si>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</si>
  <si>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</si>
  <si>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</si>
  <si>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</si>
  <si>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</si>
  <si>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</si>
  <si>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</si>
  <si>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</si>
  <si>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</si>
  <si>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</si>
  <si>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</si>
  <si>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</si>
  <si>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</si>
  <si>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</si>
  <si>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</si>
  <si>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</si>
  <si>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</si>
  <si>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</si>
  <si>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</si>
  <si>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</si>
  <si>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Falta de controles en  la señalización de las obras.</t>
  </si>
  <si>
    <t xml:space="preserve">Denota deficiencias en la calidad de la obra y podría verse en riesgo la estabilidad de la vía. </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</si>
  <si>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</si>
  <si>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</si>
  <si>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</si>
  <si>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</si>
  <si>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</si>
  <si>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</si>
  <si>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</si>
  <si>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</si>
  <si>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</si>
  <si>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</si>
  <si>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</si>
  <si>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</si>
  <si>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</si>
  <si>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</si>
  <si>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</si>
  <si>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</si>
  <si>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</si>
  <si>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</si>
  <si>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</si>
  <si>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</si>
  <si>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</si>
  <si>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</si>
  <si>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</si>
  <si>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</si>
  <si>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</si>
  <si>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</si>
  <si>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</si>
  <si>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</si>
  <si>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</si>
  <si>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</si>
  <si>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</si>
  <si>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</si>
  <si>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 xml:space="preserve">Deficiencias en el proceso constructivo y  debilidades en el seguimiento y control de las obras, lo cual puede generar riesgo para la durabilidad de la obra. </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</si>
  <si>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</si>
  <si>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</si>
  <si>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</si>
  <si>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</si>
  <si>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</si>
  <si>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</si>
  <si>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</si>
  <si>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</si>
  <si>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</si>
  <si>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</si>
  <si>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</si>
  <si>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</si>
  <si>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</si>
  <si>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</si>
  <si>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</si>
  <si>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</si>
  <si>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</si>
  <si>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</si>
  <si>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</si>
  <si>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</si>
  <si>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</si>
  <si>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</si>
  <si>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</si>
  <si>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</si>
  <si>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</si>
  <si>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</si>
  <si>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</si>
  <si>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</si>
  <si>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</si>
  <si>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</si>
  <si>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</si>
  <si>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</si>
  <si>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</si>
  <si>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</si>
  <si>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</si>
  <si>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</si>
  <si>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</si>
  <si>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</si>
  <si>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</si>
  <si>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</si>
  <si>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</si>
  <si>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</si>
  <si>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</si>
  <si>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</si>
  <si>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</si>
  <si>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</si>
  <si>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</si>
  <si>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</si>
  <si>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</si>
  <si>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</si>
  <si>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</si>
  <si>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</si>
  <si>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</si>
  <si>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</si>
  <si>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</si>
  <si>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</si>
  <si>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</si>
  <si>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</si>
  <si>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</si>
  <si>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</si>
  <si>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</si>
  <si>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</si>
  <si>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</si>
  <si>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</si>
  <si>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</si>
  <si>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</si>
  <si>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</si>
  <si>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</si>
  <si>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</si>
  <si>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</si>
  <si>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</si>
  <si>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</si>
  <si>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</si>
  <si>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</si>
  <si>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</si>
  <si>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</si>
  <si>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</si>
  <si>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</si>
  <si>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</si>
  <si>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</si>
  <si>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</si>
  <si>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</si>
  <si>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</si>
  <si>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</si>
  <si>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</si>
  <si>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</si>
  <si>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H2R16</t>
  </si>
  <si>
    <t>H3R16</t>
  </si>
  <si>
    <t>H4R16</t>
  </si>
  <si>
    <t>H5R16</t>
  </si>
  <si>
    <t>H6R16</t>
  </si>
  <si>
    <t>H7R16</t>
  </si>
  <si>
    <t>H8R16</t>
  </si>
  <si>
    <t>H9R16</t>
  </si>
  <si>
    <t>H10R16</t>
  </si>
  <si>
    <t>H11R16</t>
  </si>
  <si>
    <t>H12R16</t>
  </si>
  <si>
    <t>H13R16</t>
  </si>
  <si>
    <t>H14R16</t>
  </si>
  <si>
    <t>H15R16</t>
  </si>
  <si>
    <t>H16R16</t>
  </si>
  <si>
    <t>H17R16</t>
  </si>
  <si>
    <t>H18R16</t>
  </si>
  <si>
    <t>H19R16</t>
  </si>
  <si>
    <t>H20R16</t>
  </si>
  <si>
    <t>H21R16</t>
  </si>
  <si>
    <t>H22R16</t>
  </si>
  <si>
    <t>H23R16</t>
  </si>
  <si>
    <t>H24R16</t>
  </si>
  <si>
    <t>H25R16</t>
  </si>
  <si>
    <t>H26R16</t>
  </si>
  <si>
    <t>H27R16</t>
  </si>
  <si>
    <t>H28R16</t>
  </si>
  <si>
    <t>H29R16</t>
  </si>
  <si>
    <t>H30R16</t>
  </si>
  <si>
    <t>H31R16</t>
  </si>
  <si>
    <t>H32R16</t>
  </si>
  <si>
    <t>H33R16</t>
  </si>
  <si>
    <t>H34R16</t>
  </si>
  <si>
    <t>H35R16</t>
  </si>
  <si>
    <t>H36R16</t>
  </si>
  <si>
    <t>H37R16</t>
  </si>
  <si>
    <t>H38R16</t>
  </si>
  <si>
    <t>H39R16</t>
  </si>
  <si>
    <t>H40R16</t>
  </si>
  <si>
    <t>H41R16</t>
  </si>
  <si>
    <t>H42R16</t>
  </si>
  <si>
    <t>H43R16</t>
  </si>
  <si>
    <t>H44R16</t>
  </si>
  <si>
    <t>H45R16</t>
  </si>
  <si>
    <t>H46R16</t>
  </si>
  <si>
    <t>H47R16</t>
  </si>
  <si>
    <t>H48R16</t>
  </si>
  <si>
    <t>H49R16</t>
  </si>
  <si>
    <t>H50R16</t>
  </si>
  <si>
    <t>H51R16</t>
  </si>
  <si>
    <t>H52R16</t>
  </si>
  <si>
    <t>H53R16</t>
  </si>
  <si>
    <t>H54R16</t>
  </si>
  <si>
    <t>H55R16</t>
  </si>
  <si>
    <t>H56R16</t>
  </si>
  <si>
    <t>H57R16</t>
  </si>
  <si>
    <t>H58R16</t>
  </si>
  <si>
    <t>H59R16</t>
  </si>
  <si>
    <t>H60R16</t>
  </si>
  <si>
    <t>H61R16</t>
  </si>
  <si>
    <t>H62R16</t>
  </si>
  <si>
    <t>H63R16</t>
  </si>
  <si>
    <t>H64R16</t>
  </si>
  <si>
    <t>H65R16</t>
  </si>
  <si>
    <t>H66R16</t>
  </si>
  <si>
    <t>H67R16</t>
  </si>
  <si>
    <t>H68R16</t>
  </si>
  <si>
    <t>H69R16</t>
  </si>
  <si>
    <t>H70R16</t>
  </si>
  <si>
    <t>H71R16</t>
  </si>
  <si>
    <t>H72R16</t>
  </si>
  <si>
    <t>H73R16</t>
  </si>
  <si>
    <t>H74R16</t>
  </si>
  <si>
    <t>H75R16</t>
  </si>
  <si>
    <t>H76R16</t>
  </si>
  <si>
    <t>H77R16</t>
  </si>
  <si>
    <t>H78R16</t>
  </si>
  <si>
    <t>H79R16</t>
  </si>
  <si>
    <t>H80R16</t>
  </si>
  <si>
    <t>H81R16</t>
  </si>
  <si>
    <t>H82R16</t>
  </si>
  <si>
    <t>H83R16</t>
  </si>
  <si>
    <t>H84R16</t>
  </si>
  <si>
    <t>H85R16</t>
  </si>
  <si>
    <t>H86R16</t>
  </si>
  <si>
    <t>H87R16</t>
  </si>
  <si>
    <t>H88R16</t>
  </si>
  <si>
    <t>H89R16</t>
  </si>
  <si>
    <t>H90R16</t>
  </si>
  <si>
    <t>H91R16</t>
  </si>
  <si>
    <t>H92R16</t>
  </si>
  <si>
    <t>H93R16</t>
  </si>
  <si>
    <t>H94R16</t>
  </si>
  <si>
    <t>H95R16</t>
  </si>
  <si>
    <t>H96R16</t>
  </si>
  <si>
    <t>H97R16</t>
  </si>
  <si>
    <t>H98R16</t>
  </si>
  <si>
    <t>H99R16</t>
  </si>
  <si>
    <t>H100R16</t>
  </si>
  <si>
    <t>H101R16</t>
  </si>
  <si>
    <t>H102R16</t>
  </si>
  <si>
    <t>H103R16</t>
  </si>
  <si>
    <t>H104R16</t>
  </si>
  <si>
    <t>H105R16</t>
  </si>
  <si>
    <t>H106R16</t>
  </si>
  <si>
    <t>H107R16</t>
  </si>
  <si>
    <t>H108R16</t>
  </si>
  <si>
    <t>H109R16</t>
  </si>
  <si>
    <t>H110R16</t>
  </si>
  <si>
    <t>H111R16</t>
  </si>
  <si>
    <t>H112R16</t>
  </si>
  <si>
    <t>H113R16</t>
  </si>
  <si>
    <t>H114R16</t>
  </si>
  <si>
    <t>H115R16</t>
  </si>
  <si>
    <t>H116R16</t>
  </si>
  <si>
    <t>H117R16</t>
  </si>
  <si>
    <t>H118R16</t>
  </si>
  <si>
    <t>H119R16</t>
  </si>
  <si>
    <t>H120R16</t>
  </si>
  <si>
    <t>H121R16</t>
  </si>
  <si>
    <t>H122R16</t>
  </si>
  <si>
    <t>H123R16</t>
  </si>
  <si>
    <t>H124R16</t>
  </si>
  <si>
    <t>H125R16</t>
  </si>
  <si>
    <t xml:space="preserve">12. Descripción hallazgo </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</si>
  <si>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</si>
  <si>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</si>
  <si>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</si>
  <si>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</si>
  <si>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</si>
  <si>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</si>
  <si>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</si>
  <si>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</si>
  <si>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</si>
  <si>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</si>
  <si>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</si>
  <si>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</si>
  <si>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</si>
  <si>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</si>
  <si>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</si>
  <si>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</si>
  <si>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</si>
  <si>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</si>
  <si>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</si>
  <si>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</si>
  <si>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</si>
  <si>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</si>
  <si>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</si>
  <si>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</si>
  <si>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</si>
  <si>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</si>
  <si>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</si>
  <si>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</si>
  <si>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</si>
  <si>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</si>
  <si>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</si>
  <si>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</si>
  <si>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</si>
  <si>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</si>
  <si>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</si>
  <si>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</si>
  <si>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</si>
  <si>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</si>
  <si>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</si>
  <si>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</si>
  <si>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</si>
  <si>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</si>
  <si>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</si>
  <si>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</si>
  <si>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</si>
  <si>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</si>
  <si>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</si>
  <si>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</si>
  <si>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</si>
  <si>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</si>
  <si>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</si>
  <si>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</si>
  <si>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</si>
  <si>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</si>
  <si>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</si>
  <si>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</si>
  <si>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</si>
  <si>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</si>
  <si>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</si>
  <si>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</si>
  <si>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</si>
  <si>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</si>
  <si>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</si>
  <si>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</si>
  <si>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</si>
  <si>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</si>
  <si>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</si>
  <si>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</si>
  <si>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</si>
  <si>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</si>
  <si>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</si>
  <si>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</si>
  <si>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</si>
  <si>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</si>
  <si>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</si>
  <si>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</si>
  <si>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</si>
  <si>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</si>
  <si>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</si>
  <si>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</si>
  <si>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</si>
  <si>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</si>
  <si>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</si>
  <si>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</si>
  <si>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</si>
  <si>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</si>
  <si>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</si>
  <si>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</si>
  <si>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</si>
  <si>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</si>
  <si>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</si>
  <si>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</si>
  <si>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</si>
  <si>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</si>
  <si>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</si>
  <si>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</si>
  <si>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</si>
  <si>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</si>
  <si>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</si>
  <si>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</si>
  <si>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</si>
  <si>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</si>
  <si>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</si>
  <si>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</si>
  <si>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</si>
  <si>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</si>
  <si>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</si>
  <si>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</si>
  <si>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</si>
  <si>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</si>
  <si>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</si>
  <si>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</si>
  <si>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</si>
  <si>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</si>
  <si>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</si>
  <si>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</si>
  <si>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</si>
  <si>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</si>
  <si>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</si>
  <si>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</si>
  <si>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</si>
  <si>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</si>
  <si>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</si>
  <si>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</si>
  <si>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</si>
  <si>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</si>
  <si>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</si>
  <si>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</si>
  <si>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</si>
  <si>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</si>
  <si>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</si>
  <si>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</si>
  <si>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</si>
  <si>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</si>
  <si>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</si>
  <si>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</si>
  <si>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</si>
  <si>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</si>
  <si>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</si>
  <si>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</si>
  <si>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</si>
  <si>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</si>
  <si>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</si>
  <si>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</si>
  <si>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</si>
  <si>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</si>
  <si>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</si>
  <si>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</si>
  <si>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</si>
  <si>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</si>
  <si>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</si>
  <si>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</si>
  <si>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</si>
  <si>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</si>
  <si>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</si>
  <si>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</si>
  <si>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</si>
  <si>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</si>
  <si>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</si>
  <si>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</si>
  <si>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</si>
  <si>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</si>
  <si>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</si>
  <si>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</si>
  <si>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</si>
  <si>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</si>
  <si>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</si>
  <si>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</si>
  <si>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</si>
  <si>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</si>
  <si>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</si>
  <si>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</si>
  <si>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</si>
  <si>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</si>
  <si>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</si>
  <si>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</si>
  <si>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</si>
  <si>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</si>
  <si>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</si>
  <si>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</si>
  <si>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</si>
  <si>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</si>
  <si>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</si>
  <si>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</si>
  <si>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</si>
  <si>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</si>
  <si>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</si>
  <si>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</si>
  <si>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</si>
  <si>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</si>
  <si>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</si>
  <si>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</si>
  <si>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</si>
  <si>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</si>
  <si>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</si>
  <si>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</si>
  <si>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</si>
  <si>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</si>
  <si>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</si>
  <si>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</si>
  <si>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</si>
  <si>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</si>
  <si>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</si>
  <si>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</si>
  <si>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</si>
  <si>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</si>
  <si>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</si>
  <si>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</si>
  <si>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</si>
  <si>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</si>
  <si>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</si>
  <si>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</si>
  <si>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</si>
  <si>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</si>
  <si>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</si>
  <si>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</si>
  <si>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</si>
  <si>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</si>
  <si>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</si>
  <si>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</si>
  <si>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</si>
  <si>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</si>
  <si>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</si>
  <si>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</si>
  <si>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</si>
  <si>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</si>
  <si>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</si>
  <si>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</si>
  <si>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</si>
  <si>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</si>
  <si>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</si>
  <si>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</si>
  <si>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</si>
  <si>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</si>
  <si>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</si>
  <si>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</si>
  <si>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</si>
  <si>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</si>
  <si>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</si>
  <si>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</si>
  <si>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</si>
  <si>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</si>
  <si>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</si>
  <si>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</si>
  <si>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</si>
  <si>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</si>
  <si>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</si>
  <si>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</si>
  <si>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</si>
  <si>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</si>
  <si>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</si>
  <si>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</si>
  <si>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</si>
  <si>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</si>
  <si>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</si>
  <si>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</si>
  <si>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</si>
  <si>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</si>
  <si>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</si>
  <si>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</si>
  <si>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</si>
  <si>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</si>
  <si>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</si>
  <si>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</si>
  <si>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</si>
  <si>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</si>
  <si>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</si>
  <si>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</si>
  <si>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</si>
  <si>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</si>
  <si>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</si>
  <si>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</si>
  <si>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</si>
  <si>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</si>
  <si>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</si>
  <si>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</si>
  <si>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</si>
  <si>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</si>
  <si>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</si>
  <si>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</si>
  <si>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</si>
  <si>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</si>
  <si>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</si>
  <si>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</si>
  <si>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</si>
  <si>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</si>
  <si>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</si>
  <si>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</si>
  <si>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</si>
  <si>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</si>
  <si>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</si>
  <si>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</si>
  <si>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</si>
  <si>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</si>
  <si>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</si>
  <si>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</si>
  <si>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</si>
  <si>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</si>
  <si>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</si>
  <si>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</si>
  <si>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</si>
  <si>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</si>
  <si>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</si>
  <si>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</si>
  <si>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</si>
  <si>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</si>
  <si>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</si>
  <si>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</si>
  <si>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</si>
  <si>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</si>
  <si>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</si>
  <si>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</si>
  <si>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</si>
  <si>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</si>
  <si>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</si>
  <si>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</si>
  <si>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</si>
  <si>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</si>
  <si>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</si>
  <si>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</si>
  <si>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</si>
  <si>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</si>
  <si>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</si>
  <si>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</si>
  <si>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</si>
  <si>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</si>
  <si>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</si>
  <si>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</si>
  <si>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</si>
  <si>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</si>
  <si>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</si>
  <si>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</si>
  <si>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</si>
  <si>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</si>
  <si>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</si>
  <si>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</si>
  <si>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</si>
  <si>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</si>
  <si>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</si>
  <si>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</si>
  <si>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</si>
  <si>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</si>
  <si>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</si>
  <si>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</si>
  <si>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</si>
  <si>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</si>
  <si>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</si>
  <si>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</si>
  <si>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</si>
  <si>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</si>
  <si>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</si>
  <si>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</si>
  <si>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</si>
  <si>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</si>
  <si>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</si>
  <si>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</si>
  <si>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</si>
  <si>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</si>
  <si>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</si>
  <si>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</si>
  <si>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</si>
  <si>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</si>
  <si>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</si>
  <si>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</si>
  <si>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</si>
  <si>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</si>
  <si>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</si>
  <si>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</si>
  <si>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</si>
  <si>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</si>
  <si>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</si>
  <si>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</si>
  <si>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</si>
  <si>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</si>
  <si>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</si>
  <si>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</si>
  <si>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</si>
  <si>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</si>
  <si>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</si>
  <si>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</si>
  <si>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</si>
  <si>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</si>
  <si>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</si>
  <si>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</si>
  <si>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</si>
  <si>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</si>
  <si>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</si>
  <si>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</si>
  <si>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</si>
  <si>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</si>
  <si>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</si>
  <si>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</si>
  <si>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</si>
  <si>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</si>
  <si>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</si>
  <si>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</si>
  <si>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</si>
  <si>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</si>
  <si>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</si>
  <si>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</si>
  <si>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</si>
  <si>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</si>
  <si>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</si>
  <si>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</si>
  <si>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</si>
  <si>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</si>
  <si>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</si>
  <si>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</si>
  <si>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</si>
  <si>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</si>
  <si>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</si>
  <si>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</si>
  <si>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</si>
  <si>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</si>
  <si>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</si>
  <si>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</si>
  <si>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</si>
  <si>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</si>
  <si>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</si>
  <si>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</si>
  <si>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</si>
  <si>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</si>
  <si>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</si>
  <si>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</si>
  <si>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</si>
  <si>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</si>
  <si>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</si>
  <si>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</si>
  <si>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</si>
  <si>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</si>
  <si>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</si>
  <si>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</si>
  <si>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</si>
  <si>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</si>
  <si>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</si>
  <si>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</si>
  <si>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</si>
  <si>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</si>
  <si>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</si>
  <si>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</si>
  <si>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</si>
  <si>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</si>
  <si>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</si>
  <si>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</si>
  <si>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</si>
  <si>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</si>
  <si>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</si>
  <si>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</si>
  <si>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</si>
  <si>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</si>
  <si>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</si>
  <si>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</si>
  <si>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</si>
  <si>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</si>
  <si>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</si>
  <si>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</si>
  <si>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</si>
  <si>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</si>
  <si>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</si>
  <si>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</si>
  <si>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</si>
  <si>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</si>
  <si>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</si>
  <si>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</si>
  <si>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</si>
  <si>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</si>
  <si>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</si>
  <si>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</si>
  <si>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</si>
  <si>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</si>
  <si>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</si>
  <si>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</si>
  <si>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</si>
  <si>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</si>
  <si>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</si>
  <si>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</si>
  <si>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</si>
  <si>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</si>
  <si>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</si>
  <si>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</si>
  <si>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</si>
  <si>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</si>
  <si>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</si>
  <si>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</si>
  <si>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</si>
  <si>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</si>
  <si>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</si>
  <si>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</si>
  <si>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</si>
  <si>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</si>
  <si>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</si>
  <si>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</si>
  <si>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</si>
  <si>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</si>
  <si>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</si>
  <si>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</si>
  <si>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</si>
  <si>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</si>
  <si>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</si>
  <si>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</si>
  <si>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</si>
  <si>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</si>
  <si>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</si>
  <si>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</si>
  <si>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</si>
  <si>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</si>
  <si>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</si>
  <si>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</si>
  <si>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</si>
  <si>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</si>
  <si>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</si>
  <si>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</si>
  <si>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</si>
  <si>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</si>
  <si>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</si>
  <si>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</si>
  <si>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</si>
  <si>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</si>
  <si>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</si>
  <si>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</si>
  <si>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</si>
  <si>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</si>
  <si>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</si>
  <si>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</si>
  <si>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</si>
  <si>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</si>
  <si>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</si>
  <si>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</si>
  <si>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</si>
  <si>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</si>
  <si>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</si>
  <si>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</si>
  <si>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</si>
  <si>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</si>
  <si>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</si>
  <si>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</si>
  <si>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</si>
  <si>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</si>
  <si>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</si>
  <si>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</si>
  <si>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</si>
  <si>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</si>
  <si>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</si>
  <si>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</si>
  <si>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</si>
  <si>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</si>
  <si>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</si>
  <si>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</si>
  <si>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</si>
  <si>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</si>
  <si>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</si>
  <si>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</si>
  <si>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</si>
  <si>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</si>
  <si>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</si>
  <si>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</si>
  <si>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</si>
  <si>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</si>
  <si>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</si>
  <si>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</si>
  <si>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</si>
  <si>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</si>
  <si>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</si>
  <si>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</si>
  <si>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</si>
  <si>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</si>
  <si>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</si>
  <si>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</si>
  <si>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</si>
  <si>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</si>
  <si>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</si>
  <si>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</si>
  <si>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</si>
  <si>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</si>
  <si>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</si>
  <si>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</si>
  <si>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</si>
  <si>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</si>
  <si>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</si>
  <si>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</si>
  <si>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</si>
  <si>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</si>
  <si>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</si>
  <si>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</si>
  <si>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</si>
  <si>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</si>
  <si>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</si>
  <si>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</si>
  <si>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</si>
  <si>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</si>
  <si>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</si>
  <si>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</si>
  <si>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</si>
  <si>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</si>
  <si>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</si>
  <si>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</si>
  <si>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</si>
  <si>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</si>
  <si>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</si>
  <si>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</si>
  <si>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</si>
  <si>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</si>
  <si>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</si>
  <si>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</si>
  <si>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</si>
  <si>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</si>
  <si>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</si>
  <si>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</si>
  <si>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</si>
  <si>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</si>
  <si>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</si>
  <si>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</si>
  <si>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</si>
  <si>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</si>
  <si>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</si>
  <si>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</si>
  <si>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</si>
  <si>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</si>
  <si>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</si>
  <si>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</si>
  <si>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</si>
  <si>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</si>
  <si>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</si>
  <si>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</si>
  <si>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</si>
  <si>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</si>
  <si>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</si>
  <si>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</si>
  <si>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</si>
  <si>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</si>
  <si>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</si>
  <si>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</si>
  <si>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</si>
  <si>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</si>
  <si>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</si>
  <si>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</si>
  <si>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</si>
  <si>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</si>
  <si>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</si>
  <si>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</si>
  <si>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</si>
  <si>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</si>
  <si>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</si>
  <si>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</si>
  <si>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</si>
  <si>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</si>
  <si>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</si>
  <si>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</si>
  <si>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</si>
  <si>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</si>
  <si>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</si>
  <si>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</si>
  <si>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</si>
  <si>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</si>
  <si>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</si>
  <si>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</si>
  <si>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</si>
  <si>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</si>
  <si>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</si>
  <si>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</si>
  <si>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</si>
  <si>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</si>
  <si>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</si>
  <si>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</si>
  <si>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</si>
  <si>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</si>
  <si>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</si>
  <si>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</si>
  <si>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</si>
  <si>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</si>
  <si>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</si>
  <si>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</si>
  <si>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</si>
  <si>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</si>
  <si>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</si>
  <si>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</si>
  <si>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</si>
  <si>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</si>
  <si>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</si>
  <si>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</si>
  <si>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</si>
  <si>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</si>
  <si>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</si>
  <si>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</si>
  <si>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</si>
  <si>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</si>
  <si>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</si>
  <si>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</si>
  <si>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</si>
  <si>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</si>
  <si>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</si>
  <si>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</si>
  <si>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</si>
  <si>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</si>
  <si>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</si>
  <si>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</si>
  <si>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</si>
  <si>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</si>
  <si>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</si>
  <si>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</si>
  <si>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</si>
  <si>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</si>
  <si>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</si>
  <si>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</si>
  <si>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</si>
  <si>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</si>
  <si>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</si>
  <si>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</si>
  <si>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</si>
  <si>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</si>
  <si>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</si>
  <si>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</si>
  <si>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</si>
  <si>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</si>
  <si>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</si>
  <si>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</si>
  <si>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</si>
  <si>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</si>
  <si>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</si>
  <si>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</si>
  <si>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</si>
  <si>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</si>
  <si>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</si>
  <si>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</si>
  <si>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</si>
  <si>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</si>
  <si>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</si>
  <si>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</si>
  <si>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</si>
  <si>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</si>
  <si>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</si>
  <si>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</si>
  <si>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</si>
  <si>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</si>
  <si>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</si>
  <si>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</si>
  <si>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</si>
  <si>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</si>
  <si>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</si>
  <si>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</si>
  <si>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</si>
  <si>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</si>
  <si>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</si>
  <si>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</si>
  <si>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</si>
  <si>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</si>
  <si>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</si>
  <si>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</si>
  <si>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</si>
  <si>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</si>
  <si>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</si>
  <si>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</si>
  <si>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</si>
  <si>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</si>
  <si>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</si>
  <si>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</si>
  <si>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</si>
  <si>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</si>
  <si>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</si>
  <si>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</si>
  <si>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</si>
  <si>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</si>
  <si>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</si>
  <si>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</si>
  <si>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</si>
  <si>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</si>
  <si>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</si>
  <si>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</si>
  <si>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</si>
  <si>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</si>
  <si>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</si>
  <si>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</si>
  <si>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</si>
  <si>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</si>
  <si>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</si>
  <si>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</si>
  <si>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</si>
  <si>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</si>
  <si>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</si>
  <si>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</si>
  <si>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</si>
  <si>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</si>
  <si>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</si>
  <si>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</si>
  <si>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</si>
  <si>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</si>
  <si>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</si>
  <si>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</si>
  <si>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</si>
  <si>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</si>
  <si>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</si>
  <si>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</si>
  <si>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</si>
  <si>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</si>
  <si>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</si>
  <si>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</si>
  <si>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</si>
  <si>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</si>
  <si>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</si>
  <si>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</si>
  <si>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</si>
  <si>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</si>
  <si>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</si>
  <si>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</si>
  <si>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</si>
  <si>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</si>
  <si>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</si>
  <si>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</si>
  <si>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</si>
  <si>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</si>
  <si>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</si>
  <si>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</si>
  <si>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</si>
  <si>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</si>
  <si>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</si>
  <si>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</si>
  <si>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</si>
  <si>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</si>
  <si>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</si>
  <si>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</si>
  <si>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</si>
  <si>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</si>
  <si>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</si>
  <si>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</si>
  <si>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</si>
  <si>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</si>
  <si>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</si>
  <si>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</si>
  <si>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</si>
  <si>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</si>
  <si>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</si>
  <si>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</si>
  <si>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</si>
  <si>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</si>
  <si>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</si>
  <si>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</si>
  <si>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</si>
  <si>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</si>
  <si>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</si>
  <si>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</si>
  <si>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</si>
  <si>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</si>
  <si>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</si>
  <si>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</si>
  <si>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</si>
  <si>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</si>
  <si>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</si>
  <si>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</si>
  <si>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</si>
  <si>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</si>
  <si>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</si>
  <si>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</si>
  <si>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</si>
  <si>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</si>
  <si>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</si>
  <si>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</si>
  <si>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</si>
  <si>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</si>
  <si>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</si>
  <si>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</si>
  <si>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</si>
  <si>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</si>
  <si>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</si>
  <si>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</si>
  <si>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</si>
  <si>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</si>
  <si>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</si>
  <si>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</si>
  <si>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</si>
  <si>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</si>
  <si>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</si>
  <si>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</si>
  <si>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</si>
  <si>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</si>
  <si>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</si>
  <si>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</si>
  <si>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</si>
  <si>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</si>
  <si>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</si>
  <si>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</si>
  <si>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</si>
  <si>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</si>
  <si>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</si>
  <si>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</si>
  <si>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</si>
  <si>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</si>
  <si>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</si>
  <si>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</si>
  <si>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</si>
  <si>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</si>
  <si>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</si>
  <si>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</si>
  <si>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</si>
  <si>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</si>
  <si>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</si>
  <si>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</si>
  <si>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</si>
  <si>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</si>
  <si>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</si>
  <si>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</si>
  <si>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</si>
  <si>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</si>
  <si>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</si>
  <si>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</si>
  <si>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</si>
  <si>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</si>
  <si>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</si>
  <si>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</si>
  <si>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</si>
  <si>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</si>
  <si>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</si>
  <si>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</si>
  <si>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</si>
  <si>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</si>
  <si>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</si>
  <si>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</si>
  <si>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</si>
  <si>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</si>
  <si>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</si>
  <si>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</si>
  <si>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</si>
  <si>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</si>
  <si>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</si>
  <si>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</si>
  <si>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</si>
  <si>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</si>
  <si>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</si>
  <si>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</si>
  <si>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</si>
  <si>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</si>
  <si>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</si>
  <si>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</si>
  <si>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</si>
  <si>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</si>
  <si>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</si>
  <si>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</si>
  <si>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</si>
  <si>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</si>
  <si>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</si>
  <si>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</si>
  <si>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</si>
  <si>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</si>
  <si>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</si>
  <si>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</si>
  <si>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</si>
  <si>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</si>
  <si>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</si>
  <si>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</si>
  <si>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</si>
  <si>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</si>
  <si>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</si>
  <si>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</si>
  <si>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</si>
  <si>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</si>
  <si>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</si>
  <si>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</si>
  <si>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</si>
  <si>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</si>
  <si>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</si>
  <si>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</si>
  <si>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</si>
  <si>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</si>
  <si>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</si>
  <si>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</si>
  <si>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</si>
  <si>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</si>
  <si>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</si>
  <si>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</si>
  <si>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</si>
  <si>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</si>
  <si>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</si>
  <si>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</si>
  <si>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</si>
  <si>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</si>
  <si>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</si>
  <si>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</si>
  <si>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</si>
  <si>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</si>
  <si>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</si>
  <si>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</si>
  <si>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</si>
  <si>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</si>
  <si>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</si>
  <si>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</si>
  <si>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</si>
  <si>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</si>
  <si>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</si>
  <si>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</si>
  <si>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</si>
  <si>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</si>
  <si>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</si>
  <si>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</si>
  <si>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</si>
  <si>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</si>
  <si>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</si>
  <si>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</si>
  <si>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</si>
  <si>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</si>
  <si>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</si>
  <si>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</si>
  <si>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</si>
  <si>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</si>
  <si>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</si>
  <si>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</si>
  <si>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</si>
  <si>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</si>
  <si>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</si>
  <si>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</si>
  <si>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</si>
  <si>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</si>
  <si>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</si>
  <si>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</si>
  <si>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</si>
  <si>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</si>
  <si>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</si>
  <si>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</si>
  <si>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</si>
  <si>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</si>
  <si>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</si>
  <si>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</si>
  <si>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</si>
  <si>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</si>
  <si>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</si>
  <si>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</si>
  <si>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</si>
  <si>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</si>
  <si>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</si>
  <si>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</si>
  <si>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</si>
  <si>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</si>
  <si>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</si>
  <si>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</si>
  <si>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</si>
  <si>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</si>
  <si>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</si>
  <si>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</si>
  <si>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</si>
  <si>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</si>
  <si>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</si>
  <si>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</si>
  <si>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</si>
  <si>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</si>
  <si>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</si>
  <si>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</si>
  <si>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</si>
  <si>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</si>
  <si>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</si>
  <si>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</si>
  <si>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</si>
  <si>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</si>
  <si>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</si>
  <si>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</si>
  <si>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</si>
  <si>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</si>
  <si>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</si>
  <si>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</si>
  <si>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</si>
  <si>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</si>
  <si>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</si>
  <si>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</si>
  <si>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</si>
  <si>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</si>
  <si>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</si>
  <si>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</si>
  <si>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</si>
  <si>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</si>
  <si>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</si>
  <si>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</si>
  <si>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</si>
  <si>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</si>
  <si>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</si>
  <si>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</si>
  <si>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</si>
  <si>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</si>
  <si>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</si>
  <si>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</si>
  <si>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</si>
  <si>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</si>
  <si>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</si>
  <si>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</si>
  <si>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</si>
  <si>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</si>
  <si>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</si>
  <si>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</si>
  <si>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</si>
  <si>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</si>
  <si>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</si>
  <si>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</si>
  <si>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</si>
  <si>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</si>
  <si>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</si>
  <si>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</si>
  <si>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</si>
  <si>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</si>
  <si>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</si>
  <si>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</si>
  <si>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</si>
  <si>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</si>
  <si>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</si>
  <si>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</si>
  <si>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</si>
  <si>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</si>
  <si>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</si>
  <si>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</si>
  <si>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</si>
  <si>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</si>
  <si>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</si>
  <si>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</si>
  <si>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</si>
  <si>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</si>
  <si>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</si>
  <si>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</si>
  <si>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</si>
  <si>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</si>
  <si>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</si>
  <si>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</si>
  <si>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</si>
  <si>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</si>
  <si>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</si>
  <si>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</si>
  <si>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</si>
  <si>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</si>
  <si>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</si>
  <si>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</si>
  <si>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</si>
  <si>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</si>
  <si>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</si>
  <si>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</si>
  <si>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</si>
  <si>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</si>
  <si>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</si>
  <si>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</si>
  <si>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</si>
  <si>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</si>
  <si>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</si>
  <si>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</si>
  <si>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</si>
  <si>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</si>
  <si>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</si>
  <si>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</si>
  <si>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</si>
  <si>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</si>
  <si>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</si>
  <si>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</si>
  <si>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</si>
  <si>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</si>
  <si>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</si>
  <si>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</si>
  <si>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</si>
  <si>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</si>
  <si>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</si>
  <si>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</si>
  <si>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</si>
  <si>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</si>
  <si>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</si>
  <si>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</si>
  <si>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</si>
  <si>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</si>
  <si>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</si>
  <si>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</si>
  <si>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</si>
  <si>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</si>
  <si>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</si>
  <si>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</si>
  <si>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</si>
  <si>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</si>
  <si>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</si>
  <si>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</si>
  <si>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</si>
  <si>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</si>
  <si>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</si>
  <si>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</si>
  <si>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</si>
  <si>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</si>
  <si>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</si>
  <si>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</si>
  <si>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</si>
  <si>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</si>
  <si>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</si>
  <si>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</si>
  <si>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</si>
  <si>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</si>
  <si>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</si>
  <si>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</si>
  <si>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</si>
  <si>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</si>
  <si>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</si>
  <si>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Metodología aprobada</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</si>
  <si>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</si>
  <si>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</si>
  <si>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</si>
  <si>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</si>
  <si>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</si>
  <si>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</si>
  <si>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</si>
  <si>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</si>
  <si>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</si>
  <si>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</si>
  <si>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</si>
  <si>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</si>
  <si>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</si>
  <si>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</si>
  <si>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</si>
  <si>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</si>
  <si>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</si>
  <si>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</si>
  <si>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</si>
  <si>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</si>
  <si>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</si>
  <si>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H36R14</t>
  </si>
  <si>
    <t>H121R14</t>
  </si>
  <si>
    <t>H129R14</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</si>
  <si>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</si>
  <si>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</si>
  <si>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</si>
  <si>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</si>
  <si>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</si>
  <si>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</si>
  <si>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H20R16. Muros de Contención K112+520 y  K112+487. 
Se evidenció que la junta entre el pavimento y la cuneta en el muro ubicado en el PR112+520, presenta separación de aproximadamente medio centímetro, lo cual indica que posiblemente el muro se está desplazando.</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</si>
  <si>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</si>
  <si>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</si>
  <si>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</si>
  <si>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</si>
  <si>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</si>
  <si>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</si>
  <si>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</si>
  <si>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</si>
  <si>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</si>
  <si>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</si>
  <si>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</si>
  <si>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</si>
  <si>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</si>
  <si>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</si>
  <si>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</si>
  <si>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</si>
  <si>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</si>
  <si>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</si>
  <si>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</si>
  <si>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</si>
  <si>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</si>
  <si>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</si>
  <si>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</si>
  <si>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</si>
  <si>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</si>
  <si>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</si>
  <si>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</si>
  <si>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</si>
  <si>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</si>
  <si>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</si>
  <si>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</si>
  <si>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</si>
  <si>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</si>
  <si>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</si>
  <si>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</si>
  <si>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</si>
  <si>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</si>
  <si>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</si>
  <si>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</si>
  <si>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</si>
  <si>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</si>
  <si>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</si>
  <si>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</si>
  <si>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</si>
  <si>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</si>
  <si>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H3AC17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</si>
  <si>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</si>
  <si>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</si>
  <si>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</si>
  <si>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H4AC17</t>
  </si>
  <si>
    <t>H5AC17</t>
  </si>
  <si>
    <t>H6AC17</t>
  </si>
  <si>
    <t>H7AC17</t>
  </si>
  <si>
    <t>H8AC17</t>
  </si>
  <si>
    <t>H9AC17</t>
  </si>
  <si>
    <t>H10AC17</t>
  </si>
  <si>
    <t>H11AC17</t>
  </si>
  <si>
    <t>H12AC17</t>
  </si>
  <si>
    <t>H13AC17</t>
  </si>
  <si>
    <t>H14AC17</t>
  </si>
  <si>
    <t>H15AC17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</si>
  <si>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</si>
  <si>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</si>
  <si>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</si>
  <si>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</si>
  <si>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</si>
  <si>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</si>
  <si>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</si>
  <si>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</si>
  <si>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</si>
  <si>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</si>
  <si>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</si>
  <si>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</si>
  <si>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</si>
  <si>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</si>
  <si>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</si>
  <si>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</si>
  <si>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</si>
  <si>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</si>
  <si>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</si>
  <si>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</si>
  <si>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</si>
  <si>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</si>
  <si>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</si>
  <si>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</si>
  <si>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</si>
  <si>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</si>
  <si>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</si>
  <si>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</si>
  <si>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</si>
  <si>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</si>
  <si>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</si>
  <si>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</si>
  <si>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</si>
  <si>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</si>
  <si>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</si>
  <si>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</si>
  <si>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</si>
  <si>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</si>
  <si>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</si>
  <si>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</si>
  <si>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</si>
  <si>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</si>
  <si>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</si>
  <si>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</si>
  <si>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</si>
  <si>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</si>
  <si>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</si>
  <si>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</si>
  <si>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</si>
  <si>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</si>
  <si>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</si>
  <si>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</si>
  <si>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</si>
  <si>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</si>
  <si>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</si>
  <si>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</si>
  <si>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</si>
  <si>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</si>
  <si>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</si>
  <si>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</si>
  <si>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</si>
  <si>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</si>
  <si>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</si>
  <si>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</si>
  <si>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</si>
  <si>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</si>
  <si>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</si>
  <si>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</si>
  <si>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</si>
  <si>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</si>
  <si>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</si>
  <si>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</si>
  <si>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</si>
  <si>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</si>
  <si>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</si>
  <si>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</si>
  <si>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</si>
  <si>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</si>
  <si>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</si>
  <si>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</si>
  <si>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</si>
  <si>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</si>
  <si>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</si>
  <si>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</si>
  <si>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</si>
  <si>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</si>
  <si>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</si>
  <si>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</si>
  <si>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</si>
  <si>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</si>
  <si>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</si>
  <si>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</si>
  <si>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</si>
  <si>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</si>
  <si>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</si>
  <si>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</si>
  <si>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</si>
  <si>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</si>
  <si>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</si>
  <si>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</si>
  <si>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</si>
  <si>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</si>
  <si>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</si>
  <si>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</si>
  <si>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</si>
  <si>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</si>
  <si>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</si>
  <si>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</si>
  <si>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</si>
  <si>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</si>
  <si>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</si>
  <si>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</si>
  <si>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</si>
  <si>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</si>
  <si>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</si>
  <si>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</si>
  <si>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</si>
  <si>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</si>
  <si>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</si>
  <si>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</si>
  <si>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</si>
  <si>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</si>
  <si>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</si>
  <si>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</si>
  <si>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</si>
  <si>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</si>
  <si>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DO-DTEC</t>
  </si>
  <si>
    <t>DO-DTEC-SG</t>
  </si>
  <si>
    <t>DTEC</t>
  </si>
  <si>
    <t>H25R16. Ítem Pavimento en Concreto Hidráulico. 
En la visita de inspección a la Vía Leticia Tarapacá por la CGR en abril de 2017, 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 gradiente térmico que ocasiona alabeos o problemas de drenaje, entre otras, daños que pueden agravarse con la aparición de grietas en bloque y escalonamiento por la entrada de agua, afectando la estabilidad de la obra.
Contrato 1305 de 2015.</t>
  </si>
  <si>
    <t>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 74 de 2011.</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</si>
  <si>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</si>
  <si>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</si>
  <si>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</si>
  <si>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Memorando.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</si>
  <si>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</si>
  <si>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</si>
  <si>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</si>
  <si>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</si>
  <si>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</si>
  <si>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</si>
  <si>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</si>
  <si>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</si>
  <si>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</si>
  <si>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</si>
  <si>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</si>
  <si>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</si>
  <si>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</si>
  <si>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</si>
  <si>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</si>
  <si>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</si>
  <si>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</si>
  <si>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</si>
  <si>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</si>
  <si>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</si>
  <si>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</si>
  <si>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</si>
  <si>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</si>
  <si>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</si>
  <si>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</si>
  <si>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</si>
  <si>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</si>
  <si>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</si>
  <si>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</si>
  <si>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</si>
  <si>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</si>
  <si>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</si>
  <si>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</si>
  <si>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</si>
  <si>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</si>
  <si>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</si>
  <si>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</si>
  <si>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</si>
  <si>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</si>
  <si>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</si>
  <si>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SA-SF-SMA (BUPI)</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</si>
  <si>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</si>
  <si>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</si>
  <si>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</si>
  <si>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</si>
  <si>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</si>
  <si>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</si>
  <si>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</si>
  <si>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</si>
  <si>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</si>
  <si>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</si>
  <si>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H15AF17. Subestimación Propiedades Planta y Equipo - Sobreestimación Intangibles – Derechos.
Las cuentas “Propiedades Planta y Equipo – 1605 Terrenos y 1640 Edificaciones” se encuentran subestimadas y la cuenta "19700502 Otros Activos – Intangibles -  Derechos de Posesión Terrenos”, a su vez se encuentra sobreestimada a 31 de diciembre de 2017, por valor de $27.396.900.</t>
  </si>
  <si>
    <t xml:space="preserve">Registro en la contabilidad del INVIAS inmuebles (Bienes Fiscales), como si fueran intangibles. </t>
  </si>
  <si>
    <t xml:space="preserve">
Reclasificar las partidas mencionadas por la Contraloría General de la República.</t>
  </si>
  <si>
    <t>Revisar los saldos de las cuentas "Propiedades Planta y Equipo - 1605 Terrenos y 1640 Edificaciones" y  "19700502 Otros Activos – Intangibles - Derechos de Posesión Terrenos” con el fin de evitar clasificar inadecuadamente los hechos  financieros.</t>
  </si>
  <si>
    <t>Comprobante contable de reclasificación por valor de $27.396.900.</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</si>
  <si>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</si>
  <si>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</si>
  <si>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</si>
  <si>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</si>
  <si>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</si>
  <si>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</si>
  <si>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</si>
  <si>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</si>
  <si>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</si>
  <si>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</si>
  <si>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</si>
  <si>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 xml:space="preserve">H19AF17.Procedimiento implementado por INVIAS para la Constitución de Reservas Presupuestales. 
Para la constitución de Reservas Presupuestales el INVIAS presenta las siguientes deficiencias: 
1. Soportados en que el artículo 89 del Estatuto Orgánico del Presupuesto, que establece que las reservas presupuestales corresponderán a la diferencia entre los compromisos y las obligaciones, sin embargo, el Instituto tomó todos los saldos de esta diferencia y constituyó 117 reservas por valores exiguos entre $100 y $98.806.
2. Constituyó para la vigencia 2017 un total de 1250 reservas presupuestales a las cuales no les evaluó de manera específica la justificación para su constitución.
</t>
  </si>
  <si>
    <t>El Instituto no cuenta con un proceso documentado de las actividades a desarrollar en el proceso de constitución de las reservas presupuestales, no implementa el formato de solicitud de reserva presupuestal, ni la justificación por parte del supervisor o interventor establecido en los lineamientos del Ministerio de Hacienda y Crédito Público.</t>
  </si>
  <si>
    <t>Documentar procedimiento acerca de las actividades a desarrollar en el proceso de constitución de las reservas presupuestales, considerando el formato de solicitud de reserva presupuestal, incluyendo la justificación por parte del supervisor o interventor acorde con los lineamientos del Ministerio de Hacienda y Crédito Público.</t>
  </si>
  <si>
    <t xml:space="preserve">1. Documentar e implementar en el Sistema de Gestión de Calidad - KAWAK - el procedimiento de constitución de reservas presupuestales y el formato de justificación respectivo.
2. Sensibilizar a los funcionarios y contratistas competentes del procedimiento implementado.
</t>
  </si>
  <si>
    <t>1. Procedimiento y formato documentados e implementados en el Sistema de Gestión de Calidad - KAWAK.
2. Registro de participantes en la sensibilización realizada.</t>
  </si>
  <si>
    <t>H20AF17. Manuales de Procesos Constitución y Ejecución de Vigencias Futuras, Cuentas por Pagar y Reservas Presupuestales. 
Evaluado el sistema de Calidad KAWAK, se determinó que en él no están documentadas, del proceso de ejecución presupuestal, las actividades a desarrollar en cumplimiento de la constitución de las vigencias futuras; así como tampoco de la constitución y ejecución de cuentas por pagar y reservas presupuestales, ejemplo para este último proceso no documentado, se observa que ni el Grupo de Presupuesto ni las áreas implementan el formato de solicitud de reserva presupuestal, con su correspondiente justificación, ni la justificación por parte del supervisor o interventor.</t>
  </si>
  <si>
    <t>Falta de  manuales de procedimientos que  cumplan con la función de indicar la manera de desarrollar adecuadamente las actividades presupuestales.</t>
  </si>
  <si>
    <t>Documentar los procedimientos de constitución de las reservas presupuestales y cuentas por pagar</t>
  </si>
  <si>
    <t>Documentar e implementar en el Sistema de Gestión de Calidad - KAWAK - los procedimientos de constitución de reservas presupuestales y cuentas por pagar.</t>
  </si>
  <si>
    <t xml:space="preserve">1. Procedimiento constitución de reservas presupuestales implementado.
2. Procedimiento cuentas por pagar implementado.
</t>
  </si>
  <si>
    <t>SF (GRUPO PRESUPUESTO) - OAP</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</si>
  <si>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</si>
  <si>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</si>
  <si>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</si>
  <si>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</si>
  <si>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</si>
  <si>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</si>
  <si>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</si>
  <si>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</si>
  <si>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</si>
  <si>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</si>
  <si>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</si>
  <si>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</si>
  <si>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</si>
  <si>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</si>
  <si>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</si>
  <si>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</si>
  <si>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</si>
  <si>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</si>
  <si>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</si>
  <si>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</si>
  <si>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</si>
  <si>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</si>
  <si>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</si>
  <si>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</si>
  <si>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</si>
  <si>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</si>
  <si>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</si>
  <si>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</si>
  <si>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</si>
  <si>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</si>
  <si>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</si>
  <si>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</si>
  <si>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</si>
  <si>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</si>
  <si>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</si>
  <si>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</si>
  <si>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</si>
  <si>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</si>
  <si>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</si>
  <si>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</si>
  <si>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</si>
  <si>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</si>
  <si>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</si>
  <si>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</si>
  <si>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</si>
  <si>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</si>
  <si>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</si>
  <si>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</si>
  <si>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</si>
  <si>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</si>
  <si>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</si>
  <si>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</si>
  <si>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H40AF17. Calidad de las obras en ejecución Contrato 1588 de 2015.
Como resultado de la visita realizada por la CGR a las obras en ejecución, los tramos comprendidos entre el PR33+000 al PR35+690 en calzada completa y desde el PR35+690 al PR37+100 en medio carril (sentido Tame – Arauca), muestran una mezcla de asfalto abierta con segregación, porosidad y falta de adherencia.</t>
  </si>
  <si>
    <t>Deficiencias en la labor de la interventoría y supervisión por parte del INVIAS.</t>
  </si>
  <si>
    <t>Reparar las obras observadas por la Contraloría General de la República en los tramos comprendidos entre el PR33+000 al PR35+690 en calzada completa y desde el PR35+690 al PR37+100 en medio carril (sentido Tame – Arauca).</t>
  </si>
  <si>
    <t>Solicitar informe a la interventoría  con registro fotográfico en el cual se evidencie las reparaciones de lo observado por la Contraloría General de la República.</t>
  </si>
  <si>
    <t>H41AF17. Mantenimiento a las obras. Contrato 1590 de 2015.
Como resultado de la visita realizada por la CGR a las obras en ejecución se estableció que en la parte superior del Puente Yumal en cada uno de los apoyos presenta material residual de pavimento y residuos de obra que permiten la proliferación de maleza; el apoyo 2 sentido Villa Garzón San José,  muestra contaminación vegetal y las juntas de dilatación presentan fracturas en su resina polimérica; Puente San Pedro, la parte superior de los apoyos 1 y 2 el concreto presenta manchas y los sectores terminados en pavimento flexible, no cuentan con la señalización horizontal correspondiente.</t>
  </si>
  <si>
    <t>Debilidades de un mantenimiento oportuno a las obras que han sido ejecutadas, por parte del Contratista, lo cual puede conllevar a su deterioro prematuro.</t>
  </si>
  <si>
    <t>Realizar mantenimiento y señalización frente a lo observado por la Contraloría General de la República respecto al contrato 1590 de 2015.</t>
  </si>
  <si>
    <t>Solicitar informe a la interventoría con registro fotográfico en el cual se evidencie el mantenimiento, reparaciones y señalización efectuadas.</t>
  </si>
  <si>
    <t xml:space="preserve">Informe con registro fotográfico </t>
  </si>
  <si>
    <t>H42AF17. Mantenimiento a las obras. Contrato 1598 de 2015.
Como resultado de la visita de la CGR  a las obras en ejecución, se estableció que los sectores terminados en pavimento flexible no cuentan con la señalización horizontal; el tramo comprendido entre el PR32+571 y PR35+358 muestra cunetas invadidas por la vegetación de la zona.</t>
  </si>
  <si>
    <t>Realizar mantenimiento y señalización frente a lo observado por la Contraloría General de la República respecto al contrato 1598 de 2015.</t>
  </si>
  <si>
    <t>Solicitar informe a la interventoría con registro fotográfico en el cual se evidencie el mantenimiento y señalización realizadas.</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</si>
  <si>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</si>
  <si>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</si>
  <si>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</si>
  <si>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</si>
  <si>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</si>
  <si>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</si>
  <si>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</si>
  <si>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</si>
  <si>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</si>
  <si>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 xml:space="preserve">H45AF17. Mantenimiento a las obras. Contrato 1699 de 2015.
Como resultado de la visita realizada por la CGR  a las obras en ejecución, se estableció que varios sectores de la vía en pavimento flexible, muestran cunetas invadidas por vegetación de la zona y material de derrumbes. </t>
  </si>
  <si>
    <t>Debilidades de un mantenimiento oportuno a las obras de drenaje ejecutadas por parte del Contratista.</t>
  </si>
  <si>
    <t>Realizar mantenimiento y limpieza frente a lo observado por la Contraloría General de la República respecto al contrato 1699 de 2015.</t>
  </si>
  <si>
    <t>Solicitar informe a la interventoría con registro fotográfico en el cual se evidencie el mantenimiento y limpieza realizados.</t>
  </si>
  <si>
    <t>Informe con registro fotográfico.</t>
  </si>
  <si>
    <t>H46AF17. Señalización Vial. Contrato 1699 de 2015.
Los sectores terminados y en servicio en pavimento flexible, no cuentan con la señalización vertical y horizontal correspondiente, lo cual hace deficiente la función de canalización del tránsito que circula por la zona, así mismo pone en riesgo la normal circulación vehicular.</t>
  </si>
  <si>
    <t>Debilidades en las labores de la interventoría y supervisión del INVÍAS</t>
  </si>
  <si>
    <t>Instalar la señalización horizontal y vertical pertinentes en los puntos identificados por la Contraloría General de la República en relación al contrato 1699 de 2015.</t>
  </si>
  <si>
    <t>Solicitar a la interventoría que requiera al contratista para que realice la instalación de la respectiva señalización.</t>
  </si>
  <si>
    <t>H47AF17. Transitabilidad. Contrato 1699 de 2015. 
En el sector de la Quebrada Agua Blanca ubicado en el PR 93 + 200, actualmente se presenta un paso con transitabilidad de alto riesgo para los usuarios de la vía; sin que se haya tomado medida alguna para darle solución a este inconveniente y prever cualquier situación calamitosa que se pueda presentar a futuro.</t>
  </si>
  <si>
    <t xml:space="preserve">Garantizar la transitabilidad segura a los usuarios de la vía en el tramo PR 93+200 sector de la quebrada Agua Blanca. </t>
  </si>
  <si>
    <t>Propiciar una solución técnica para la transitabilidad segura (puente metálico).</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</si>
  <si>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</si>
  <si>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</si>
  <si>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</si>
  <si>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</si>
  <si>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</si>
  <si>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</si>
  <si>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</si>
  <si>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H50AF17. Pavimento modificado con polímeros Ruta 24 Tramo 2402 del PR 47+000 al PR100+370.
En los pliegos de condiciones se contempló mezcla convencional MDC-2, sin embargo se utilizó mezcla densa en caliente con asfalto  modificado con polímeros Tipo II. Se evidenció que se vienen generando daños prematuros en la mezcla, tales como fisuras longitudinales, entre los PR56  al PR58,  se observa que vienen siendo selladas incipientemente con asfalto. También se observaron fisuras en juntas de construcción y grietas de alta severidad en este sector vial con variación entre 10 mm y 15 mm.La obra fue recibida en septiembre de 2015. Lo precedente puede configurar un presunto detrimento al erario público en cuantía de $2.361.734.400.</t>
  </si>
  <si>
    <t>Deficiencias constructivas y de diseño en la ejecución del contrato de obra N°1792 de 2012, trasgresiones a lo reglado por las Especificaciones Generales de Construcción de carreteras.</t>
  </si>
  <si>
    <t>Realizar las reparaciones de los daños prematuros evidenciados por la Contraloría, de lo contrario  Iniciar proceso administrativo en contra del contratista para siniestrar la póliza de estabilidad de la obra.</t>
  </si>
  <si>
    <t>1. Solicitar al contratista las reparaciones de los daños prematuros.
2. Solicitar informe a la interventoría sobre  las reparaciones realizadas.</t>
  </si>
  <si>
    <t xml:space="preserve">Informe de la interventoría con registro fotográfico </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</si>
  <si>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</si>
  <si>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</si>
  <si>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</si>
  <si>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</si>
  <si>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</si>
  <si>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</si>
  <si>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</si>
  <si>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</si>
  <si>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</si>
  <si>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</si>
  <si>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</si>
  <si>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</si>
  <si>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</si>
  <si>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</si>
  <si>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H55AF17. Monitoreo y seguimiento constructivo nuevo Puente Pumarejo.
Dentro de los ítems no previstos, se contempló uno para un sistema de monitoreo y seguimiento constructivo, sin embargo dentro de las obligaciones contractuales, el contratista está obligado a entregar el récord de los planos de la obra, en la fecha de suscripción del acta de recibo definitivo del contrato. Por tanto realizar una memoria fílmica constituye un gasto no indispensable dentro de la realización del proyecto, ya que se tienen los instrumentos para la documentación del mismo. El pago de este ítem no previsto constituye un presunto detrimento al patrimonio del Estado por un valor de Doscientos Catorce Millones Trescientos Cuatro Mil Novecientos Cuarenta Pesos ($214.304.940) y presunta falta disciplinaria por la presunta violación del numeral 4 del artículo  25 de la ley 80 de 1993, y de los artículos 83 y 84 de la ley 1474 de 2011.</t>
  </si>
  <si>
    <t>Deficiencias en la supervisión del proyecto, tanto de los supervisores de la entidad contratante como de la interventoría.</t>
  </si>
  <si>
    <t xml:space="preserve">
Descontar en el acta parcial de obra el valor de $214.304.940.</t>
  </si>
  <si>
    <t>Descontar en acta de obra, atendiendo a que estas son actas parciales,  los pagos realizados al contratista por concepto del ítem  denominado  “Proyecto de elaboración e implementación de un sistema de monitoreo y seguimiento constructivo del nuevo Puente Pumarejo, para socialización y divulgación del proyecto”.</t>
  </si>
  <si>
    <t>Acta de obra</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</si>
  <si>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</si>
  <si>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</si>
  <si>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</si>
  <si>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</si>
  <si>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</si>
  <si>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</si>
  <si>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</si>
  <si>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</si>
  <si>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</si>
  <si>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</si>
  <si>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</si>
  <si>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14 01 007</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</si>
  <si>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</si>
  <si>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</si>
  <si>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</si>
  <si>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</si>
  <si>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</si>
  <si>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</si>
  <si>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</si>
  <si>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</si>
  <si>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</si>
  <si>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</si>
  <si>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</si>
  <si>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</si>
  <si>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</si>
  <si>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</si>
  <si>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</si>
  <si>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</si>
  <si>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</si>
  <si>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</si>
  <si>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</si>
  <si>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</si>
  <si>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</si>
  <si>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</si>
  <si>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</si>
  <si>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</si>
  <si>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</si>
  <si>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</si>
  <si>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</si>
  <si>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</si>
  <si>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</si>
  <si>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</si>
  <si>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</si>
  <si>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</si>
  <si>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</si>
  <si>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</si>
  <si>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</si>
  <si>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</si>
  <si>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</si>
  <si>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</si>
  <si>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</si>
  <si>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</si>
  <si>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</si>
  <si>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</si>
  <si>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</si>
  <si>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</si>
  <si>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</si>
  <si>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</si>
  <si>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</si>
  <si>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</si>
  <si>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</si>
  <si>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</si>
  <si>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</si>
  <si>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</si>
  <si>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</si>
  <si>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H136R14 -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</si>
  <si>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</si>
  <si>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</si>
  <si>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</si>
  <si>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H161R14 - Anticipos de contratos y convenios terminados no liquidados. 
El registro de la amortización de anticipos se realiza durante la ejecución del contrato con la presentación de actas de obra.</t>
  </si>
  <si>
    <t>AUDITORIA FINANCIERA 2017</t>
  </si>
  <si>
    <t>Se presentó sólo un reporte consolidando la información.</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</si>
  <si>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</si>
  <si>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</si>
  <si>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</si>
  <si>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</si>
  <si>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</si>
  <si>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</si>
  <si>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</si>
  <si>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</si>
  <si>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Administrativo con presunta incidencia disciplinaria.</t>
  </si>
  <si>
    <t>Administrativo.</t>
  </si>
  <si>
    <t>Administrativo con presunta incidencia disciplinaria y fiscal.</t>
  </si>
  <si>
    <t>Administrativo con presunta connotación disciplinaria y fiscal.</t>
  </si>
  <si>
    <t>Administrativo con presunta incidencia disciplinaria, fiscal y penal.</t>
  </si>
  <si>
    <t>Administrativo con presunta incidencia disciplinaria y para indagación preliminar.</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</si>
  <si>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</si>
  <si>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</si>
  <si>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</si>
  <si>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</si>
  <si>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</si>
  <si>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</si>
  <si>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</si>
  <si>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</si>
  <si>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</si>
  <si>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Modificar el convenio No. 649 de 2013 realizando la corrección de la CLÁUSULA SÉPTIMA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</si>
  <si>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SÉPTIMA , numeral 4, referente a los rendimientos financieros.</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</si>
  <si>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</si>
  <si>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</si>
  <si>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</si>
  <si>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</si>
  <si>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H59R15. Convenio interadministrativo 2667 de 2013. 
“EL CONVENIO NO SE EJECUTÓ POR CUANTO LA VÍA OBJETO DEL MISMO ES DE CARÁCTER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</si>
  <si>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</si>
  <si>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</si>
  <si>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</si>
  <si>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</si>
  <si>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OAJ - Direcciones Territoriales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</si>
  <si>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</si>
  <si>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</si>
  <si>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SF (GRUPOS PRESUPUESTO - TESORERÍA) - OAP</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</si>
  <si>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</si>
  <si>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</si>
  <si>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</si>
  <si>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</si>
  <si>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</si>
  <si>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</si>
  <si>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 xml:space="preserve">H76R14. Mantenimiento.
• Convenio 1884-2012, • Convenio 2568-2012. • Convenio 2453-2012. y • Convenio 1611-2012, presenta varios sitios críticos con presencia de ahuellamientos, hundimientos y desplazamiento de material de afirmado.
</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</si>
  <si>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</si>
  <si>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</si>
  <si>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</si>
  <si>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</si>
  <si>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</si>
  <si>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</si>
  <si>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</si>
  <si>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</si>
  <si>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</si>
  <si>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</si>
  <si>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</si>
  <si>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</si>
  <si>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</si>
  <si>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 xml:space="preserve">H50R14.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</si>
  <si>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H51R14.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</si>
  <si>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H52R14.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</si>
  <si>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</si>
  <si>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</si>
  <si>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 xml:space="preserve">H56R14.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</si>
  <si>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</si>
  <si>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</si>
  <si>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H61R14.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</si>
  <si>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</si>
  <si>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</si>
  <si>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</si>
  <si>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</si>
  <si>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</si>
  <si>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</si>
  <si>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</si>
  <si>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</si>
  <si>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</si>
  <si>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H107R14. Calidad obras ejecutadas y recibidas Contrato N° LP-005-2014. municipio de Repelón, Departamento del Atlántico, vía las Flores.
En el K1+780 se presenta deslizamiento en el talud entre el borde de la vía y los gaviones.</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</si>
  <si>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</si>
  <si>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H110R14.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</si>
  <si>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</si>
  <si>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</si>
  <si>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H133R14. Ejercicio de funciones de interventoría.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</si>
  <si>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</si>
  <si>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</si>
  <si>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H139R14. Comité adiciones y prorrogas.
Con relación a los contratos de obra analizados por la CGR , se observó que las actas del Comité de Prórrogas y Adiciones no reflejan el estudio y análisis requerido sobre las adiciones y/o prórrogas solicitadas.</t>
  </si>
  <si>
    <t>Administrativo disciplinario.</t>
  </si>
  <si>
    <t xml:space="preserve">OAJ </t>
  </si>
  <si>
    <t>H14R16. Señalización y defensa de la zona de las obras.
En visita de inspección realizada a las obras del contrato 544 de 2012 por la CGR, se evidenció que la señalización no cumplía lo establecido en el capítulo 4 del Manual de señalización del Ministerio de Transporte, tal como se muestra en el registro fotográfico, contraviniendo presuntamente los Artículo 4 y 5 de la Ley 80 de 1993, situación que podría afectar la seguridad vial de la Vía Medellín - Quibdó.</t>
  </si>
  <si>
    <t>Denota debilidades en el seguimiento y control de la actividades para la ejecución y terminación de las obras.</t>
  </si>
  <si>
    <t>Contravención de las obligaciones contractuales, el Manual de Interventoría, los Arts. 3,4 y 5 de la Ley 80 de 1993 y el Art. 84 de la Ley 1474 de 2011.</t>
  </si>
  <si>
    <t>H16R16. Áreas Remantes no desarrollables. Contrato 544 de 2012.
En visita de inspección realizada por la CGR en marzo de 2017, se observaron los predios adquiridos con área remanente no desarrollable identificados en la visita por el contratista y la interventoría, sin la debida delimitación e identificación, situación que genera riesgo de invasiones en el derecho de vía.</t>
  </si>
  <si>
    <t>H17R16. Revegetalización Taludes. Contrato 544 de 2012.
En la visita de inspección a las obras por parte de la CGR en marzo de 2017, 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</si>
  <si>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Debilidades en el seguimiento y control de las actividades contractuales.</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</si>
  <si>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 sin embargo, en visita de inspección a la vía se observaron algunas señales inadecuadamente instaladas, afectando la funcionalidad de las mismas.</t>
  </si>
  <si>
    <t>Incumplimiento al capítulo 2 del Manual de Señalización Vial del Ministerio de Transporte: características y ubicación de las señales verticales.</t>
  </si>
  <si>
    <t>H19R16. Disipador de Energía. 
En la visita de inspección realizada por la CGR en marzo de 2017, se observó material en el disipador construido, además material de la excavación de dicha obra de arte que no fue retirado después de la construcción, obstruyendo las obras de arte permitiendo el aporte de sedimentos a las fuente hídricas aledañas.</t>
  </si>
  <si>
    <t>Deficiencias en el seguimiento y control de la obra, contraviniendo lo establecido en las especificaciones técnicas de construcción del INVIAS.</t>
  </si>
  <si>
    <t>H21R16. Manejo ambiental campamento la Sánchez. 
En visita de inspección a las obras y al campamento se evidenció inadecuado manejo del hierro acopiado, dado que este material se encuentra dispuesto directamente sobre el suelo natural, permitiendo afectación ambiental del suelo.</t>
  </si>
  <si>
    <t>Debilidades en el seguimiento y control de la ejecución de las obras, contraviniendo presuntamente lo estipulado en la Resolución 541 de 1994, artículo 1°de la Ley 99 de 1993 y el artículo 5 numerales 2 y 4 de la Ley 80 de 1993.</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</si>
  <si>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</si>
  <si>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</si>
  <si>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</si>
  <si>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 xml:space="preserve">H15R16. Construcción Puentes . Contrato 544 de 2012.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Igualmente, se observaron deficiencias en la modulación de las losas del pavimento para obtener el peralte del diseño geométrico, que hace que la curva horizontal y vertical forme un sector de empozamiento.
Por otra parte, se observaron deficiencias en la conformación de la zona de obra de derecho de vía, teniendo en cuenta que no ha sido retirado el material sobrante utilizado en la obra.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</si>
  <si>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</si>
  <si>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</si>
  <si>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</si>
  <si>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</si>
  <si>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</si>
  <si>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</si>
  <si>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</si>
  <si>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 xml:space="preserve">La Contraloría General de la República en el informe de auditoria identificado con el código CGR-CDIFTCEDR-No. 016 de agosto de 2017, en la página 185 señala respecto a los rendimientos financieros del convenio 2335 de 2013: “Se configura en un beneficio del proceso auditor, por cuanto se consignaron los recursos al Tesoro en mayo y junio de 2017 con posterioridad a la visita”. </t>
  </si>
  <si>
    <t>La Subdirección Administrativa concilió los 20 bienes fiscales a su cargo (100%), de los 173 inmuebles observados por la Contraloría.</t>
  </si>
  <si>
    <t>DTEC (GGP)-DO</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</si>
  <si>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1.</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</si>
  <si>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t>
  </si>
  <si>
    <t>Informe con soporte donde se evidencia el ajuste o reintegro.</t>
  </si>
  <si>
    <t>Manual de interventoría, instructivo y formatos modificados.</t>
  </si>
  <si>
    <t>DO-OAJ</t>
  </si>
  <si>
    <t>Acción 1.
Realizar los ajustes y/o solicitar el reintegro según corresponda.</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</si>
  <si>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1.</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</si>
  <si>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t>
  </si>
  <si>
    <t>DO-DTEC-DC-OAJ</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</si>
  <si>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1.</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</si>
  <si>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</si>
  <si>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</si>
  <si>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1.</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</si>
  <si>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t>
  </si>
  <si>
    <t>Realizar los ajustes y/o solicitar el reintegro según corresponda.</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</si>
  <si>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1.</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</si>
  <si>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</si>
  <si>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1.</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</si>
  <si>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</si>
  <si>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</si>
  <si>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</si>
  <si>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</si>
  <si>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</si>
  <si>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</si>
  <si>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</si>
  <si>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</si>
  <si>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</si>
  <si>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</si>
  <si>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</si>
  <si>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</si>
  <si>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</si>
  <si>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</si>
  <si>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Dirección Técnica presenta un avance del 20%.  Dado que es un hallazgo compartido, el porcentaje global de avance es 5%.</t>
  </si>
  <si>
    <t>H67R14.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</si>
  <si>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Tras mesa de trabajo realizada entre la SRN, SEI y la OCI se concluyó que los hallazgos H36R14 y H67R14 quedan a cargo de la SEI. (Correo electrónico del 30 de octubre de 2018, coordinador del Grupo Evaluación y Seguimiento).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</si>
  <si>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</si>
  <si>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SF, SRN, SA, SMA, DO, SRT.</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</si>
  <si>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SA, SF, SMA, SRT, SRN.</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</si>
  <si>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DO, SF, DTEC, SG.</t>
  </si>
  <si>
    <t>DO-TERRITORIAL SANTANDER</t>
  </si>
  <si>
    <t xml:space="preserve">H65R14. Gestión predial para la ejecución de las obras.
CONVENIO 3141/13 - ICCU y CONVENIO 3075/13 – GOBERNACIÓN DE BOYACÁ.
</t>
  </si>
  <si>
    <t>El movimiento de tierra es originado por la fuerte infiltración generada por las altas precipitaciones en la región, la cual no tuvo incidencia directa en el colapso del gavión que venía ejerciendo la contención del talud.</t>
  </si>
  <si>
    <t>Construcción de las obras necesarias para garantizar la estabilidad y transitabilidad de la carretera, reduciendo el riesgo que representa la situación actual para los usuarios mediante la construcción de una estructura de contención y obras complementarias entre  PR 2+0100 y el PR 2+0600 de la carretera San Gil - Bucaramanga.</t>
  </si>
  <si>
    <t>Suscripción del contrato e informe de interventoría con registro fotográfico</t>
  </si>
  <si>
    <t>Informe de interventoría con registro fotográfico.</t>
  </si>
  <si>
    <t>Se asignó cumplimiento producto del concepto de la Oficina Asesora Jurídica que señaló la no necesidad de modificar el Manual de Interventoría y formatos. Se recomendó incluir la obligación en los pliegos de condiciones y minutas.</t>
  </si>
  <si>
    <t>H1DSPA18. Obras civiles de contención y mitigación. Denuncia 2018-140726-80684-D.
Entre el PR 2+0100 y el PR 2+0600 de la carretera San Gil - Bucaramanga Ruta 45A, Tramo 45A07, la carretera se desplaza en media ladera. En este sector, el talud superior de la carretera presenta un movimiento de masa generando alto riesgo para los usuarios que transitan por este importante corredor vial.</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</si>
  <si>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</si>
  <si>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</si>
  <si>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</si>
  <si>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</si>
  <si>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</si>
  <si>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</si>
  <si>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</si>
  <si>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</si>
  <si>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</si>
  <si>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</si>
  <si>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</si>
  <si>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</si>
  <si>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</si>
  <si>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</si>
  <si>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</si>
  <si>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</si>
  <si>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</si>
  <si>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</si>
  <si>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</si>
  <si>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</si>
  <si>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</si>
  <si>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</si>
  <si>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econolicotuvo lugar.</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</si>
  <si>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</si>
  <si>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</si>
  <si>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</si>
  <si>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</si>
  <si>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</si>
  <si>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</si>
  <si>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</si>
  <si>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</si>
  <si>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</si>
  <si>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</si>
  <si>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</si>
  <si>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</si>
  <si>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</si>
  <si>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</si>
  <si>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</si>
  <si>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</si>
  <si>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</si>
  <si>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</si>
  <si>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</si>
  <si>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</si>
  <si>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</si>
  <si>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</si>
  <si>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</si>
  <si>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</si>
  <si>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</si>
  <si>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</si>
  <si>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</si>
  <si>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</si>
  <si>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</si>
  <si>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</si>
  <si>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</si>
  <si>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</si>
  <si>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</si>
  <si>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</si>
  <si>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</si>
  <si>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</si>
  <si>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</si>
  <si>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</si>
  <si>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</si>
  <si>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</si>
  <si>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</si>
  <si>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</si>
  <si>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</si>
  <si>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</si>
  <si>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</si>
  <si>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</si>
  <si>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</si>
  <si>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</si>
  <si>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</si>
  <si>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</si>
  <si>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</si>
  <si>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</si>
  <si>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</si>
  <si>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</si>
  <si>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</si>
  <si>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</si>
  <si>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</si>
  <si>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</si>
  <si>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</si>
  <si>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</si>
  <si>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</si>
  <si>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</si>
  <si>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</si>
  <si>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</si>
  <si>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</si>
  <si>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</si>
  <si>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</si>
  <si>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</si>
  <si>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</si>
  <si>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</si>
  <si>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</si>
  <si>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</si>
  <si>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</si>
  <si>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</si>
  <si>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</si>
  <si>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</si>
  <si>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</si>
  <si>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</si>
  <si>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</si>
  <si>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</si>
  <si>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</si>
  <si>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</si>
  <si>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</si>
  <si>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</si>
  <si>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</si>
  <si>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</si>
  <si>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</si>
  <si>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</si>
  <si>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</si>
  <si>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</si>
  <si>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</si>
  <si>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</si>
  <si>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</si>
  <si>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</si>
  <si>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</si>
  <si>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</si>
  <si>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</si>
  <si>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</si>
  <si>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</si>
  <si>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</si>
  <si>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</si>
  <si>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</si>
  <si>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</si>
  <si>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</si>
  <si>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</si>
  <si>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</si>
  <si>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</si>
  <si>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</si>
  <si>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</si>
  <si>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</si>
  <si>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</si>
  <si>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</si>
  <si>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</si>
  <si>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</si>
  <si>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</si>
  <si>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</si>
  <si>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información ,  registrar y remitir los  informes  contables de  los 172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</si>
  <si>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información,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</si>
  <si>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</si>
  <si>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</si>
  <si>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</si>
  <si>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información ,  registrar y remitir los  informes  contables de  los 580 predios citados por la Contraloría General de la República (SF).</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</si>
  <si>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</si>
  <si>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</si>
  <si>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Actividad 1. Realizar el cruce de información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</si>
  <si>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Retirar los materiales del campamento la Sánchez.</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</si>
  <si>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</si>
  <si>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</si>
  <si>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Analizar las partidas  y reiterar a las unidades ejecutoras el envío de  los documentos necesarios para la legalización de los recursos entregados a contratistas y a Entidades Territoriales. Elaborar los registros contables que sean necesarios y mantener el libro auxiliar de anticipos actualizado.</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</si>
  <si>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</si>
  <si>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</si>
  <si>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</si>
  <si>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</si>
  <si>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1. Elaboración de la metodología.
2. Solicitar información a las diferentes unidades ejecutoras a través del mecanismo que se defina en la metodología.
</t>
  </si>
  <si>
    <t xml:space="preserve">Realizar directriz donde se indique que debe haber coordinación y verificación de la información entre las diferentes dependencias al momento de dar respuesta a los requerimientos de la contraloría.
 </t>
  </si>
  <si>
    <t xml:space="preserve">H16R14. Contrato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</si>
  <si>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H17R14.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</si>
  <si>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1. Actualizar los procesos de gestión documental,  archivos y optimizar los canales de información entre dependencias. 
2. Depuración y actualización de la base de datos predial de la Subdirección de Medio Ambiente. 
3. Incluir en el registro contable respectivo.</t>
  </si>
  <si>
    <t>Acción de mejora considerada efectiva. Soporte: Informe auditoría de cumplimiento Red Terciaria INVIAS vigencia 2017.</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</si>
  <si>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</si>
  <si>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Acción de mejora considerada efectiva. Soporte: AF-INVIAS-041. Radicado INVIAS 32792 del 25 de abril de 2018.</t>
  </si>
  <si>
    <t>H73R14. Colocación postes de kilometraje.
En desarrollo de visitas a obras emanadas de convenios con municipios para el mejoramiento de la Red Terciaria, se evidenció que no existe criterio unificado para la colocación de postes de kilometraje.</t>
  </si>
  <si>
    <t>H75R14.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</si>
  <si>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H74R14.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</si>
  <si>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 xml:space="preserve">H98R14. Convenio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</si>
  <si>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 xml:space="preserve">H105R14. Convenio 2323 de 2013. Publicación en SECOP.
La Administración Municipal de Puerto Caicedo no hizo la respectiva publicación del proceso en dicho sistema. </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</si>
  <si>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</si>
  <si>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</si>
  <si>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</si>
  <si>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</si>
  <si>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</si>
  <si>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H14R14.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</si>
  <si>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</si>
  <si>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</si>
  <si>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</si>
  <si>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</si>
  <si>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</si>
  <si>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H36R14. Prueba de carga - viaducto Carare.
No se encontró evidencia de la prueba de carga que debió realizarse al Viaducto Carare con una luz de 330 metros y seis puentes construidos a lo largo de la vía, los cuales actualmente se encuentran en operación.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</si>
  <si>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</si>
  <si>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</si>
  <si>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</si>
  <si>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</si>
  <si>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</si>
  <si>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</si>
  <si>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</si>
  <si>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</si>
  <si>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</si>
  <si>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</si>
  <si>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H125R14.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</si>
  <si>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</si>
  <si>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</si>
  <si>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</si>
  <si>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</si>
  <si>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</si>
  <si>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</si>
  <si>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</si>
  <si>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</si>
  <si>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</si>
  <si>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H157R14. Reservas presupuestales Dentro de las reservas constituidas al cierre de la vigencia 2014, están incluidas las correspondientes a 290 contratos por $130.717.2 millones.</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</si>
  <si>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2.</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</si>
  <si>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</si>
  <si>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</si>
  <si>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</si>
  <si>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ADSPA2018</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</si>
  <si>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</si>
  <si>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</si>
  <si>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</si>
  <si>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</si>
  <si>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</si>
  <si>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</si>
  <si>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</si>
  <si>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H124R16. 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</si>
  <si>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DO - TERRITORIAL SANTANDER</t>
  </si>
  <si>
    <t>GGP - TERRITORIAL CUNDINAMARCA</t>
  </si>
  <si>
    <t>OAJ - DIRECCIONES TERRITORIALES</t>
  </si>
  <si>
    <t>Avance en la acción de mejora ante actividad realizada por la SMF.</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</si>
  <si>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</si>
  <si>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</si>
  <si>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</si>
  <si>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</si>
  <si>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</si>
  <si>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</si>
  <si>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</si>
  <si>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</si>
  <si>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</si>
  <si>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</si>
  <si>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</si>
  <si>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</si>
  <si>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</si>
  <si>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</si>
  <si>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</si>
  <si>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</si>
  <si>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</si>
  <si>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</si>
  <si>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</si>
  <si>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</si>
  <si>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</si>
  <si>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</si>
  <si>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</si>
  <si>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</si>
  <si>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</si>
  <si>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</si>
  <si>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</si>
  <si>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Se presenta avance del 67% por acciones llevadas a cabo por OAP.</t>
  </si>
  <si>
    <t>Se excluyó a DTEC (GGP)-SRN-SEI teniendo en cuenta que DO asumió la responsabilidad del hallazgo.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</si>
  <si>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</si>
  <si>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H4ECP. Rendimientos financieros -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</si>
  <si>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AUDITORIA PETICIÓN CIUDADANA 2018 - ADSMF18</t>
  </si>
  <si>
    <t>AUDITORIA CUMPLIMIENTO RED TERCIARIA 2017 - ACSRT17</t>
  </si>
  <si>
    <t>AUDITORIA DENUNCIA 2018 - ADSPA2018</t>
  </si>
  <si>
    <t>Secretaría General tiene un cumplimiento del 100% al remitir las actas concertadas en el plan de mejoramiento. Dirección Técnica presenta un avance del 20%.  Dado que es un hallazgo compartido, el porcentaje global de avance es 38%.</t>
  </si>
  <si>
    <t>Mediante memorando SRN 71570 del 19 de octubre de 2018, la SRN solicitó trasladar a DC el hallazgo por ser de su competencia.
Cumplimiento de la acción de mejora a cargo de Dirección de Contratación, dado que está pendiente la inclusión de la cláusula en la minuta de los futuros convenios.
Se excluye a SRN por haber realizado las gestiones pertinentes dentro de su competencia.
Papel de trabajo elaborado el 02 de abril de 2019 (100%).</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</si>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</sst>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Red]0"/>
    <numFmt numFmtId="165" formatCode="yyyy\-mm\-dd;@"/>
    <numFmt numFmtId="166" formatCode="0&quot;%&quot;"/>
    <numFmt numFmtId="167" formatCode="yyyy/mm/dd;@"/>
    <numFmt numFmtId="168" formatCode="0.000"/>
    <numFmt numFmtId="169" formatCode="0.0&quot;%&quot;"/>
    <numFmt numFmtId="170" formatCode="0.00&quot;%&quot;"/>
  </numFmts>
  <fonts count="27"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s>
  <fills count="11">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499984740745262"/>
        <bgColor indexed="64"/>
      </patternFill>
    </fill>
    <fill>
      <patternFill patternType="solid">
        <fgColor theme="4" tint="-0.499984740745262"/>
        <bgColor rgb="FF000000"/>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87">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0" fontId="3" fillId="0" borderId="0" xfId="0" applyFont="1"/>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9" fillId="2" borderId="0" xfId="0" applyFont="1" applyFill="1"/>
    <xf numFmtId="0" fontId="4" fillId="0" borderId="6" xfId="0" applyFont="1" applyFill="1" applyBorder="1" applyAlignment="1"/>
    <xf numFmtId="0" fontId="4" fillId="0" borderId="7" xfId="0" applyFont="1" applyFill="1" applyBorder="1" applyAlignment="1"/>
    <xf numFmtId="0" fontId="0" fillId="0" borderId="0" xfId="0" applyAlignment="1">
      <alignment horizontal="center"/>
    </xf>
    <xf numFmtId="0" fontId="23" fillId="0" borderId="8" xfId="0" applyFont="1" applyFill="1" applyBorder="1" applyAlignment="1">
      <alignment horizontal="center" vertical="center"/>
    </xf>
    <xf numFmtId="9" fontId="12" fillId="0" borderId="0" xfId="14" applyFont="1" applyFill="1" applyBorder="1"/>
    <xf numFmtId="0" fontId="12" fillId="0" borderId="0" xfId="0" applyFont="1" applyFill="1" applyBorder="1"/>
    <xf numFmtId="0" fontId="23" fillId="0" borderId="0" xfId="0" applyFont="1" applyBorder="1" applyAlignment="1">
      <alignment horizontal="center" vertical="center" wrapText="1"/>
    </xf>
    <xf numFmtId="0" fontId="23" fillId="0" borderId="0"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21" xfId="0" applyFont="1" applyBorder="1" applyAlignment="1">
      <alignment horizontal="center" vertical="center"/>
    </xf>
    <xf numFmtId="0" fontId="23" fillId="0" borderId="19" xfId="0" applyFont="1" applyBorder="1" applyAlignment="1">
      <alignment horizontal="center" vertical="center"/>
    </xf>
    <xf numFmtId="0" fontId="16" fillId="0" borderId="20" xfId="0" applyFont="1" applyFill="1" applyBorder="1" applyAlignment="1">
      <alignment vertical="center"/>
    </xf>
    <xf numFmtId="0" fontId="16" fillId="0" borderId="22" xfId="0" applyFont="1" applyFill="1" applyBorder="1" applyAlignment="1">
      <alignment vertical="center"/>
    </xf>
    <xf numFmtId="0" fontId="16" fillId="0" borderId="7" xfId="0" applyFont="1" applyFill="1" applyBorder="1" applyAlignment="1"/>
    <xf numFmtId="0" fontId="16" fillId="0" borderId="14" xfId="0" applyFont="1" applyFill="1" applyBorder="1" applyAlignment="1"/>
    <xf numFmtId="0" fontId="23" fillId="0" borderId="13" xfId="0" applyFont="1" applyBorder="1" applyAlignment="1">
      <alignment horizontal="center" vertical="center"/>
    </xf>
    <xf numFmtId="4" fontId="23" fillId="0" borderId="9" xfId="0" applyNumberFormat="1" applyFont="1" applyBorder="1" applyAlignment="1">
      <alignment horizontal="center" vertical="center"/>
    </xf>
    <xf numFmtId="10" fontId="24" fillId="8" borderId="9" xfId="14" applyNumberFormat="1" applyFont="1" applyFill="1" applyBorder="1" applyAlignment="1">
      <alignment horizontal="center" vertical="center"/>
    </xf>
    <xf numFmtId="10" fontId="24" fillId="7" borderId="9" xfId="14" applyNumberFormat="1" applyFont="1" applyFill="1" applyBorder="1" applyAlignment="1">
      <alignment horizontal="center" vertical="center"/>
    </xf>
    <xf numFmtId="9" fontId="23" fillId="0" borderId="0" xfId="14" applyFont="1"/>
    <xf numFmtId="0" fontId="23" fillId="0" borderId="0" xfId="0" applyFont="1"/>
    <xf numFmtId="10" fontId="24" fillId="5" borderId="9" xfId="14" applyNumberFormat="1" applyFont="1" applyFill="1" applyBorder="1" applyAlignment="1">
      <alignment horizontal="center" vertical="center"/>
    </xf>
    <xf numFmtId="0" fontId="12" fillId="2" borderId="3" xfId="0" applyFont="1" applyFill="1" applyBorder="1" applyAlignment="1">
      <alignment horizontal="center"/>
    </xf>
    <xf numFmtId="0" fontId="12" fillId="2" borderId="4" xfId="0" applyFont="1" applyFill="1" applyBorder="1" applyAlignment="1">
      <alignment horizontal="center"/>
    </xf>
    <xf numFmtId="0" fontId="12" fillId="2" borderId="0" xfId="0" applyFont="1" applyFill="1" applyBorder="1" applyAlignment="1">
      <alignment horizontal="center"/>
    </xf>
    <xf numFmtId="0" fontId="23" fillId="2" borderId="0" xfId="0" applyFont="1" applyFill="1" applyAlignment="1">
      <alignment horizont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10" fontId="24" fillId="2" borderId="0" xfId="14" applyNumberFormat="1" applyFont="1" applyFill="1" applyBorder="1" applyAlignment="1">
      <alignment horizontal="center" vertical="center"/>
    </xf>
    <xf numFmtId="0" fontId="0" fillId="0" borderId="0" xfId="0" applyAlignment="1">
      <alignment horizontal="center"/>
    </xf>
    <xf numFmtId="0" fontId="2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5"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5"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2" borderId="0" xfId="0" applyFont="1" applyFill="1" applyBorder="1" applyAlignment="1">
      <alignment horizontal="center" vertical="center"/>
    </xf>
    <xf numFmtId="15" fontId="22"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6" fillId="2" borderId="0" xfId="0" applyFont="1" applyFill="1" applyBorder="1"/>
    <xf numFmtId="0" fontId="26" fillId="0" borderId="0" xfId="0" applyFont="1" applyFill="1" applyBorder="1"/>
    <xf numFmtId="0" fontId="19" fillId="2" borderId="12" xfId="0" applyFont="1" applyFill="1" applyBorder="1"/>
    <xf numFmtId="0" fontId="19" fillId="2" borderId="0" xfId="0" applyFont="1" applyFill="1" applyAlignment="1">
      <alignment horizontal="center"/>
    </xf>
    <xf numFmtId="0" fontId="2" fillId="0" borderId="0" xfId="0" applyFont="1" applyFill="1" applyBorder="1" applyAlignment="1"/>
    <xf numFmtId="0" fontId="12" fillId="2" borderId="0" xfId="0" applyFont="1" applyFill="1" applyBorder="1" applyAlignment="1"/>
    <xf numFmtId="0" fontId="12" fillId="2" borderId="0" xfId="0" applyFont="1" applyFill="1" applyBorder="1"/>
    <xf numFmtId="0" fontId="12" fillId="2" borderId="5" xfId="0" applyFont="1" applyFill="1" applyBorder="1"/>
    <xf numFmtId="0" fontId="23" fillId="2" borderId="0" xfId="0" applyFont="1" applyFill="1"/>
    <xf numFmtId="0" fontId="2" fillId="3" borderId="24" xfId="0" applyFont="1" applyFill="1" applyBorder="1" applyAlignment="1">
      <alignment horizontal="center" vertical="center" wrapText="1"/>
    </xf>
    <xf numFmtId="165" fontId="2" fillId="3" borderId="24" xfId="0" applyNumberFormat="1" applyFont="1" applyFill="1" applyBorder="1" applyAlignment="1">
      <alignment horizontal="center" vertical="center" wrapText="1"/>
    </xf>
    <xf numFmtId="0" fontId="12" fillId="2"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2" fillId="6" borderId="24" xfId="0" applyFont="1" applyFill="1" applyBorder="1" applyAlignment="1">
      <alignment horizontal="center" vertical="center" wrapText="1"/>
    </xf>
    <xf numFmtId="0" fontId="2" fillId="0" borderId="24" xfId="0" applyFont="1" applyBorder="1" applyAlignment="1">
      <alignment horizontal="justify" vertical="center" wrapText="1"/>
    </xf>
    <xf numFmtId="0" fontId="12" fillId="0" borderId="24" xfId="0" applyFont="1" applyBorder="1" applyAlignment="1">
      <alignment horizontal="justify" vertical="center" wrapText="1"/>
    </xf>
    <xf numFmtId="0" fontId="12" fillId="6" borderId="24" xfId="0" applyFont="1" applyFill="1" applyBorder="1" applyAlignment="1">
      <alignment horizontal="justify" vertical="center" wrapText="1"/>
    </xf>
    <xf numFmtId="0" fontId="12" fillId="6" borderId="24" xfId="0" applyFont="1" applyFill="1" applyBorder="1" applyAlignment="1">
      <alignment horizontal="center" vertical="center" wrapText="1"/>
    </xf>
    <xf numFmtId="167" fontId="12" fillId="2" borderId="24" xfId="0" applyNumberFormat="1" applyFont="1" applyFill="1" applyBorder="1" applyAlignment="1">
      <alignment horizontal="center" vertical="center" wrapText="1"/>
    </xf>
    <xf numFmtId="164" fontId="12" fillId="2" borderId="24" xfId="0" applyNumberFormat="1" applyFont="1" applyFill="1" applyBorder="1" applyAlignment="1">
      <alignment horizontal="center" vertical="center" wrapText="1"/>
    </xf>
    <xf numFmtId="166" fontId="12" fillId="2" borderId="24" xfId="14" applyNumberFormat="1" applyFont="1" applyFill="1" applyBorder="1" applyAlignment="1">
      <alignment horizontal="center" vertical="center" wrapText="1"/>
    </xf>
    <xf numFmtId="1" fontId="12" fillId="0" borderId="24" xfId="0" applyNumberFormat="1"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8" fillId="0" borderId="24" xfId="0" applyFont="1" applyFill="1" applyBorder="1" applyAlignment="1">
      <alignment horizontal="center" vertical="center" wrapText="1"/>
    </xf>
    <xf numFmtId="0" fontId="18" fillId="0" borderId="24" xfId="0" applyFont="1" applyFill="1" applyBorder="1" applyAlignment="1">
      <alignment horizontal="center" vertical="center"/>
    </xf>
    <xf numFmtId="0" fontId="2" fillId="0" borderId="24" xfId="0" applyFont="1" applyFill="1" applyBorder="1" applyAlignment="1">
      <alignment horizontal="center" vertical="center" wrapText="1"/>
    </xf>
    <xf numFmtId="0" fontId="2" fillId="0" borderId="24" xfId="0" applyFont="1" applyFill="1" applyBorder="1" applyAlignment="1">
      <alignment horizontal="justify" vertical="center" wrapText="1"/>
    </xf>
    <xf numFmtId="0" fontId="12" fillId="0" borderId="24" xfId="0" applyFont="1" applyFill="1" applyBorder="1" applyAlignment="1">
      <alignment horizontal="justify" vertical="center" wrapText="1"/>
    </xf>
    <xf numFmtId="0" fontId="2" fillId="6" borderId="24" xfId="0" applyFont="1" applyFill="1" applyBorder="1" applyAlignment="1">
      <alignment horizontal="justify" vertical="center" wrapText="1"/>
    </xf>
    <xf numFmtId="0" fontId="2" fillId="2" borderId="24" xfId="0" applyFont="1" applyFill="1" applyBorder="1" applyAlignment="1">
      <alignment horizontal="center" vertical="center" wrapText="1"/>
    </xf>
    <xf numFmtId="0" fontId="2" fillId="2" borderId="24" xfId="0" applyFont="1" applyFill="1" applyBorder="1" applyAlignment="1">
      <alignment horizontal="justify" vertical="center" wrapText="1"/>
    </xf>
    <xf numFmtId="9" fontId="12" fillId="6" borderId="24" xfId="0" applyNumberFormat="1" applyFont="1" applyFill="1" applyBorder="1" applyAlignment="1">
      <alignment horizontal="center" vertical="center" wrapText="1"/>
    </xf>
    <xf numFmtId="167" fontId="2" fillId="6" borderId="24" xfId="0" applyNumberFormat="1" applyFont="1" applyFill="1" applyBorder="1" applyAlignment="1">
      <alignment horizontal="center" vertical="center" wrapText="1"/>
    </xf>
    <xf numFmtId="0" fontId="2" fillId="2" borderId="24" xfId="0" applyFont="1" applyFill="1" applyBorder="1" applyAlignment="1">
      <alignment horizontal="center" vertical="center"/>
    </xf>
    <xf numFmtId="0" fontId="12" fillId="2" borderId="24" xfId="0" applyFont="1" applyFill="1" applyBorder="1" applyAlignment="1">
      <alignment horizontal="justify" vertical="center" wrapText="1"/>
    </xf>
    <xf numFmtId="0" fontId="12" fillId="2" borderId="24" xfId="0" applyNumberFormat="1" applyFont="1" applyFill="1" applyBorder="1" applyAlignment="1">
      <alignment horizontal="justify" vertical="center" wrapText="1"/>
    </xf>
    <xf numFmtId="167" fontId="12" fillId="2" borderId="24" xfId="16" applyNumberFormat="1" applyFont="1" applyFill="1" applyBorder="1" applyAlignment="1">
      <alignment horizontal="center" vertical="center" wrapText="1"/>
    </xf>
    <xf numFmtId="0" fontId="12" fillId="2" borderId="24" xfId="0" applyNumberFormat="1" applyFont="1" applyFill="1" applyBorder="1" applyAlignment="1">
      <alignment horizontal="center" vertical="center" wrapText="1"/>
    </xf>
    <xf numFmtId="0" fontId="4" fillId="6" borderId="24" xfId="0" applyFont="1" applyFill="1" applyBorder="1" applyAlignment="1">
      <alignment horizontal="justify" vertical="center" wrapText="1"/>
    </xf>
    <xf numFmtId="1" fontId="12" fillId="2" borderId="24" xfId="0" applyNumberFormat="1" applyFont="1" applyFill="1" applyBorder="1" applyAlignment="1">
      <alignment horizontal="center" vertical="center" wrapText="1"/>
    </xf>
    <xf numFmtId="2" fontId="12" fillId="6" borderId="24" xfId="0" applyNumberFormat="1" applyFont="1" applyFill="1" applyBorder="1" applyAlignment="1">
      <alignment horizontal="center" vertical="center" wrapText="1"/>
    </xf>
    <xf numFmtId="0" fontId="2" fillId="2" borderId="24" xfId="0" applyNumberFormat="1" applyFont="1" applyFill="1" applyBorder="1" applyAlignment="1">
      <alignment horizontal="center" vertical="center" wrapText="1"/>
    </xf>
    <xf numFmtId="14" fontId="12" fillId="2" borderId="24" xfId="0" applyNumberFormat="1" applyFont="1" applyFill="1" applyBorder="1" applyAlignment="1">
      <alignment horizontal="center" vertical="center"/>
    </xf>
    <xf numFmtId="0" fontId="12" fillId="2" borderId="24" xfId="16" applyNumberFormat="1" applyFont="1" applyFill="1" applyBorder="1" applyAlignment="1">
      <alignment horizontal="justify" vertical="center" wrapText="1"/>
    </xf>
    <xf numFmtId="0" fontId="12" fillId="2" borderId="24" xfId="16" applyNumberFormat="1" applyFont="1" applyFill="1" applyBorder="1" applyAlignment="1">
      <alignment horizontal="center" vertical="center" wrapText="1"/>
    </xf>
    <xf numFmtId="0" fontId="12" fillId="2" borderId="24" xfId="16" applyFont="1" applyFill="1" applyBorder="1" applyAlignment="1">
      <alignment horizontal="center" vertical="center" wrapText="1"/>
    </xf>
    <xf numFmtId="0" fontId="12" fillId="2" borderId="24" xfId="16" applyFont="1" applyFill="1" applyBorder="1" applyAlignment="1">
      <alignment horizontal="justify" vertical="center" wrapText="1"/>
    </xf>
    <xf numFmtId="0" fontId="12" fillId="0" borderId="24" xfId="0" applyNumberFormat="1" applyFont="1" applyFill="1" applyBorder="1" applyAlignment="1">
      <alignment horizontal="justify" vertical="center" wrapText="1"/>
    </xf>
    <xf numFmtId="167" fontId="12" fillId="0" borderId="24" xfId="0" applyNumberFormat="1" applyFont="1" applyFill="1" applyBorder="1" applyAlignment="1">
      <alignment horizontal="center" vertical="center" wrapText="1"/>
    </xf>
    <xf numFmtId="164" fontId="12" fillId="0" borderId="24" xfId="0" applyNumberFormat="1" applyFont="1" applyFill="1" applyBorder="1" applyAlignment="1">
      <alignment horizontal="center" vertical="center" wrapText="1"/>
    </xf>
    <xf numFmtId="0" fontId="12" fillId="0" borderId="24" xfId="0" applyNumberFormat="1" applyFont="1" applyFill="1" applyBorder="1" applyAlignment="1">
      <alignment horizontal="center" vertical="center" wrapText="1"/>
    </xf>
    <xf numFmtId="0" fontId="18" fillId="2" borderId="24" xfId="0" applyFont="1" applyFill="1" applyBorder="1" applyAlignment="1">
      <alignment horizontal="center" vertical="center"/>
    </xf>
    <xf numFmtId="14" fontId="12" fillId="2" borderId="24" xfId="0" applyNumberFormat="1" applyFont="1" applyFill="1" applyBorder="1" applyAlignment="1">
      <alignment horizontal="center" vertical="center" wrapText="1"/>
    </xf>
    <xf numFmtId="0" fontId="12" fillId="2" borderId="24" xfId="0" applyFont="1" applyFill="1" applyBorder="1" applyAlignment="1">
      <alignment horizontal="justify" vertical="center"/>
    </xf>
    <xf numFmtId="167" fontId="12" fillId="0" borderId="24" xfId="0" applyNumberFormat="1" applyFont="1" applyFill="1" applyBorder="1" applyAlignment="1">
      <alignment horizontal="justify" vertical="center" wrapText="1"/>
    </xf>
    <xf numFmtId="0" fontId="12" fillId="0" borderId="24" xfId="0" applyNumberFormat="1" applyFont="1" applyFill="1" applyBorder="1" applyAlignment="1">
      <alignment horizontal="left" vertical="center" wrapText="1"/>
    </xf>
    <xf numFmtId="0" fontId="2" fillId="0" borderId="24" xfId="0" applyNumberFormat="1" applyFont="1" applyFill="1" applyBorder="1" applyAlignment="1">
      <alignment horizontal="center" vertical="center" wrapText="1"/>
    </xf>
    <xf numFmtId="0" fontId="2" fillId="0" borderId="24" xfId="0" applyFont="1" applyFill="1" applyBorder="1" applyAlignment="1">
      <alignment horizontal="center" vertical="center"/>
    </xf>
    <xf numFmtId="168" fontId="12" fillId="6" borderId="24" xfId="0" applyNumberFormat="1" applyFont="1" applyFill="1" applyBorder="1" applyAlignment="1">
      <alignment horizontal="center" vertical="center" wrapText="1"/>
    </xf>
    <xf numFmtId="170" fontId="12" fillId="2" borderId="24" xfId="14" applyNumberFormat="1"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6" fillId="2" borderId="24" xfId="0" applyFont="1" applyFill="1" applyBorder="1" applyAlignment="1">
      <alignment horizontal="center" vertical="center" wrapText="1"/>
    </xf>
    <xf numFmtId="166" fontId="12" fillId="0" borderId="24" xfId="14" applyNumberFormat="1" applyFont="1" applyFill="1" applyBorder="1" applyAlignment="1">
      <alignment horizontal="center" vertical="center" wrapText="1"/>
    </xf>
    <xf numFmtId="169" fontId="12" fillId="2" borderId="24" xfId="14" applyNumberFormat="1" applyFont="1" applyFill="1" applyBorder="1" applyAlignment="1">
      <alignment horizontal="center" vertical="center" wrapText="1"/>
    </xf>
    <xf numFmtId="0" fontId="12" fillId="2" borderId="24" xfId="0" applyFont="1" applyFill="1" applyBorder="1" applyAlignment="1">
      <alignment horizontal="center" vertical="center"/>
    </xf>
    <xf numFmtId="9" fontId="12" fillId="0" borderId="24" xfId="0" applyNumberFormat="1" applyFont="1" applyFill="1" applyBorder="1" applyAlignment="1">
      <alignment horizontal="justify" vertical="center" wrapText="1"/>
    </xf>
    <xf numFmtId="9" fontId="12" fillId="0" borderId="24" xfId="0" applyNumberFormat="1" applyFont="1" applyFill="1" applyBorder="1" applyAlignment="1">
      <alignment horizontal="center" vertical="center" wrapText="1"/>
    </xf>
    <xf numFmtId="43" fontId="2" fillId="2" borderId="24" xfId="15"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0" borderId="24" xfId="0" applyFont="1" applyFill="1" applyBorder="1" applyAlignment="1">
      <alignment horizontal="center" vertical="center"/>
    </xf>
    <xf numFmtId="0" fontId="12" fillId="0" borderId="24" xfId="0" applyFont="1" applyFill="1" applyBorder="1" applyAlignment="1">
      <alignment vertical="center" wrapText="1" shrinkToFit="1"/>
    </xf>
    <xf numFmtId="0" fontId="12" fillId="0" borderId="24" xfId="0" applyFont="1" applyFill="1" applyBorder="1" applyAlignment="1">
      <alignment horizontal="justify" vertical="center" wrapText="1" shrinkToFit="1"/>
    </xf>
    <xf numFmtId="0" fontId="12" fillId="0" borderId="24" xfId="1" applyFont="1" applyFill="1" applyBorder="1" applyAlignment="1">
      <alignment horizontal="justify" vertical="center" wrapText="1"/>
    </xf>
    <xf numFmtId="0" fontId="12" fillId="0" borderId="24" xfId="1" applyNumberFormat="1" applyFont="1" applyFill="1" applyBorder="1" applyAlignment="1">
      <alignment horizontal="center" vertical="center" wrapText="1"/>
    </xf>
    <xf numFmtId="0" fontId="12" fillId="0" borderId="24" xfId="1" applyFont="1" applyFill="1" applyBorder="1" applyAlignment="1">
      <alignment horizontal="center" vertical="center" wrapText="1"/>
    </xf>
    <xf numFmtId="167" fontId="12" fillId="0" borderId="24" xfId="1" applyNumberFormat="1" applyFont="1" applyFill="1" applyBorder="1" applyAlignment="1">
      <alignment horizontal="center" vertical="center" wrapText="1"/>
    </xf>
    <xf numFmtId="0" fontId="12" fillId="2" borderId="24" xfId="0" applyNumberFormat="1" applyFont="1" applyFill="1" applyBorder="1" applyAlignment="1">
      <alignment horizontal="center" vertical="center"/>
    </xf>
    <xf numFmtId="0" fontId="12" fillId="0" borderId="24" xfId="1" applyNumberFormat="1" applyFont="1" applyFill="1" applyBorder="1" applyAlignment="1">
      <alignment horizontal="justify" vertical="center" wrapText="1"/>
    </xf>
    <xf numFmtId="4" fontId="12" fillId="0" borderId="24" xfId="0" applyNumberFormat="1" applyFont="1" applyFill="1" applyBorder="1"/>
    <xf numFmtId="0" fontId="12" fillId="0" borderId="24" xfId="0" applyFont="1" applyFill="1" applyBorder="1"/>
    <xf numFmtId="0" fontId="23" fillId="0" borderId="24" xfId="0" applyFont="1" applyFill="1" applyBorder="1" applyAlignment="1">
      <alignment horizontal="center" vertical="center" wrapText="1"/>
    </xf>
    <xf numFmtId="0" fontId="23" fillId="0" borderId="24" xfId="0" applyFont="1" applyFill="1" applyBorder="1" applyAlignment="1">
      <alignment horizontal="center" vertical="center"/>
    </xf>
    <xf numFmtId="0" fontId="23" fillId="2" borderId="24" xfId="0" applyFont="1" applyFill="1" applyBorder="1" applyAlignment="1">
      <alignment horizontal="center" vertical="center"/>
    </xf>
    <xf numFmtId="0" fontId="15" fillId="9" borderId="24" xfId="0" applyFont="1" applyFill="1" applyBorder="1" applyAlignment="1">
      <alignment horizontal="center" vertical="center" wrapText="1"/>
    </xf>
    <xf numFmtId="0" fontId="15" fillId="10" borderId="24" xfId="0" applyFont="1" applyFill="1" applyBorder="1" applyAlignment="1">
      <alignment horizontal="center" vertical="center" wrapText="1"/>
    </xf>
    <xf numFmtId="9" fontId="15" fillId="9" borderId="24" xfId="14" applyFont="1" applyFill="1" applyBorder="1" applyAlignment="1">
      <alignment horizontal="center" vertical="center" wrapText="1"/>
    </xf>
    <xf numFmtId="0" fontId="15" fillId="9" borderId="24" xfId="0" applyFont="1" applyFill="1" applyBorder="1" applyAlignment="1" applyProtection="1">
      <alignment horizontal="center" vertical="center" wrapText="1"/>
    </xf>
    <xf numFmtId="0" fontId="22" fillId="0" borderId="0" xfId="0" applyFont="1" applyFill="1" applyBorder="1" applyAlignment="1">
      <alignment horizontal="center" vertical="center"/>
    </xf>
    <xf numFmtId="15" fontId="22" fillId="0" borderId="0" xfId="0" applyNumberFormat="1" applyFont="1" applyFill="1" applyBorder="1" applyAlignment="1">
      <alignment horizontal="center" vertical="center"/>
    </xf>
    <xf numFmtId="0" fontId="19" fillId="0" borderId="0" xfId="0" applyFont="1" applyFill="1" applyBorder="1" applyAlignment="1">
      <alignment horizontal="center"/>
    </xf>
    <xf numFmtId="0" fontId="17" fillId="0" borderId="0" xfId="0" applyFont="1" applyFill="1" applyAlignment="1">
      <alignment horizontal="center" vertical="center"/>
    </xf>
    <xf numFmtId="0" fontId="0" fillId="0" borderId="0" xfId="0" applyFill="1" applyAlignment="1">
      <alignment horizontal="center"/>
    </xf>
    <xf numFmtId="0" fontId="16" fillId="0" borderId="10" xfId="0" applyFont="1" applyFill="1" applyBorder="1" applyAlignment="1">
      <alignment horizontal="center" vertical="center"/>
    </xf>
    <xf numFmtId="0" fontId="16" fillId="0" borderId="9" xfId="0" applyFont="1" applyFill="1" applyBorder="1" applyAlignment="1">
      <alignment horizontal="center" vertic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16" fillId="0" borderId="15"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18"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1" xfId="0" applyFont="1" applyFill="1" applyBorder="1" applyAlignment="1">
      <alignment horizontal="center" vertical="center"/>
    </xf>
    <xf numFmtId="0" fontId="2" fillId="0" borderId="0" xfId="0" applyFont="1" applyFill="1" applyBorder="1" applyAlignment="1">
      <alignment horizontal="center"/>
    </xf>
    <xf numFmtId="0" fontId="4" fillId="0" borderId="0" xfId="0" applyFont="1" applyFill="1" applyBorder="1" applyAlignment="1">
      <alignment horizontal="left"/>
    </xf>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24"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4" fillId="0" borderId="23" xfId="0" applyFont="1" applyFill="1" applyBorder="1" applyAlignment="1">
      <alignment horizont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93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ont>
        <color theme="0"/>
      </font>
    </dxf>
    <dxf>
      <fill>
        <patternFill>
          <bgColor rgb="FFFFC000"/>
        </patternFill>
      </fill>
    </dxf>
    <dxf>
      <font>
        <color rgb="FF9C0006"/>
      </font>
      <fill>
        <patternFill>
          <bgColor rgb="FFFFC7CE"/>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6605E"/>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6605E"/>
        </patternFill>
      </fill>
    </dxf>
    <dxf>
      <fill>
        <patternFill>
          <bgColor rgb="FFFFFF66"/>
        </patternFill>
      </fill>
    </dxf>
    <dxf>
      <fill>
        <patternFill>
          <bgColor theme="6" tint="0.39994506668294322"/>
        </patternFill>
      </fill>
    </dxf>
    <dxf>
      <fill>
        <patternFill>
          <bgColor theme="4" tint="0.39994506668294322"/>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936"/>
      <tableStyleElement type="headerRow" dxfId="935"/>
      <tableStyleElement type="totalRow" dxfId="934"/>
      <tableStyleElement type="firstColumn" dxfId="933"/>
      <tableStyleElement type="firstRowStripe" dxfId="932"/>
      <tableStyleElement type="secondRowStripe" dxfId="931"/>
      <tableStyleElement type="firstColumnStripe" dxfId="930"/>
      <tableStyleElement type="firstSubtotalColumn" dxfId="929"/>
      <tableStyleElement type="firstSubtotalRow" dxfId="928"/>
      <tableStyleElement type="secondSubtotalRow" dxfId="927"/>
      <tableStyleElement type="firstRowSubheading" dxfId="926"/>
      <tableStyleElement type="secondRowSubheading" dxfId="925"/>
      <tableStyleElement type="pageFieldLabels" dxfId="924"/>
      <tableStyleElement type="pageFieldValues" dxfId="923"/>
    </tableStyle>
    <tableStyle name="Seguimiento OCI 2" table="0" count="14">
      <tableStyleElement type="wholeTable" dxfId="922"/>
      <tableStyleElement type="headerRow" dxfId="921"/>
      <tableStyleElement type="totalRow" dxfId="920"/>
      <tableStyleElement type="firstColumn" dxfId="919"/>
      <tableStyleElement type="firstRowStripe" dxfId="918"/>
      <tableStyleElement type="secondRowStripe" dxfId="917"/>
      <tableStyleElement type="firstColumnStripe" dxfId="916"/>
      <tableStyleElement type="firstSubtotalColumn" dxfId="915"/>
      <tableStyleElement type="firstSubtotalRow" dxfId="914"/>
      <tableStyleElement type="secondSubtotalRow" dxfId="913"/>
      <tableStyleElement type="firstRowSubheading" dxfId="912"/>
      <tableStyleElement type="secondRowSubheading" dxfId="911"/>
      <tableStyleElement type="pageFieldLabels" dxfId="910"/>
      <tableStyleElement type="pageFieldValues" dxfId="909"/>
    </tableStyle>
  </tableStyles>
  <colors>
    <mruColors>
      <color rgb="FFC96765"/>
      <color rgb="FFFFFF33"/>
      <color rgb="FFA9DA74"/>
      <color rgb="FFBF4C49"/>
      <color rgb="FFD17F7D"/>
      <color rgb="FFFFFF71"/>
      <color rgb="FFC6605E"/>
      <color rgb="FFC76361"/>
      <color rgb="FFC35855"/>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A1:AO644"/>
  <sheetViews>
    <sheetView showGridLines="0"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 style="54" customWidth="1"/>
    <col min="2" max="2" width="15.42578125" style="76" customWidth="1"/>
    <col min="3" max="3" width="16" style="17" customWidth="1"/>
    <col min="4" max="4" width="14.7109375" style="13" customWidth="1"/>
    <col min="5" max="5" width="94.42578125" customWidth="1"/>
    <col min="6" max="6" width="53.140625" customWidth="1"/>
    <col min="7" max="7" width="52.85546875" customWidth="1"/>
    <col min="8" max="8" width="52.85546875" style="26" customWidth="1"/>
    <col min="9" max="9" width="30.7109375" style="23" customWidth="1"/>
    <col min="10" max="10" width="15.5703125" customWidth="1"/>
    <col min="11" max="11" width="15.140625" customWidth="1"/>
    <col min="12" max="12" width="13" customWidth="1"/>
    <col min="13" max="13" width="19.85546875" customWidth="1"/>
    <col min="14" max="14" width="20.28515625" style="24" customWidth="1"/>
    <col min="15" max="15" width="15.140625" customWidth="1"/>
    <col min="16" max="16" width="32.140625" customWidth="1"/>
    <col min="17" max="17" width="23.5703125" style="48" customWidth="1"/>
    <col min="18" max="18" width="17.85546875" style="49" customWidth="1"/>
    <col min="19" max="19" width="20.85546875" style="49" customWidth="1"/>
    <col min="20" max="20" width="18.140625" style="49" customWidth="1"/>
    <col min="21" max="21" width="13.7109375" style="49" customWidth="1"/>
    <col min="22" max="23" width="14.5703125" style="36" customWidth="1"/>
    <col min="24" max="24" width="14.5703125" style="37" customWidth="1"/>
    <col min="25" max="26" width="14.5703125" style="37" bestFit="1" customWidth="1"/>
    <col min="27" max="27" width="17.140625" style="37" customWidth="1"/>
    <col min="28" max="28" width="12" style="64" hidden="1" customWidth="1"/>
    <col min="29" max="29" width="9.42578125" style="64" hidden="1" customWidth="1"/>
    <col min="30" max="30" width="13.85546875" style="64" hidden="1" customWidth="1"/>
    <col min="31" max="31" width="11.42578125" style="62" hidden="1" customWidth="1"/>
    <col min="32" max="32" width="20" style="27" bestFit="1" customWidth="1"/>
    <col min="33" max="33" width="19.28515625" style="27" customWidth="1"/>
    <col min="34" max="34" width="11.42578125" style="27"/>
    <col min="35" max="41" width="11.42578125" style="12"/>
  </cols>
  <sheetData>
    <row r="1" spans="1:41" s="58" customFormat="1" ht="48.75" customHeight="1" x14ac:dyDescent="0.2">
      <c r="A1" s="151" t="s">
        <v>2100</v>
      </c>
      <c r="B1" s="151" t="s">
        <v>1418</v>
      </c>
      <c r="C1" s="151" t="s">
        <v>843</v>
      </c>
      <c r="D1" s="77" t="s">
        <v>11</v>
      </c>
      <c r="E1" s="77" t="s">
        <v>837</v>
      </c>
      <c r="F1" s="77" t="s">
        <v>12</v>
      </c>
      <c r="G1" s="77" t="s">
        <v>13</v>
      </c>
      <c r="H1" s="77" t="s">
        <v>838</v>
      </c>
      <c r="I1" s="77" t="s">
        <v>14</v>
      </c>
      <c r="J1" s="77" t="s">
        <v>15</v>
      </c>
      <c r="K1" s="78" t="s">
        <v>16</v>
      </c>
      <c r="L1" s="78" t="s">
        <v>17</v>
      </c>
      <c r="M1" s="77" t="s">
        <v>18</v>
      </c>
      <c r="N1" s="152" t="s">
        <v>839</v>
      </c>
      <c r="O1" s="77" t="s">
        <v>840</v>
      </c>
      <c r="P1" s="77" t="s">
        <v>19</v>
      </c>
      <c r="Q1" s="153" t="s">
        <v>2235</v>
      </c>
      <c r="R1" s="151" t="s">
        <v>6</v>
      </c>
      <c r="S1" s="151" t="s">
        <v>5</v>
      </c>
      <c r="T1" s="151" t="s">
        <v>7</v>
      </c>
      <c r="U1" s="151" t="s">
        <v>55</v>
      </c>
      <c r="V1" s="154" t="s">
        <v>495</v>
      </c>
      <c r="W1" s="154" t="s">
        <v>496</v>
      </c>
      <c r="X1" s="154" t="s">
        <v>499</v>
      </c>
      <c r="Y1" s="154" t="s">
        <v>56</v>
      </c>
      <c r="Z1" s="154" t="s">
        <v>842</v>
      </c>
      <c r="AA1" s="154" t="s">
        <v>841</v>
      </c>
      <c r="AB1" s="59" t="s">
        <v>497</v>
      </c>
      <c r="AC1" s="59" t="s">
        <v>498</v>
      </c>
      <c r="AD1" s="59" t="s">
        <v>504</v>
      </c>
      <c r="AE1" s="59" t="s">
        <v>505</v>
      </c>
      <c r="AF1" s="65" t="s">
        <v>563</v>
      </c>
      <c r="AG1" s="66">
        <f ca="1">TODAY()</f>
        <v>43648</v>
      </c>
      <c r="AH1" s="67"/>
      <c r="AI1" s="18"/>
      <c r="AJ1" s="19"/>
      <c r="AK1" s="19"/>
      <c r="AL1" s="19"/>
      <c r="AM1" s="19"/>
      <c r="AN1" s="19"/>
      <c r="AO1" s="19"/>
    </row>
    <row r="2" spans="1:41" s="159" customFormat="1" ht="293.25" customHeight="1" x14ac:dyDescent="0.2">
      <c r="A2" s="90">
        <v>1</v>
      </c>
      <c r="B2" s="90">
        <v>1</v>
      </c>
      <c r="C2" s="90" t="s">
        <v>2898</v>
      </c>
      <c r="D2" s="93" t="s">
        <v>2794</v>
      </c>
      <c r="E2" s="82" t="s">
        <v>2935</v>
      </c>
      <c r="F2" s="82" t="s">
        <v>2901</v>
      </c>
      <c r="G2" s="84" t="s">
        <v>2902</v>
      </c>
      <c r="H2" s="84" t="s">
        <v>2903</v>
      </c>
      <c r="I2" s="85" t="s">
        <v>2744</v>
      </c>
      <c r="J2" s="85">
        <v>1</v>
      </c>
      <c r="K2" s="86">
        <v>43480</v>
      </c>
      <c r="L2" s="86">
        <v>43524</v>
      </c>
      <c r="M2" s="87">
        <f t="shared" ref="M2:M7" si="0">(+L2-K2)/7</f>
        <v>6.2857142857142856</v>
      </c>
      <c r="N2" s="85" t="s">
        <v>1406</v>
      </c>
      <c r="O2" s="85">
        <v>0</v>
      </c>
      <c r="P2" s="93"/>
      <c r="Q2" s="88">
        <f>IF(O2/J2&gt;1,100,+O2/J2*100)</f>
        <v>0</v>
      </c>
      <c r="R2" s="89">
        <f>+M2*Q2/100</f>
        <v>0</v>
      </c>
      <c r="S2" s="89">
        <f ca="1">IF(L2&lt;=$AG$1,R2,0)</f>
        <v>0</v>
      </c>
      <c r="T2" s="89">
        <f ca="1">IF($AG$1&gt;=L2,M2,0)</f>
        <v>6.2857142857142856</v>
      </c>
      <c r="U2" s="90" t="str">
        <f ca="1">IF(W2="CUMPLIDO","SI","NO")</f>
        <v>NO</v>
      </c>
      <c r="V2" s="148" t="str">
        <f ca="1">IF(Q2=100,"CUMPLIDO",IF(L2-$AG$1&lt;0,"VENCIDO",IF(L2-$AG$1&lt;=30,"PRÓXIMO A VENCER",IF(Q2&gt;0,"CON AVANCE","EN TERMINO"))))</f>
        <v>VENCIDO</v>
      </c>
      <c r="W2" s="91" t="str">
        <f t="shared" ref="W2" ca="1" si="1">IF(A2&lt;&gt;"",IF(AC2=1,"VENCIDO",IF(AC2=2,"PRÓXIMO A VENCER",IF(AC2=3,"EN TERMINO",IF(AC2=4,"CON AVANCE",IF(AC2=5,"CUMPLIDO",))))),"")</f>
        <v>VENCIDO</v>
      </c>
      <c r="X2" s="149" t="s">
        <v>2934</v>
      </c>
      <c r="Y2" s="149" t="str">
        <f>AE2</f>
        <v>H1APCSMF18</v>
      </c>
      <c r="Z2" s="149">
        <f>IF(A2&lt;&gt;"",1,Z1+1)</f>
        <v>1</v>
      </c>
      <c r="AA2" s="149" t="str">
        <f>CONCATENATE(Y2," - ",Z2)</f>
        <v>H1APCSMF18 - 1</v>
      </c>
      <c r="AB2" s="60">
        <f ca="1">IF(V2="VENCIDO",1,IF(V2="PRÓXIMO A VENCER",2,IF(V2="EN TERMINO",3,IF(V2="CON AVANCE",4,IF(V2="CUMPLIDO",5,)))))</f>
        <v>1</v>
      </c>
      <c r="AC2" s="60">
        <f ca="1">IF(Z3=Z2+1,MIN(AB2,AC3),AB2)</f>
        <v>1</v>
      </c>
      <c r="AD2" s="60" t="str">
        <f>IF(A2&lt;&gt;"",MID(E2,1,FIND(" ",E2,1)-1),AD1)</f>
        <v>H1APCSMF18.</v>
      </c>
      <c r="AE2" s="60" t="str">
        <f t="shared" ref="AE2" si="2">IFERROR(MID(AD2,1,FIND(".",AD2,1)-1),AD2)</f>
        <v>H1APCSMF18</v>
      </c>
      <c r="AF2" s="155"/>
      <c r="AG2" s="156"/>
      <c r="AH2" s="157"/>
      <c r="AI2" s="158"/>
    </row>
    <row r="3" spans="1:41" s="159" customFormat="1" ht="375" customHeight="1" x14ac:dyDescent="0.2">
      <c r="A3" s="90">
        <v>2</v>
      </c>
      <c r="B3" s="90">
        <v>2</v>
      </c>
      <c r="C3" s="90" t="s">
        <v>2899</v>
      </c>
      <c r="D3" s="93" t="s">
        <v>2794</v>
      </c>
      <c r="E3" s="94" t="s">
        <v>2936</v>
      </c>
      <c r="F3" s="94" t="s">
        <v>2904</v>
      </c>
      <c r="G3" s="95" t="s">
        <v>2905</v>
      </c>
      <c r="H3" s="95" t="s">
        <v>2737</v>
      </c>
      <c r="I3" s="85" t="s">
        <v>2744</v>
      </c>
      <c r="J3" s="85">
        <v>1</v>
      </c>
      <c r="K3" s="86">
        <v>43480</v>
      </c>
      <c r="L3" s="86">
        <v>43524</v>
      </c>
      <c r="M3" s="87">
        <f t="shared" si="0"/>
        <v>6.2857142857142856</v>
      </c>
      <c r="N3" s="85" t="s">
        <v>1406</v>
      </c>
      <c r="O3" s="85">
        <v>0</v>
      </c>
      <c r="P3" s="93"/>
      <c r="Q3" s="88">
        <f t="shared" ref="Q3:Q7" si="3">IF(O3/J3&gt;1,100,+O3/J3*100)</f>
        <v>0</v>
      </c>
      <c r="R3" s="89">
        <f t="shared" ref="R3:R7" si="4">+M3*Q3/100</f>
        <v>0</v>
      </c>
      <c r="S3" s="89">
        <f t="shared" ref="S3:S7" ca="1" si="5">IF(L3&lt;=$AG$1,R3,0)</f>
        <v>0</v>
      </c>
      <c r="T3" s="89">
        <f t="shared" ref="T3:T7" ca="1" si="6">IF($AG$1&gt;=L3,M3,0)</f>
        <v>6.2857142857142856</v>
      </c>
      <c r="U3" s="90" t="str">
        <f t="shared" ref="U3:U7" ca="1" si="7">IF(W3="CUMPLIDO","SI","NO")</f>
        <v>NO</v>
      </c>
      <c r="V3" s="148" t="str">
        <f t="shared" ref="V3:V7" ca="1" si="8">IF(Q3=100,"CUMPLIDO",IF(L3-$AG$1&lt;0,"VENCIDO",IF(L3-$AG$1&lt;=30,"PRÓXIMO A VENCER",IF(Q3&gt;0,"CON AVANCE","EN TERMINO"))))</f>
        <v>VENCIDO</v>
      </c>
      <c r="W3" s="148" t="str">
        <f t="shared" ref="W3:W7" ca="1" si="9">IF(A3&lt;&gt;"",IF(AC3=1,"VENCIDO",IF(AC3=2,"PRÓXIMO A VENCER",IF(AC3=3,"EN TERMINO",IF(AC3=4,"CON AVANCE",IF(AC3=5,"CUMPLIDO",))))),"")</f>
        <v>VENCIDO</v>
      </c>
      <c r="X3" s="149" t="s">
        <v>2934</v>
      </c>
      <c r="Y3" s="149" t="str">
        <f>AE3</f>
        <v>H2APCSMF18</v>
      </c>
      <c r="Z3" s="149">
        <f>IF(A3&lt;&gt;"",1,Z2+1)</f>
        <v>1</v>
      </c>
      <c r="AA3" s="149" t="str">
        <f>CONCATENATE(Y3," - ",Z3)</f>
        <v>H2APCSMF18 - 1</v>
      </c>
      <c r="AB3" s="60">
        <f t="shared" ref="AB3:AB7" ca="1" si="10">IF(V3="VENCIDO",1,IF(V3="PRÓXIMO A VENCER",2,IF(V3="EN TERMINO",3,IF(V3="CON AVANCE",4,IF(V3="CUMPLIDO",5,)))))</f>
        <v>1</v>
      </c>
      <c r="AC3" s="60">
        <f t="shared" ref="AC3:AC7" ca="1" si="11">IF(Z4=Z3+1,MIN(AB3,AC4),AB3)</f>
        <v>1</v>
      </c>
      <c r="AD3" s="60" t="str">
        <f t="shared" ref="AD3:AD7" si="12">IF(A3&lt;&gt;"",MID(E3,1,FIND(" ",E3,1)-1),AD2)</f>
        <v>H2APCSMF18.</v>
      </c>
      <c r="AE3" s="60" t="str">
        <f t="shared" ref="AE3:AE7" si="13">IFERROR(MID(AD3,1,FIND(".",AD3,1)-1),AD3)</f>
        <v>H2APCSMF18</v>
      </c>
      <c r="AF3" s="155"/>
      <c r="AG3" s="156"/>
      <c r="AH3" s="157"/>
      <c r="AI3" s="158"/>
    </row>
    <row r="4" spans="1:41" s="159" customFormat="1" ht="152.25" customHeight="1" x14ac:dyDescent="0.2">
      <c r="A4" s="90">
        <v>3</v>
      </c>
      <c r="B4" s="90">
        <v>3</v>
      </c>
      <c r="C4" s="90" t="s">
        <v>2899</v>
      </c>
      <c r="D4" s="93" t="s">
        <v>2922</v>
      </c>
      <c r="E4" s="96" t="s">
        <v>2937</v>
      </c>
      <c r="F4" s="96" t="s">
        <v>2906</v>
      </c>
      <c r="G4" s="84" t="s">
        <v>2907</v>
      </c>
      <c r="H4" s="84" t="s">
        <v>2908</v>
      </c>
      <c r="I4" s="85" t="s">
        <v>2909</v>
      </c>
      <c r="J4" s="85">
        <v>1</v>
      </c>
      <c r="K4" s="86">
        <v>43480</v>
      </c>
      <c r="L4" s="86">
        <v>43537</v>
      </c>
      <c r="M4" s="87">
        <f t="shared" si="0"/>
        <v>8.1428571428571423</v>
      </c>
      <c r="N4" s="85" t="s">
        <v>1889</v>
      </c>
      <c r="O4" s="85">
        <v>0</v>
      </c>
      <c r="P4" s="93"/>
      <c r="Q4" s="88">
        <f t="shared" si="3"/>
        <v>0</v>
      </c>
      <c r="R4" s="89">
        <f t="shared" si="4"/>
        <v>0</v>
      </c>
      <c r="S4" s="89">
        <f t="shared" ca="1" si="5"/>
        <v>0</v>
      </c>
      <c r="T4" s="89">
        <f t="shared" ca="1" si="6"/>
        <v>8.1428571428571423</v>
      </c>
      <c r="U4" s="90" t="str">
        <f t="shared" ca="1" si="7"/>
        <v>NO</v>
      </c>
      <c r="V4" s="148" t="str">
        <f t="shared" ca="1" si="8"/>
        <v>VENCIDO</v>
      </c>
      <c r="W4" s="148" t="str">
        <f t="shared" ca="1" si="9"/>
        <v>VENCIDO</v>
      </c>
      <c r="X4" s="149" t="s">
        <v>2934</v>
      </c>
      <c r="Y4" s="149" t="str">
        <f t="shared" ref="Y4:Y7" si="14">AE4</f>
        <v>H3APCSMF18</v>
      </c>
      <c r="Z4" s="149">
        <f>IF(A4&lt;&gt;"",1,#REF!+1)</f>
        <v>1</v>
      </c>
      <c r="AA4" s="149" t="str">
        <f t="shared" ref="AA4:AA7" si="15">CONCATENATE(Y4," - ",Z4)</f>
        <v>H3APCSMF18 - 1</v>
      </c>
      <c r="AB4" s="60">
        <f t="shared" ca="1" si="10"/>
        <v>1</v>
      </c>
      <c r="AC4" s="60">
        <f t="shared" ca="1" si="11"/>
        <v>1</v>
      </c>
      <c r="AD4" s="60" t="str">
        <f t="shared" si="12"/>
        <v>H3APCSMF18.</v>
      </c>
      <c r="AE4" s="60" t="str">
        <f t="shared" si="13"/>
        <v>H3APCSMF18</v>
      </c>
      <c r="AF4" s="155"/>
      <c r="AG4" s="156"/>
      <c r="AH4" s="157"/>
      <c r="AI4" s="158"/>
    </row>
    <row r="5" spans="1:41" s="159" customFormat="1" ht="105.75" customHeight="1" x14ac:dyDescent="0.2">
      <c r="A5" s="90">
        <v>4</v>
      </c>
      <c r="B5" s="90">
        <v>4</v>
      </c>
      <c r="C5" s="90" t="s">
        <v>2900</v>
      </c>
      <c r="D5" s="93" t="s">
        <v>2923</v>
      </c>
      <c r="E5" s="96" t="s">
        <v>2938</v>
      </c>
      <c r="F5" s="96" t="s">
        <v>2910</v>
      </c>
      <c r="G5" s="84" t="s">
        <v>2911</v>
      </c>
      <c r="H5" s="84" t="s">
        <v>2912</v>
      </c>
      <c r="I5" s="85" t="s">
        <v>2913</v>
      </c>
      <c r="J5" s="85">
        <v>1</v>
      </c>
      <c r="K5" s="86">
        <v>43480</v>
      </c>
      <c r="L5" s="86">
        <v>43646</v>
      </c>
      <c r="M5" s="87">
        <f t="shared" si="0"/>
        <v>23.714285714285715</v>
      </c>
      <c r="N5" s="85" t="s">
        <v>2914</v>
      </c>
      <c r="O5" s="85">
        <v>0</v>
      </c>
      <c r="P5" s="93"/>
      <c r="Q5" s="88">
        <f t="shared" si="3"/>
        <v>0</v>
      </c>
      <c r="R5" s="89">
        <f t="shared" si="4"/>
        <v>0</v>
      </c>
      <c r="S5" s="89">
        <f t="shared" ca="1" si="5"/>
        <v>0</v>
      </c>
      <c r="T5" s="89">
        <f t="shared" ca="1" si="6"/>
        <v>23.714285714285715</v>
      </c>
      <c r="U5" s="90" t="str">
        <f t="shared" ca="1" si="7"/>
        <v>NO</v>
      </c>
      <c r="V5" s="148" t="str">
        <f t="shared" ca="1" si="8"/>
        <v>VENCIDO</v>
      </c>
      <c r="W5" s="148" t="str">
        <f t="shared" ca="1" si="9"/>
        <v>VENCIDO</v>
      </c>
      <c r="X5" s="149" t="s">
        <v>2934</v>
      </c>
      <c r="Y5" s="149" t="str">
        <f t="shared" si="14"/>
        <v>H4APCSMF18</v>
      </c>
      <c r="Z5" s="149">
        <f>IF(A5&lt;&gt;"",1,#REF!+1)</f>
        <v>1</v>
      </c>
      <c r="AA5" s="149" t="str">
        <f t="shared" si="15"/>
        <v>H4APCSMF18 - 1</v>
      </c>
      <c r="AB5" s="60">
        <f t="shared" ca="1" si="10"/>
        <v>1</v>
      </c>
      <c r="AC5" s="60">
        <f t="shared" ca="1" si="11"/>
        <v>1</v>
      </c>
      <c r="AD5" s="60" t="str">
        <f t="shared" si="12"/>
        <v>H4APCSMF18.</v>
      </c>
      <c r="AE5" s="60" t="str">
        <f t="shared" si="13"/>
        <v>H4APCSMF18</v>
      </c>
      <c r="AF5" s="155"/>
      <c r="AG5" s="156"/>
      <c r="AH5" s="157"/>
      <c r="AI5" s="158"/>
    </row>
    <row r="6" spans="1:41" s="159" customFormat="1" ht="98.25" customHeight="1" x14ac:dyDescent="0.2">
      <c r="A6" s="90">
        <v>5</v>
      </c>
      <c r="B6" s="90">
        <v>5</v>
      </c>
      <c r="C6" s="90" t="s">
        <v>2121</v>
      </c>
      <c r="D6" s="93" t="s">
        <v>2924</v>
      </c>
      <c r="E6" s="96" t="s">
        <v>2939</v>
      </c>
      <c r="F6" s="96" t="s">
        <v>2915</v>
      </c>
      <c r="G6" s="84" t="s">
        <v>2916</v>
      </c>
      <c r="H6" s="84" t="s">
        <v>2917</v>
      </c>
      <c r="I6" s="85" t="s">
        <v>2918</v>
      </c>
      <c r="J6" s="85">
        <v>1</v>
      </c>
      <c r="K6" s="86">
        <v>43480</v>
      </c>
      <c r="L6" s="86">
        <v>43524</v>
      </c>
      <c r="M6" s="87">
        <f t="shared" si="0"/>
        <v>6.2857142857142856</v>
      </c>
      <c r="N6" s="85" t="s">
        <v>1406</v>
      </c>
      <c r="O6" s="85">
        <v>0</v>
      </c>
      <c r="P6" s="93"/>
      <c r="Q6" s="88">
        <f t="shared" si="3"/>
        <v>0</v>
      </c>
      <c r="R6" s="89">
        <f t="shared" si="4"/>
        <v>0</v>
      </c>
      <c r="S6" s="89">
        <f t="shared" ca="1" si="5"/>
        <v>0</v>
      </c>
      <c r="T6" s="89">
        <f t="shared" ca="1" si="6"/>
        <v>6.2857142857142856</v>
      </c>
      <c r="U6" s="90" t="str">
        <f t="shared" ca="1" si="7"/>
        <v>NO</v>
      </c>
      <c r="V6" s="148" t="str">
        <f t="shared" ca="1" si="8"/>
        <v>VENCIDO</v>
      </c>
      <c r="W6" s="148" t="str">
        <f t="shared" ca="1" si="9"/>
        <v>VENCIDO</v>
      </c>
      <c r="X6" s="149" t="s">
        <v>2934</v>
      </c>
      <c r="Y6" s="149" t="str">
        <f t="shared" si="14"/>
        <v>H5APCSMF18</v>
      </c>
      <c r="Z6" s="149">
        <f>IF(A6&lt;&gt;"",1,#REF!+1)</f>
        <v>1</v>
      </c>
      <c r="AA6" s="149" t="str">
        <f t="shared" si="15"/>
        <v>H5APCSMF18 - 1</v>
      </c>
      <c r="AB6" s="60">
        <f t="shared" ca="1" si="10"/>
        <v>1</v>
      </c>
      <c r="AC6" s="60">
        <f t="shared" ca="1" si="11"/>
        <v>1</v>
      </c>
      <c r="AD6" s="60" t="str">
        <f t="shared" si="12"/>
        <v>H5APCSMF18.</v>
      </c>
      <c r="AE6" s="60" t="str">
        <f t="shared" si="13"/>
        <v>H5APCSMF18</v>
      </c>
      <c r="AF6" s="155"/>
      <c r="AG6" s="156"/>
      <c r="AH6" s="157"/>
      <c r="AI6" s="158"/>
    </row>
    <row r="7" spans="1:41" s="159" customFormat="1" ht="103.5" customHeight="1" x14ac:dyDescent="0.2">
      <c r="A7" s="90">
        <v>6</v>
      </c>
      <c r="B7" s="90">
        <v>6</v>
      </c>
      <c r="C7" s="90" t="s">
        <v>2898</v>
      </c>
      <c r="D7" s="93" t="s">
        <v>2794</v>
      </c>
      <c r="E7" s="96" t="s">
        <v>2940</v>
      </c>
      <c r="F7" s="96" t="s">
        <v>2919</v>
      </c>
      <c r="G7" s="84" t="s">
        <v>2920</v>
      </c>
      <c r="H7" s="84" t="s">
        <v>2921</v>
      </c>
      <c r="I7" s="85" t="s">
        <v>2744</v>
      </c>
      <c r="J7" s="85">
        <v>1</v>
      </c>
      <c r="K7" s="86">
        <v>43480</v>
      </c>
      <c r="L7" s="86">
        <v>43524</v>
      </c>
      <c r="M7" s="87">
        <f t="shared" si="0"/>
        <v>6.2857142857142856</v>
      </c>
      <c r="N7" s="85" t="s">
        <v>1406</v>
      </c>
      <c r="O7" s="85">
        <v>0</v>
      </c>
      <c r="P7" s="93"/>
      <c r="Q7" s="88">
        <f t="shared" si="3"/>
        <v>0</v>
      </c>
      <c r="R7" s="89">
        <f t="shared" si="4"/>
        <v>0</v>
      </c>
      <c r="S7" s="89">
        <f t="shared" ca="1" si="5"/>
        <v>0</v>
      </c>
      <c r="T7" s="89">
        <f t="shared" ca="1" si="6"/>
        <v>6.2857142857142856</v>
      </c>
      <c r="U7" s="90" t="str">
        <f t="shared" ca="1" si="7"/>
        <v>NO</v>
      </c>
      <c r="V7" s="148" t="str">
        <f t="shared" ca="1" si="8"/>
        <v>VENCIDO</v>
      </c>
      <c r="W7" s="148" t="str">
        <f t="shared" ca="1" si="9"/>
        <v>VENCIDO</v>
      </c>
      <c r="X7" s="149" t="s">
        <v>2934</v>
      </c>
      <c r="Y7" s="149" t="str">
        <f t="shared" si="14"/>
        <v>H6APCSMF18</v>
      </c>
      <c r="Z7" s="149">
        <f>IF(A7&lt;&gt;"",1,#REF!+1)</f>
        <v>1</v>
      </c>
      <c r="AA7" s="149" t="str">
        <f t="shared" si="15"/>
        <v>H6APCSMF18 - 1</v>
      </c>
      <c r="AB7" s="60">
        <f t="shared" ca="1" si="10"/>
        <v>1</v>
      </c>
      <c r="AC7" s="60">
        <f t="shared" ca="1" si="11"/>
        <v>1</v>
      </c>
      <c r="AD7" s="60" t="str">
        <f t="shared" si="12"/>
        <v>H6APCSMF18.</v>
      </c>
      <c r="AE7" s="60" t="str">
        <f t="shared" si="13"/>
        <v>H6APCSMF18</v>
      </c>
      <c r="AF7" s="155"/>
      <c r="AG7" s="156"/>
      <c r="AH7" s="157"/>
      <c r="AI7" s="158"/>
    </row>
    <row r="8" spans="1:41" s="19" customFormat="1" ht="187.5" customHeight="1" x14ac:dyDescent="0.2">
      <c r="A8" s="79">
        <v>7</v>
      </c>
      <c r="B8" s="90">
        <v>7</v>
      </c>
      <c r="C8" s="80" t="s">
        <v>2460</v>
      </c>
      <c r="D8" s="81" t="s">
        <v>2790</v>
      </c>
      <c r="E8" s="82" t="s">
        <v>2679</v>
      </c>
      <c r="F8" s="82" t="s">
        <v>2680</v>
      </c>
      <c r="G8" s="83" t="s">
        <v>2751</v>
      </c>
      <c r="H8" s="84" t="s">
        <v>2736</v>
      </c>
      <c r="I8" s="85" t="s">
        <v>2752</v>
      </c>
      <c r="J8" s="85">
        <v>1</v>
      </c>
      <c r="K8" s="86">
        <v>43467</v>
      </c>
      <c r="L8" s="86">
        <v>43524</v>
      </c>
      <c r="M8" s="87">
        <f t="shared" ref="M8:M71" si="16">(+L8-K8)/7</f>
        <v>8.1428571428571423</v>
      </c>
      <c r="N8" s="85" t="s">
        <v>1715</v>
      </c>
      <c r="O8" s="85">
        <v>0</v>
      </c>
      <c r="P8" s="85"/>
      <c r="Q8" s="88">
        <f>IF(O8/J8&gt;1,100,+O8/J8*100)</f>
        <v>0</v>
      </c>
      <c r="R8" s="89">
        <f>+M8*Q8/100</f>
        <v>0</v>
      </c>
      <c r="S8" s="89">
        <f ca="1">IF(L8&lt;=$AG$1,R8,0)</f>
        <v>0</v>
      </c>
      <c r="T8" s="89">
        <f ca="1">IF($AG$1&gt;=L8,M8,0)</f>
        <v>8.1428571428571423</v>
      </c>
      <c r="U8" s="90" t="str">
        <f ca="1">IF(W8="CUMPLIDO","SI","NO")</f>
        <v>NO</v>
      </c>
      <c r="V8" s="148" t="str">
        <f ca="1">IF(Q8=100,"CUMPLIDO",IF(L8-$AG$1&lt;0,"VENCIDO",IF(L8-$AG$1&lt;=30,"PRÓXIMO A VENCER",IF(Q8&gt;0,"CON AVANCE","EN TERMINO"))))</f>
        <v>VENCIDO</v>
      </c>
      <c r="W8" s="148" t="str">
        <f t="shared" ref="W8:W71" ca="1" si="17">IF(A8&lt;&gt;"",IF(AC8=1,"VENCIDO",IF(AC8=2,"PRÓXIMO A VENCER",IF(AC8=3,"EN TERMINO",IF(AC8=4,"CON AVANCE",IF(AC8=5,"CUMPLIDO",))))),"")</f>
        <v>VENCIDO</v>
      </c>
      <c r="X8" s="149" t="s">
        <v>2750</v>
      </c>
      <c r="Y8" s="149" t="str">
        <f>AE8</f>
        <v>H1ACSRT17</v>
      </c>
      <c r="Z8" s="149">
        <f>IF(A8&lt;&gt;"",1,#REF!+1)</f>
        <v>1</v>
      </c>
      <c r="AA8" s="149" t="str">
        <f>CONCATENATE(Y8," - ",Z8)</f>
        <v>H1ACSRT17 - 1</v>
      </c>
      <c r="AB8" s="60">
        <f ca="1">IF(V8="VENCIDO",1,IF(V8="PRÓXIMO A VENCER",2,IF(V8="EN TERMINO",3,IF(V8="CON AVANCE",4,IF(V8="CUMPLIDO",5,)))))</f>
        <v>1</v>
      </c>
      <c r="AC8" s="60">
        <f ca="1">IF(Z9=Z8+1,MIN(AB8,AC9),AB8)</f>
        <v>1</v>
      </c>
      <c r="AD8" s="60" t="str">
        <f>IF(A8&lt;&gt;"",MID(E8,1,FIND(" ",E8,1)-1),AD1)</f>
        <v>H1ACSRT17.</v>
      </c>
      <c r="AE8" s="60" t="str">
        <f t="shared" ref="AE8:AE71" si="18">IFERROR(MID(AD8,1,FIND(".",AD8,1)-1),AD8)</f>
        <v>H1ACSRT17</v>
      </c>
      <c r="AF8" s="65"/>
      <c r="AG8" s="66"/>
      <c r="AH8" s="67"/>
      <c r="AI8" s="18"/>
    </row>
    <row r="9" spans="1:41" s="19" customFormat="1" ht="168" customHeight="1" x14ac:dyDescent="0.2">
      <c r="A9" s="79">
        <v>8</v>
      </c>
      <c r="B9" s="90">
        <v>8</v>
      </c>
      <c r="C9" s="80" t="s">
        <v>2120</v>
      </c>
      <c r="D9" s="81" t="s">
        <v>2793</v>
      </c>
      <c r="E9" s="82" t="s">
        <v>2791</v>
      </c>
      <c r="F9" s="82" t="s">
        <v>2792</v>
      </c>
      <c r="G9" s="84" t="s">
        <v>2753</v>
      </c>
      <c r="H9" s="84" t="s">
        <v>2754</v>
      </c>
      <c r="I9" s="85" t="s">
        <v>2755</v>
      </c>
      <c r="J9" s="85">
        <v>1</v>
      </c>
      <c r="K9" s="86">
        <v>43467</v>
      </c>
      <c r="L9" s="86">
        <v>43524</v>
      </c>
      <c r="M9" s="87">
        <f t="shared" si="16"/>
        <v>8.1428571428571423</v>
      </c>
      <c r="N9" s="85" t="s">
        <v>1715</v>
      </c>
      <c r="O9" s="85">
        <v>0</v>
      </c>
      <c r="P9" s="85"/>
      <c r="Q9" s="88">
        <f t="shared" ref="Q9:Q38" si="19">IF(O9/J9&gt;1,100,+O9/J9*100)</f>
        <v>0</v>
      </c>
      <c r="R9" s="89">
        <f t="shared" ref="R9:R38" si="20">+M9*Q9/100</f>
        <v>0</v>
      </c>
      <c r="S9" s="89">
        <f t="shared" ref="S9:S38" ca="1" si="21">IF(L9&lt;=$AG$1,R9,0)</f>
        <v>0</v>
      </c>
      <c r="T9" s="89">
        <f t="shared" ref="T9:T38" ca="1" si="22">IF($AG$1&gt;=L9,M9,0)</f>
        <v>8.1428571428571423</v>
      </c>
      <c r="U9" s="90" t="str">
        <f t="shared" ref="U9:U38" ca="1" si="23">IF(W9="CUMPLIDO","SI","NO")</f>
        <v>NO</v>
      </c>
      <c r="V9" s="148" t="str">
        <f t="shared" ref="V9:V38" ca="1" si="24">IF(Q9=100,"CUMPLIDO",IF(L9-$AG$1&lt;0,"VENCIDO",IF(L9-$AG$1&lt;=30,"PRÓXIMO A VENCER",IF(Q9&gt;0,"CON AVANCE","EN TERMINO"))))</f>
        <v>VENCIDO</v>
      </c>
      <c r="W9" s="148" t="str">
        <f t="shared" ca="1" si="17"/>
        <v>VENCIDO</v>
      </c>
      <c r="X9" s="149" t="s">
        <v>2750</v>
      </c>
      <c r="Y9" s="149" t="str">
        <f t="shared" ref="Y9:Y38" si="25">AE9</f>
        <v>H2ACSRT17</v>
      </c>
      <c r="Z9" s="149">
        <f>IF(A9&lt;&gt;"",1,#REF!+1)</f>
        <v>1</v>
      </c>
      <c r="AA9" s="149" t="str">
        <f t="shared" ref="AA9:AA38" si="26">CONCATENATE(Y9," - ",Z9)</f>
        <v>H2ACSRT17 - 1</v>
      </c>
      <c r="AB9" s="60">
        <f t="shared" ref="AB9:AB38" ca="1" si="27">IF(V9="VENCIDO",1,IF(V9="PRÓXIMO A VENCER",2,IF(V9="EN TERMINO",3,IF(V9="CON AVANCE",4,IF(V9="CUMPLIDO",5,)))))</f>
        <v>1</v>
      </c>
      <c r="AC9" s="60">
        <f t="shared" ref="AC9:AC38" ca="1" si="28">IF(Z10=Z9+1,MIN(AB9,AC10),AB9)</f>
        <v>1</v>
      </c>
      <c r="AD9" s="60" t="str">
        <f t="shared" ref="AD9:AD72" si="29">IF(A9&lt;&gt;"",MID(E9,1,FIND(" ",E9,1)-1),AD8)</f>
        <v>H2ACSRT17.</v>
      </c>
      <c r="AE9" s="60" t="str">
        <f t="shared" si="18"/>
        <v>H2ACSRT17</v>
      </c>
      <c r="AF9" s="65"/>
      <c r="AG9" s="66"/>
      <c r="AH9" s="67"/>
      <c r="AI9" s="18"/>
    </row>
    <row r="10" spans="1:41" s="19" customFormat="1" ht="168" customHeight="1" x14ac:dyDescent="0.2">
      <c r="A10" s="79">
        <v>9</v>
      </c>
      <c r="B10" s="90">
        <v>9</v>
      </c>
      <c r="C10" s="80" t="s">
        <v>2120</v>
      </c>
      <c r="D10" s="81" t="s">
        <v>2794</v>
      </c>
      <c r="E10" s="82" t="s">
        <v>2681</v>
      </c>
      <c r="F10" s="82" t="s">
        <v>2682</v>
      </c>
      <c r="G10" s="84" t="s">
        <v>2753</v>
      </c>
      <c r="H10" s="84" t="s">
        <v>2756</v>
      </c>
      <c r="I10" s="85" t="s">
        <v>2755</v>
      </c>
      <c r="J10" s="85">
        <v>1</v>
      </c>
      <c r="K10" s="86">
        <v>43467</v>
      </c>
      <c r="L10" s="86">
        <v>43524</v>
      </c>
      <c r="M10" s="87">
        <f t="shared" si="16"/>
        <v>8.1428571428571423</v>
      </c>
      <c r="N10" s="85" t="s">
        <v>1715</v>
      </c>
      <c r="O10" s="85">
        <v>0</v>
      </c>
      <c r="P10" s="85"/>
      <c r="Q10" s="88">
        <f t="shared" si="19"/>
        <v>0</v>
      </c>
      <c r="R10" s="89">
        <f t="shared" si="20"/>
        <v>0</v>
      </c>
      <c r="S10" s="89">
        <f t="shared" ca="1" si="21"/>
        <v>0</v>
      </c>
      <c r="T10" s="89">
        <f t="shared" ca="1" si="22"/>
        <v>8.1428571428571423</v>
      </c>
      <c r="U10" s="90" t="str">
        <f t="shared" ca="1" si="23"/>
        <v>NO</v>
      </c>
      <c r="V10" s="148" t="str">
        <f t="shared" ca="1" si="24"/>
        <v>VENCIDO</v>
      </c>
      <c r="W10" s="148" t="str">
        <f t="shared" ca="1" si="17"/>
        <v>VENCIDO</v>
      </c>
      <c r="X10" s="149" t="s">
        <v>2750</v>
      </c>
      <c r="Y10" s="149" t="str">
        <f t="shared" si="25"/>
        <v>H3ACSRT17</v>
      </c>
      <c r="Z10" s="149">
        <f>IF(A10&lt;&gt;"",1,#REF!+1)</f>
        <v>1</v>
      </c>
      <c r="AA10" s="149" t="str">
        <f t="shared" si="26"/>
        <v>H3ACSRT17 - 1</v>
      </c>
      <c r="AB10" s="60">
        <f t="shared" ca="1" si="27"/>
        <v>1</v>
      </c>
      <c r="AC10" s="60">
        <f t="shared" ca="1" si="28"/>
        <v>1</v>
      </c>
      <c r="AD10" s="60" t="str">
        <f t="shared" si="29"/>
        <v>H3ACSRT17.</v>
      </c>
      <c r="AE10" s="60" t="str">
        <f t="shared" si="18"/>
        <v>H3ACSRT17</v>
      </c>
      <c r="AF10" s="65"/>
      <c r="AG10" s="66"/>
      <c r="AH10" s="67"/>
      <c r="AI10" s="18"/>
    </row>
    <row r="11" spans="1:41" s="19" customFormat="1" ht="168" customHeight="1" x14ac:dyDescent="0.2">
      <c r="A11" s="79">
        <v>10</v>
      </c>
      <c r="B11" s="90">
        <v>10</v>
      </c>
      <c r="C11" s="80" t="s">
        <v>2120</v>
      </c>
      <c r="D11" s="81" t="s">
        <v>2795</v>
      </c>
      <c r="E11" s="82" t="s">
        <v>2683</v>
      </c>
      <c r="F11" s="82" t="s">
        <v>2770</v>
      </c>
      <c r="G11" s="84" t="s">
        <v>2757</v>
      </c>
      <c r="H11" s="84" t="s">
        <v>2758</v>
      </c>
      <c r="I11" s="85" t="s">
        <v>2752</v>
      </c>
      <c r="J11" s="85">
        <v>1</v>
      </c>
      <c r="K11" s="86">
        <v>43467</v>
      </c>
      <c r="L11" s="86">
        <v>43524</v>
      </c>
      <c r="M11" s="87">
        <f t="shared" si="16"/>
        <v>8.1428571428571423</v>
      </c>
      <c r="N11" s="85" t="s">
        <v>1715</v>
      </c>
      <c r="O11" s="85">
        <v>0</v>
      </c>
      <c r="P11" s="85"/>
      <c r="Q11" s="88">
        <f t="shared" si="19"/>
        <v>0</v>
      </c>
      <c r="R11" s="89">
        <f t="shared" si="20"/>
        <v>0</v>
      </c>
      <c r="S11" s="89">
        <f t="shared" ca="1" si="21"/>
        <v>0</v>
      </c>
      <c r="T11" s="89">
        <f t="shared" ca="1" si="22"/>
        <v>8.1428571428571423</v>
      </c>
      <c r="U11" s="90" t="str">
        <f t="shared" ca="1" si="23"/>
        <v>NO</v>
      </c>
      <c r="V11" s="148" t="str">
        <f t="shared" ca="1" si="24"/>
        <v>VENCIDO</v>
      </c>
      <c r="W11" s="148" t="str">
        <f t="shared" ca="1" si="17"/>
        <v>VENCIDO</v>
      </c>
      <c r="X11" s="149" t="s">
        <v>2750</v>
      </c>
      <c r="Y11" s="149" t="str">
        <f t="shared" si="25"/>
        <v>H4ACSRT17</v>
      </c>
      <c r="Z11" s="149">
        <f>IF(A11&lt;&gt;"",1,#REF!+1)</f>
        <v>1</v>
      </c>
      <c r="AA11" s="149" t="str">
        <f t="shared" si="26"/>
        <v>H4ACSRT17 - 1</v>
      </c>
      <c r="AB11" s="60">
        <f t="shared" ca="1" si="27"/>
        <v>1</v>
      </c>
      <c r="AC11" s="60">
        <f t="shared" ca="1" si="28"/>
        <v>1</v>
      </c>
      <c r="AD11" s="60" t="str">
        <f t="shared" si="29"/>
        <v>H4ACSRT17.</v>
      </c>
      <c r="AE11" s="60" t="str">
        <f t="shared" si="18"/>
        <v>H4ACSRT17</v>
      </c>
      <c r="AF11" s="65"/>
      <c r="AG11" s="66"/>
      <c r="AH11" s="67"/>
      <c r="AI11" s="18"/>
    </row>
    <row r="12" spans="1:41" s="19" customFormat="1" ht="188.25" customHeight="1" x14ac:dyDescent="0.2">
      <c r="A12" s="79">
        <v>11</v>
      </c>
      <c r="B12" s="90">
        <v>11</v>
      </c>
      <c r="C12" s="93" t="s">
        <v>2121</v>
      </c>
      <c r="D12" s="81" t="s">
        <v>2797</v>
      </c>
      <c r="E12" s="94" t="s">
        <v>2796</v>
      </c>
      <c r="F12" s="94" t="s">
        <v>2684</v>
      </c>
      <c r="G12" s="95" t="s">
        <v>2776</v>
      </c>
      <c r="H12" s="95" t="s">
        <v>2782</v>
      </c>
      <c r="I12" s="85" t="s">
        <v>2783</v>
      </c>
      <c r="J12" s="85">
        <v>1</v>
      </c>
      <c r="K12" s="86">
        <v>43467</v>
      </c>
      <c r="L12" s="86">
        <v>43524</v>
      </c>
      <c r="M12" s="87">
        <f t="shared" si="16"/>
        <v>8.1428571428571423</v>
      </c>
      <c r="N12" s="85" t="s">
        <v>1715</v>
      </c>
      <c r="O12" s="85">
        <v>0</v>
      </c>
      <c r="P12" s="85"/>
      <c r="Q12" s="88">
        <f t="shared" si="19"/>
        <v>0</v>
      </c>
      <c r="R12" s="89">
        <f t="shared" si="20"/>
        <v>0</v>
      </c>
      <c r="S12" s="89">
        <f t="shared" ca="1" si="21"/>
        <v>0</v>
      </c>
      <c r="T12" s="89">
        <f t="shared" ca="1" si="22"/>
        <v>8.1428571428571423</v>
      </c>
      <c r="U12" s="90" t="str">
        <f t="shared" ca="1" si="23"/>
        <v>NO</v>
      </c>
      <c r="V12" s="148" t="str">
        <f t="shared" ca="1" si="24"/>
        <v>VENCIDO</v>
      </c>
      <c r="W12" s="148" t="str">
        <f t="shared" ca="1" si="17"/>
        <v>VENCIDO</v>
      </c>
      <c r="X12" s="149" t="s">
        <v>2750</v>
      </c>
      <c r="Y12" s="149" t="str">
        <f t="shared" si="25"/>
        <v>H5ACSRT17</v>
      </c>
      <c r="Z12" s="149">
        <f>IF(A12&lt;&gt;"",1,#REF!+1)</f>
        <v>1</v>
      </c>
      <c r="AA12" s="149" t="str">
        <f t="shared" si="26"/>
        <v>H5ACSRT17 - 1</v>
      </c>
      <c r="AB12" s="60">
        <f t="shared" ca="1" si="27"/>
        <v>1</v>
      </c>
      <c r="AC12" s="60">
        <f t="shared" ca="1" si="28"/>
        <v>1</v>
      </c>
      <c r="AD12" s="60" t="str">
        <f t="shared" si="29"/>
        <v>H5ACSRT17.</v>
      </c>
      <c r="AE12" s="60" t="str">
        <f t="shared" si="18"/>
        <v>H5ACSRT17</v>
      </c>
      <c r="AF12" s="65"/>
      <c r="AG12" s="66"/>
      <c r="AH12" s="67"/>
      <c r="AI12" s="18"/>
    </row>
    <row r="13" spans="1:41" s="19" customFormat="1" ht="168" customHeight="1" x14ac:dyDescent="0.2">
      <c r="A13" s="79">
        <v>12</v>
      </c>
      <c r="B13" s="90">
        <v>12</v>
      </c>
      <c r="C13" s="93" t="s">
        <v>2120</v>
      </c>
      <c r="D13" s="81" t="s">
        <v>2799</v>
      </c>
      <c r="E13" s="94" t="s">
        <v>2798</v>
      </c>
      <c r="F13" s="94" t="s">
        <v>2685</v>
      </c>
      <c r="G13" s="95" t="s">
        <v>2751</v>
      </c>
      <c r="H13" s="95" t="s">
        <v>2759</v>
      </c>
      <c r="I13" s="85" t="s">
        <v>2752</v>
      </c>
      <c r="J13" s="85">
        <v>1</v>
      </c>
      <c r="K13" s="86">
        <v>43467</v>
      </c>
      <c r="L13" s="86">
        <v>43524</v>
      </c>
      <c r="M13" s="87">
        <f t="shared" si="16"/>
        <v>8.1428571428571423</v>
      </c>
      <c r="N13" s="85" t="s">
        <v>1715</v>
      </c>
      <c r="O13" s="85">
        <v>0</v>
      </c>
      <c r="P13" s="85"/>
      <c r="Q13" s="88">
        <f t="shared" si="19"/>
        <v>0</v>
      </c>
      <c r="R13" s="89">
        <f t="shared" si="20"/>
        <v>0</v>
      </c>
      <c r="S13" s="89">
        <f t="shared" ca="1" si="21"/>
        <v>0</v>
      </c>
      <c r="T13" s="89">
        <f t="shared" ca="1" si="22"/>
        <v>8.1428571428571423</v>
      </c>
      <c r="U13" s="90" t="str">
        <f t="shared" ca="1" si="23"/>
        <v>NO</v>
      </c>
      <c r="V13" s="148" t="str">
        <f t="shared" ca="1" si="24"/>
        <v>VENCIDO</v>
      </c>
      <c r="W13" s="148" t="str">
        <f t="shared" ca="1" si="17"/>
        <v>VENCIDO</v>
      </c>
      <c r="X13" s="149" t="s">
        <v>2750</v>
      </c>
      <c r="Y13" s="149" t="str">
        <f t="shared" si="25"/>
        <v>H6ACSRT17</v>
      </c>
      <c r="Z13" s="149">
        <f>IF(A13&lt;&gt;"",1,#REF!+1)</f>
        <v>1</v>
      </c>
      <c r="AA13" s="149" t="str">
        <f t="shared" si="26"/>
        <v>H6ACSRT17 - 1</v>
      </c>
      <c r="AB13" s="60">
        <f t="shared" ca="1" si="27"/>
        <v>1</v>
      </c>
      <c r="AC13" s="60">
        <f t="shared" ca="1" si="28"/>
        <v>1</v>
      </c>
      <c r="AD13" s="60" t="str">
        <f t="shared" si="29"/>
        <v>H6ACSRT17.</v>
      </c>
      <c r="AE13" s="60" t="str">
        <f t="shared" si="18"/>
        <v>H6ACSRT17</v>
      </c>
      <c r="AF13" s="65"/>
      <c r="AG13" s="66"/>
      <c r="AH13" s="67"/>
      <c r="AI13" s="18"/>
    </row>
    <row r="14" spans="1:41" s="19" customFormat="1" ht="303.75" customHeight="1" x14ac:dyDescent="0.2">
      <c r="A14" s="79">
        <v>13</v>
      </c>
      <c r="B14" s="90">
        <v>13</v>
      </c>
      <c r="C14" s="93" t="s">
        <v>2120</v>
      </c>
      <c r="D14" s="81" t="s">
        <v>2800</v>
      </c>
      <c r="E14" s="94" t="s">
        <v>2686</v>
      </c>
      <c r="F14" s="94" t="s">
        <v>2687</v>
      </c>
      <c r="G14" s="95" t="s">
        <v>2775</v>
      </c>
      <c r="H14" s="95" t="s">
        <v>2784</v>
      </c>
      <c r="I14" s="85" t="s">
        <v>2755</v>
      </c>
      <c r="J14" s="85">
        <v>2</v>
      </c>
      <c r="K14" s="86">
        <v>43467</v>
      </c>
      <c r="L14" s="86">
        <v>43524</v>
      </c>
      <c r="M14" s="87">
        <f t="shared" si="16"/>
        <v>8.1428571428571423</v>
      </c>
      <c r="N14" s="85" t="s">
        <v>1715</v>
      </c>
      <c r="O14" s="85">
        <v>0</v>
      </c>
      <c r="P14" s="85"/>
      <c r="Q14" s="88">
        <f t="shared" si="19"/>
        <v>0</v>
      </c>
      <c r="R14" s="89">
        <f t="shared" si="20"/>
        <v>0</v>
      </c>
      <c r="S14" s="89">
        <f t="shared" ca="1" si="21"/>
        <v>0</v>
      </c>
      <c r="T14" s="89">
        <f t="shared" ca="1" si="22"/>
        <v>8.1428571428571423</v>
      </c>
      <c r="U14" s="90" t="str">
        <f t="shared" ca="1" si="23"/>
        <v>NO</v>
      </c>
      <c r="V14" s="148" t="str">
        <f t="shared" ca="1" si="24"/>
        <v>VENCIDO</v>
      </c>
      <c r="W14" s="148" t="str">
        <f t="shared" ca="1" si="17"/>
        <v>VENCIDO</v>
      </c>
      <c r="X14" s="149" t="s">
        <v>2750</v>
      </c>
      <c r="Y14" s="149" t="str">
        <f t="shared" si="25"/>
        <v>H7ACSRT17</v>
      </c>
      <c r="Z14" s="149">
        <f>IF(A14&lt;&gt;"",1,#REF!+1)</f>
        <v>1</v>
      </c>
      <c r="AA14" s="149" t="str">
        <f t="shared" si="26"/>
        <v>H7ACSRT17 - 1</v>
      </c>
      <c r="AB14" s="60">
        <f t="shared" ca="1" si="27"/>
        <v>1</v>
      </c>
      <c r="AC14" s="60">
        <f t="shared" ca="1" si="28"/>
        <v>1</v>
      </c>
      <c r="AD14" s="60" t="str">
        <f t="shared" si="29"/>
        <v>H7ACSRT17.</v>
      </c>
      <c r="AE14" s="60" t="str">
        <f t="shared" si="18"/>
        <v>H7ACSRT17</v>
      </c>
      <c r="AF14" s="65"/>
      <c r="AG14" s="66"/>
      <c r="AH14" s="67"/>
      <c r="AI14" s="18"/>
    </row>
    <row r="15" spans="1:41" s="19" customFormat="1" ht="168" customHeight="1" x14ac:dyDescent="0.2">
      <c r="A15" s="79">
        <v>14</v>
      </c>
      <c r="B15" s="90">
        <v>14</v>
      </c>
      <c r="C15" s="80" t="s">
        <v>2120</v>
      </c>
      <c r="D15" s="81" t="s">
        <v>2803</v>
      </c>
      <c r="E15" s="82" t="s">
        <v>2802</v>
      </c>
      <c r="F15" s="94" t="s">
        <v>2688</v>
      </c>
      <c r="G15" s="84" t="s">
        <v>2753</v>
      </c>
      <c r="H15" s="84" t="s">
        <v>2756</v>
      </c>
      <c r="I15" s="85" t="s">
        <v>2755</v>
      </c>
      <c r="J15" s="85">
        <v>1</v>
      </c>
      <c r="K15" s="86">
        <v>43467</v>
      </c>
      <c r="L15" s="86">
        <v>43524</v>
      </c>
      <c r="M15" s="87">
        <f t="shared" si="16"/>
        <v>8.1428571428571423</v>
      </c>
      <c r="N15" s="85" t="s">
        <v>1715</v>
      </c>
      <c r="O15" s="85">
        <v>0</v>
      </c>
      <c r="P15" s="85"/>
      <c r="Q15" s="88">
        <f t="shared" si="19"/>
        <v>0</v>
      </c>
      <c r="R15" s="89">
        <f t="shared" si="20"/>
        <v>0</v>
      </c>
      <c r="S15" s="89">
        <f t="shared" ca="1" si="21"/>
        <v>0</v>
      </c>
      <c r="T15" s="89">
        <f t="shared" ca="1" si="22"/>
        <v>8.1428571428571423</v>
      </c>
      <c r="U15" s="90" t="str">
        <f t="shared" ca="1" si="23"/>
        <v>NO</v>
      </c>
      <c r="V15" s="148" t="str">
        <f t="shared" ca="1" si="24"/>
        <v>VENCIDO</v>
      </c>
      <c r="W15" s="148" t="str">
        <f t="shared" ca="1" si="17"/>
        <v>VENCIDO</v>
      </c>
      <c r="X15" s="149" t="s">
        <v>2750</v>
      </c>
      <c r="Y15" s="149" t="str">
        <f t="shared" si="25"/>
        <v>H8ACSRT17</v>
      </c>
      <c r="Z15" s="149">
        <f>IF(A15&lt;&gt;"",1,#REF!+1)</f>
        <v>1</v>
      </c>
      <c r="AA15" s="149" t="str">
        <f t="shared" si="26"/>
        <v>H8ACSRT17 - 1</v>
      </c>
      <c r="AB15" s="60">
        <f t="shared" ca="1" si="27"/>
        <v>1</v>
      </c>
      <c r="AC15" s="60">
        <f t="shared" ca="1" si="28"/>
        <v>1</v>
      </c>
      <c r="AD15" s="60" t="str">
        <f t="shared" si="29"/>
        <v>H8ACSRT17.</v>
      </c>
      <c r="AE15" s="60" t="str">
        <f t="shared" si="18"/>
        <v>H8ACSRT17</v>
      </c>
      <c r="AF15" s="65"/>
      <c r="AG15" s="66"/>
      <c r="AH15" s="67"/>
      <c r="AI15" s="18"/>
    </row>
    <row r="16" spans="1:41" s="19" customFormat="1" ht="253.5" customHeight="1" x14ac:dyDescent="0.2">
      <c r="A16" s="79">
        <v>15</v>
      </c>
      <c r="B16" s="90">
        <v>15</v>
      </c>
      <c r="C16" s="80" t="s">
        <v>2120</v>
      </c>
      <c r="D16" s="81" t="s">
        <v>2804</v>
      </c>
      <c r="E16" s="96" t="s">
        <v>2801</v>
      </c>
      <c r="F16" s="96" t="s">
        <v>2689</v>
      </c>
      <c r="G16" s="84" t="s">
        <v>2732</v>
      </c>
      <c r="H16" s="84" t="s">
        <v>2737</v>
      </c>
      <c r="I16" s="85" t="s">
        <v>2752</v>
      </c>
      <c r="J16" s="85">
        <v>1</v>
      </c>
      <c r="K16" s="86">
        <v>43467</v>
      </c>
      <c r="L16" s="86">
        <v>43524</v>
      </c>
      <c r="M16" s="87">
        <f t="shared" si="16"/>
        <v>8.1428571428571423</v>
      </c>
      <c r="N16" s="85" t="s">
        <v>1715</v>
      </c>
      <c r="O16" s="85">
        <v>0</v>
      </c>
      <c r="P16" s="85"/>
      <c r="Q16" s="88">
        <f t="shared" si="19"/>
        <v>0</v>
      </c>
      <c r="R16" s="89">
        <f t="shared" si="20"/>
        <v>0</v>
      </c>
      <c r="S16" s="89">
        <f t="shared" ca="1" si="21"/>
        <v>0</v>
      </c>
      <c r="T16" s="89">
        <f t="shared" ca="1" si="22"/>
        <v>8.1428571428571423</v>
      </c>
      <c r="U16" s="90" t="str">
        <f t="shared" ca="1" si="23"/>
        <v>NO</v>
      </c>
      <c r="V16" s="148" t="str">
        <f t="shared" ca="1" si="24"/>
        <v>VENCIDO</v>
      </c>
      <c r="W16" s="148" t="str">
        <f t="shared" ca="1" si="17"/>
        <v>VENCIDO</v>
      </c>
      <c r="X16" s="149" t="s">
        <v>2750</v>
      </c>
      <c r="Y16" s="149" t="str">
        <f t="shared" si="25"/>
        <v>H9ACSRT17</v>
      </c>
      <c r="Z16" s="149">
        <f>IF(A16&lt;&gt;"",1,#REF!+1)</f>
        <v>1</v>
      </c>
      <c r="AA16" s="149" t="str">
        <f t="shared" si="26"/>
        <v>H9ACSRT17 - 1</v>
      </c>
      <c r="AB16" s="60">
        <f t="shared" ca="1" si="27"/>
        <v>1</v>
      </c>
      <c r="AC16" s="60">
        <f t="shared" ca="1" si="28"/>
        <v>1</v>
      </c>
      <c r="AD16" s="60" t="str">
        <f t="shared" si="29"/>
        <v>H9ACSRT17.</v>
      </c>
      <c r="AE16" s="60" t="str">
        <f t="shared" si="18"/>
        <v>H9ACSRT17</v>
      </c>
      <c r="AF16" s="65"/>
      <c r="AG16" s="66"/>
      <c r="AH16" s="67"/>
      <c r="AI16" s="18"/>
    </row>
    <row r="17" spans="1:35" s="19" customFormat="1" ht="283.5" customHeight="1" x14ac:dyDescent="0.2">
      <c r="A17" s="79">
        <v>16</v>
      </c>
      <c r="B17" s="90">
        <v>16</v>
      </c>
      <c r="C17" s="80" t="s">
        <v>2120</v>
      </c>
      <c r="D17" s="81" t="s">
        <v>2794</v>
      </c>
      <c r="E17" s="96" t="s">
        <v>2690</v>
      </c>
      <c r="F17" s="96" t="s">
        <v>2691</v>
      </c>
      <c r="G17" s="84" t="s">
        <v>2760</v>
      </c>
      <c r="H17" s="84" t="s">
        <v>2738</v>
      </c>
      <c r="I17" s="85" t="s">
        <v>2761</v>
      </c>
      <c r="J17" s="85">
        <v>1</v>
      </c>
      <c r="K17" s="86">
        <v>43467</v>
      </c>
      <c r="L17" s="86">
        <v>43524</v>
      </c>
      <c r="M17" s="87">
        <f t="shared" si="16"/>
        <v>8.1428571428571423</v>
      </c>
      <c r="N17" s="85" t="s">
        <v>1715</v>
      </c>
      <c r="O17" s="85">
        <v>0</v>
      </c>
      <c r="P17" s="85"/>
      <c r="Q17" s="88">
        <f t="shared" si="19"/>
        <v>0</v>
      </c>
      <c r="R17" s="89">
        <f t="shared" si="20"/>
        <v>0</v>
      </c>
      <c r="S17" s="89">
        <f t="shared" ca="1" si="21"/>
        <v>0</v>
      </c>
      <c r="T17" s="89">
        <f t="shared" ca="1" si="22"/>
        <v>8.1428571428571423</v>
      </c>
      <c r="U17" s="90" t="str">
        <f t="shared" ca="1" si="23"/>
        <v>NO</v>
      </c>
      <c r="V17" s="148" t="str">
        <f t="shared" ca="1" si="24"/>
        <v>VENCIDO</v>
      </c>
      <c r="W17" s="148" t="str">
        <f t="shared" ca="1" si="17"/>
        <v>VENCIDO</v>
      </c>
      <c r="X17" s="149" t="s">
        <v>2750</v>
      </c>
      <c r="Y17" s="149" t="str">
        <f t="shared" si="25"/>
        <v>H10ACSRT17</v>
      </c>
      <c r="Z17" s="149">
        <f>IF(A17&lt;&gt;"",1,#REF!+1)</f>
        <v>1</v>
      </c>
      <c r="AA17" s="149" t="str">
        <f t="shared" si="26"/>
        <v>H10ACSRT17 - 1</v>
      </c>
      <c r="AB17" s="60">
        <f t="shared" ca="1" si="27"/>
        <v>1</v>
      </c>
      <c r="AC17" s="60">
        <f t="shared" ca="1" si="28"/>
        <v>1</v>
      </c>
      <c r="AD17" s="60" t="str">
        <f t="shared" si="29"/>
        <v>H10ACSRT17.</v>
      </c>
      <c r="AE17" s="60" t="str">
        <f t="shared" si="18"/>
        <v>H10ACSRT17</v>
      </c>
      <c r="AF17" s="65"/>
      <c r="AG17" s="66"/>
      <c r="AH17" s="67"/>
      <c r="AI17" s="18"/>
    </row>
    <row r="18" spans="1:35" s="19" customFormat="1" ht="234.75" customHeight="1" x14ac:dyDescent="0.2">
      <c r="A18" s="79">
        <v>17</v>
      </c>
      <c r="B18" s="90">
        <v>17</v>
      </c>
      <c r="C18" s="80" t="s">
        <v>2121</v>
      </c>
      <c r="D18" s="81" t="s">
        <v>2805</v>
      </c>
      <c r="E18" s="96" t="s">
        <v>2692</v>
      </c>
      <c r="F18" s="96" t="s">
        <v>2693</v>
      </c>
      <c r="G18" s="84" t="s">
        <v>2777</v>
      </c>
      <c r="H18" s="84" t="s">
        <v>2785</v>
      </c>
      <c r="I18" s="85" t="s">
        <v>2744</v>
      </c>
      <c r="J18" s="85">
        <v>2</v>
      </c>
      <c r="K18" s="86">
        <v>43467</v>
      </c>
      <c r="L18" s="86">
        <v>43524</v>
      </c>
      <c r="M18" s="87">
        <f t="shared" si="16"/>
        <v>8.1428571428571423</v>
      </c>
      <c r="N18" s="85" t="s">
        <v>1715</v>
      </c>
      <c r="O18" s="85">
        <v>0</v>
      </c>
      <c r="P18" s="85"/>
      <c r="Q18" s="88">
        <f t="shared" si="19"/>
        <v>0</v>
      </c>
      <c r="R18" s="89">
        <f t="shared" si="20"/>
        <v>0</v>
      </c>
      <c r="S18" s="89">
        <f t="shared" ca="1" si="21"/>
        <v>0</v>
      </c>
      <c r="T18" s="89">
        <f t="shared" ca="1" si="22"/>
        <v>8.1428571428571423</v>
      </c>
      <c r="U18" s="90" t="str">
        <f t="shared" ca="1" si="23"/>
        <v>NO</v>
      </c>
      <c r="V18" s="148" t="str">
        <f t="shared" ca="1" si="24"/>
        <v>VENCIDO</v>
      </c>
      <c r="W18" s="148" t="str">
        <f t="shared" ca="1" si="17"/>
        <v>VENCIDO</v>
      </c>
      <c r="X18" s="149" t="s">
        <v>2750</v>
      </c>
      <c r="Y18" s="149" t="str">
        <f t="shared" si="25"/>
        <v>H11ACSRT17</v>
      </c>
      <c r="Z18" s="149">
        <f>IF(A18&lt;&gt;"",1,#REF!+1)</f>
        <v>1</v>
      </c>
      <c r="AA18" s="149" t="str">
        <f t="shared" si="26"/>
        <v>H11ACSRT17 - 1</v>
      </c>
      <c r="AB18" s="60">
        <f t="shared" ca="1" si="27"/>
        <v>1</v>
      </c>
      <c r="AC18" s="60">
        <f t="shared" ca="1" si="28"/>
        <v>1</v>
      </c>
      <c r="AD18" s="60" t="str">
        <f t="shared" si="29"/>
        <v>H11ACSRT17.</v>
      </c>
      <c r="AE18" s="60" t="str">
        <f t="shared" si="18"/>
        <v>H11ACSRT17</v>
      </c>
      <c r="AF18" s="65"/>
      <c r="AG18" s="66"/>
      <c r="AH18" s="67"/>
      <c r="AI18" s="18"/>
    </row>
    <row r="19" spans="1:35" s="19" customFormat="1" ht="219.75" customHeight="1" x14ac:dyDescent="0.2">
      <c r="A19" s="79">
        <v>18</v>
      </c>
      <c r="B19" s="90">
        <v>18</v>
      </c>
      <c r="C19" s="80" t="s">
        <v>2120</v>
      </c>
      <c r="D19" s="81" t="s">
        <v>2806</v>
      </c>
      <c r="E19" s="96" t="s">
        <v>2694</v>
      </c>
      <c r="F19" s="96" t="s">
        <v>2695</v>
      </c>
      <c r="G19" s="84" t="s">
        <v>2778</v>
      </c>
      <c r="H19" s="84" t="s">
        <v>2785</v>
      </c>
      <c r="I19" s="85" t="s">
        <v>2744</v>
      </c>
      <c r="J19" s="85">
        <v>2</v>
      </c>
      <c r="K19" s="86">
        <v>43467</v>
      </c>
      <c r="L19" s="86">
        <v>43524</v>
      </c>
      <c r="M19" s="87">
        <f t="shared" si="16"/>
        <v>8.1428571428571423</v>
      </c>
      <c r="N19" s="85" t="s">
        <v>1715</v>
      </c>
      <c r="O19" s="85">
        <v>0</v>
      </c>
      <c r="P19" s="85"/>
      <c r="Q19" s="88">
        <f t="shared" si="19"/>
        <v>0</v>
      </c>
      <c r="R19" s="89">
        <f t="shared" si="20"/>
        <v>0</v>
      </c>
      <c r="S19" s="89">
        <f t="shared" ca="1" si="21"/>
        <v>0</v>
      </c>
      <c r="T19" s="89">
        <f t="shared" ca="1" si="22"/>
        <v>8.1428571428571423</v>
      </c>
      <c r="U19" s="90" t="str">
        <f t="shared" ca="1" si="23"/>
        <v>NO</v>
      </c>
      <c r="V19" s="148" t="str">
        <f t="shared" ca="1" si="24"/>
        <v>VENCIDO</v>
      </c>
      <c r="W19" s="148" t="str">
        <f t="shared" ca="1" si="17"/>
        <v>VENCIDO</v>
      </c>
      <c r="X19" s="149" t="s">
        <v>2750</v>
      </c>
      <c r="Y19" s="149" t="str">
        <f t="shared" si="25"/>
        <v>H12ACSRT17</v>
      </c>
      <c r="Z19" s="149">
        <f>IF(A19&lt;&gt;"",1,#REF!+1)</f>
        <v>1</v>
      </c>
      <c r="AA19" s="149" t="str">
        <f t="shared" si="26"/>
        <v>H12ACSRT17 - 1</v>
      </c>
      <c r="AB19" s="60">
        <f t="shared" ca="1" si="27"/>
        <v>1</v>
      </c>
      <c r="AC19" s="60">
        <f t="shared" ca="1" si="28"/>
        <v>1</v>
      </c>
      <c r="AD19" s="60" t="str">
        <f t="shared" si="29"/>
        <v>H12ACSRT17.</v>
      </c>
      <c r="AE19" s="60" t="str">
        <f t="shared" si="18"/>
        <v>H12ACSRT17</v>
      </c>
      <c r="AF19" s="65"/>
      <c r="AG19" s="66"/>
      <c r="AH19" s="67"/>
      <c r="AI19" s="18"/>
    </row>
    <row r="20" spans="1:35" s="19" customFormat="1" ht="168" customHeight="1" x14ac:dyDescent="0.2">
      <c r="A20" s="79">
        <v>19</v>
      </c>
      <c r="B20" s="90">
        <v>19</v>
      </c>
      <c r="C20" s="80" t="s">
        <v>2121</v>
      </c>
      <c r="D20" s="81" t="s">
        <v>2806</v>
      </c>
      <c r="E20" s="96" t="s">
        <v>2696</v>
      </c>
      <c r="F20" s="96" t="s">
        <v>2697</v>
      </c>
      <c r="G20" s="84" t="s">
        <v>2762</v>
      </c>
      <c r="H20" s="84" t="s">
        <v>2739</v>
      </c>
      <c r="I20" s="85" t="s">
        <v>2744</v>
      </c>
      <c r="J20" s="85">
        <v>1</v>
      </c>
      <c r="K20" s="86">
        <v>43467</v>
      </c>
      <c r="L20" s="86">
        <v>43524</v>
      </c>
      <c r="M20" s="87">
        <f t="shared" si="16"/>
        <v>8.1428571428571423</v>
      </c>
      <c r="N20" s="85" t="s">
        <v>1715</v>
      </c>
      <c r="O20" s="85">
        <v>0</v>
      </c>
      <c r="P20" s="85"/>
      <c r="Q20" s="88">
        <f t="shared" si="19"/>
        <v>0</v>
      </c>
      <c r="R20" s="89">
        <f t="shared" si="20"/>
        <v>0</v>
      </c>
      <c r="S20" s="89">
        <f t="shared" ca="1" si="21"/>
        <v>0</v>
      </c>
      <c r="T20" s="89">
        <f t="shared" ca="1" si="22"/>
        <v>8.1428571428571423</v>
      </c>
      <c r="U20" s="90" t="str">
        <f t="shared" ca="1" si="23"/>
        <v>NO</v>
      </c>
      <c r="V20" s="148" t="str">
        <f t="shared" ca="1" si="24"/>
        <v>VENCIDO</v>
      </c>
      <c r="W20" s="148" t="str">
        <f t="shared" ca="1" si="17"/>
        <v>VENCIDO</v>
      </c>
      <c r="X20" s="149" t="s">
        <v>2750</v>
      </c>
      <c r="Y20" s="149" t="str">
        <f t="shared" si="25"/>
        <v>H13ACSRT17</v>
      </c>
      <c r="Z20" s="149">
        <f>IF(A20&lt;&gt;"",1,#REF!+1)</f>
        <v>1</v>
      </c>
      <c r="AA20" s="149" t="str">
        <f t="shared" si="26"/>
        <v>H13ACSRT17 - 1</v>
      </c>
      <c r="AB20" s="60">
        <f t="shared" ca="1" si="27"/>
        <v>1</v>
      </c>
      <c r="AC20" s="60">
        <f t="shared" ca="1" si="28"/>
        <v>1</v>
      </c>
      <c r="AD20" s="60" t="str">
        <f t="shared" si="29"/>
        <v>H13ACSRT17.</v>
      </c>
      <c r="AE20" s="60" t="str">
        <f t="shared" si="18"/>
        <v>H13ACSRT17</v>
      </c>
      <c r="AF20" s="65"/>
      <c r="AG20" s="66"/>
      <c r="AH20" s="67"/>
      <c r="AI20" s="18"/>
    </row>
    <row r="21" spans="1:35" s="19" customFormat="1" ht="168" customHeight="1" x14ac:dyDescent="0.2">
      <c r="A21" s="79">
        <v>20</v>
      </c>
      <c r="B21" s="90">
        <v>20</v>
      </c>
      <c r="C21" s="93" t="s">
        <v>2120</v>
      </c>
      <c r="D21" s="81" t="s">
        <v>2807</v>
      </c>
      <c r="E21" s="94" t="s">
        <v>2698</v>
      </c>
      <c r="F21" s="94" t="s">
        <v>2817</v>
      </c>
      <c r="G21" s="95" t="s">
        <v>2763</v>
      </c>
      <c r="H21" s="95" t="s">
        <v>2754</v>
      </c>
      <c r="I21" s="85" t="s">
        <v>2755</v>
      </c>
      <c r="J21" s="85">
        <v>1</v>
      </c>
      <c r="K21" s="86">
        <v>43467</v>
      </c>
      <c r="L21" s="86">
        <v>43524</v>
      </c>
      <c r="M21" s="87">
        <f t="shared" si="16"/>
        <v>8.1428571428571423</v>
      </c>
      <c r="N21" s="85" t="s">
        <v>1715</v>
      </c>
      <c r="O21" s="85">
        <v>0</v>
      </c>
      <c r="P21" s="85"/>
      <c r="Q21" s="88">
        <f t="shared" si="19"/>
        <v>0</v>
      </c>
      <c r="R21" s="89">
        <f t="shared" si="20"/>
        <v>0</v>
      </c>
      <c r="S21" s="89">
        <f t="shared" ca="1" si="21"/>
        <v>0</v>
      </c>
      <c r="T21" s="89">
        <f t="shared" ca="1" si="22"/>
        <v>8.1428571428571423</v>
      </c>
      <c r="U21" s="90" t="str">
        <f t="shared" ca="1" si="23"/>
        <v>NO</v>
      </c>
      <c r="V21" s="148" t="str">
        <f t="shared" ca="1" si="24"/>
        <v>VENCIDO</v>
      </c>
      <c r="W21" s="148" t="str">
        <f t="shared" ca="1" si="17"/>
        <v>VENCIDO</v>
      </c>
      <c r="X21" s="149" t="s">
        <v>2750</v>
      </c>
      <c r="Y21" s="149" t="str">
        <f t="shared" si="25"/>
        <v>H14ACSRT17</v>
      </c>
      <c r="Z21" s="149">
        <f>IF(A21&lt;&gt;"",1,#REF!+1)</f>
        <v>1</v>
      </c>
      <c r="AA21" s="149" t="str">
        <f t="shared" si="26"/>
        <v>H14ACSRT17 - 1</v>
      </c>
      <c r="AB21" s="60">
        <f t="shared" ca="1" si="27"/>
        <v>1</v>
      </c>
      <c r="AC21" s="60">
        <f t="shared" ca="1" si="28"/>
        <v>1</v>
      </c>
      <c r="AD21" s="60" t="str">
        <f t="shared" si="29"/>
        <v>H14ACSRT17.</v>
      </c>
      <c r="AE21" s="60" t="str">
        <f t="shared" si="18"/>
        <v>H14ACSRT17</v>
      </c>
      <c r="AF21" s="65"/>
      <c r="AG21" s="66"/>
      <c r="AH21" s="67"/>
      <c r="AI21" s="18"/>
    </row>
    <row r="22" spans="1:35" s="19" customFormat="1" ht="168" customHeight="1" x14ac:dyDescent="0.2">
      <c r="A22" s="79">
        <v>21</v>
      </c>
      <c r="B22" s="90">
        <v>21</v>
      </c>
      <c r="C22" s="80" t="s">
        <v>2121</v>
      </c>
      <c r="D22" s="81" t="s">
        <v>2794</v>
      </c>
      <c r="E22" s="82" t="s">
        <v>2699</v>
      </c>
      <c r="F22" s="96" t="s">
        <v>2700</v>
      </c>
      <c r="G22" s="84" t="s">
        <v>2763</v>
      </c>
      <c r="H22" s="84" t="s">
        <v>2754</v>
      </c>
      <c r="I22" s="85" t="s">
        <v>2755</v>
      </c>
      <c r="J22" s="85">
        <v>1</v>
      </c>
      <c r="K22" s="86">
        <v>43467</v>
      </c>
      <c r="L22" s="86">
        <v>43524</v>
      </c>
      <c r="M22" s="87">
        <f t="shared" si="16"/>
        <v>8.1428571428571423</v>
      </c>
      <c r="N22" s="85" t="s">
        <v>1715</v>
      </c>
      <c r="O22" s="85">
        <v>0</v>
      </c>
      <c r="P22" s="85"/>
      <c r="Q22" s="88">
        <f t="shared" si="19"/>
        <v>0</v>
      </c>
      <c r="R22" s="89">
        <f t="shared" si="20"/>
        <v>0</v>
      </c>
      <c r="S22" s="89">
        <f t="shared" ca="1" si="21"/>
        <v>0</v>
      </c>
      <c r="T22" s="89">
        <f t="shared" ca="1" si="22"/>
        <v>8.1428571428571423</v>
      </c>
      <c r="U22" s="90" t="str">
        <f t="shared" ca="1" si="23"/>
        <v>NO</v>
      </c>
      <c r="V22" s="148" t="str">
        <f t="shared" ca="1" si="24"/>
        <v>VENCIDO</v>
      </c>
      <c r="W22" s="148" t="str">
        <f t="shared" ca="1" si="17"/>
        <v>VENCIDO</v>
      </c>
      <c r="X22" s="149" t="s">
        <v>2750</v>
      </c>
      <c r="Y22" s="149" t="str">
        <f t="shared" si="25"/>
        <v>H15ACSRT17</v>
      </c>
      <c r="Z22" s="149">
        <f>IF(A22&lt;&gt;"",1,#REF!+1)</f>
        <v>1</v>
      </c>
      <c r="AA22" s="149" t="str">
        <f t="shared" si="26"/>
        <v>H15ACSRT17 - 1</v>
      </c>
      <c r="AB22" s="60">
        <f t="shared" ca="1" si="27"/>
        <v>1</v>
      </c>
      <c r="AC22" s="60">
        <f t="shared" ca="1" si="28"/>
        <v>1</v>
      </c>
      <c r="AD22" s="60" t="str">
        <f t="shared" si="29"/>
        <v>H15ACSRT17.</v>
      </c>
      <c r="AE22" s="60" t="str">
        <f t="shared" si="18"/>
        <v>H15ACSRT17</v>
      </c>
      <c r="AF22" s="65"/>
      <c r="AG22" s="66"/>
      <c r="AH22" s="67"/>
      <c r="AI22" s="18"/>
    </row>
    <row r="23" spans="1:35" s="19" customFormat="1" ht="168" customHeight="1" x14ac:dyDescent="0.2">
      <c r="A23" s="79">
        <v>22</v>
      </c>
      <c r="B23" s="90">
        <v>22</v>
      </c>
      <c r="C23" s="80" t="s">
        <v>2120</v>
      </c>
      <c r="D23" s="81" t="s">
        <v>2807</v>
      </c>
      <c r="E23" s="82" t="s">
        <v>2701</v>
      </c>
      <c r="F23" s="96" t="s">
        <v>2702</v>
      </c>
      <c r="G23" s="84" t="s">
        <v>2733</v>
      </c>
      <c r="H23" s="84" t="s">
        <v>2740</v>
      </c>
      <c r="I23" s="85" t="s">
        <v>2755</v>
      </c>
      <c r="J23" s="85">
        <v>1</v>
      </c>
      <c r="K23" s="86">
        <v>43467</v>
      </c>
      <c r="L23" s="86">
        <v>43524</v>
      </c>
      <c r="M23" s="87">
        <f t="shared" si="16"/>
        <v>8.1428571428571423</v>
      </c>
      <c r="N23" s="85" t="s">
        <v>1715</v>
      </c>
      <c r="O23" s="85">
        <v>0</v>
      </c>
      <c r="P23" s="85"/>
      <c r="Q23" s="88">
        <f t="shared" si="19"/>
        <v>0</v>
      </c>
      <c r="R23" s="89">
        <f t="shared" si="20"/>
        <v>0</v>
      </c>
      <c r="S23" s="89">
        <f t="shared" ca="1" si="21"/>
        <v>0</v>
      </c>
      <c r="T23" s="89">
        <f t="shared" ca="1" si="22"/>
        <v>8.1428571428571423</v>
      </c>
      <c r="U23" s="90" t="str">
        <f t="shared" ca="1" si="23"/>
        <v>NO</v>
      </c>
      <c r="V23" s="148" t="str">
        <f t="shared" ca="1" si="24"/>
        <v>VENCIDO</v>
      </c>
      <c r="W23" s="148" t="str">
        <f t="shared" ca="1" si="17"/>
        <v>VENCIDO</v>
      </c>
      <c r="X23" s="149" t="s">
        <v>2750</v>
      </c>
      <c r="Y23" s="149" t="str">
        <f t="shared" si="25"/>
        <v>H16ACSRT17</v>
      </c>
      <c r="Z23" s="149">
        <f>IF(A23&lt;&gt;"",1,#REF!+1)</f>
        <v>1</v>
      </c>
      <c r="AA23" s="149" t="str">
        <f t="shared" si="26"/>
        <v>H16ACSRT17 - 1</v>
      </c>
      <c r="AB23" s="60">
        <f t="shared" ca="1" si="27"/>
        <v>1</v>
      </c>
      <c r="AC23" s="60">
        <f t="shared" ca="1" si="28"/>
        <v>1</v>
      </c>
      <c r="AD23" s="60" t="str">
        <f t="shared" si="29"/>
        <v>H16ACSRT17.</v>
      </c>
      <c r="AE23" s="60" t="str">
        <f t="shared" si="18"/>
        <v>H16ACSRT17</v>
      </c>
      <c r="AF23" s="65"/>
      <c r="AG23" s="66"/>
      <c r="AH23" s="67"/>
      <c r="AI23" s="18"/>
    </row>
    <row r="24" spans="1:35" s="19" customFormat="1" ht="168" customHeight="1" x14ac:dyDescent="0.2">
      <c r="A24" s="79">
        <v>23</v>
      </c>
      <c r="B24" s="90">
        <v>23</v>
      </c>
      <c r="C24" s="93" t="s">
        <v>2121</v>
      </c>
      <c r="D24" s="81" t="s">
        <v>2808</v>
      </c>
      <c r="E24" s="94" t="s">
        <v>2703</v>
      </c>
      <c r="F24" s="94" t="s">
        <v>2704</v>
      </c>
      <c r="G24" s="95" t="s">
        <v>2764</v>
      </c>
      <c r="H24" s="95" t="s">
        <v>2765</v>
      </c>
      <c r="I24" s="85" t="s">
        <v>2755</v>
      </c>
      <c r="J24" s="85">
        <v>1</v>
      </c>
      <c r="K24" s="86">
        <v>43467</v>
      </c>
      <c r="L24" s="86">
        <v>43524</v>
      </c>
      <c r="M24" s="87">
        <f t="shared" si="16"/>
        <v>8.1428571428571423</v>
      </c>
      <c r="N24" s="85" t="s">
        <v>1715</v>
      </c>
      <c r="O24" s="85">
        <v>0</v>
      </c>
      <c r="P24" s="85"/>
      <c r="Q24" s="88">
        <f t="shared" si="19"/>
        <v>0</v>
      </c>
      <c r="R24" s="89">
        <f t="shared" si="20"/>
        <v>0</v>
      </c>
      <c r="S24" s="89">
        <f t="shared" ca="1" si="21"/>
        <v>0</v>
      </c>
      <c r="T24" s="89">
        <f t="shared" ca="1" si="22"/>
        <v>8.1428571428571423</v>
      </c>
      <c r="U24" s="90" t="str">
        <f t="shared" ca="1" si="23"/>
        <v>NO</v>
      </c>
      <c r="V24" s="148" t="str">
        <f t="shared" ca="1" si="24"/>
        <v>VENCIDO</v>
      </c>
      <c r="W24" s="148" t="str">
        <f t="shared" ca="1" si="17"/>
        <v>VENCIDO</v>
      </c>
      <c r="X24" s="149" t="s">
        <v>2750</v>
      </c>
      <c r="Y24" s="149" t="str">
        <f t="shared" si="25"/>
        <v>H17ACSRT17</v>
      </c>
      <c r="Z24" s="149">
        <f>IF(A24&lt;&gt;"",1,#REF!+1)</f>
        <v>1</v>
      </c>
      <c r="AA24" s="149" t="str">
        <f t="shared" si="26"/>
        <v>H17ACSRT17 - 1</v>
      </c>
      <c r="AB24" s="60">
        <f t="shared" ca="1" si="27"/>
        <v>1</v>
      </c>
      <c r="AC24" s="60">
        <f t="shared" ca="1" si="28"/>
        <v>1</v>
      </c>
      <c r="AD24" s="60" t="str">
        <f t="shared" si="29"/>
        <v>H17ACSRT17.</v>
      </c>
      <c r="AE24" s="60" t="str">
        <f t="shared" si="18"/>
        <v>H17ACSRT17</v>
      </c>
      <c r="AF24" s="65"/>
      <c r="AG24" s="66"/>
      <c r="AH24" s="67"/>
      <c r="AI24" s="18"/>
    </row>
    <row r="25" spans="1:35" s="19" customFormat="1" ht="168" customHeight="1" x14ac:dyDescent="0.2">
      <c r="A25" s="79">
        <v>24</v>
      </c>
      <c r="B25" s="90">
        <v>24</v>
      </c>
      <c r="C25" s="97" t="s">
        <v>2120</v>
      </c>
      <c r="D25" s="81" t="s">
        <v>2794</v>
      </c>
      <c r="E25" s="98" t="s">
        <v>2705</v>
      </c>
      <c r="F25" s="98" t="s">
        <v>2706</v>
      </c>
      <c r="G25" s="84" t="s">
        <v>2734</v>
      </c>
      <c r="H25" s="84" t="s">
        <v>2741</v>
      </c>
      <c r="I25" s="85" t="s">
        <v>2745</v>
      </c>
      <c r="J25" s="85">
        <v>1</v>
      </c>
      <c r="K25" s="86">
        <v>43467</v>
      </c>
      <c r="L25" s="86">
        <v>43524</v>
      </c>
      <c r="M25" s="87">
        <f t="shared" si="16"/>
        <v>8.1428571428571423</v>
      </c>
      <c r="N25" s="85" t="s">
        <v>966</v>
      </c>
      <c r="O25" s="85">
        <v>0</v>
      </c>
      <c r="P25" s="85"/>
      <c r="Q25" s="88">
        <f t="shared" si="19"/>
        <v>0</v>
      </c>
      <c r="R25" s="89">
        <f t="shared" si="20"/>
        <v>0</v>
      </c>
      <c r="S25" s="89">
        <f t="shared" ca="1" si="21"/>
        <v>0</v>
      </c>
      <c r="T25" s="89">
        <f t="shared" ca="1" si="22"/>
        <v>8.1428571428571423</v>
      </c>
      <c r="U25" s="90" t="str">
        <f t="shared" ca="1" si="23"/>
        <v>NO</v>
      </c>
      <c r="V25" s="148" t="str">
        <f t="shared" ca="1" si="24"/>
        <v>VENCIDO</v>
      </c>
      <c r="W25" s="148" t="str">
        <f t="shared" ca="1" si="17"/>
        <v>VENCIDO</v>
      </c>
      <c r="X25" s="149" t="s">
        <v>2750</v>
      </c>
      <c r="Y25" s="149" t="str">
        <f t="shared" si="25"/>
        <v>H18ACSRT17</v>
      </c>
      <c r="Z25" s="149">
        <f>IF(A25&lt;&gt;"",1,#REF!+1)</f>
        <v>1</v>
      </c>
      <c r="AA25" s="149" t="str">
        <f t="shared" si="26"/>
        <v>H18ACSRT17 - 1</v>
      </c>
      <c r="AB25" s="60">
        <f t="shared" ca="1" si="27"/>
        <v>1</v>
      </c>
      <c r="AC25" s="60">
        <f t="shared" ca="1" si="28"/>
        <v>1</v>
      </c>
      <c r="AD25" s="60" t="str">
        <f t="shared" si="29"/>
        <v>H18ACSRT17.</v>
      </c>
      <c r="AE25" s="60" t="str">
        <f t="shared" si="18"/>
        <v>H18ACSRT17</v>
      </c>
      <c r="AF25" s="65"/>
      <c r="AG25" s="66"/>
      <c r="AH25" s="67"/>
      <c r="AI25" s="18"/>
    </row>
    <row r="26" spans="1:35" s="19" customFormat="1" ht="168" customHeight="1" x14ac:dyDescent="0.2">
      <c r="A26" s="79">
        <v>25</v>
      </c>
      <c r="B26" s="90">
        <v>25</v>
      </c>
      <c r="C26" s="93" t="s">
        <v>2120</v>
      </c>
      <c r="D26" s="81" t="s">
        <v>2809</v>
      </c>
      <c r="E26" s="94" t="s">
        <v>2707</v>
      </c>
      <c r="F26" s="94" t="s">
        <v>2708</v>
      </c>
      <c r="G26" s="95" t="s">
        <v>2751</v>
      </c>
      <c r="H26" s="95" t="s">
        <v>2766</v>
      </c>
      <c r="I26" s="85" t="s">
        <v>2755</v>
      </c>
      <c r="J26" s="85">
        <v>1</v>
      </c>
      <c r="K26" s="86">
        <v>43467</v>
      </c>
      <c r="L26" s="86">
        <v>43524</v>
      </c>
      <c r="M26" s="87">
        <f t="shared" si="16"/>
        <v>8.1428571428571423</v>
      </c>
      <c r="N26" s="85" t="s">
        <v>1715</v>
      </c>
      <c r="O26" s="85">
        <v>0</v>
      </c>
      <c r="P26" s="85"/>
      <c r="Q26" s="88">
        <f t="shared" si="19"/>
        <v>0</v>
      </c>
      <c r="R26" s="89">
        <f t="shared" si="20"/>
        <v>0</v>
      </c>
      <c r="S26" s="89">
        <f t="shared" ca="1" si="21"/>
        <v>0</v>
      </c>
      <c r="T26" s="89">
        <f t="shared" ca="1" si="22"/>
        <v>8.1428571428571423</v>
      </c>
      <c r="U26" s="90" t="str">
        <f t="shared" ca="1" si="23"/>
        <v>NO</v>
      </c>
      <c r="V26" s="148" t="str">
        <f t="shared" ca="1" si="24"/>
        <v>VENCIDO</v>
      </c>
      <c r="W26" s="148" t="str">
        <f t="shared" ca="1" si="17"/>
        <v>VENCIDO</v>
      </c>
      <c r="X26" s="149" t="s">
        <v>2750</v>
      </c>
      <c r="Y26" s="149" t="str">
        <f t="shared" si="25"/>
        <v>H19ACSRT17</v>
      </c>
      <c r="Z26" s="149">
        <f>IF(A26&lt;&gt;"",1,#REF!+1)</f>
        <v>1</v>
      </c>
      <c r="AA26" s="149" t="str">
        <f t="shared" si="26"/>
        <v>H19ACSRT17 - 1</v>
      </c>
      <c r="AB26" s="60">
        <f t="shared" ca="1" si="27"/>
        <v>1</v>
      </c>
      <c r="AC26" s="60">
        <f t="shared" ca="1" si="28"/>
        <v>1</v>
      </c>
      <c r="AD26" s="60" t="str">
        <f t="shared" si="29"/>
        <v>H19ACSRT17.</v>
      </c>
      <c r="AE26" s="60" t="str">
        <f t="shared" si="18"/>
        <v>H19ACSRT17</v>
      </c>
      <c r="AF26" s="65"/>
      <c r="AG26" s="66"/>
      <c r="AH26" s="67"/>
      <c r="AI26" s="18"/>
    </row>
    <row r="27" spans="1:35" s="19" customFormat="1" ht="264" customHeight="1" x14ac:dyDescent="0.2">
      <c r="A27" s="79">
        <v>26</v>
      </c>
      <c r="B27" s="90">
        <v>26</v>
      </c>
      <c r="C27" s="80" t="s">
        <v>2120</v>
      </c>
      <c r="D27" s="81" t="s">
        <v>2807</v>
      </c>
      <c r="E27" s="82" t="s">
        <v>2709</v>
      </c>
      <c r="F27" s="82" t="s">
        <v>2710</v>
      </c>
      <c r="G27" s="95" t="s">
        <v>2778</v>
      </c>
      <c r="H27" s="84" t="s">
        <v>2785</v>
      </c>
      <c r="I27" s="85" t="s">
        <v>2744</v>
      </c>
      <c r="J27" s="85">
        <v>2</v>
      </c>
      <c r="K27" s="86">
        <v>43467</v>
      </c>
      <c r="L27" s="86">
        <v>43524</v>
      </c>
      <c r="M27" s="87">
        <f t="shared" si="16"/>
        <v>8.1428571428571423</v>
      </c>
      <c r="N27" s="85" t="s">
        <v>1715</v>
      </c>
      <c r="O27" s="85">
        <v>0</v>
      </c>
      <c r="P27" s="85"/>
      <c r="Q27" s="88">
        <f t="shared" si="19"/>
        <v>0</v>
      </c>
      <c r="R27" s="89">
        <f t="shared" si="20"/>
        <v>0</v>
      </c>
      <c r="S27" s="89">
        <f t="shared" ca="1" si="21"/>
        <v>0</v>
      </c>
      <c r="T27" s="89">
        <f t="shared" ca="1" si="22"/>
        <v>8.1428571428571423</v>
      </c>
      <c r="U27" s="90" t="str">
        <f t="shared" ca="1" si="23"/>
        <v>NO</v>
      </c>
      <c r="V27" s="148" t="str">
        <f t="shared" ca="1" si="24"/>
        <v>VENCIDO</v>
      </c>
      <c r="W27" s="148" t="str">
        <f t="shared" ca="1" si="17"/>
        <v>VENCIDO</v>
      </c>
      <c r="X27" s="149" t="s">
        <v>2750</v>
      </c>
      <c r="Y27" s="149" t="str">
        <f t="shared" si="25"/>
        <v>H20ACSRT17</v>
      </c>
      <c r="Z27" s="149">
        <f>IF(A27&lt;&gt;"",1,#REF!+1)</f>
        <v>1</v>
      </c>
      <c r="AA27" s="149" t="str">
        <f t="shared" si="26"/>
        <v>H20ACSRT17 - 1</v>
      </c>
      <c r="AB27" s="60">
        <f t="shared" ca="1" si="27"/>
        <v>1</v>
      </c>
      <c r="AC27" s="60">
        <f t="shared" ca="1" si="28"/>
        <v>1</v>
      </c>
      <c r="AD27" s="60" t="str">
        <f t="shared" si="29"/>
        <v>H20ACSRT17.</v>
      </c>
      <c r="AE27" s="60" t="str">
        <f t="shared" si="18"/>
        <v>H20ACSRT17</v>
      </c>
      <c r="AF27" s="65"/>
      <c r="AG27" s="66"/>
      <c r="AH27" s="67"/>
      <c r="AI27" s="18"/>
    </row>
    <row r="28" spans="1:35" s="19" customFormat="1" ht="168" customHeight="1" x14ac:dyDescent="0.2">
      <c r="A28" s="79">
        <v>27</v>
      </c>
      <c r="B28" s="90">
        <v>27</v>
      </c>
      <c r="C28" s="93" t="s">
        <v>2120</v>
      </c>
      <c r="D28" s="81" t="s">
        <v>2810</v>
      </c>
      <c r="E28" s="94" t="s">
        <v>2711</v>
      </c>
      <c r="F28" s="94" t="s">
        <v>2712</v>
      </c>
      <c r="G28" s="95" t="s">
        <v>2767</v>
      </c>
      <c r="H28" s="95" t="s">
        <v>2768</v>
      </c>
      <c r="I28" s="90" t="s">
        <v>2746</v>
      </c>
      <c r="J28" s="90">
        <v>12</v>
      </c>
      <c r="K28" s="86">
        <v>43467</v>
      </c>
      <c r="L28" s="86">
        <v>43827</v>
      </c>
      <c r="M28" s="87">
        <f t="shared" si="16"/>
        <v>51.428571428571431</v>
      </c>
      <c r="N28" s="85" t="s">
        <v>1715</v>
      </c>
      <c r="O28" s="85">
        <v>0</v>
      </c>
      <c r="P28" s="85"/>
      <c r="Q28" s="88">
        <f t="shared" si="19"/>
        <v>0</v>
      </c>
      <c r="R28" s="89">
        <f t="shared" si="20"/>
        <v>0</v>
      </c>
      <c r="S28" s="89">
        <f t="shared" ca="1" si="21"/>
        <v>0</v>
      </c>
      <c r="T28" s="89">
        <f t="shared" ca="1" si="22"/>
        <v>0</v>
      </c>
      <c r="U28" s="90" t="str">
        <f t="shared" ca="1" si="23"/>
        <v>NO</v>
      </c>
      <c r="V28" s="148" t="str">
        <f t="shared" ca="1" si="24"/>
        <v>EN TERMINO</v>
      </c>
      <c r="W28" s="148" t="str">
        <f t="shared" ca="1" si="17"/>
        <v>EN TERMINO</v>
      </c>
      <c r="X28" s="149" t="s">
        <v>2750</v>
      </c>
      <c r="Y28" s="149" t="str">
        <f t="shared" si="25"/>
        <v>H21ACSRT17</v>
      </c>
      <c r="Z28" s="149">
        <f>IF(A28&lt;&gt;"",1,#REF!+1)</f>
        <v>1</v>
      </c>
      <c r="AA28" s="149" t="str">
        <f t="shared" si="26"/>
        <v>H21ACSRT17 - 1</v>
      </c>
      <c r="AB28" s="60">
        <f t="shared" ca="1" si="27"/>
        <v>3</v>
      </c>
      <c r="AC28" s="60">
        <f t="shared" ca="1" si="28"/>
        <v>3</v>
      </c>
      <c r="AD28" s="60" t="str">
        <f t="shared" si="29"/>
        <v>H21ACSRT17.</v>
      </c>
      <c r="AE28" s="60" t="str">
        <f t="shared" si="18"/>
        <v>H21ACSRT17</v>
      </c>
      <c r="AF28" s="65"/>
      <c r="AG28" s="66"/>
      <c r="AH28" s="67"/>
      <c r="AI28" s="18"/>
    </row>
    <row r="29" spans="1:35" s="19" customFormat="1" ht="168" customHeight="1" x14ac:dyDescent="0.2">
      <c r="A29" s="79">
        <v>28</v>
      </c>
      <c r="B29" s="90">
        <v>28</v>
      </c>
      <c r="C29" s="80" t="s">
        <v>2120</v>
      </c>
      <c r="D29" s="81" t="s">
        <v>2811</v>
      </c>
      <c r="E29" s="82" t="s">
        <v>2713</v>
      </c>
      <c r="F29" s="82" t="s">
        <v>2714</v>
      </c>
      <c r="G29" s="84" t="s">
        <v>2735</v>
      </c>
      <c r="H29" s="84" t="s">
        <v>2771</v>
      </c>
      <c r="I29" s="90" t="s">
        <v>2746</v>
      </c>
      <c r="J29" s="90">
        <v>12</v>
      </c>
      <c r="K29" s="86">
        <v>43467</v>
      </c>
      <c r="L29" s="86">
        <v>43827</v>
      </c>
      <c r="M29" s="87">
        <f t="shared" si="16"/>
        <v>51.428571428571431</v>
      </c>
      <c r="N29" s="85" t="s">
        <v>966</v>
      </c>
      <c r="O29" s="85">
        <v>0</v>
      </c>
      <c r="P29" s="85"/>
      <c r="Q29" s="88">
        <f t="shared" si="19"/>
        <v>0</v>
      </c>
      <c r="R29" s="89">
        <f t="shared" si="20"/>
        <v>0</v>
      </c>
      <c r="S29" s="89">
        <f t="shared" ca="1" si="21"/>
        <v>0</v>
      </c>
      <c r="T29" s="89">
        <f t="shared" ca="1" si="22"/>
        <v>0</v>
      </c>
      <c r="U29" s="90" t="str">
        <f t="shared" ca="1" si="23"/>
        <v>NO</v>
      </c>
      <c r="V29" s="148" t="str">
        <f t="shared" ca="1" si="24"/>
        <v>EN TERMINO</v>
      </c>
      <c r="W29" s="148" t="str">
        <f t="shared" ca="1" si="17"/>
        <v>EN TERMINO</v>
      </c>
      <c r="X29" s="149" t="s">
        <v>2750</v>
      </c>
      <c r="Y29" s="149" t="str">
        <f t="shared" si="25"/>
        <v>H22ACSRT17</v>
      </c>
      <c r="Z29" s="149">
        <f>IF(A29&lt;&gt;"",1,#REF!+1)</f>
        <v>1</v>
      </c>
      <c r="AA29" s="149" t="str">
        <f t="shared" si="26"/>
        <v>H22ACSRT17 - 1</v>
      </c>
      <c r="AB29" s="60">
        <f t="shared" ca="1" si="27"/>
        <v>3</v>
      </c>
      <c r="AC29" s="60">
        <f t="shared" ca="1" si="28"/>
        <v>3</v>
      </c>
      <c r="AD29" s="60" t="str">
        <f t="shared" si="29"/>
        <v>H22ACSRT17.</v>
      </c>
      <c r="AE29" s="60" t="str">
        <f t="shared" si="18"/>
        <v>H22ACSRT17</v>
      </c>
      <c r="AF29" s="65"/>
      <c r="AG29" s="66"/>
      <c r="AH29" s="67"/>
      <c r="AI29" s="18"/>
    </row>
    <row r="30" spans="1:35" s="19" customFormat="1" ht="168" customHeight="1" x14ac:dyDescent="0.2">
      <c r="A30" s="79">
        <v>29</v>
      </c>
      <c r="B30" s="90">
        <v>29</v>
      </c>
      <c r="C30" s="80" t="s">
        <v>2121</v>
      </c>
      <c r="D30" s="81" t="s">
        <v>2812</v>
      </c>
      <c r="E30" s="82" t="s">
        <v>2715</v>
      </c>
      <c r="F30" s="82" t="s">
        <v>2716</v>
      </c>
      <c r="G30" s="84" t="s">
        <v>2772</v>
      </c>
      <c r="H30" s="84" t="s">
        <v>2786</v>
      </c>
      <c r="I30" s="85" t="s">
        <v>2747</v>
      </c>
      <c r="J30" s="99">
        <v>1</v>
      </c>
      <c r="K30" s="86">
        <v>43527</v>
      </c>
      <c r="L30" s="86">
        <v>43830</v>
      </c>
      <c r="M30" s="87">
        <f t="shared" si="16"/>
        <v>43.285714285714285</v>
      </c>
      <c r="N30" s="85" t="s">
        <v>1715</v>
      </c>
      <c r="O30" s="85">
        <v>0</v>
      </c>
      <c r="P30" s="85"/>
      <c r="Q30" s="88">
        <f t="shared" si="19"/>
        <v>0</v>
      </c>
      <c r="R30" s="89">
        <f t="shared" si="20"/>
        <v>0</v>
      </c>
      <c r="S30" s="89">
        <f t="shared" ca="1" si="21"/>
        <v>0</v>
      </c>
      <c r="T30" s="89">
        <f t="shared" ca="1" si="22"/>
        <v>0</v>
      </c>
      <c r="U30" s="90" t="str">
        <f t="shared" ca="1" si="23"/>
        <v>NO</v>
      </c>
      <c r="V30" s="148" t="str">
        <f t="shared" ca="1" si="24"/>
        <v>EN TERMINO</v>
      </c>
      <c r="W30" s="148" t="str">
        <f t="shared" ca="1" si="17"/>
        <v>EN TERMINO</v>
      </c>
      <c r="X30" s="149" t="s">
        <v>2750</v>
      </c>
      <c r="Y30" s="149" t="str">
        <f t="shared" si="25"/>
        <v>H23ACSRT17</v>
      </c>
      <c r="Z30" s="149">
        <f>IF(A30&lt;&gt;"",1,#REF!+1)</f>
        <v>1</v>
      </c>
      <c r="AA30" s="149" t="str">
        <f t="shared" si="26"/>
        <v>H23ACSRT17 - 1</v>
      </c>
      <c r="AB30" s="60">
        <f t="shared" ca="1" si="27"/>
        <v>3</v>
      </c>
      <c r="AC30" s="60">
        <f t="shared" ca="1" si="28"/>
        <v>3</v>
      </c>
      <c r="AD30" s="60" t="str">
        <f t="shared" si="29"/>
        <v>H23ACSRT17.</v>
      </c>
      <c r="AE30" s="60" t="str">
        <f t="shared" si="18"/>
        <v>H23ACSRT17</v>
      </c>
      <c r="AF30" s="65"/>
      <c r="AG30" s="66"/>
      <c r="AH30" s="67"/>
      <c r="AI30" s="18"/>
    </row>
    <row r="31" spans="1:35" s="19" customFormat="1" ht="168" customHeight="1" x14ac:dyDescent="0.2">
      <c r="A31" s="79">
        <v>30</v>
      </c>
      <c r="B31" s="90">
        <v>30</v>
      </c>
      <c r="C31" s="93" t="s">
        <v>2120</v>
      </c>
      <c r="D31" s="81" t="s">
        <v>2813</v>
      </c>
      <c r="E31" s="94" t="s">
        <v>2717</v>
      </c>
      <c r="F31" s="94" t="s">
        <v>2718</v>
      </c>
      <c r="G31" s="95" t="s">
        <v>2773</v>
      </c>
      <c r="H31" s="95" t="s">
        <v>2787</v>
      </c>
      <c r="I31" s="90" t="s">
        <v>2748</v>
      </c>
      <c r="J31" s="85">
        <v>1</v>
      </c>
      <c r="K31" s="86">
        <v>43467</v>
      </c>
      <c r="L31" s="86">
        <v>43524</v>
      </c>
      <c r="M31" s="87">
        <f t="shared" si="16"/>
        <v>8.1428571428571423</v>
      </c>
      <c r="N31" s="85" t="s">
        <v>1715</v>
      </c>
      <c r="O31" s="85">
        <v>0</v>
      </c>
      <c r="P31" s="85"/>
      <c r="Q31" s="88">
        <f t="shared" si="19"/>
        <v>0</v>
      </c>
      <c r="R31" s="89">
        <f t="shared" si="20"/>
        <v>0</v>
      </c>
      <c r="S31" s="89">
        <f t="shared" ca="1" si="21"/>
        <v>0</v>
      </c>
      <c r="T31" s="89">
        <f t="shared" ca="1" si="22"/>
        <v>8.1428571428571423</v>
      </c>
      <c r="U31" s="90" t="str">
        <f t="shared" ca="1" si="23"/>
        <v>NO</v>
      </c>
      <c r="V31" s="148" t="str">
        <f t="shared" ca="1" si="24"/>
        <v>VENCIDO</v>
      </c>
      <c r="W31" s="148" t="str">
        <f t="shared" ca="1" si="17"/>
        <v>VENCIDO</v>
      </c>
      <c r="X31" s="149" t="s">
        <v>2750</v>
      </c>
      <c r="Y31" s="149" t="str">
        <f t="shared" si="25"/>
        <v>H24ACSRT17</v>
      </c>
      <c r="Z31" s="149">
        <f>IF(A31&lt;&gt;"",1,#REF!+1)</f>
        <v>1</v>
      </c>
      <c r="AA31" s="149" t="str">
        <f t="shared" si="26"/>
        <v>H24ACSRT17 - 1</v>
      </c>
      <c r="AB31" s="60">
        <f t="shared" ca="1" si="27"/>
        <v>1</v>
      </c>
      <c r="AC31" s="60">
        <f t="shared" ca="1" si="28"/>
        <v>1</v>
      </c>
      <c r="AD31" s="60" t="str">
        <f t="shared" si="29"/>
        <v>H24ACSRT17.</v>
      </c>
      <c r="AE31" s="60" t="str">
        <f t="shared" si="18"/>
        <v>H24ACSRT17</v>
      </c>
      <c r="AF31" s="65"/>
      <c r="AG31" s="66"/>
      <c r="AH31" s="67"/>
      <c r="AI31" s="18"/>
    </row>
    <row r="32" spans="1:35" s="19" customFormat="1" ht="168" customHeight="1" x14ac:dyDescent="0.2">
      <c r="A32" s="79">
        <v>31</v>
      </c>
      <c r="B32" s="90">
        <v>31</v>
      </c>
      <c r="C32" s="80" t="s">
        <v>2120</v>
      </c>
      <c r="D32" s="81" t="s">
        <v>2814</v>
      </c>
      <c r="E32" s="82" t="s">
        <v>2719</v>
      </c>
      <c r="F32" s="82" t="s">
        <v>2720</v>
      </c>
      <c r="G32" s="84" t="s">
        <v>2774</v>
      </c>
      <c r="H32" s="84" t="s">
        <v>2788</v>
      </c>
      <c r="I32" s="85" t="s">
        <v>2749</v>
      </c>
      <c r="J32" s="85">
        <v>1</v>
      </c>
      <c r="K32" s="86">
        <v>43467</v>
      </c>
      <c r="L32" s="86">
        <v>43830</v>
      </c>
      <c r="M32" s="87">
        <f t="shared" si="16"/>
        <v>51.857142857142854</v>
      </c>
      <c r="N32" s="85" t="s">
        <v>1715</v>
      </c>
      <c r="O32" s="85">
        <v>0</v>
      </c>
      <c r="P32" s="85"/>
      <c r="Q32" s="88">
        <f t="shared" si="19"/>
        <v>0</v>
      </c>
      <c r="R32" s="89">
        <f t="shared" si="20"/>
        <v>0</v>
      </c>
      <c r="S32" s="89">
        <f t="shared" ca="1" si="21"/>
        <v>0</v>
      </c>
      <c r="T32" s="89">
        <f t="shared" ca="1" si="22"/>
        <v>0</v>
      </c>
      <c r="U32" s="90" t="str">
        <f t="shared" ca="1" si="23"/>
        <v>NO</v>
      </c>
      <c r="V32" s="148" t="str">
        <f t="shared" ca="1" si="24"/>
        <v>EN TERMINO</v>
      </c>
      <c r="W32" s="148" t="str">
        <f t="shared" ca="1" si="17"/>
        <v>EN TERMINO</v>
      </c>
      <c r="X32" s="149" t="s">
        <v>2750</v>
      </c>
      <c r="Y32" s="149" t="str">
        <f t="shared" si="25"/>
        <v>H25ACSRT17</v>
      </c>
      <c r="Z32" s="149">
        <f>IF(A32&lt;&gt;"",1,#REF!+1)</f>
        <v>1</v>
      </c>
      <c r="AA32" s="149" t="str">
        <f t="shared" si="26"/>
        <v>H25ACSRT17 - 1</v>
      </c>
      <c r="AB32" s="60">
        <f t="shared" ca="1" si="27"/>
        <v>3</v>
      </c>
      <c r="AC32" s="60">
        <f t="shared" ca="1" si="28"/>
        <v>3</v>
      </c>
      <c r="AD32" s="60" t="str">
        <f t="shared" si="29"/>
        <v>H25ACSRT17.</v>
      </c>
      <c r="AE32" s="60" t="str">
        <f t="shared" si="18"/>
        <v>H25ACSRT17</v>
      </c>
      <c r="AF32" s="65"/>
      <c r="AG32" s="66"/>
      <c r="AH32" s="67"/>
      <c r="AI32" s="18"/>
    </row>
    <row r="33" spans="1:41" s="19" customFormat="1" ht="235.5" customHeight="1" x14ac:dyDescent="0.2">
      <c r="A33" s="79">
        <v>32</v>
      </c>
      <c r="B33" s="90">
        <v>32</v>
      </c>
      <c r="C33" s="80" t="s">
        <v>2121</v>
      </c>
      <c r="D33" s="81" t="s">
        <v>2815</v>
      </c>
      <c r="E33" s="96" t="s">
        <v>2721</v>
      </c>
      <c r="F33" s="96" t="s">
        <v>2722</v>
      </c>
      <c r="G33" s="84" t="s">
        <v>2779</v>
      </c>
      <c r="H33" s="84" t="s">
        <v>2742</v>
      </c>
      <c r="I33" s="85" t="s">
        <v>2744</v>
      </c>
      <c r="J33" s="85">
        <v>2</v>
      </c>
      <c r="K33" s="86">
        <v>43467</v>
      </c>
      <c r="L33" s="86">
        <v>43524</v>
      </c>
      <c r="M33" s="87">
        <f t="shared" si="16"/>
        <v>8.1428571428571423</v>
      </c>
      <c r="N33" s="85" t="s">
        <v>1715</v>
      </c>
      <c r="O33" s="85">
        <v>0</v>
      </c>
      <c r="P33" s="85"/>
      <c r="Q33" s="88">
        <f t="shared" si="19"/>
        <v>0</v>
      </c>
      <c r="R33" s="89">
        <f t="shared" si="20"/>
        <v>0</v>
      </c>
      <c r="S33" s="89">
        <f t="shared" ca="1" si="21"/>
        <v>0</v>
      </c>
      <c r="T33" s="89">
        <f t="shared" ca="1" si="22"/>
        <v>8.1428571428571423</v>
      </c>
      <c r="U33" s="90" t="str">
        <f t="shared" ca="1" si="23"/>
        <v>NO</v>
      </c>
      <c r="V33" s="148" t="str">
        <f t="shared" ca="1" si="24"/>
        <v>VENCIDO</v>
      </c>
      <c r="W33" s="148" t="str">
        <f t="shared" ca="1" si="17"/>
        <v>VENCIDO</v>
      </c>
      <c r="X33" s="149" t="s">
        <v>2750</v>
      </c>
      <c r="Y33" s="149" t="str">
        <f t="shared" si="25"/>
        <v>H26ACSRT17</v>
      </c>
      <c r="Z33" s="149">
        <f>IF(A33&lt;&gt;"",1,#REF!+1)</f>
        <v>1</v>
      </c>
      <c r="AA33" s="149" t="str">
        <f t="shared" si="26"/>
        <v>H26ACSRT17 - 1</v>
      </c>
      <c r="AB33" s="60">
        <f t="shared" ca="1" si="27"/>
        <v>1</v>
      </c>
      <c r="AC33" s="60">
        <f t="shared" ca="1" si="28"/>
        <v>1</v>
      </c>
      <c r="AD33" s="60" t="str">
        <f t="shared" si="29"/>
        <v>H26ACSRT17.</v>
      </c>
      <c r="AE33" s="60" t="str">
        <f t="shared" si="18"/>
        <v>H26ACSRT17</v>
      </c>
      <c r="AF33" s="65"/>
      <c r="AG33" s="66"/>
      <c r="AH33" s="67"/>
      <c r="AI33" s="18"/>
    </row>
    <row r="34" spans="1:41" s="19" customFormat="1" ht="217.5" customHeight="1" x14ac:dyDescent="0.2">
      <c r="A34" s="79">
        <v>33</v>
      </c>
      <c r="B34" s="90">
        <v>33</v>
      </c>
      <c r="C34" s="80" t="s">
        <v>2121</v>
      </c>
      <c r="D34" s="81" t="s">
        <v>2812</v>
      </c>
      <c r="E34" s="96" t="s">
        <v>2723</v>
      </c>
      <c r="F34" s="96" t="s">
        <v>2724</v>
      </c>
      <c r="G34" s="83" t="s">
        <v>2780</v>
      </c>
      <c r="H34" s="84" t="s">
        <v>2789</v>
      </c>
      <c r="I34" s="85" t="s">
        <v>2744</v>
      </c>
      <c r="J34" s="85">
        <v>2</v>
      </c>
      <c r="K34" s="86">
        <v>43467</v>
      </c>
      <c r="L34" s="86">
        <v>43524</v>
      </c>
      <c r="M34" s="87">
        <f t="shared" si="16"/>
        <v>8.1428571428571423</v>
      </c>
      <c r="N34" s="85" t="s">
        <v>1715</v>
      </c>
      <c r="O34" s="85">
        <v>0</v>
      </c>
      <c r="P34" s="85"/>
      <c r="Q34" s="88">
        <f t="shared" si="19"/>
        <v>0</v>
      </c>
      <c r="R34" s="89">
        <f t="shared" si="20"/>
        <v>0</v>
      </c>
      <c r="S34" s="89">
        <f t="shared" ca="1" si="21"/>
        <v>0</v>
      </c>
      <c r="T34" s="89">
        <f t="shared" ca="1" si="22"/>
        <v>8.1428571428571423</v>
      </c>
      <c r="U34" s="90" t="str">
        <f t="shared" ca="1" si="23"/>
        <v>NO</v>
      </c>
      <c r="V34" s="148" t="str">
        <f t="shared" ca="1" si="24"/>
        <v>VENCIDO</v>
      </c>
      <c r="W34" s="148" t="str">
        <f t="shared" ca="1" si="17"/>
        <v>VENCIDO</v>
      </c>
      <c r="X34" s="149" t="s">
        <v>2750</v>
      </c>
      <c r="Y34" s="149" t="str">
        <f t="shared" si="25"/>
        <v>H27ACSRT17</v>
      </c>
      <c r="Z34" s="149">
        <f>IF(A34&lt;&gt;"",1,#REF!+1)</f>
        <v>1</v>
      </c>
      <c r="AA34" s="149" t="str">
        <f t="shared" si="26"/>
        <v>H27ACSRT17 - 1</v>
      </c>
      <c r="AB34" s="60">
        <f t="shared" ca="1" si="27"/>
        <v>1</v>
      </c>
      <c r="AC34" s="60">
        <f t="shared" ca="1" si="28"/>
        <v>1</v>
      </c>
      <c r="AD34" s="60" t="str">
        <f t="shared" si="29"/>
        <v>H27ACSRT17.</v>
      </c>
      <c r="AE34" s="60" t="str">
        <f t="shared" si="18"/>
        <v>H27ACSRT17</v>
      </c>
      <c r="AF34" s="65"/>
      <c r="AG34" s="66"/>
      <c r="AH34" s="67"/>
      <c r="AI34" s="18"/>
    </row>
    <row r="35" spans="1:41" s="19" customFormat="1" ht="227.25" customHeight="1" x14ac:dyDescent="0.2">
      <c r="A35" s="79">
        <v>34</v>
      </c>
      <c r="B35" s="90">
        <v>34</v>
      </c>
      <c r="C35" s="80" t="s">
        <v>2120</v>
      </c>
      <c r="D35" s="81" t="s">
        <v>2816</v>
      </c>
      <c r="E35" s="96" t="s">
        <v>2725</v>
      </c>
      <c r="F35" s="96" t="s">
        <v>2781</v>
      </c>
      <c r="G35" s="84" t="s">
        <v>2735</v>
      </c>
      <c r="H35" s="84" t="s">
        <v>2771</v>
      </c>
      <c r="I35" s="90" t="s">
        <v>2746</v>
      </c>
      <c r="J35" s="90">
        <v>12</v>
      </c>
      <c r="K35" s="86">
        <v>43467</v>
      </c>
      <c r="L35" s="86">
        <v>43827</v>
      </c>
      <c r="M35" s="87">
        <f t="shared" si="16"/>
        <v>51.428571428571431</v>
      </c>
      <c r="N35" s="85" t="s">
        <v>966</v>
      </c>
      <c r="O35" s="85">
        <v>0</v>
      </c>
      <c r="P35" s="85"/>
      <c r="Q35" s="88">
        <f t="shared" si="19"/>
        <v>0</v>
      </c>
      <c r="R35" s="89">
        <f t="shared" si="20"/>
        <v>0</v>
      </c>
      <c r="S35" s="89">
        <f t="shared" ca="1" si="21"/>
        <v>0</v>
      </c>
      <c r="T35" s="89">
        <f t="shared" ca="1" si="22"/>
        <v>0</v>
      </c>
      <c r="U35" s="90" t="str">
        <f t="shared" ca="1" si="23"/>
        <v>NO</v>
      </c>
      <c r="V35" s="148" t="str">
        <f t="shared" ca="1" si="24"/>
        <v>EN TERMINO</v>
      </c>
      <c r="W35" s="148" t="str">
        <f t="shared" ca="1" si="17"/>
        <v>EN TERMINO</v>
      </c>
      <c r="X35" s="149" t="s">
        <v>2750</v>
      </c>
      <c r="Y35" s="149" t="str">
        <f t="shared" si="25"/>
        <v>H28ACSRT17</v>
      </c>
      <c r="Z35" s="149">
        <f>IF(A35&lt;&gt;"",1,#REF!+1)</f>
        <v>1</v>
      </c>
      <c r="AA35" s="149" t="str">
        <f t="shared" si="26"/>
        <v>H28ACSRT17 - 1</v>
      </c>
      <c r="AB35" s="60">
        <f t="shared" ca="1" si="27"/>
        <v>3</v>
      </c>
      <c r="AC35" s="60">
        <f t="shared" ca="1" si="28"/>
        <v>3</v>
      </c>
      <c r="AD35" s="60" t="str">
        <f t="shared" si="29"/>
        <v>H28ACSRT17.</v>
      </c>
      <c r="AE35" s="60" t="str">
        <f t="shared" si="18"/>
        <v>H28ACSRT17</v>
      </c>
      <c r="AF35" s="65"/>
      <c r="AG35" s="66"/>
      <c r="AH35" s="67"/>
      <c r="AI35" s="18"/>
    </row>
    <row r="36" spans="1:41" s="19" customFormat="1" ht="168" customHeight="1" x14ac:dyDescent="0.2">
      <c r="A36" s="79">
        <v>35</v>
      </c>
      <c r="B36" s="90">
        <v>35</v>
      </c>
      <c r="C36" s="80" t="s">
        <v>2120</v>
      </c>
      <c r="D36" s="81" t="s">
        <v>2794</v>
      </c>
      <c r="E36" s="96" t="s">
        <v>2726</v>
      </c>
      <c r="F36" s="96" t="s">
        <v>2727</v>
      </c>
      <c r="G36" s="84" t="s">
        <v>2733</v>
      </c>
      <c r="H36" s="84" t="s">
        <v>2743</v>
      </c>
      <c r="I36" s="85" t="s">
        <v>2755</v>
      </c>
      <c r="J36" s="85">
        <v>1</v>
      </c>
      <c r="K36" s="86">
        <v>43467</v>
      </c>
      <c r="L36" s="86">
        <v>43524</v>
      </c>
      <c r="M36" s="87">
        <f t="shared" si="16"/>
        <v>8.1428571428571423</v>
      </c>
      <c r="N36" s="85" t="s">
        <v>1715</v>
      </c>
      <c r="O36" s="85">
        <v>0</v>
      </c>
      <c r="P36" s="85"/>
      <c r="Q36" s="88">
        <f t="shared" si="19"/>
        <v>0</v>
      </c>
      <c r="R36" s="89">
        <f t="shared" si="20"/>
        <v>0</v>
      </c>
      <c r="S36" s="89">
        <f t="shared" ca="1" si="21"/>
        <v>0</v>
      </c>
      <c r="T36" s="89">
        <f t="shared" ca="1" si="22"/>
        <v>8.1428571428571423</v>
      </c>
      <c r="U36" s="90" t="str">
        <f t="shared" ca="1" si="23"/>
        <v>NO</v>
      </c>
      <c r="V36" s="148" t="str">
        <f t="shared" ca="1" si="24"/>
        <v>VENCIDO</v>
      </c>
      <c r="W36" s="148" t="str">
        <f t="shared" ca="1" si="17"/>
        <v>VENCIDO</v>
      </c>
      <c r="X36" s="149" t="s">
        <v>2750</v>
      </c>
      <c r="Y36" s="149" t="str">
        <f t="shared" si="25"/>
        <v>H29ACSRT17</v>
      </c>
      <c r="Z36" s="149">
        <f>IF(A36&lt;&gt;"",1,#REF!+1)</f>
        <v>1</v>
      </c>
      <c r="AA36" s="149" t="str">
        <f t="shared" si="26"/>
        <v>H29ACSRT17 - 1</v>
      </c>
      <c r="AB36" s="60">
        <f t="shared" ca="1" si="27"/>
        <v>1</v>
      </c>
      <c r="AC36" s="60">
        <f t="shared" ca="1" si="28"/>
        <v>1</v>
      </c>
      <c r="AD36" s="60" t="str">
        <f t="shared" si="29"/>
        <v>H29ACSRT17.</v>
      </c>
      <c r="AE36" s="60" t="str">
        <f t="shared" si="18"/>
        <v>H29ACSRT17</v>
      </c>
      <c r="AF36" s="65"/>
      <c r="AG36" s="66"/>
      <c r="AH36" s="67"/>
      <c r="AI36" s="18"/>
    </row>
    <row r="37" spans="1:41" s="19" customFormat="1" ht="168" customHeight="1" x14ac:dyDescent="0.2">
      <c r="A37" s="79">
        <v>36</v>
      </c>
      <c r="B37" s="90">
        <v>36</v>
      </c>
      <c r="C37" s="80" t="s">
        <v>2121</v>
      </c>
      <c r="D37" s="81" t="s">
        <v>2808</v>
      </c>
      <c r="E37" s="96" t="s">
        <v>2728</v>
      </c>
      <c r="F37" s="96" t="s">
        <v>2729</v>
      </c>
      <c r="G37" s="84" t="s">
        <v>2735</v>
      </c>
      <c r="H37" s="84" t="s">
        <v>2771</v>
      </c>
      <c r="I37" s="90" t="s">
        <v>2746</v>
      </c>
      <c r="J37" s="90">
        <v>12</v>
      </c>
      <c r="K37" s="86">
        <v>43467</v>
      </c>
      <c r="L37" s="86">
        <v>43827</v>
      </c>
      <c r="M37" s="87">
        <f t="shared" si="16"/>
        <v>51.428571428571431</v>
      </c>
      <c r="N37" s="85" t="s">
        <v>966</v>
      </c>
      <c r="O37" s="85">
        <v>0</v>
      </c>
      <c r="P37" s="85"/>
      <c r="Q37" s="88">
        <f t="shared" si="19"/>
        <v>0</v>
      </c>
      <c r="R37" s="89">
        <f t="shared" si="20"/>
        <v>0</v>
      </c>
      <c r="S37" s="89">
        <f t="shared" ca="1" si="21"/>
        <v>0</v>
      </c>
      <c r="T37" s="89">
        <f t="shared" ca="1" si="22"/>
        <v>0</v>
      </c>
      <c r="U37" s="90" t="str">
        <f t="shared" ca="1" si="23"/>
        <v>NO</v>
      </c>
      <c r="V37" s="148" t="str">
        <f t="shared" ca="1" si="24"/>
        <v>EN TERMINO</v>
      </c>
      <c r="W37" s="148" t="str">
        <f t="shared" ca="1" si="17"/>
        <v>EN TERMINO</v>
      </c>
      <c r="X37" s="149" t="s">
        <v>2750</v>
      </c>
      <c r="Y37" s="149" t="str">
        <f t="shared" si="25"/>
        <v>H30ACSRT17</v>
      </c>
      <c r="Z37" s="149">
        <f>IF(A37&lt;&gt;"",1,#REF!+1)</f>
        <v>1</v>
      </c>
      <c r="AA37" s="149" t="str">
        <f t="shared" si="26"/>
        <v>H30ACSRT17 - 1</v>
      </c>
      <c r="AB37" s="60">
        <f t="shared" ca="1" si="27"/>
        <v>3</v>
      </c>
      <c r="AC37" s="60">
        <f t="shared" ca="1" si="28"/>
        <v>3</v>
      </c>
      <c r="AD37" s="60" t="str">
        <f t="shared" si="29"/>
        <v>H30ACSRT17.</v>
      </c>
      <c r="AE37" s="60" t="str">
        <f t="shared" si="18"/>
        <v>H30ACSRT17</v>
      </c>
      <c r="AF37" s="65"/>
      <c r="AG37" s="66"/>
      <c r="AH37" s="67"/>
      <c r="AI37" s="18"/>
    </row>
    <row r="38" spans="1:41" s="19" customFormat="1" ht="168" customHeight="1" x14ac:dyDescent="0.2">
      <c r="A38" s="79">
        <v>37</v>
      </c>
      <c r="B38" s="90">
        <v>37</v>
      </c>
      <c r="C38" s="80" t="s">
        <v>2121</v>
      </c>
      <c r="D38" s="81" t="s">
        <v>2807</v>
      </c>
      <c r="E38" s="96" t="s">
        <v>2730</v>
      </c>
      <c r="F38" s="96" t="s">
        <v>2731</v>
      </c>
      <c r="G38" s="84" t="s">
        <v>2763</v>
      </c>
      <c r="H38" s="84" t="s">
        <v>2769</v>
      </c>
      <c r="I38" s="85" t="s">
        <v>2755</v>
      </c>
      <c r="J38" s="85">
        <v>1</v>
      </c>
      <c r="K38" s="86">
        <v>43467</v>
      </c>
      <c r="L38" s="86">
        <v>43524</v>
      </c>
      <c r="M38" s="87">
        <f t="shared" si="16"/>
        <v>8.1428571428571423</v>
      </c>
      <c r="N38" s="85" t="s">
        <v>1715</v>
      </c>
      <c r="O38" s="85">
        <v>0</v>
      </c>
      <c r="P38" s="85"/>
      <c r="Q38" s="88">
        <f t="shared" si="19"/>
        <v>0</v>
      </c>
      <c r="R38" s="89">
        <f t="shared" si="20"/>
        <v>0</v>
      </c>
      <c r="S38" s="89">
        <f t="shared" ca="1" si="21"/>
        <v>0</v>
      </c>
      <c r="T38" s="89">
        <f t="shared" ca="1" si="22"/>
        <v>8.1428571428571423</v>
      </c>
      <c r="U38" s="90" t="str">
        <f t="shared" ca="1" si="23"/>
        <v>NO</v>
      </c>
      <c r="V38" s="148" t="str">
        <f t="shared" ca="1" si="24"/>
        <v>VENCIDO</v>
      </c>
      <c r="W38" s="148" t="str">
        <f t="shared" ca="1" si="17"/>
        <v>VENCIDO</v>
      </c>
      <c r="X38" s="149" t="s">
        <v>2750</v>
      </c>
      <c r="Y38" s="149" t="str">
        <f t="shared" si="25"/>
        <v>H31ACSRT17</v>
      </c>
      <c r="Z38" s="149">
        <f>IF(A38&lt;&gt;"",1,#REF!+1)</f>
        <v>1</v>
      </c>
      <c r="AA38" s="149" t="str">
        <f t="shared" si="26"/>
        <v>H31ACSRT17 - 1</v>
      </c>
      <c r="AB38" s="60">
        <f t="shared" ca="1" si="27"/>
        <v>1</v>
      </c>
      <c r="AC38" s="60">
        <f t="shared" ca="1" si="28"/>
        <v>1</v>
      </c>
      <c r="AD38" s="60" t="str">
        <f t="shared" si="29"/>
        <v>H31ACSRT17.</v>
      </c>
      <c r="AE38" s="60" t="str">
        <f t="shared" si="18"/>
        <v>H31ACSRT17</v>
      </c>
      <c r="AF38" s="65"/>
      <c r="AG38" s="66"/>
      <c r="AH38" s="67"/>
      <c r="AI38" s="18"/>
    </row>
    <row r="39" spans="1:41" s="19" customFormat="1" ht="126.75" customHeight="1" x14ac:dyDescent="0.2">
      <c r="A39" s="79">
        <v>38</v>
      </c>
      <c r="B39" s="90">
        <v>38</v>
      </c>
      <c r="C39" s="79" t="s">
        <v>2121</v>
      </c>
      <c r="D39" s="85">
        <v>1405004</v>
      </c>
      <c r="E39" s="84" t="s">
        <v>2678</v>
      </c>
      <c r="F39" s="84" t="s">
        <v>2673</v>
      </c>
      <c r="G39" s="84" t="s">
        <v>2674</v>
      </c>
      <c r="H39" s="96" t="s">
        <v>2675</v>
      </c>
      <c r="I39" s="96" t="s">
        <v>2676</v>
      </c>
      <c r="J39" s="81">
        <v>1</v>
      </c>
      <c r="K39" s="100">
        <v>43464</v>
      </c>
      <c r="L39" s="100">
        <v>43553</v>
      </c>
      <c r="M39" s="87">
        <f t="shared" si="16"/>
        <v>12.714285714285714</v>
      </c>
      <c r="N39" s="85" t="s">
        <v>1476</v>
      </c>
      <c r="O39" s="85">
        <v>1</v>
      </c>
      <c r="P39" s="85"/>
      <c r="Q39" s="88">
        <f>IF(O39/J39&gt;1,100,+O39/J39*100)</f>
        <v>100</v>
      </c>
      <c r="R39" s="89">
        <f>+M39*Q39/100</f>
        <v>12.714285714285714</v>
      </c>
      <c r="S39" s="89">
        <f ca="1">IF(L39&lt;=$AG$1,R39,0)</f>
        <v>12.714285714285714</v>
      </c>
      <c r="T39" s="89">
        <f ca="1">IF($AG$1&gt;=L39,M39,0)</f>
        <v>12.714285714285714</v>
      </c>
      <c r="U39" s="90" t="str">
        <f>IF(W39="CUMPLIDO","SI","NO")</f>
        <v>SI</v>
      </c>
      <c r="V39" s="148" t="str">
        <f>IF(Q39=100,"CUMPLIDO",IF(L39-$AG$1&lt;0,"VENCIDO",IF(L39-$AG$1&lt;=30,"PRÓXIMO A VENCER",IF(Q39&gt;0,"CON AVANCE","EN TERMINO"))))</f>
        <v>CUMPLIDO</v>
      </c>
      <c r="W39" s="148" t="str">
        <f t="shared" si="17"/>
        <v>CUMPLIDO</v>
      </c>
      <c r="X39" s="149" t="s">
        <v>2885</v>
      </c>
      <c r="Y39" s="149" t="str">
        <f>AE39</f>
        <v>H1DSPA18</v>
      </c>
      <c r="Z39" s="149">
        <f>IF(A39&lt;&gt;"",1,Z1+1)</f>
        <v>1</v>
      </c>
      <c r="AA39" s="149" t="str">
        <f>CONCATENATE(Y39," - ",Z39)</f>
        <v>H1DSPA18 - 1</v>
      </c>
      <c r="AB39" s="60">
        <f>IF(V39="VENCIDO",1,IF(V39="PRÓXIMO A VENCER",2,IF(V39="EN TERMINO",3,IF(V39="CON AVANCE",4,IF(V39="CUMPLIDO",5,)))))</f>
        <v>5</v>
      </c>
      <c r="AC39" s="60">
        <f>IF(Z40=Z39+1,MIN(AB39,AC40),AB39)</f>
        <v>5</v>
      </c>
      <c r="AD39" s="60" t="str">
        <f t="shared" si="29"/>
        <v>H1DSPA18.</v>
      </c>
      <c r="AE39" s="60" t="str">
        <f t="shared" si="18"/>
        <v>H1DSPA18</v>
      </c>
      <c r="AF39" s="65"/>
      <c r="AG39" s="66"/>
      <c r="AH39" s="67"/>
      <c r="AI39" s="18"/>
    </row>
    <row r="40" spans="1:41" s="58" customFormat="1" ht="168" customHeight="1" x14ac:dyDescent="0.2">
      <c r="A40" s="79">
        <v>39</v>
      </c>
      <c r="B40" s="90">
        <v>39</v>
      </c>
      <c r="C40" s="79" t="s">
        <v>2459</v>
      </c>
      <c r="D40" s="81" t="s">
        <v>24</v>
      </c>
      <c r="E40" s="96" t="s">
        <v>2632</v>
      </c>
      <c r="F40" s="96" t="s">
        <v>2624</v>
      </c>
      <c r="G40" s="96" t="s">
        <v>2637</v>
      </c>
      <c r="H40" s="96" t="s">
        <v>2634</v>
      </c>
      <c r="I40" s="81" t="s">
        <v>9</v>
      </c>
      <c r="J40" s="81">
        <v>1</v>
      </c>
      <c r="K40" s="100">
        <v>43361</v>
      </c>
      <c r="L40" s="100">
        <v>43434</v>
      </c>
      <c r="M40" s="87">
        <f t="shared" si="16"/>
        <v>10.428571428571429</v>
      </c>
      <c r="N40" s="85" t="s">
        <v>1406</v>
      </c>
      <c r="O40" s="81">
        <v>1</v>
      </c>
      <c r="P40" s="81"/>
      <c r="Q40" s="88">
        <f>IF(O40/J40&gt;1,100,+O40/J40*100)</f>
        <v>100</v>
      </c>
      <c r="R40" s="89">
        <f>+M40*Q40/100</f>
        <v>10.428571428571429</v>
      </c>
      <c r="S40" s="89">
        <f ca="1">IF(L40&lt;=$AG$1,R40,0)</f>
        <v>10.428571428571429</v>
      </c>
      <c r="T40" s="89">
        <f ca="1">IF($AG$1&gt;=L40,M40,0)</f>
        <v>10.428571428571429</v>
      </c>
      <c r="U40" s="90" t="str">
        <f>IF(W40="CUMPLIDO","SI","NO")</f>
        <v>SI</v>
      </c>
      <c r="V40" s="148" t="str">
        <f>IF(Q40=100,"CUMPLIDO",IF(L40-$AG$1&lt;0,"VENCIDO",IF(L40-$AG$1&lt;=30,"PRÓXIMO A VENCER",IF(Q40&gt;0,"CON AVANCE","EN TERMINO"))))</f>
        <v>CUMPLIDO</v>
      </c>
      <c r="W40" s="148" t="str">
        <f t="shared" si="17"/>
        <v>CUMPLIDO</v>
      </c>
      <c r="X40" s="149" t="s">
        <v>2628</v>
      </c>
      <c r="Y40" s="149" t="str">
        <f>AE40</f>
        <v>H1DP17</v>
      </c>
      <c r="Z40" s="149">
        <f>IF(A40&lt;&gt;"",1,Z1+1)</f>
        <v>1</v>
      </c>
      <c r="AA40" s="149" t="str">
        <f>CONCATENATE(Y40," - ",Z40)</f>
        <v>H1DP17 - 1</v>
      </c>
      <c r="AB40" s="60">
        <f>IF(V40="VENCIDO",1,IF(V40="PRÓXIMO A VENCER",2,IF(V40="EN TERMINO",3,IF(V40="CON AVANCE",4,IF(V40="CUMPLIDO",5,)))))</f>
        <v>5</v>
      </c>
      <c r="AC40" s="60">
        <f t="shared" ref="AC40:AC103" si="30">IF(Z41=Z40+1,MIN(AB40,AC41),AB40)</f>
        <v>5</v>
      </c>
      <c r="AD40" s="60" t="str">
        <f t="shared" si="29"/>
        <v>H1DP17.</v>
      </c>
      <c r="AE40" s="60" t="str">
        <f t="shared" si="18"/>
        <v>H1DP17</v>
      </c>
      <c r="AF40" s="65"/>
      <c r="AG40" s="66"/>
      <c r="AH40" s="67"/>
      <c r="AI40" s="18"/>
      <c r="AJ40" s="19"/>
      <c r="AK40" s="19"/>
      <c r="AL40" s="19"/>
      <c r="AM40" s="19"/>
      <c r="AN40" s="19"/>
      <c r="AO40" s="19"/>
    </row>
    <row r="41" spans="1:41" s="58" customFormat="1" ht="168" customHeight="1" x14ac:dyDescent="0.2">
      <c r="A41" s="79"/>
      <c r="B41" s="90">
        <v>40</v>
      </c>
      <c r="C41" s="79"/>
      <c r="D41" s="81" t="s">
        <v>24</v>
      </c>
      <c r="E41" s="96" t="s">
        <v>2633</v>
      </c>
      <c r="F41" s="96" t="s">
        <v>2624</v>
      </c>
      <c r="G41" s="96" t="s">
        <v>2651</v>
      </c>
      <c r="H41" s="96" t="s">
        <v>2652</v>
      </c>
      <c r="I41" s="81" t="s">
        <v>2635</v>
      </c>
      <c r="J41" s="81">
        <v>4</v>
      </c>
      <c r="K41" s="100">
        <v>43361</v>
      </c>
      <c r="L41" s="100">
        <v>43434</v>
      </c>
      <c r="M41" s="87">
        <f t="shared" si="16"/>
        <v>10.428571428571429</v>
      </c>
      <c r="N41" s="85" t="s">
        <v>2636</v>
      </c>
      <c r="O41" s="81">
        <v>4</v>
      </c>
      <c r="P41" s="96" t="s">
        <v>2677</v>
      </c>
      <c r="Q41" s="88">
        <f t="shared" ref="Q41:Q53" si="31">IF(O41/J41&gt;1,100,+O41/J41*100)</f>
        <v>100</v>
      </c>
      <c r="R41" s="89">
        <f t="shared" ref="R41:R53" si="32">+M41*Q41/100</f>
        <v>10.428571428571429</v>
      </c>
      <c r="S41" s="89">
        <f t="shared" ref="S41:S53" ca="1" si="33">IF(L41&lt;=$AG$1,R41,0)</f>
        <v>10.428571428571429</v>
      </c>
      <c r="T41" s="89">
        <f t="shared" ref="T41:T53" ca="1" si="34">IF($AG$1&gt;=L41,M41,0)</f>
        <v>10.428571428571429</v>
      </c>
      <c r="U41" s="90" t="str">
        <f t="shared" ref="U41:U104" si="35">IF(W41="CUMPLIDO","SI","NO")</f>
        <v>NO</v>
      </c>
      <c r="V41" s="148" t="str">
        <f>IF(Q41=100,"CUMPLIDO",IF(L41-$AG$1&lt;0,"VENCIDO",IF(L41-$AG$1&lt;=30,"PRÓXIMO A VENCER",IF(Q41&gt;0,"CON AVANCE","EN TERMINO"))))</f>
        <v>CUMPLIDO</v>
      </c>
      <c r="W41" s="148" t="str">
        <f t="shared" si="17"/>
        <v/>
      </c>
      <c r="X41" s="149" t="s">
        <v>2628</v>
      </c>
      <c r="Y41" s="149" t="str">
        <f t="shared" ref="Y41:Y53" si="36">AE41</f>
        <v>H1DP17</v>
      </c>
      <c r="Z41" s="149">
        <f t="shared" ref="Z41:Z53" si="37">IF(A41&lt;&gt;"",1,Z40+1)</f>
        <v>2</v>
      </c>
      <c r="AA41" s="149" t="str">
        <f t="shared" ref="AA41:AA53" si="38">CONCATENATE(Y41," - ",Z41)</f>
        <v>H1DP17 - 2</v>
      </c>
      <c r="AB41" s="60">
        <f t="shared" ref="AB41:AB53" si="39">IF(V41="VENCIDO",1,IF(V41="PRÓXIMO A VENCER",2,IF(V41="EN TERMINO",3,IF(V41="CON AVANCE",4,IF(V41="CUMPLIDO",5,)))))</f>
        <v>5</v>
      </c>
      <c r="AC41" s="60">
        <f t="shared" si="30"/>
        <v>5</v>
      </c>
      <c r="AD41" s="60" t="str">
        <f t="shared" si="29"/>
        <v>H1DP17.</v>
      </c>
      <c r="AE41" s="60" t="str">
        <f t="shared" si="18"/>
        <v>H1DP17</v>
      </c>
      <c r="AF41" s="65"/>
      <c r="AG41" s="66"/>
      <c r="AH41" s="67"/>
      <c r="AI41" s="18"/>
      <c r="AJ41" s="19"/>
      <c r="AK41" s="19"/>
      <c r="AL41" s="19"/>
      <c r="AM41" s="19"/>
      <c r="AN41" s="19"/>
      <c r="AO41" s="19"/>
    </row>
    <row r="42" spans="1:41" s="58" customFormat="1" ht="168" customHeight="1" x14ac:dyDescent="0.2">
      <c r="A42" s="79">
        <v>40</v>
      </c>
      <c r="B42" s="90">
        <v>41</v>
      </c>
      <c r="C42" s="79" t="s">
        <v>2459</v>
      </c>
      <c r="D42" s="81" t="s">
        <v>24</v>
      </c>
      <c r="E42" s="96" t="s">
        <v>2638</v>
      </c>
      <c r="F42" s="96" t="s">
        <v>2624</v>
      </c>
      <c r="G42" s="96" t="s">
        <v>2637</v>
      </c>
      <c r="H42" s="96" t="s">
        <v>2634</v>
      </c>
      <c r="I42" s="81" t="s">
        <v>9</v>
      </c>
      <c r="J42" s="81">
        <v>1</v>
      </c>
      <c r="K42" s="100">
        <v>43361</v>
      </c>
      <c r="L42" s="100">
        <v>43434</v>
      </c>
      <c r="M42" s="87">
        <f t="shared" si="16"/>
        <v>10.428571428571429</v>
      </c>
      <c r="N42" s="85" t="s">
        <v>1482</v>
      </c>
      <c r="O42" s="81">
        <v>1</v>
      </c>
      <c r="P42" s="81"/>
      <c r="Q42" s="88">
        <f t="shared" si="31"/>
        <v>100</v>
      </c>
      <c r="R42" s="89">
        <f t="shared" si="32"/>
        <v>10.428571428571429</v>
      </c>
      <c r="S42" s="89">
        <f t="shared" ca="1" si="33"/>
        <v>10.428571428571429</v>
      </c>
      <c r="T42" s="89">
        <f t="shared" ca="1" si="34"/>
        <v>10.428571428571429</v>
      </c>
      <c r="U42" s="90" t="str">
        <f t="shared" ca="1" si="35"/>
        <v>NO</v>
      </c>
      <c r="V42" s="148" t="str">
        <f t="shared" ref="V42:V53" si="40">IF(Q42=100,"CUMPLIDO",IF(L42-$AG$1&lt;0,"VENCIDO",IF(L42-$AG$1&lt;=30,"PRÓXIMO A VENCER",IF(Q42&gt;0,"CON AVANCE","EN TERMINO"))))</f>
        <v>CUMPLIDO</v>
      </c>
      <c r="W42" s="148" t="str">
        <f t="shared" ca="1" si="17"/>
        <v>VENCIDO</v>
      </c>
      <c r="X42" s="149" t="s">
        <v>2628</v>
      </c>
      <c r="Y42" s="149" t="str">
        <f t="shared" si="36"/>
        <v>H2DP17</v>
      </c>
      <c r="Z42" s="149">
        <f t="shared" si="37"/>
        <v>1</v>
      </c>
      <c r="AA42" s="149" t="str">
        <f t="shared" si="38"/>
        <v>H2DP17 - 1</v>
      </c>
      <c r="AB42" s="60">
        <f t="shared" si="39"/>
        <v>5</v>
      </c>
      <c r="AC42" s="60">
        <f t="shared" ca="1" si="30"/>
        <v>1</v>
      </c>
      <c r="AD42" s="60" t="str">
        <f t="shared" si="29"/>
        <v>H2DP17.</v>
      </c>
      <c r="AE42" s="60" t="str">
        <f t="shared" si="18"/>
        <v>H2DP17</v>
      </c>
      <c r="AF42" s="65"/>
      <c r="AG42" s="66"/>
      <c r="AH42" s="67"/>
      <c r="AI42" s="18"/>
      <c r="AJ42" s="19"/>
      <c r="AK42" s="19"/>
      <c r="AL42" s="19"/>
      <c r="AM42" s="19"/>
      <c r="AN42" s="19"/>
      <c r="AO42" s="19"/>
    </row>
    <row r="43" spans="1:41" s="58" customFormat="1" ht="168" customHeight="1" x14ac:dyDescent="0.2">
      <c r="A43" s="79"/>
      <c r="B43" s="90">
        <v>42</v>
      </c>
      <c r="C43" s="79"/>
      <c r="D43" s="81" t="s">
        <v>24</v>
      </c>
      <c r="E43" s="96" t="s">
        <v>2639</v>
      </c>
      <c r="F43" s="96" t="s">
        <v>2624</v>
      </c>
      <c r="G43" s="96" t="s">
        <v>2653</v>
      </c>
      <c r="H43" s="96" t="s">
        <v>2654</v>
      </c>
      <c r="I43" s="81" t="s">
        <v>2655</v>
      </c>
      <c r="J43" s="81">
        <v>2</v>
      </c>
      <c r="K43" s="100">
        <v>43361</v>
      </c>
      <c r="L43" s="100">
        <v>43434</v>
      </c>
      <c r="M43" s="87">
        <f t="shared" si="16"/>
        <v>10.428571428571429</v>
      </c>
      <c r="N43" s="85" t="s">
        <v>2640</v>
      </c>
      <c r="O43" s="85">
        <v>0</v>
      </c>
      <c r="P43" s="81"/>
      <c r="Q43" s="88">
        <f t="shared" si="31"/>
        <v>0</v>
      </c>
      <c r="R43" s="89">
        <f t="shared" si="32"/>
        <v>0</v>
      </c>
      <c r="S43" s="89">
        <f t="shared" ca="1" si="33"/>
        <v>0</v>
      </c>
      <c r="T43" s="89">
        <f t="shared" ca="1" si="34"/>
        <v>10.428571428571429</v>
      </c>
      <c r="U43" s="90" t="str">
        <f t="shared" si="35"/>
        <v>NO</v>
      </c>
      <c r="V43" s="148" t="str">
        <f t="shared" ca="1" si="40"/>
        <v>VENCIDO</v>
      </c>
      <c r="W43" s="148" t="str">
        <f t="shared" si="17"/>
        <v/>
      </c>
      <c r="X43" s="149" t="s">
        <v>2628</v>
      </c>
      <c r="Y43" s="149" t="str">
        <f t="shared" si="36"/>
        <v>H2DP17</v>
      </c>
      <c r="Z43" s="149">
        <f t="shared" si="37"/>
        <v>2</v>
      </c>
      <c r="AA43" s="149" t="str">
        <f t="shared" si="38"/>
        <v>H2DP17 - 2</v>
      </c>
      <c r="AB43" s="60">
        <f t="shared" ca="1" si="39"/>
        <v>1</v>
      </c>
      <c r="AC43" s="60">
        <f t="shared" ca="1" si="30"/>
        <v>1</v>
      </c>
      <c r="AD43" s="60" t="str">
        <f t="shared" si="29"/>
        <v>H2DP17.</v>
      </c>
      <c r="AE43" s="60" t="str">
        <f t="shared" si="18"/>
        <v>H2DP17</v>
      </c>
      <c r="AF43" s="65"/>
      <c r="AG43" s="66"/>
      <c r="AH43" s="67"/>
      <c r="AI43" s="18"/>
      <c r="AJ43" s="19"/>
      <c r="AK43" s="19"/>
      <c r="AL43" s="19"/>
      <c r="AM43" s="19"/>
      <c r="AN43" s="19"/>
      <c r="AO43" s="19"/>
    </row>
    <row r="44" spans="1:41" s="58" customFormat="1" ht="168" customHeight="1" x14ac:dyDescent="0.2">
      <c r="A44" s="79">
        <v>41</v>
      </c>
      <c r="B44" s="90">
        <v>43</v>
      </c>
      <c r="C44" s="79" t="s">
        <v>2459</v>
      </c>
      <c r="D44" s="81" t="s">
        <v>24</v>
      </c>
      <c r="E44" s="96" t="s">
        <v>2641</v>
      </c>
      <c r="F44" s="96" t="s">
        <v>2624</v>
      </c>
      <c r="G44" s="96" t="s">
        <v>2637</v>
      </c>
      <c r="H44" s="96" t="s">
        <v>2634</v>
      </c>
      <c r="I44" s="81" t="s">
        <v>9</v>
      </c>
      <c r="J44" s="81">
        <v>1</v>
      </c>
      <c r="K44" s="100">
        <v>43361</v>
      </c>
      <c r="L44" s="100">
        <v>43434</v>
      </c>
      <c r="M44" s="87">
        <f t="shared" si="16"/>
        <v>10.428571428571429</v>
      </c>
      <c r="N44" s="85" t="s">
        <v>1482</v>
      </c>
      <c r="O44" s="81">
        <v>1</v>
      </c>
      <c r="P44" s="81"/>
      <c r="Q44" s="88">
        <f t="shared" si="31"/>
        <v>100</v>
      </c>
      <c r="R44" s="89">
        <f t="shared" si="32"/>
        <v>10.428571428571429</v>
      </c>
      <c r="S44" s="89">
        <f t="shared" ca="1" si="33"/>
        <v>10.428571428571429</v>
      </c>
      <c r="T44" s="89">
        <f t="shared" ca="1" si="34"/>
        <v>10.428571428571429</v>
      </c>
      <c r="U44" s="90" t="str">
        <f t="shared" ca="1" si="35"/>
        <v>NO</v>
      </c>
      <c r="V44" s="148" t="str">
        <f t="shared" si="40"/>
        <v>CUMPLIDO</v>
      </c>
      <c r="W44" s="148" t="str">
        <f t="shared" ca="1" si="17"/>
        <v>VENCIDO</v>
      </c>
      <c r="X44" s="149" t="s">
        <v>2628</v>
      </c>
      <c r="Y44" s="149" t="str">
        <f t="shared" si="36"/>
        <v>H3DP17</v>
      </c>
      <c r="Z44" s="149">
        <f t="shared" si="37"/>
        <v>1</v>
      </c>
      <c r="AA44" s="149" t="str">
        <f t="shared" si="38"/>
        <v>H3DP17 - 1</v>
      </c>
      <c r="AB44" s="60">
        <f t="shared" si="39"/>
        <v>5</v>
      </c>
      <c r="AC44" s="60">
        <f t="shared" ca="1" si="30"/>
        <v>1</v>
      </c>
      <c r="AD44" s="60" t="str">
        <f t="shared" si="29"/>
        <v>H3DP17.</v>
      </c>
      <c r="AE44" s="60" t="str">
        <f t="shared" si="18"/>
        <v>H3DP17</v>
      </c>
      <c r="AF44" s="65"/>
      <c r="AG44" s="66"/>
      <c r="AH44" s="67"/>
      <c r="AI44" s="18"/>
      <c r="AJ44" s="19"/>
      <c r="AK44" s="19"/>
      <c r="AL44" s="19"/>
      <c r="AM44" s="19"/>
      <c r="AN44" s="19"/>
      <c r="AO44" s="19"/>
    </row>
    <row r="45" spans="1:41" s="58" customFormat="1" ht="168" customHeight="1" x14ac:dyDescent="0.2">
      <c r="A45" s="79"/>
      <c r="B45" s="90">
        <v>44</v>
      </c>
      <c r="C45" s="79"/>
      <c r="D45" s="81" t="s">
        <v>24</v>
      </c>
      <c r="E45" s="96" t="s">
        <v>2642</v>
      </c>
      <c r="F45" s="96" t="s">
        <v>2624</v>
      </c>
      <c r="G45" s="96" t="s">
        <v>2651</v>
      </c>
      <c r="H45" s="96" t="s">
        <v>2652</v>
      </c>
      <c r="I45" s="81" t="s">
        <v>2635</v>
      </c>
      <c r="J45" s="81">
        <v>4</v>
      </c>
      <c r="K45" s="100">
        <v>43361</v>
      </c>
      <c r="L45" s="100">
        <v>43434</v>
      </c>
      <c r="M45" s="87">
        <f t="shared" si="16"/>
        <v>10.428571428571429</v>
      </c>
      <c r="N45" s="85" t="s">
        <v>2636</v>
      </c>
      <c r="O45" s="81">
        <v>4</v>
      </c>
      <c r="P45" s="96" t="s">
        <v>2677</v>
      </c>
      <c r="Q45" s="88">
        <f t="shared" si="31"/>
        <v>100</v>
      </c>
      <c r="R45" s="89">
        <f t="shared" si="32"/>
        <v>10.428571428571429</v>
      </c>
      <c r="S45" s="89">
        <f t="shared" ca="1" si="33"/>
        <v>10.428571428571429</v>
      </c>
      <c r="T45" s="89">
        <f t="shared" ca="1" si="34"/>
        <v>10.428571428571429</v>
      </c>
      <c r="U45" s="90" t="str">
        <f t="shared" si="35"/>
        <v>NO</v>
      </c>
      <c r="V45" s="148" t="str">
        <f t="shared" si="40"/>
        <v>CUMPLIDO</v>
      </c>
      <c r="W45" s="148" t="str">
        <f t="shared" si="17"/>
        <v/>
      </c>
      <c r="X45" s="149" t="s">
        <v>2628</v>
      </c>
      <c r="Y45" s="149" t="str">
        <f t="shared" si="36"/>
        <v>H3DP17</v>
      </c>
      <c r="Z45" s="149">
        <f t="shared" si="37"/>
        <v>2</v>
      </c>
      <c r="AA45" s="149" t="str">
        <f t="shared" si="38"/>
        <v>H3DP17 - 2</v>
      </c>
      <c r="AB45" s="60">
        <f t="shared" si="39"/>
        <v>5</v>
      </c>
      <c r="AC45" s="60">
        <f t="shared" ca="1" si="30"/>
        <v>1</v>
      </c>
      <c r="AD45" s="60" t="str">
        <f t="shared" si="29"/>
        <v>H3DP17.</v>
      </c>
      <c r="AE45" s="60" t="str">
        <f t="shared" si="18"/>
        <v>H3DP17</v>
      </c>
      <c r="AF45" s="65"/>
      <c r="AG45" s="66"/>
      <c r="AH45" s="67"/>
      <c r="AI45" s="18"/>
      <c r="AJ45" s="19"/>
      <c r="AK45" s="19"/>
      <c r="AL45" s="19"/>
      <c r="AM45" s="19"/>
      <c r="AN45" s="19"/>
      <c r="AO45" s="19"/>
    </row>
    <row r="46" spans="1:41" s="58" customFormat="1" ht="168" customHeight="1" x14ac:dyDescent="0.2">
      <c r="A46" s="79"/>
      <c r="B46" s="90">
        <v>45</v>
      </c>
      <c r="C46" s="79"/>
      <c r="D46" s="81" t="s">
        <v>24</v>
      </c>
      <c r="E46" s="96" t="s">
        <v>2643</v>
      </c>
      <c r="F46" s="96" t="s">
        <v>2624</v>
      </c>
      <c r="G46" s="96" t="s">
        <v>2656</v>
      </c>
      <c r="H46" s="96" t="s">
        <v>2654</v>
      </c>
      <c r="I46" s="81" t="s">
        <v>2655</v>
      </c>
      <c r="J46" s="81">
        <v>2</v>
      </c>
      <c r="K46" s="100">
        <v>43361</v>
      </c>
      <c r="L46" s="100">
        <v>43434</v>
      </c>
      <c r="M46" s="87">
        <f t="shared" si="16"/>
        <v>10.428571428571429</v>
      </c>
      <c r="N46" s="85" t="s">
        <v>2640</v>
      </c>
      <c r="O46" s="85">
        <v>0</v>
      </c>
      <c r="P46" s="81"/>
      <c r="Q46" s="88">
        <f t="shared" si="31"/>
        <v>0</v>
      </c>
      <c r="R46" s="89">
        <f t="shared" si="32"/>
        <v>0</v>
      </c>
      <c r="S46" s="89">
        <f t="shared" ca="1" si="33"/>
        <v>0</v>
      </c>
      <c r="T46" s="89">
        <f t="shared" ca="1" si="34"/>
        <v>10.428571428571429</v>
      </c>
      <c r="U46" s="90" t="str">
        <f t="shared" si="35"/>
        <v>NO</v>
      </c>
      <c r="V46" s="148" t="str">
        <f t="shared" ca="1" si="40"/>
        <v>VENCIDO</v>
      </c>
      <c r="W46" s="148" t="str">
        <f t="shared" si="17"/>
        <v/>
      </c>
      <c r="X46" s="149" t="s">
        <v>2628</v>
      </c>
      <c r="Y46" s="149" t="str">
        <f t="shared" si="36"/>
        <v>H3DP17</v>
      </c>
      <c r="Z46" s="149">
        <f t="shared" si="37"/>
        <v>3</v>
      </c>
      <c r="AA46" s="149" t="str">
        <f t="shared" si="38"/>
        <v>H3DP17 - 3</v>
      </c>
      <c r="AB46" s="60">
        <f t="shared" ca="1" si="39"/>
        <v>1</v>
      </c>
      <c r="AC46" s="60">
        <f t="shared" ca="1" si="30"/>
        <v>1</v>
      </c>
      <c r="AD46" s="60" t="str">
        <f t="shared" si="29"/>
        <v>H3DP17.</v>
      </c>
      <c r="AE46" s="60" t="str">
        <f t="shared" si="18"/>
        <v>H3DP17</v>
      </c>
      <c r="AF46" s="65"/>
      <c r="AG46" s="66"/>
      <c r="AH46" s="67"/>
      <c r="AI46" s="18"/>
      <c r="AJ46" s="19"/>
      <c r="AK46" s="19"/>
      <c r="AL46" s="19"/>
      <c r="AM46" s="19"/>
      <c r="AN46" s="19"/>
      <c r="AO46" s="19"/>
    </row>
    <row r="47" spans="1:41" s="58" customFormat="1" ht="168" customHeight="1" x14ac:dyDescent="0.2">
      <c r="A47" s="79">
        <v>42</v>
      </c>
      <c r="B47" s="90">
        <v>46</v>
      </c>
      <c r="C47" s="79" t="s">
        <v>2459</v>
      </c>
      <c r="D47" s="81" t="s">
        <v>24</v>
      </c>
      <c r="E47" s="96" t="s">
        <v>2644</v>
      </c>
      <c r="F47" s="96" t="s">
        <v>2624</v>
      </c>
      <c r="G47" s="96" t="s">
        <v>2637</v>
      </c>
      <c r="H47" s="96" t="s">
        <v>2634</v>
      </c>
      <c r="I47" s="81" t="s">
        <v>9</v>
      </c>
      <c r="J47" s="81">
        <v>1</v>
      </c>
      <c r="K47" s="100">
        <v>43361</v>
      </c>
      <c r="L47" s="100">
        <v>43434</v>
      </c>
      <c r="M47" s="87">
        <f t="shared" si="16"/>
        <v>10.428571428571429</v>
      </c>
      <c r="N47" s="85" t="s">
        <v>28</v>
      </c>
      <c r="O47" s="81">
        <v>1</v>
      </c>
      <c r="P47" s="81"/>
      <c r="Q47" s="88">
        <f t="shared" si="31"/>
        <v>100</v>
      </c>
      <c r="R47" s="89">
        <f t="shared" si="32"/>
        <v>10.428571428571429</v>
      </c>
      <c r="S47" s="89">
        <f t="shared" ca="1" si="33"/>
        <v>10.428571428571429</v>
      </c>
      <c r="T47" s="89">
        <f t="shared" ca="1" si="34"/>
        <v>10.428571428571429</v>
      </c>
      <c r="U47" s="90" t="str">
        <f t="shared" ca="1" si="35"/>
        <v>NO</v>
      </c>
      <c r="V47" s="148" t="str">
        <f t="shared" si="40"/>
        <v>CUMPLIDO</v>
      </c>
      <c r="W47" s="148" t="str">
        <f t="shared" ca="1" si="17"/>
        <v>VENCIDO</v>
      </c>
      <c r="X47" s="149" t="s">
        <v>2628</v>
      </c>
      <c r="Y47" s="149" t="str">
        <f t="shared" si="36"/>
        <v>H4DP17</v>
      </c>
      <c r="Z47" s="149">
        <f t="shared" si="37"/>
        <v>1</v>
      </c>
      <c r="AA47" s="149" t="str">
        <f t="shared" si="38"/>
        <v>H4DP17 - 1</v>
      </c>
      <c r="AB47" s="60">
        <f t="shared" si="39"/>
        <v>5</v>
      </c>
      <c r="AC47" s="60">
        <f t="shared" ca="1" si="30"/>
        <v>1</v>
      </c>
      <c r="AD47" s="60" t="str">
        <f t="shared" si="29"/>
        <v>H4DP17.</v>
      </c>
      <c r="AE47" s="60" t="str">
        <f t="shared" si="18"/>
        <v>H4DP17</v>
      </c>
      <c r="AF47" s="65"/>
      <c r="AG47" s="66"/>
      <c r="AH47" s="67"/>
      <c r="AI47" s="18"/>
      <c r="AJ47" s="19"/>
      <c r="AK47" s="19"/>
      <c r="AL47" s="19"/>
      <c r="AM47" s="19"/>
      <c r="AN47" s="19"/>
      <c r="AO47" s="19"/>
    </row>
    <row r="48" spans="1:41" s="58" customFormat="1" ht="168" customHeight="1" x14ac:dyDescent="0.2">
      <c r="A48" s="79"/>
      <c r="B48" s="90">
        <v>47</v>
      </c>
      <c r="C48" s="79"/>
      <c r="D48" s="81" t="s">
        <v>24</v>
      </c>
      <c r="E48" s="96" t="s">
        <v>2645</v>
      </c>
      <c r="F48" s="96" t="s">
        <v>2624</v>
      </c>
      <c r="G48" s="96" t="s">
        <v>2657</v>
      </c>
      <c r="H48" s="96" t="s">
        <v>2654</v>
      </c>
      <c r="I48" s="81" t="s">
        <v>2655</v>
      </c>
      <c r="J48" s="81">
        <v>2</v>
      </c>
      <c r="K48" s="100">
        <v>43361</v>
      </c>
      <c r="L48" s="100">
        <v>43434</v>
      </c>
      <c r="M48" s="87">
        <f t="shared" si="16"/>
        <v>10.428571428571429</v>
      </c>
      <c r="N48" s="85" t="s">
        <v>2640</v>
      </c>
      <c r="O48" s="85">
        <v>0</v>
      </c>
      <c r="P48" s="81"/>
      <c r="Q48" s="88">
        <f t="shared" si="31"/>
        <v>0</v>
      </c>
      <c r="R48" s="89">
        <f t="shared" si="32"/>
        <v>0</v>
      </c>
      <c r="S48" s="89">
        <f t="shared" ca="1" si="33"/>
        <v>0</v>
      </c>
      <c r="T48" s="89">
        <f t="shared" ca="1" si="34"/>
        <v>10.428571428571429</v>
      </c>
      <c r="U48" s="90" t="str">
        <f t="shared" si="35"/>
        <v>NO</v>
      </c>
      <c r="V48" s="148" t="str">
        <f t="shared" ca="1" si="40"/>
        <v>VENCIDO</v>
      </c>
      <c r="W48" s="148" t="str">
        <f t="shared" si="17"/>
        <v/>
      </c>
      <c r="X48" s="149" t="s">
        <v>2628</v>
      </c>
      <c r="Y48" s="149" t="str">
        <f t="shared" si="36"/>
        <v>H4DP17</v>
      </c>
      <c r="Z48" s="149">
        <f t="shared" si="37"/>
        <v>2</v>
      </c>
      <c r="AA48" s="149" t="str">
        <f t="shared" si="38"/>
        <v>H4DP17 - 2</v>
      </c>
      <c r="AB48" s="60">
        <f t="shared" ca="1" si="39"/>
        <v>1</v>
      </c>
      <c r="AC48" s="60">
        <f t="shared" ca="1" si="30"/>
        <v>1</v>
      </c>
      <c r="AD48" s="60" t="str">
        <f t="shared" si="29"/>
        <v>H4DP17.</v>
      </c>
      <c r="AE48" s="60" t="str">
        <f t="shared" si="18"/>
        <v>H4DP17</v>
      </c>
      <c r="AF48" s="65"/>
      <c r="AG48" s="66"/>
      <c r="AH48" s="67"/>
      <c r="AI48" s="18"/>
      <c r="AJ48" s="19"/>
      <c r="AK48" s="19"/>
      <c r="AL48" s="19"/>
      <c r="AM48" s="19"/>
      <c r="AN48" s="19"/>
      <c r="AO48" s="19"/>
    </row>
    <row r="49" spans="1:41" s="58" customFormat="1" ht="168" customHeight="1" x14ac:dyDescent="0.2">
      <c r="A49" s="79">
        <v>43</v>
      </c>
      <c r="B49" s="90">
        <v>48</v>
      </c>
      <c r="C49" s="79" t="s">
        <v>2459</v>
      </c>
      <c r="D49" s="81" t="s">
        <v>24</v>
      </c>
      <c r="E49" s="96" t="s">
        <v>2625</v>
      </c>
      <c r="F49" s="96" t="s">
        <v>2626</v>
      </c>
      <c r="G49" s="96" t="s">
        <v>2646</v>
      </c>
      <c r="H49" s="96" t="s">
        <v>2634</v>
      </c>
      <c r="I49" s="81" t="s">
        <v>9</v>
      </c>
      <c r="J49" s="81">
        <v>1</v>
      </c>
      <c r="K49" s="100">
        <v>43361</v>
      </c>
      <c r="L49" s="100">
        <v>43434</v>
      </c>
      <c r="M49" s="87">
        <f t="shared" si="16"/>
        <v>10.428571428571429</v>
      </c>
      <c r="N49" s="85" t="s">
        <v>28</v>
      </c>
      <c r="O49" s="85">
        <v>0</v>
      </c>
      <c r="P49" s="81"/>
      <c r="Q49" s="88">
        <f t="shared" si="31"/>
        <v>0</v>
      </c>
      <c r="R49" s="89">
        <f t="shared" si="32"/>
        <v>0</v>
      </c>
      <c r="S49" s="89">
        <f t="shared" ca="1" si="33"/>
        <v>0</v>
      </c>
      <c r="T49" s="89">
        <f t="shared" ca="1" si="34"/>
        <v>10.428571428571429</v>
      </c>
      <c r="U49" s="90" t="str">
        <f t="shared" ca="1" si="35"/>
        <v>NO</v>
      </c>
      <c r="V49" s="148" t="str">
        <f t="shared" ca="1" si="40"/>
        <v>VENCIDO</v>
      </c>
      <c r="W49" s="148" t="str">
        <f t="shared" ca="1" si="17"/>
        <v>VENCIDO</v>
      </c>
      <c r="X49" s="149" t="s">
        <v>2628</v>
      </c>
      <c r="Y49" s="149" t="str">
        <f t="shared" si="36"/>
        <v>H5DP17</v>
      </c>
      <c r="Z49" s="149">
        <f t="shared" si="37"/>
        <v>1</v>
      </c>
      <c r="AA49" s="149" t="str">
        <f t="shared" si="38"/>
        <v>H5DP17 - 1</v>
      </c>
      <c r="AB49" s="60">
        <f t="shared" ca="1" si="39"/>
        <v>1</v>
      </c>
      <c r="AC49" s="60">
        <f t="shared" ca="1" si="30"/>
        <v>1</v>
      </c>
      <c r="AD49" s="60" t="str">
        <f t="shared" si="29"/>
        <v>H5DP17.</v>
      </c>
      <c r="AE49" s="60" t="str">
        <f t="shared" si="18"/>
        <v>H5DP17</v>
      </c>
      <c r="AF49" s="65"/>
      <c r="AG49" s="66"/>
      <c r="AH49" s="67"/>
      <c r="AI49" s="18"/>
      <c r="AJ49" s="19"/>
      <c r="AK49" s="19"/>
      <c r="AL49" s="19"/>
      <c r="AM49" s="19"/>
      <c r="AN49" s="19"/>
      <c r="AO49" s="19"/>
    </row>
    <row r="50" spans="1:41" s="58" customFormat="1" ht="168" customHeight="1" x14ac:dyDescent="0.2">
      <c r="A50" s="79">
        <v>44</v>
      </c>
      <c r="B50" s="90">
        <v>49</v>
      </c>
      <c r="C50" s="79" t="s">
        <v>2461</v>
      </c>
      <c r="D50" s="81" t="s">
        <v>24</v>
      </c>
      <c r="E50" s="96" t="s">
        <v>2647</v>
      </c>
      <c r="F50" s="96" t="s">
        <v>2627</v>
      </c>
      <c r="G50" s="96" t="s">
        <v>2637</v>
      </c>
      <c r="H50" s="96" t="s">
        <v>2634</v>
      </c>
      <c r="I50" s="81" t="s">
        <v>9</v>
      </c>
      <c r="J50" s="81">
        <v>1</v>
      </c>
      <c r="K50" s="100">
        <v>43361</v>
      </c>
      <c r="L50" s="100">
        <v>43434</v>
      </c>
      <c r="M50" s="87">
        <f t="shared" si="16"/>
        <v>10.428571428571429</v>
      </c>
      <c r="N50" s="85" t="s">
        <v>1406</v>
      </c>
      <c r="O50" s="81">
        <v>1</v>
      </c>
      <c r="P50" s="81"/>
      <c r="Q50" s="88">
        <f t="shared" si="31"/>
        <v>100</v>
      </c>
      <c r="R50" s="89">
        <f t="shared" si="32"/>
        <v>10.428571428571429</v>
      </c>
      <c r="S50" s="89">
        <f t="shared" ca="1" si="33"/>
        <v>10.428571428571429</v>
      </c>
      <c r="T50" s="89">
        <f t="shared" ca="1" si="34"/>
        <v>10.428571428571429</v>
      </c>
      <c r="U50" s="90" t="str">
        <f t="shared" ca="1" si="35"/>
        <v>NO</v>
      </c>
      <c r="V50" s="148" t="str">
        <f t="shared" si="40"/>
        <v>CUMPLIDO</v>
      </c>
      <c r="W50" s="148" t="str">
        <f t="shared" ca="1" si="17"/>
        <v>VENCIDO</v>
      </c>
      <c r="X50" s="149" t="s">
        <v>2628</v>
      </c>
      <c r="Y50" s="149" t="str">
        <f t="shared" si="36"/>
        <v>H6DP17</v>
      </c>
      <c r="Z50" s="149">
        <f t="shared" si="37"/>
        <v>1</v>
      </c>
      <c r="AA50" s="149" t="str">
        <f t="shared" si="38"/>
        <v>H6DP17 - 1</v>
      </c>
      <c r="AB50" s="60">
        <f t="shared" si="39"/>
        <v>5</v>
      </c>
      <c r="AC50" s="60">
        <f t="shared" ca="1" si="30"/>
        <v>1</v>
      </c>
      <c r="AD50" s="60" t="str">
        <f t="shared" si="29"/>
        <v>H6DP17.</v>
      </c>
      <c r="AE50" s="60" t="str">
        <f t="shared" si="18"/>
        <v>H6DP17</v>
      </c>
      <c r="AF50" s="65"/>
      <c r="AG50" s="66"/>
      <c r="AH50" s="67"/>
      <c r="AI50" s="18"/>
      <c r="AJ50" s="19"/>
      <c r="AK50" s="19"/>
      <c r="AL50" s="19"/>
      <c r="AM50" s="19"/>
      <c r="AN50" s="19"/>
      <c r="AO50" s="19"/>
    </row>
    <row r="51" spans="1:41" s="58" customFormat="1" ht="168" customHeight="1" x14ac:dyDescent="0.2">
      <c r="A51" s="79"/>
      <c r="B51" s="90">
        <v>50</v>
      </c>
      <c r="C51" s="79"/>
      <c r="D51" s="81" t="s">
        <v>24</v>
      </c>
      <c r="E51" s="96" t="s">
        <v>2648</v>
      </c>
      <c r="F51" s="96" t="s">
        <v>2627</v>
      </c>
      <c r="G51" s="96" t="s">
        <v>2657</v>
      </c>
      <c r="H51" s="96" t="s">
        <v>2654</v>
      </c>
      <c r="I51" s="81" t="s">
        <v>2655</v>
      </c>
      <c r="J51" s="81">
        <v>2</v>
      </c>
      <c r="K51" s="100">
        <v>43361</v>
      </c>
      <c r="L51" s="100">
        <v>43434</v>
      </c>
      <c r="M51" s="87">
        <f t="shared" si="16"/>
        <v>10.428571428571429</v>
      </c>
      <c r="N51" s="85" t="s">
        <v>2640</v>
      </c>
      <c r="O51" s="85">
        <v>0</v>
      </c>
      <c r="P51" s="81"/>
      <c r="Q51" s="88">
        <f t="shared" si="31"/>
        <v>0</v>
      </c>
      <c r="R51" s="89">
        <f t="shared" si="32"/>
        <v>0</v>
      </c>
      <c r="S51" s="89">
        <f t="shared" ca="1" si="33"/>
        <v>0</v>
      </c>
      <c r="T51" s="89">
        <f t="shared" ca="1" si="34"/>
        <v>10.428571428571429</v>
      </c>
      <c r="U51" s="90" t="str">
        <f t="shared" si="35"/>
        <v>NO</v>
      </c>
      <c r="V51" s="148" t="str">
        <f t="shared" ca="1" si="40"/>
        <v>VENCIDO</v>
      </c>
      <c r="W51" s="148" t="str">
        <f t="shared" si="17"/>
        <v/>
      </c>
      <c r="X51" s="149" t="s">
        <v>2628</v>
      </c>
      <c r="Y51" s="149" t="str">
        <f t="shared" si="36"/>
        <v>H6DP17</v>
      </c>
      <c r="Z51" s="149">
        <f t="shared" si="37"/>
        <v>2</v>
      </c>
      <c r="AA51" s="149" t="str">
        <f t="shared" si="38"/>
        <v>H6DP17 - 2</v>
      </c>
      <c r="AB51" s="60">
        <f t="shared" ca="1" si="39"/>
        <v>1</v>
      </c>
      <c r="AC51" s="60">
        <f t="shared" ca="1" si="30"/>
        <v>1</v>
      </c>
      <c r="AD51" s="60" t="str">
        <f t="shared" si="29"/>
        <v>H6DP17.</v>
      </c>
      <c r="AE51" s="60" t="str">
        <f t="shared" si="18"/>
        <v>H6DP17</v>
      </c>
      <c r="AF51" s="65"/>
      <c r="AG51" s="66"/>
      <c r="AH51" s="67"/>
      <c r="AI51" s="18"/>
      <c r="AJ51" s="19"/>
      <c r="AK51" s="19"/>
      <c r="AL51" s="19"/>
      <c r="AM51" s="19"/>
      <c r="AN51" s="19"/>
      <c r="AO51" s="19"/>
    </row>
    <row r="52" spans="1:41" s="58" customFormat="1" ht="168" customHeight="1" x14ac:dyDescent="0.2">
      <c r="A52" s="79">
        <v>45</v>
      </c>
      <c r="B52" s="90">
        <v>51</v>
      </c>
      <c r="C52" s="79" t="s">
        <v>2461</v>
      </c>
      <c r="D52" s="81" t="s">
        <v>24</v>
      </c>
      <c r="E52" s="96" t="s">
        <v>2649</v>
      </c>
      <c r="F52" s="96" t="s">
        <v>2624</v>
      </c>
      <c r="G52" s="96" t="s">
        <v>2637</v>
      </c>
      <c r="H52" s="96" t="s">
        <v>2634</v>
      </c>
      <c r="I52" s="81" t="s">
        <v>9</v>
      </c>
      <c r="J52" s="81">
        <v>1</v>
      </c>
      <c r="K52" s="100">
        <v>43361</v>
      </c>
      <c r="L52" s="100">
        <v>43434</v>
      </c>
      <c r="M52" s="87">
        <f t="shared" si="16"/>
        <v>10.428571428571429</v>
      </c>
      <c r="N52" s="85" t="s">
        <v>28</v>
      </c>
      <c r="O52" s="85">
        <v>0</v>
      </c>
      <c r="P52" s="81"/>
      <c r="Q52" s="88">
        <f t="shared" si="31"/>
        <v>0</v>
      </c>
      <c r="R52" s="89">
        <f t="shared" si="32"/>
        <v>0</v>
      </c>
      <c r="S52" s="89">
        <f t="shared" ca="1" si="33"/>
        <v>0</v>
      </c>
      <c r="T52" s="89">
        <f t="shared" ca="1" si="34"/>
        <v>10.428571428571429</v>
      </c>
      <c r="U52" s="90" t="str">
        <f t="shared" ca="1" si="35"/>
        <v>NO</v>
      </c>
      <c r="V52" s="148" t="str">
        <f t="shared" ca="1" si="40"/>
        <v>VENCIDO</v>
      </c>
      <c r="W52" s="148" t="str">
        <f t="shared" ca="1" si="17"/>
        <v>VENCIDO</v>
      </c>
      <c r="X52" s="149" t="s">
        <v>2628</v>
      </c>
      <c r="Y52" s="149" t="str">
        <f t="shared" si="36"/>
        <v>H7DP17</v>
      </c>
      <c r="Z52" s="149">
        <f t="shared" si="37"/>
        <v>1</v>
      </c>
      <c r="AA52" s="149" t="str">
        <f t="shared" si="38"/>
        <v>H7DP17 - 1</v>
      </c>
      <c r="AB52" s="60">
        <f t="shared" ca="1" si="39"/>
        <v>1</v>
      </c>
      <c r="AC52" s="60">
        <f t="shared" ca="1" si="30"/>
        <v>1</v>
      </c>
      <c r="AD52" s="60" t="str">
        <f t="shared" si="29"/>
        <v>H7DP17.</v>
      </c>
      <c r="AE52" s="60" t="str">
        <f t="shared" si="18"/>
        <v>H7DP17</v>
      </c>
      <c r="AF52" s="65"/>
      <c r="AG52" s="66"/>
      <c r="AH52" s="67"/>
      <c r="AI52" s="18"/>
      <c r="AJ52" s="19"/>
      <c r="AK52" s="19"/>
      <c r="AL52" s="19"/>
      <c r="AM52" s="19"/>
      <c r="AN52" s="19"/>
      <c r="AO52" s="19"/>
    </row>
    <row r="53" spans="1:41" s="58" customFormat="1" ht="168" customHeight="1" x14ac:dyDescent="0.2">
      <c r="A53" s="79"/>
      <c r="B53" s="90">
        <v>52</v>
      </c>
      <c r="C53" s="79"/>
      <c r="D53" s="81" t="s">
        <v>24</v>
      </c>
      <c r="E53" s="96" t="s">
        <v>2650</v>
      </c>
      <c r="F53" s="96" t="s">
        <v>2624</v>
      </c>
      <c r="G53" s="96" t="s">
        <v>2657</v>
      </c>
      <c r="H53" s="96" t="s">
        <v>2654</v>
      </c>
      <c r="I53" s="81" t="s">
        <v>2655</v>
      </c>
      <c r="J53" s="81">
        <v>2</v>
      </c>
      <c r="K53" s="100">
        <v>43361</v>
      </c>
      <c r="L53" s="100">
        <v>43434</v>
      </c>
      <c r="M53" s="87">
        <f t="shared" si="16"/>
        <v>10.428571428571429</v>
      </c>
      <c r="N53" s="85" t="s">
        <v>2640</v>
      </c>
      <c r="O53" s="85">
        <v>0</v>
      </c>
      <c r="P53" s="81"/>
      <c r="Q53" s="88">
        <f t="shared" si="31"/>
        <v>0</v>
      </c>
      <c r="R53" s="89">
        <f t="shared" si="32"/>
        <v>0</v>
      </c>
      <c r="S53" s="89">
        <f t="shared" ca="1" si="33"/>
        <v>0</v>
      </c>
      <c r="T53" s="89">
        <f t="shared" ca="1" si="34"/>
        <v>10.428571428571429</v>
      </c>
      <c r="U53" s="90" t="str">
        <f t="shared" si="35"/>
        <v>NO</v>
      </c>
      <c r="V53" s="148" t="str">
        <f t="shared" ca="1" si="40"/>
        <v>VENCIDO</v>
      </c>
      <c r="W53" s="148" t="str">
        <f t="shared" si="17"/>
        <v/>
      </c>
      <c r="X53" s="149" t="s">
        <v>2628</v>
      </c>
      <c r="Y53" s="149" t="str">
        <f t="shared" si="36"/>
        <v>H7DP17</v>
      </c>
      <c r="Z53" s="149">
        <f t="shared" si="37"/>
        <v>2</v>
      </c>
      <c r="AA53" s="149" t="str">
        <f t="shared" si="38"/>
        <v>H7DP17 - 2</v>
      </c>
      <c r="AB53" s="60">
        <f t="shared" ca="1" si="39"/>
        <v>1</v>
      </c>
      <c r="AC53" s="60">
        <f t="shared" ca="1" si="30"/>
        <v>1</v>
      </c>
      <c r="AD53" s="60" t="str">
        <f t="shared" si="29"/>
        <v>H7DP17.</v>
      </c>
      <c r="AE53" s="60" t="str">
        <f t="shared" si="18"/>
        <v>H7DP17</v>
      </c>
      <c r="AF53" s="65"/>
      <c r="AG53" s="66"/>
      <c r="AH53" s="67"/>
      <c r="AI53" s="18"/>
      <c r="AJ53" s="19"/>
      <c r="AK53" s="19"/>
      <c r="AL53" s="19"/>
      <c r="AM53" s="19"/>
      <c r="AN53" s="19"/>
      <c r="AO53" s="19"/>
    </row>
    <row r="54" spans="1:41" s="58" customFormat="1" ht="168" customHeight="1" x14ac:dyDescent="0.2">
      <c r="A54" s="79">
        <v>46</v>
      </c>
      <c r="B54" s="90">
        <v>53</v>
      </c>
      <c r="C54" s="79" t="s">
        <v>2461</v>
      </c>
      <c r="D54" s="85" t="s">
        <v>131</v>
      </c>
      <c r="E54" s="84" t="s">
        <v>2253</v>
      </c>
      <c r="F54" s="84" t="s">
        <v>2254</v>
      </c>
      <c r="G54" s="84" t="s">
        <v>2255</v>
      </c>
      <c r="H54" s="84" t="s">
        <v>2256</v>
      </c>
      <c r="I54" s="85" t="s">
        <v>2257</v>
      </c>
      <c r="J54" s="85">
        <v>2</v>
      </c>
      <c r="K54" s="86">
        <v>43313</v>
      </c>
      <c r="L54" s="86">
        <v>43404</v>
      </c>
      <c r="M54" s="87">
        <f t="shared" si="16"/>
        <v>13</v>
      </c>
      <c r="N54" s="85" t="s">
        <v>1482</v>
      </c>
      <c r="O54" s="81">
        <v>2</v>
      </c>
      <c r="P54" s="81"/>
      <c r="Q54" s="88">
        <f>IF(O54/J54&gt;1,100,+O54/J54*100)</f>
        <v>100</v>
      </c>
      <c r="R54" s="89">
        <f>+M54*Q54/100</f>
        <v>13</v>
      </c>
      <c r="S54" s="89">
        <f ca="1">IF(L54&lt;=$AG$1,R54,0)</f>
        <v>13</v>
      </c>
      <c r="T54" s="89">
        <f ca="1">IF($AG$1&gt;=L54,M54,0)</f>
        <v>13</v>
      </c>
      <c r="U54" s="90" t="str">
        <f t="shared" si="35"/>
        <v>SI</v>
      </c>
      <c r="V54" s="148" t="str">
        <f>IF(Q54=100,"CUMPLIDO",IF(L54-$AG$1&lt;0,"VENCIDO",IF(L54-$AG$1&lt;=30,"PRÓXIMO A VENCER",IF(Q54&gt;0,"CON AVANCE","EN TERMINO"))))</f>
        <v>CUMPLIDO</v>
      </c>
      <c r="W54" s="148" t="str">
        <f t="shared" si="17"/>
        <v>CUMPLIDO</v>
      </c>
      <c r="X54" s="149" t="s">
        <v>2463</v>
      </c>
      <c r="Y54" s="149" t="str">
        <f>AE54</f>
        <v>H1AF17</v>
      </c>
      <c r="Z54" s="149">
        <f>IF(A54&lt;&gt;"",1,Z1+1)</f>
        <v>1</v>
      </c>
      <c r="AA54" s="149" t="str">
        <f>CONCATENATE(Y54," - ",Z54)</f>
        <v>H1AF17 - 1</v>
      </c>
      <c r="AB54" s="60">
        <f>IF(V54="VENCIDO",1,IF(V54="PRÓXIMO A VENCER",2,IF(V54="EN TERMINO",3,IF(V54="CON AVANCE",4,IF(V54="CUMPLIDO",5,)))))</f>
        <v>5</v>
      </c>
      <c r="AC54" s="60">
        <f t="shared" si="30"/>
        <v>5</v>
      </c>
      <c r="AD54" s="60" t="str">
        <f t="shared" si="29"/>
        <v>H1AF17.</v>
      </c>
      <c r="AE54" s="60" t="str">
        <f t="shared" si="18"/>
        <v>H1AF17</v>
      </c>
      <c r="AF54" s="65"/>
      <c r="AG54" s="66"/>
      <c r="AH54" s="67"/>
      <c r="AI54" s="18"/>
      <c r="AJ54" s="19"/>
      <c r="AK54" s="19"/>
      <c r="AL54" s="19"/>
      <c r="AM54" s="19"/>
      <c r="AN54" s="19"/>
      <c r="AO54" s="19"/>
    </row>
    <row r="55" spans="1:41" s="58" customFormat="1" ht="201" customHeight="1" x14ac:dyDescent="0.2">
      <c r="A55" s="79">
        <v>47</v>
      </c>
      <c r="B55" s="90">
        <v>54</v>
      </c>
      <c r="C55" s="79" t="s">
        <v>2121</v>
      </c>
      <c r="D55" s="85" t="s">
        <v>131</v>
      </c>
      <c r="E55" s="84" t="s">
        <v>2258</v>
      </c>
      <c r="F55" s="84" t="s">
        <v>2259</v>
      </c>
      <c r="G55" s="84" t="s">
        <v>2260</v>
      </c>
      <c r="H55" s="84" t="s">
        <v>2818</v>
      </c>
      <c r="I55" s="85" t="s">
        <v>2261</v>
      </c>
      <c r="J55" s="85">
        <v>2</v>
      </c>
      <c r="K55" s="86">
        <v>43313</v>
      </c>
      <c r="L55" s="86">
        <v>43677</v>
      </c>
      <c r="M55" s="87">
        <f t="shared" si="16"/>
        <v>52</v>
      </c>
      <c r="N55" s="85" t="s">
        <v>1045</v>
      </c>
      <c r="O55" s="85">
        <v>0</v>
      </c>
      <c r="P55" s="81"/>
      <c r="Q55" s="88">
        <f t="shared" ref="Q55:Q115" si="41">IF(O55/J55&gt;1,100,+O55/J55*100)</f>
        <v>0</v>
      </c>
      <c r="R55" s="89">
        <f t="shared" ref="R55:R115" si="42">+M55*Q55/100</f>
        <v>0</v>
      </c>
      <c r="S55" s="89">
        <f t="shared" ref="S55:S115" ca="1" si="43">IF(L55&lt;=$AG$1,R55,0)</f>
        <v>0</v>
      </c>
      <c r="T55" s="89">
        <f t="shared" ref="T55:T115" ca="1" si="44">IF($AG$1&gt;=L55,M55,0)</f>
        <v>0</v>
      </c>
      <c r="U55" s="90" t="str">
        <f t="shared" ca="1" si="35"/>
        <v>NO</v>
      </c>
      <c r="V55" s="148" t="str">
        <f t="shared" ref="V55:V115" ca="1" si="45">IF(Q55=100,"CUMPLIDO",IF(L55-$AG$1&lt;0,"VENCIDO",IF(L55-$AG$1&lt;=30,"PRÓXIMO A VENCER",IF(Q55&gt;0,"CON AVANCE","EN TERMINO"))))</f>
        <v>PRÓXIMO A VENCER</v>
      </c>
      <c r="W55" s="148" t="str">
        <f t="shared" ca="1" si="17"/>
        <v>PRÓXIMO A VENCER</v>
      </c>
      <c r="X55" s="149" t="s">
        <v>2463</v>
      </c>
      <c r="Y55" s="149" t="str">
        <f>AE55</f>
        <v>H2AF17</v>
      </c>
      <c r="Z55" s="149">
        <f t="shared" ref="Z55:Z115" si="46">IF(A55&lt;&gt;"",1,Z54+1)</f>
        <v>1</v>
      </c>
      <c r="AA55" s="149" t="str">
        <f t="shared" ref="AA55:AA115" si="47">CONCATENATE(Y55," - ",Z55)</f>
        <v>H2AF17 - 1</v>
      </c>
      <c r="AB55" s="60">
        <f ca="1">IF(V55="VENCIDO",1,IF(V55="PRÓXIMO A VENCER",2,IF(V55="EN TERMINO",3,IF(V55="CON AVANCE",4,IF(V55="CUMPLIDO",5,)))))</f>
        <v>2</v>
      </c>
      <c r="AC55" s="60">
        <f t="shared" ca="1" si="30"/>
        <v>2</v>
      </c>
      <c r="AD55" s="60" t="str">
        <f t="shared" si="29"/>
        <v>H2AF17.</v>
      </c>
      <c r="AE55" s="60" t="str">
        <f t="shared" si="18"/>
        <v>H2AF17</v>
      </c>
      <c r="AF55" s="65"/>
      <c r="AG55" s="66"/>
      <c r="AH55" s="67"/>
      <c r="AI55" s="18"/>
      <c r="AJ55" s="19"/>
      <c r="AK55" s="19"/>
      <c r="AL55" s="19"/>
      <c r="AM55" s="19"/>
      <c r="AN55" s="19"/>
      <c r="AO55" s="19"/>
    </row>
    <row r="56" spans="1:41" s="58" customFormat="1" ht="221.25" customHeight="1" x14ac:dyDescent="0.2">
      <c r="A56" s="79">
        <v>48</v>
      </c>
      <c r="B56" s="90">
        <v>55</v>
      </c>
      <c r="C56" s="79" t="s">
        <v>2461</v>
      </c>
      <c r="D56" s="85" t="s">
        <v>131</v>
      </c>
      <c r="E56" s="84" t="s">
        <v>2262</v>
      </c>
      <c r="F56" s="84" t="s">
        <v>2263</v>
      </c>
      <c r="G56" s="84" t="s">
        <v>2264</v>
      </c>
      <c r="H56" s="84" t="s">
        <v>2819</v>
      </c>
      <c r="I56" s="85" t="s">
        <v>2265</v>
      </c>
      <c r="J56" s="85">
        <v>2</v>
      </c>
      <c r="K56" s="86">
        <v>43313</v>
      </c>
      <c r="L56" s="86">
        <v>43677</v>
      </c>
      <c r="M56" s="87">
        <f t="shared" si="16"/>
        <v>52</v>
      </c>
      <c r="N56" s="85" t="s">
        <v>1045</v>
      </c>
      <c r="O56" s="85">
        <v>0</v>
      </c>
      <c r="P56" s="81"/>
      <c r="Q56" s="88">
        <f t="shared" si="41"/>
        <v>0</v>
      </c>
      <c r="R56" s="89">
        <f t="shared" si="42"/>
        <v>0</v>
      </c>
      <c r="S56" s="89">
        <f t="shared" ca="1" si="43"/>
        <v>0</v>
      </c>
      <c r="T56" s="89">
        <f t="shared" ca="1" si="44"/>
        <v>0</v>
      </c>
      <c r="U56" s="90" t="str">
        <f t="shared" ca="1" si="35"/>
        <v>NO</v>
      </c>
      <c r="V56" s="148" t="str">
        <f t="shared" ca="1" si="45"/>
        <v>PRÓXIMO A VENCER</v>
      </c>
      <c r="W56" s="148" t="str">
        <f t="shared" ca="1" si="17"/>
        <v>PRÓXIMO A VENCER</v>
      </c>
      <c r="X56" s="149" t="s">
        <v>2463</v>
      </c>
      <c r="Y56" s="149" t="str">
        <f t="shared" ref="Y56:Y115" si="48">AE56</f>
        <v>H3AF17</v>
      </c>
      <c r="Z56" s="149">
        <f t="shared" si="46"/>
        <v>1</v>
      </c>
      <c r="AA56" s="149" t="str">
        <f t="shared" si="47"/>
        <v>H3AF17 - 1</v>
      </c>
      <c r="AB56" s="60">
        <f ca="1">IF(V56="VENCIDO",1,IF(V56="PRÓXIMO A VENCER",2,IF(V56="EN TERMINO",3,IF(V56="CON AVANCE",4,IF(V56="CUMPLIDO",5,)))))</f>
        <v>2</v>
      </c>
      <c r="AC56" s="60">
        <f t="shared" ca="1" si="30"/>
        <v>2</v>
      </c>
      <c r="AD56" s="60" t="str">
        <f t="shared" si="29"/>
        <v>H3AF17.</v>
      </c>
      <c r="AE56" s="60" t="str">
        <f t="shared" si="18"/>
        <v>H3AF17</v>
      </c>
      <c r="AF56" s="65"/>
      <c r="AG56" s="66"/>
      <c r="AH56" s="67"/>
      <c r="AI56" s="18"/>
      <c r="AJ56" s="19"/>
      <c r="AK56" s="19"/>
      <c r="AL56" s="19"/>
      <c r="AM56" s="19"/>
      <c r="AN56" s="19"/>
      <c r="AO56" s="19"/>
    </row>
    <row r="57" spans="1:41" s="58" customFormat="1" ht="168" customHeight="1" x14ac:dyDescent="0.2">
      <c r="A57" s="79">
        <v>49</v>
      </c>
      <c r="B57" s="90">
        <v>56</v>
      </c>
      <c r="C57" s="79" t="s">
        <v>2121</v>
      </c>
      <c r="D57" s="85" t="s">
        <v>2456</v>
      </c>
      <c r="E57" s="84" t="s">
        <v>2266</v>
      </c>
      <c r="F57" s="84" t="s">
        <v>2267</v>
      </c>
      <c r="G57" s="84" t="s">
        <v>2268</v>
      </c>
      <c r="H57" s="84" t="s">
        <v>2820</v>
      </c>
      <c r="I57" s="85" t="s">
        <v>957</v>
      </c>
      <c r="J57" s="85">
        <v>2</v>
      </c>
      <c r="K57" s="86">
        <v>43313</v>
      </c>
      <c r="L57" s="86">
        <v>43677</v>
      </c>
      <c r="M57" s="87">
        <f t="shared" si="16"/>
        <v>52</v>
      </c>
      <c r="N57" s="85" t="s">
        <v>1045</v>
      </c>
      <c r="O57" s="85">
        <v>1</v>
      </c>
      <c r="P57" s="81"/>
      <c r="Q57" s="88">
        <f t="shared" si="41"/>
        <v>50</v>
      </c>
      <c r="R57" s="89">
        <f t="shared" si="42"/>
        <v>26</v>
      </c>
      <c r="S57" s="89">
        <f t="shared" ca="1" si="43"/>
        <v>0</v>
      </c>
      <c r="T57" s="89">
        <f t="shared" ca="1" si="44"/>
        <v>0</v>
      </c>
      <c r="U57" s="90" t="str">
        <f t="shared" ca="1" si="35"/>
        <v>NO</v>
      </c>
      <c r="V57" s="148" t="str">
        <f t="shared" ca="1" si="45"/>
        <v>PRÓXIMO A VENCER</v>
      </c>
      <c r="W57" s="148" t="str">
        <f t="shared" ca="1" si="17"/>
        <v>PRÓXIMO A VENCER</v>
      </c>
      <c r="X57" s="149" t="s">
        <v>2463</v>
      </c>
      <c r="Y57" s="149" t="str">
        <f t="shared" si="48"/>
        <v>H4AF17</v>
      </c>
      <c r="Z57" s="149">
        <f t="shared" si="46"/>
        <v>1</v>
      </c>
      <c r="AA57" s="149" t="str">
        <f t="shared" si="47"/>
        <v>H4AF17 - 1</v>
      </c>
      <c r="AB57" s="60">
        <f t="shared" ref="AB57:AB115" ca="1" si="49">IF(V57="VENCIDO",1,IF(V57="PRÓXIMO A VENCER",2,IF(V57="EN TERMINO",3,IF(V57="CON AVANCE",4,IF(V57="CUMPLIDO",5,)))))</f>
        <v>2</v>
      </c>
      <c r="AC57" s="60">
        <f t="shared" ca="1" si="30"/>
        <v>2</v>
      </c>
      <c r="AD57" s="60" t="str">
        <f t="shared" si="29"/>
        <v>H4AF17.</v>
      </c>
      <c r="AE57" s="60" t="str">
        <f t="shared" si="18"/>
        <v>H4AF17</v>
      </c>
      <c r="AF57" s="65"/>
      <c r="AG57" s="66"/>
      <c r="AH57" s="67"/>
      <c r="AI57" s="18"/>
      <c r="AJ57" s="19"/>
      <c r="AK57" s="19"/>
      <c r="AL57" s="19"/>
      <c r="AM57" s="19"/>
      <c r="AN57" s="19"/>
      <c r="AO57" s="19"/>
    </row>
    <row r="58" spans="1:41" s="58" customFormat="1" ht="168" customHeight="1" x14ac:dyDescent="0.2">
      <c r="A58" s="79">
        <v>50</v>
      </c>
      <c r="B58" s="90">
        <v>57</v>
      </c>
      <c r="C58" s="79" t="s">
        <v>2121</v>
      </c>
      <c r="D58" s="85" t="s">
        <v>131</v>
      </c>
      <c r="E58" s="84" t="s">
        <v>2269</v>
      </c>
      <c r="F58" s="84" t="s">
        <v>2270</v>
      </c>
      <c r="G58" s="84" t="s">
        <v>2271</v>
      </c>
      <c r="H58" s="84" t="s">
        <v>2821</v>
      </c>
      <c r="I58" s="85" t="s">
        <v>957</v>
      </c>
      <c r="J58" s="85">
        <v>2</v>
      </c>
      <c r="K58" s="86">
        <v>43313</v>
      </c>
      <c r="L58" s="86">
        <v>43677</v>
      </c>
      <c r="M58" s="87">
        <f t="shared" si="16"/>
        <v>52</v>
      </c>
      <c r="N58" s="85" t="s">
        <v>1045</v>
      </c>
      <c r="O58" s="85">
        <v>1</v>
      </c>
      <c r="P58" s="81"/>
      <c r="Q58" s="88">
        <f t="shared" si="41"/>
        <v>50</v>
      </c>
      <c r="R58" s="89">
        <f t="shared" si="42"/>
        <v>26</v>
      </c>
      <c r="S58" s="89">
        <f t="shared" ca="1" si="43"/>
        <v>0</v>
      </c>
      <c r="T58" s="89">
        <f t="shared" ca="1" si="44"/>
        <v>0</v>
      </c>
      <c r="U58" s="90" t="str">
        <f t="shared" ca="1" si="35"/>
        <v>NO</v>
      </c>
      <c r="V58" s="148" t="str">
        <f t="shared" ca="1" si="45"/>
        <v>PRÓXIMO A VENCER</v>
      </c>
      <c r="W58" s="148" t="str">
        <f t="shared" ca="1" si="17"/>
        <v>PRÓXIMO A VENCER</v>
      </c>
      <c r="X58" s="149" t="s">
        <v>2463</v>
      </c>
      <c r="Y58" s="149" t="str">
        <f t="shared" si="48"/>
        <v>H5AF17</v>
      </c>
      <c r="Z58" s="149">
        <f t="shared" si="46"/>
        <v>1</v>
      </c>
      <c r="AA58" s="149" t="str">
        <f t="shared" si="47"/>
        <v>H5AF17 - 1</v>
      </c>
      <c r="AB58" s="60">
        <f t="shared" ca="1" si="49"/>
        <v>2</v>
      </c>
      <c r="AC58" s="60">
        <f t="shared" ca="1" si="30"/>
        <v>2</v>
      </c>
      <c r="AD58" s="60" t="str">
        <f t="shared" si="29"/>
        <v>H5AF17.</v>
      </c>
      <c r="AE58" s="60" t="str">
        <f t="shared" si="18"/>
        <v>H5AF17</v>
      </c>
      <c r="AF58" s="65"/>
      <c r="AG58" s="66"/>
      <c r="AH58" s="67"/>
      <c r="AI58" s="18"/>
      <c r="AJ58" s="19"/>
      <c r="AK58" s="19"/>
      <c r="AL58" s="19"/>
      <c r="AM58" s="19"/>
      <c r="AN58" s="19"/>
      <c r="AO58" s="19"/>
    </row>
    <row r="59" spans="1:41" s="58" customFormat="1" ht="168" customHeight="1" x14ac:dyDescent="0.2">
      <c r="A59" s="79">
        <v>51</v>
      </c>
      <c r="B59" s="90">
        <v>58</v>
      </c>
      <c r="C59" s="79" t="s">
        <v>2461</v>
      </c>
      <c r="D59" s="85" t="s">
        <v>131</v>
      </c>
      <c r="E59" s="84" t="s">
        <v>2272</v>
      </c>
      <c r="F59" s="84" t="s">
        <v>2273</v>
      </c>
      <c r="G59" s="84" t="s">
        <v>2274</v>
      </c>
      <c r="H59" s="84" t="s">
        <v>2275</v>
      </c>
      <c r="I59" s="85" t="s">
        <v>957</v>
      </c>
      <c r="J59" s="85">
        <v>2</v>
      </c>
      <c r="K59" s="86">
        <v>43313</v>
      </c>
      <c r="L59" s="86">
        <v>43677</v>
      </c>
      <c r="M59" s="87">
        <f t="shared" si="16"/>
        <v>52</v>
      </c>
      <c r="N59" s="85" t="s">
        <v>2167</v>
      </c>
      <c r="O59" s="85">
        <v>1.6</v>
      </c>
      <c r="P59" s="81" t="s">
        <v>2897</v>
      </c>
      <c r="Q59" s="88">
        <f t="shared" si="41"/>
        <v>80</v>
      </c>
      <c r="R59" s="89">
        <f t="shared" si="42"/>
        <v>41.6</v>
      </c>
      <c r="S59" s="89">
        <f t="shared" ca="1" si="43"/>
        <v>0</v>
      </c>
      <c r="T59" s="89">
        <f t="shared" ca="1" si="44"/>
        <v>0</v>
      </c>
      <c r="U59" s="90" t="str">
        <f t="shared" ca="1" si="35"/>
        <v>NO</v>
      </c>
      <c r="V59" s="148" t="str">
        <f t="shared" ca="1" si="45"/>
        <v>PRÓXIMO A VENCER</v>
      </c>
      <c r="W59" s="148" t="str">
        <f t="shared" ca="1" si="17"/>
        <v>PRÓXIMO A VENCER</v>
      </c>
      <c r="X59" s="149" t="s">
        <v>2463</v>
      </c>
      <c r="Y59" s="149" t="str">
        <f t="shared" si="48"/>
        <v>H6AF17</v>
      </c>
      <c r="Z59" s="149">
        <f t="shared" si="46"/>
        <v>1</v>
      </c>
      <c r="AA59" s="149" t="str">
        <f t="shared" si="47"/>
        <v>H6AF17 - 1</v>
      </c>
      <c r="AB59" s="60">
        <f t="shared" ca="1" si="49"/>
        <v>2</v>
      </c>
      <c r="AC59" s="60">
        <f t="shared" ca="1" si="30"/>
        <v>2</v>
      </c>
      <c r="AD59" s="60" t="str">
        <f t="shared" si="29"/>
        <v>H6AF17.</v>
      </c>
      <c r="AE59" s="60" t="str">
        <f t="shared" si="18"/>
        <v>H6AF17</v>
      </c>
      <c r="AF59" s="65"/>
      <c r="AG59" s="66"/>
      <c r="AH59" s="67"/>
      <c r="AI59" s="18"/>
      <c r="AJ59" s="19"/>
      <c r="AK59" s="19"/>
      <c r="AL59" s="19"/>
      <c r="AM59" s="19"/>
      <c r="AN59" s="19"/>
      <c r="AO59" s="19"/>
    </row>
    <row r="60" spans="1:41" s="58" customFormat="1" ht="168" customHeight="1" x14ac:dyDescent="0.2">
      <c r="A60" s="79">
        <v>52</v>
      </c>
      <c r="B60" s="90">
        <v>59</v>
      </c>
      <c r="C60" s="79" t="s">
        <v>2461</v>
      </c>
      <c r="D60" s="85" t="s">
        <v>131</v>
      </c>
      <c r="E60" s="84" t="s">
        <v>2276</v>
      </c>
      <c r="F60" s="84" t="s">
        <v>2277</v>
      </c>
      <c r="G60" s="84" t="s">
        <v>2278</v>
      </c>
      <c r="H60" s="84" t="s">
        <v>2822</v>
      </c>
      <c r="I60" s="85" t="s">
        <v>2279</v>
      </c>
      <c r="J60" s="85">
        <v>3</v>
      </c>
      <c r="K60" s="86">
        <v>43313</v>
      </c>
      <c r="L60" s="86">
        <v>43497</v>
      </c>
      <c r="M60" s="87">
        <f t="shared" si="16"/>
        <v>26.285714285714285</v>
      </c>
      <c r="N60" s="85" t="s">
        <v>2280</v>
      </c>
      <c r="O60" s="85">
        <v>0</v>
      </c>
      <c r="P60" s="81"/>
      <c r="Q60" s="88">
        <f t="shared" si="41"/>
        <v>0</v>
      </c>
      <c r="R60" s="89">
        <f t="shared" si="42"/>
        <v>0</v>
      </c>
      <c r="S60" s="89">
        <f t="shared" ca="1" si="43"/>
        <v>0</v>
      </c>
      <c r="T60" s="89">
        <f t="shared" ca="1" si="44"/>
        <v>26.285714285714285</v>
      </c>
      <c r="U60" s="90" t="str">
        <f t="shared" ca="1" si="35"/>
        <v>NO</v>
      </c>
      <c r="V60" s="148" t="str">
        <f t="shared" ca="1" si="45"/>
        <v>VENCIDO</v>
      </c>
      <c r="W60" s="148" t="str">
        <f t="shared" ca="1" si="17"/>
        <v>VENCIDO</v>
      </c>
      <c r="X60" s="149" t="s">
        <v>2463</v>
      </c>
      <c r="Y60" s="149" t="str">
        <f t="shared" si="48"/>
        <v>H7AF17</v>
      </c>
      <c r="Z60" s="149">
        <f t="shared" si="46"/>
        <v>1</v>
      </c>
      <c r="AA60" s="149" t="str">
        <f t="shared" si="47"/>
        <v>H7AF17 - 1</v>
      </c>
      <c r="AB60" s="60">
        <f t="shared" ca="1" si="49"/>
        <v>1</v>
      </c>
      <c r="AC60" s="60">
        <f t="shared" ca="1" si="30"/>
        <v>1</v>
      </c>
      <c r="AD60" s="60" t="str">
        <f t="shared" si="29"/>
        <v>H7AF17.</v>
      </c>
      <c r="AE60" s="60" t="str">
        <f t="shared" si="18"/>
        <v>H7AF17</v>
      </c>
      <c r="AF60" s="65"/>
      <c r="AG60" s="66"/>
      <c r="AH60" s="67"/>
      <c r="AI60" s="18"/>
      <c r="AJ60" s="19"/>
      <c r="AK60" s="19"/>
      <c r="AL60" s="19"/>
      <c r="AM60" s="19"/>
      <c r="AN60" s="19"/>
      <c r="AO60" s="19"/>
    </row>
    <row r="61" spans="1:41" s="58" customFormat="1" ht="168" customHeight="1" x14ac:dyDescent="0.2">
      <c r="A61" s="79">
        <v>53</v>
      </c>
      <c r="B61" s="90">
        <v>60</v>
      </c>
      <c r="C61" s="79" t="s">
        <v>2121</v>
      </c>
      <c r="D61" s="85" t="s">
        <v>131</v>
      </c>
      <c r="E61" s="84" t="s">
        <v>2281</v>
      </c>
      <c r="F61" s="84" t="s">
        <v>2282</v>
      </c>
      <c r="G61" s="84" t="s">
        <v>2283</v>
      </c>
      <c r="H61" s="84" t="s">
        <v>2284</v>
      </c>
      <c r="I61" s="85" t="s">
        <v>27</v>
      </c>
      <c r="J61" s="85">
        <v>2</v>
      </c>
      <c r="K61" s="86">
        <v>43344</v>
      </c>
      <c r="L61" s="86">
        <v>43525</v>
      </c>
      <c r="M61" s="87">
        <f t="shared" si="16"/>
        <v>25.857142857142858</v>
      </c>
      <c r="N61" s="85" t="s">
        <v>1104</v>
      </c>
      <c r="O61" s="85">
        <v>2</v>
      </c>
      <c r="P61" s="81"/>
      <c r="Q61" s="88">
        <f t="shared" si="41"/>
        <v>100</v>
      </c>
      <c r="R61" s="89">
        <f t="shared" si="42"/>
        <v>25.857142857142858</v>
      </c>
      <c r="S61" s="89">
        <f t="shared" ca="1" si="43"/>
        <v>25.857142857142858</v>
      </c>
      <c r="T61" s="89">
        <f t="shared" ca="1" si="44"/>
        <v>25.857142857142858</v>
      </c>
      <c r="U61" s="90" t="str">
        <f t="shared" si="35"/>
        <v>SI</v>
      </c>
      <c r="V61" s="148" t="str">
        <f t="shared" si="45"/>
        <v>CUMPLIDO</v>
      </c>
      <c r="W61" s="148" t="str">
        <f t="shared" si="17"/>
        <v>CUMPLIDO</v>
      </c>
      <c r="X61" s="149" t="s">
        <v>2463</v>
      </c>
      <c r="Y61" s="149" t="str">
        <f t="shared" si="48"/>
        <v>H8AF17</v>
      </c>
      <c r="Z61" s="149">
        <f t="shared" si="46"/>
        <v>1</v>
      </c>
      <c r="AA61" s="149" t="str">
        <f t="shared" si="47"/>
        <v>H8AF17 - 1</v>
      </c>
      <c r="AB61" s="60">
        <f t="shared" si="49"/>
        <v>5</v>
      </c>
      <c r="AC61" s="60">
        <f t="shared" si="30"/>
        <v>5</v>
      </c>
      <c r="AD61" s="60" t="str">
        <f t="shared" si="29"/>
        <v>H8AF17.</v>
      </c>
      <c r="AE61" s="60" t="str">
        <f t="shared" si="18"/>
        <v>H8AF17</v>
      </c>
      <c r="AF61" s="65"/>
      <c r="AG61" s="66"/>
      <c r="AH61" s="67"/>
      <c r="AI61" s="18"/>
      <c r="AJ61" s="19"/>
      <c r="AK61" s="19"/>
      <c r="AL61" s="19"/>
      <c r="AM61" s="19"/>
      <c r="AN61" s="19"/>
      <c r="AO61" s="19"/>
    </row>
    <row r="62" spans="1:41" s="58" customFormat="1" ht="168" customHeight="1" x14ac:dyDescent="0.2">
      <c r="A62" s="79">
        <v>54</v>
      </c>
      <c r="B62" s="90">
        <v>61</v>
      </c>
      <c r="C62" s="79" t="s">
        <v>2123</v>
      </c>
      <c r="D62" s="85" t="s">
        <v>131</v>
      </c>
      <c r="E62" s="84" t="s">
        <v>2285</v>
      </c>
      <c r="F62" s="84" t="s">
        <v>2286</v>
      </c>
      <c r="G62" s="84" t="s">
        <v>2287</v>
      </c>
      <c r="H62" s="84" t="s">
        <v>2288</v>
      </c>
      <c r="I62" s="85" t="s">
        <v>2289</v>
      </c>
      <c r="J62" s="85">
        <v>1</v>
      </c>
      <c r="K62" s="86">
        <v>43313</v>
      </c>
      <c r="L62" s="86">
        <v>43707</v>
      </c>
      <c r="M62" s="87">
        <f t="shared" si="16"/>
        <v>56.285714285714285</v>
      </c>
      <c r="N62" s="85" t="s">
        <v>1104</v>
      </c>
      <c r="O62" s="85">
        <v>0</v>
      </c>
      <c r="P62" s="81"/>
      <c r="Q62" s="88">
        <f t="shared" si="41"/>
        <v>0</v>
      </c>
      <c r="R62" s="89">
        <f t="shared" si="42"/>
        <v>0</v>
      </c>
      <c r="S62" s="89">
        <f t="shared" ca="1" si="43"/>
        <v>0</v>
      </c>
      <c r="T62" s="89">
        <f t="shared" ca="1" si="44"/>
        <v>0</v>
      </c>
      <c r="U62" s="90" t="str">
        <f t="shared" ca="1" si="35"/>
        <v>NO</v>
      </c>
      <c r="V62" s="148" t="str">
        <f t="shared" ca="1" si="45"/>
        <v>EN TERMINO</v>
      </c>
      <c r="W62" s="148" t="str">
        <f t="shared" ca="1" si="17"/>
        <v>EN TERMINO</v>
      </c>
      <c r="X62" s="149" t="s">
        <v>2463</v>
      </c>
      <c r="Y62" s="149" t="str">
        <f t="shared" si="48"/>
        <v>H9AF17</v>
      </c>
      <c r="Z62" s="149">
        <f t="shared" si="46"/>
        <v>1</v>
      </c>
      <c r="AA62" s="149" t="str">
        <f t="shared" si="47"/>
        <v>H9AF17 - 1</v>
      </c>
      <c r="AB62" s="60">
        <f t="shared" ca="1" si="49"/>
        <v>3</v>
      </c>
      <c r="AC62" s="60">
        <f t="shared" ca="1" si="30"/>
        <v>3</v>
      </c>
      <c r="AD62" s="60" t="str">
        <f t="shared" si="29"/>
        <v>H9AF17.</v>
      </c>
      <c r="AE62" s="60" t="str">
        <f t="shared" si="18"/>
        <v>H9AF17</v>
      </c>
      <c r="AF62" s="65"/>
      <c r="AG62" s="66"/>
      <c r="AH62" s="67"/>
      <c r="AI62" s="18"/>
      <c r="AJ62" s="19"/>
      <c r="AK62" s="19"/>
      <c r="AL62" s="19"/>
      <c r="AM62" s="19"/>
      <c r="AN62" s="19"/>
      <c r="AO62" s="19"/>
    </row>
    <row r="63" spans="1:41" s="58" customFormat="1" ht="212.25" customHeight="1" x14ac:dyDescent="0.2">
      <c r="A63" s="79">
        <v>55</v>
      </c>
      <c r="B63" s="90">
        <v>62</v>
      </c>
      <c r="C63" s="79" t="s">
        <v>2121</v>
      </c>
      <c r="D63" s="85" t="s">
        <v>123</v>
      </c>
      <c r="E63" s="84" t="s">
        <v>2290</v>
      </c>
      <c r="F63" s="84" t="s">
        <v>2291</v>
      </c>
      <c r="G63" s="84" t="s">
        <v>2292</v>
      </c>
      <c r="H63" s="84" t="s">
        <v>2823</v>
      </c>
      <c r="I63" s="85" t="s">
        <v>957</v>
      </c>
      <c r="J63" s="85">
        <v>2</v>
      </c>
      <c r="K63" s="86">
        <v>43313</v>
      </c>
      <c r="L63" s="86">
        <v>43677</v>
      </c>
      <c r="M63" s="87">
        <f t="shared" si="16"/>
        <v>52</v>
      </c>
      <c r="N63" s="85" t="s">
        <v>2293</v>
      </c>
      <c r="O63" s="85">
        <v>0</v>
      </c>
      <c r="P63" s="81"/>
      <c r="Q63" s="88">
        <f t="shared" si="41"/>
        <v>0</v>
      </c>
      <c r="R63" s="89">
        <f t="shared" si="42"/>
        <v>0</v>
      </c>
      <c r="S63" s="89">
        <f t="shared" ca="1" si="43"/>
        <v>0</v>
      </c>
      <c r="T63" s="89">
        <f t="shared" ca="1" si="44"/>
        <v>0</v>
      </c>
      <c r="U63" s="90" t="str">
        <f t="shared" ca="1" si="35"/>
        <v>NO</v>
      </c>
      <c r="V63" s="148" t="str">
        <f t="shared" ca="1" si="45"/>
        <v>PRÓXIMO A VENCER</v>
      </c>
      <c r="W63" s="148" t="str">
        <f t="shared" ca="1" si="17"/>
        <v>PRÓXIMO A VENCER</v>
      </c>
      <c r="X63" s="149" t="s">
        <v>2463</v>
      </c>
      <c r="Y63" s="149" t="str">
        <f t="shared" si="48"/>
        <v>H10AF17</v>
      </c>
      <c r="Z63" s="149">
        <f t="shared" si="46"/>
        <v>1</v>
      </c>
      <c r="AA63" s="149" t="str">
        <f t="shared" si="47"/>
        <v>H10AF17 - 1</v>
      </c>
      <c r="AB63" s="60">
        <f t="shared" ca="1" si="49"/>
        <v>2</v>
      </c>
      <c r="AC63" s="60">
        <f t="shared" ca="1" si="30"/>
        <v>2</v>
      </c>
      <c r="AD63" s="60" t="str">
        <f t="shared" si="29"/>
        <v>H10AF17.</v>
      </c>
      <c r="AE63" s="60" t="str">
        <f t="shared" si="18"/>
        <v>H10AF17</v>
      </c>
      <c r="AF63" s="65"/>
      <c r="AG63" s="66"/>
      <c r="AH63" s="67"/>
      <c r="AI63" s="18"/>
      <c r="AJ63" s="19"/>
      <c r="AK63" s="19"/>
      <c r="AL63" s="19"/>
      <c r="AM63" s="19"/>
      <c r="AN63" s="19"/>
      <c r="AO63" s="19"/>
    </row>
    <row r="64" spans="1:41" s="58" customFormat="1" ht="275.25" customHeight="1" x14ac:dyDescent="0.2">
      <c r="A64" s="79">
        <v>56</v>
      </c>
      <c r="B64" s="90">
        <v>63</v>
      </c>
      <c r="C64" s="79" t="s">
        <v>2461</v>
      </c>
      <c r="D64" s="85" t="s">
        <v>31</v>
      </c>
      <c r="E64" s="84" t="s">
        <v>2294</v>
      </c>
      <c r="F64" s="84" t="s">
        <v>2295</v>
      </c>
      <c r="G64" s="84" t="s">
        <v>2296</v>
      </c>
      <c r="H64" s="84" t="s">
        <v>2552</v>
      </c>
      <c r="I64" s="85" t="s">
        <v>61</v>
      </c>
      <c r="J64" s="85">
        <v>4</v>
      </c>
      <c r="K64" s="86">
        <v>43313</v>
      </c>
      <c r="L64" s="86">
        <v>43676</v>
      </c>
      <c r="M64" s="87">
        <f t="shared" si="16"/>
        <v>51.857142857142854</v>
      </c>
      <c r="N64" s="85" t="s">
        <v>2553</v>
      </c>
      <c r="O64" s="85">
        <v>0</v>
      </c>
      <c r="P64" s="81"/>
      <c r="Q64" s="88">
        <f t="shared" si="41"/>
        <v>0</v>
      </c>
      <c r="R64" s="89">
        <f t="shared" si="42"/>
        <v>0</v>
      </c>
      <c r="S64" s="89">
        <f t="shared" ca="1" si="43"/>
        <v>0</v>
      </c>
      <c r="T64" s="89">
        <f t="shared" ca="1" si="44"/>
        <v>0</v>
      </c>
      <c r="U64" s="90" t="str">
        <f t="shared" ca="1" si="35"/>
        <v>NO</v>
      </c>
      <c r="V64" s="148" t="str">
        <f t="shared" ca="1" si="45"/>
        <v>PRÓXIMO A VENCER</v>
      </c>
      <c r="W64" s="148" t="str">
        <f t="shared" ca="1" si="17"/>
        <v>PRÓXIMO A VENCER</v>
      </c>
      <c r="X64" s="149" t="s">
        <v>2463</v>
      </c>
      <c r="Y64" s="149" t="str">
        <f t="shared" si="48"/>
        <v>H11AF17</v>
      </c>
      <c r="Z64" s="149">
        <f t="shared" si="46"/>
        <v>1</v>
      </c>
      <c r="AA64" s="149" t="str">
        <f t="shared" si="47"/>
        <v>H11AF17 - 1</v>
      </c>
      <c r="AB64" s="60">
        <f t="shared" ca="1" si="49"/>
        <v>2</v>
      </c>
      <c r="AC64" s="60">
        <f t="shared" ca="1" si="30"/>
        <v>2</v>
      </c>
      <c r="AD64" s="60" t="str">
        <f t="shared" si="29"/>
        <v>H11AF17.</v>
      </c>
      <c r="AE64" s="60" t="str">
        <f t="shared" si="18"/>
        <v>H11AF17</v>
      </c>
      <c r="AF64" s="65"/>
      <c r="AG64" s="66"/>
      <c r="AH64" s="67"/>
      <c r="AI64" s="18"/>
      <c r="AJ64" s="19"/>
      <c r="AK64" s="19"/>
      <c r="AL64" s="19"/>
      <c r="AM64" s="19"/>
      <c r="AN64" s="19"/>
      <c r="AO64" s="19"/>
    </row>
    <row r="65" spans="1:41" s="58" customFormat="1" ht="278.25" customHeight="1" x14ac:dyDescent="0.2">
      <c r="A65" s="79">
        <v>57</v>
      </c>
      <c r="B65" s="90">
        <v>64</v>
      </c>
      <c r="C65" s="79" t="s">
        <v>2461</v>
      </c>
      <c r="D65" s="85" t="s">
        <v>31</v>
      </c>
      <c r="E65" s="84" t="s">
        <v>2297</v>
      </c>
      <c r="F65" s="84" t="s">
        <v>2298</v>
      </c>
      <c r="G65" s="84" t="s">
        <v>2296</v>
      </c>
      <c r="H65" s="84" t="s">
        <v>2552</v>
      </c>
      <c r="I65" s="85" t="s">
        <v>61</v>
      </c>
      <c r="J65" s="85">
        <v>4</v>
      </c>
      <c r="K65" s="86">
        <v>43313</v>
      </c>
      <c r="L65" s="86">
        <v>43676</v>
      </c>
      <c r="M65" s="87">
        <f t="shared" si="16"/>
        <v>51.857142857142854</v>
      </c>
      <c r="N65" s="85" t="s">
        <v>2553</v>
      </c>
      <c r="O65" s="85">
        <v>0</v>
      </c>
      <c r="P65" s="81"/>
      <c r="Q65" s="88">
        <f t="shared" si="41"/>
        <v>0</v>
      </c>
      <c r="R65" s="89">
        <f t="shared" si="42"/>
        <v>0</v>
      </c>
      <c r="S65" s="89">
        <f t="shared" ca="1" si="43"/>
        <v>0</v>
      </c>
      <c r="T65" s="89">
        <f t="shared" ca="1" si="44"/>
        <v>0</v>
      </c>
      <c r="U65" s="90" t="str">
        <f t="shared" ca="1" si="35"/>
        <v>NO</v>
      </c>
      <c r="V65" s="148" t="str">
        <f t="shared" ca="1" si="45"/>
        <v>PRÓXIMO A VENCER</v>
      </c>
      <c r="W65" s="148" t="str">
        <f t="shared" ca="1" si="17"/>
        <v>PRÓXIMO A VENCER</v>
      </c>
      <c r="X65" s="149" t="s">
        <v>2463</v>
      </c>
      <c r="Y65" s="149" t="str">
        <f t="shared" si="48"/>
        <v>H12AF17</v>
      </c>
      <c r="Z65" s="149">
        <f t="shared" si="46"/>
        <v>1</v>
      </c>
      <c r="AA65" s="149" t="str">
        <f t="shared" si="47"/>
        <v>H12AF17 - 1</v>
      </c>
      <c r="AB65" s="60">
        <f t="shared" ca="1" si="49"/>
        <v>2</v>
      </c>
      <c r="AC65" s="60">
        <f t="shared" ca="1" si="30"/>
        <v>2</v>
      </c>
      <c r="AD65" s="60" t="str">
        <f t="shared" si="29"/>
        <v>H12AF17.</v>
      </c>
      <c r="AE65" s="60" t="str">
        <f t="shared" si="18"/>
        <v>H12AF17</v>
      </c>
      <c r="AF65" s="65"/>
      <c r="AG65" s="66"/>
      <c r="AH65" s="67"/>
      <c r="AI65" s="18"/>
      <c r="AJ65" s="19"/>
      <c r="AK65" s="19"/>
      <c r="AL65" s="19"/>
      <c r="AM65" s="19"/>
      <c r="AN65" s="19"/>
      <c r="AO65" s="19"/>
    </row>
    <row r="66" spans="1:41" s="58" customFormat="1" ht="168" customHeight="1" x14ac:dyDescent="0.2">
      <c r="A66" s="79">
        <v>58</v>
      </c>
      <c r="B66" s="90">
        <v>65</v>
      </c>
      <c r="C66" s="79" t="s">
        <v>2123</v>
      </c>
      <c r="D66" s="85" t="s">
        <v>126</v>
      </c>
      <c r="E66" s="84" t="s">
        <v>2299</v>
      </c>
      <c r="F66" s="84" t="s">
        <v>2300</v>
      </c>
      <c r="G66" s="84" t="s">
        <v>2287</v>
      </c>
      <c r="H66" s="84" t="s">
        <v>2824</v>
      </c>
      <c r="I66" s="85" t="s">
        <v>2301</v>
      </c>
      <c r="J66" s="85">
        <v>2</v>
      </c>
      <c r="K66" s="86">
        <v>43344</v>
      </c>
      <c r="L66" s="86">
        <v>43524</v>
      </c>
      <c r="M66" s="87">
        <f t="shared" si="16"/>
        <v>25.714285714285715</v>
      </c>
      <c r="N66" s="85" t="s">
        <v>1104</v>
      </c>
      <c r="O66" s="85">
        <v>2</v>
      </c>
      <c r="P66" s="81"/>
      <c r="Q66" s="88">
        <f t="shared" si="41"/>
        <v>100</v>
      </c>
      <c r="R66" s="89">
        <f t="shared" si="42"/>
        <v>25.714285714285715</v>
      </c>
      <c r="S66" s="89">
        <f t="shared" ca="1" si="43"/>
        <v>25.714285714285715</v>
      </c>
      <c r="T66" s="89">
        <f t="shared" ca="1" si="44"/>
        <v>25.714285714285715</v>
      </c>
      <c r="U66" s="90" t="str">
        <f t="shared" si="35"/>
        <v>SI</v>
      </c>
      <c r="V66" s="148" t="str">
        <f t="shared" si="45"/>
        <v>CUMPLIDO</v>
      </c>
      <c r="W66" s="148" t="str">
        <f t="shared" si="17"/>
        <v>CUMPLIDO</v>
      </c>
      <c r="X66" s="149" t="s">
        <v>2463</v>
      </c>
      <c r="Y66" s="149" t="str">
        <f t="shared" si="48"/>
        <v>H13AF17</v>
      </c>
      <c r="Z66" s="149">
        <f t="shared" si="46"/>
        <v>1</v>
      </c>
      <c r="AA66" s="149" t="str">
        <f t="shared" si="47"/>
        <v>H13AF17 - 1</v>
      </c>
      <c r="AB66" s="60">
        <f t="shared" si="49"/>
        <v>5</v>
      </c>
      <c r="AC66" s="60">
        <f t="shared" si="30"/>
        <v>5</v>
      </c>
      <c r="AD66" s="60" t="str">
        <f t="shared" si="29"/>
        <v>H13AF17.</v>
      </c>
      <c r="AE66" s="60" t="str">
        <f t="shared" si="18"/>
        <v>H13AF17</v>
      </c>
      <c r="AF66" s="65"/>
      <c r="AG66" s="66"/>
      <c r="AH66" s="67"/>
      <c r="AI66" s="18"/>
      <c r="AJ66" s="19"/>
      <c r="AK66" s="19"/>
      <c r="AL66" s="19"/>
      <c r="AM66" s="19"/>
      <c r="AN66" s="19"/>
      <c r="AO66" s="19"/>
    </row>
    <row r="67" spans="1:41" s="58" customFormat="1" ht="282" customHeight="1" x14ac:dyDescent="0.2">
      <c r="A67" s="79">
        <v>59</v>
      </c>
      <c r="B67" s="90">
        <v>66</v>
      </c>
      <c r="C67" s="79" t="s">
        <v>2461</v>
      </c>
      <c r="D67" s="85" t="s">
        <v>31</v>
      </c>
      <c r="E67" s="84" t="s">
        <v>2302</v>
      </c>
      <c r="F67" s="84" t="s">
        <v>2303</v>
      </c>
      <c r="G67" s="84" t="s">
        <v>2296</v>
      </c>
      <c r="H67" s="84" t="s">
        <v>2554</v>
      </c>
      <c r="I67" s="85" t="s">
        <v>61</v>
      </c>
      <c r="J67" s="85">
        <v>4</v>
      </c>
      <c r="K67" s="86">
        <v>43313</v>
      </c>
      <c r="L67" s="86">
        <v>43676</v>
      </c>
      <c r="M67" s="87">
        <f t="shared" si="16"/>
        <v>51.857142857142854</v>
      </c>
      <c r="N67" s="85" t="s">
        <v>2553</v>
      </c>
      <c r="O67" s="85">
        <v>0</v>
      </c>
      <c r="P67" s="81"/>
      <c r="Q67" s="88">
        <f t="shared" si="41"/>
        <v>0</v>
      </c>
      <c r="R67" s="89">
        <f t="shared" si="42"/>
        <v>0</v>
      </c>
      <c r="S67" s="89">
        <f t="shared" ca="1" si="43"/>
        <v>0</v>
      </c>
      <c r="T67" s="89">
        <f t="shared" ca="1" si="44"/>
        <v>0</v>
      </c>
      <c r="U67" s="90" t="str">
        <f t="shared" ca="1" si="35"/>
        <v>NO</v>
      </c>
      <c r="V67" s="148" t="str">
        <f t="shared" ca="1" si="45"/>
        <v>PRÓXIMO A VENCER</v>
      </c>
      <c r="W67" s="148" t="str">
        <f t="shared" ca="1" si="17"/>
        <v>PRÓXIMO A VENCER</v>
      </c>
      <c r="X67" s="149" t="s">
        <v>2463</v>
      </c>
      <c r="Y67" s="149" t="str">
        <f t="shared" si="48"/>
        <v>H14AF17</v>
      </c>
      <c r="Z67" s="149">
        <f t="shared" si="46"/>
        <v>1</v>
      </c>
      <c r="AA67" s="149" t="str">
        <f t="shared" si="47"/>
        <v>H14AF17 - 1</v>
      </c>
      <c r="AB67" s="60">
        <f t="shared" ca="1" si="49"/>
        <v>2</v>
      </c>
      <c r="AC67" s="60">
        <f t="shared" ca="1" si="30"/>
        <v>2</v>
      </c>
      <c r="AD67" s="60" t="str">
        <f t="shared" si="29"/>
        <v>H14AF17.</v>
      </c>
      <c r="AE67" s="60" t="str">
        <f t="shared" si="18"/>
        <v>H14AF17</v>
      </c>
      <c r="AF67" s="65"/>
      <c r="AG67" s="66"/>
      <c r="AH67" s="67"/>
      <c r="AI67" s="18"/>
      <c r="AJ67" s="19"/>
      <c r="AK67" s="19"/>
      <c r="AL67" s="19"/>
      <c r="AM67" s="19"/>
      <c r="AN67" s="19"/>
      <c r="AO67" s="19"/>
    </row>
    <row r="68" spans="1:41" s="58" customFormat="1" ht="168" customHeight="1" x14ac:dyDescent="0.2">
      <c r="A68" s="79">
        <v>60</v>
      </c>
      <c r="B68" s="90">
        <v>67</v>
      </c>
      <c r="C68" s="79" t="s">
        <v>2121</v>
      </c>
      <c r="D68" s="85" t="s">
        <v>31</v>
      </c>
      <c r="E68" s="84" t="s">
        <v>2304</v>
      </c>
      <c r="F68" s="84" t="s">
        <v>2305</v>
      </c>
      <c r="G68" s="84" t="s">
        <v>2306</v>
      </c>
      <c r="H68" s="84" t="s">
        <v>2307</v>
      </c>
      <c r="I68" s="85" t="s">
        <v>2308</v>
      </c>
      <c r="J68" s="85">
        <v>1</v>
      </c>
      <c r="K68" s="86">
        <v>43313</v>
      </c>
      <c r="L68" s="86">
        <v>43342</v>
      </c>
      <c r="M68" s="87">
        <f t="shared" si="16"/>
        <v>4.1428571428571432</v>
      </c>
      <c r="N68" s="85" t="s">
        <v>1104</v>
      </c>
      <c r="O68" s="81">
        <v>1</v>
      </c>
      <c r="P68" s="81"/>
      <c r="Q68" s="88">
        <f t="shared" si="41"/>
        <v>100</v>
      </c>
      <c r="R68" s="89">
        <f t="shared" si="42"/>
        <v>4.1428571428571432</v>
      </c>
      <c r="S68" s="89">
        <f t="shared" ca="1" si="43"/>
        <v>4.1428571428571432</v>
      </c>
      <c r="T68" s="89">
        <f t="shared" ca="1" si="44"/>
        <v>4.1428571428571432</v>
      </c>
      <c r="U68" s="90" t="str">
        <f t="shared" si="35"/>
        <v>SI</v>
      </c>
      <c r="V68" s="148" t="str">
        <f t="shared" si="45"/>
        <v>CUMPLIDO</v>
      </c>
      <c r="W68" s="148" t="str">
        <f t="shared" si="17"/>
        <v>CUMPLIDO</v>
      </c>
      <c r="X68" s="149" t="s">
        <v>2463</v>
      </c>
      <c r="Y68" s="149" t="str">
        <f t="shared" si="48"/>
        <v>H15AF17</v>
      </c>
      <c r="Z68" s="149">
        <f t="shared" si="46"/>
        <v>1</v>
      </c>
      <c r="AA68" s="149" t="str">
        <f t="shared" si="47"/>
        <v>H15AF17 - 1</v>
      </c>
      <c r="AB68" s="60">
        <f t="shared" si="49"/>
        <v>5</v>
      </c>
      <c r="AC68" s="60">
        <f t="shared" si="30"/>
        <v>5</v>
      </c>
      <c r="AD68" s="60" t="str">
        <f t="shared" si="29"/>
        <v>H15AF17.</v>
      </c>
      <c r="AE68" s="60" t="str">
        <f t="shared" si="18"/>
        <v>H15AF17</v>
      </c>
      <c r="AF68" s="65"/>
      <c r="AG68" s="66"/>
      <c r="AH68" s="67"/>
      <c r="AI68" s="18"/>
      <c r="AJ68" s="19"/>
      <c r="AK68" s="19"/>
      <c r="AL68" s="19"/>
      <c r="AM68" s="19"/>
      <c r="AN68" s="19"/>
      <c r="AO68" s="19"/>
    </row>
    <row r="69" spans="1:41" s="58" customFormat="1" ht="168" customHeight="1" x14ac:dyDescent="0.2">
      <c r="A69" s="79">
        <v>61</v>
      </c>
      <c r="B69" s="90">
        <v>68</v>
      </c>
      <c r="C69" s="79" t="s">
        <v>2461</v>
      </c>
      <c r="D69" s="85" t="s">
        <v>31</v>
      </c>
      <c r="E69" s="84" t="s">
        <v>2309</v>
      </c>
      <c r="F69" s="84" t="s">
        <v>2310</v>
      </c>
      <c r="G69" s="84" t="s">
        <v>2311</v>
      </c>
      <c r="H69" s="84" t="s">
        <v>2312</v>
      </c>
      <c r="I69" s="85" t="s">
        <v>957</v>
      </c>
      <c r="J69" s="85">
        <v>2</v>
      </c>
      <c r="K69" s="86">
        <v>43313</v>
      </c>
      <c r="L69" s="86">
        <v>43677</v>
      </c>
      <c r="M69" s="87">
        <f t="shared" si="16"/>
        <v>52</v>
      </c>
      <c r="N69" s="85" t="s">
        <v>1045</v>
      </c>
      <c r="O69" s="85">
        <v>0</v>
      </c>
      <c r="P69" s="81"/>
      <c r="Q69" s="88">
        <f t="shared" si="41"/>
        <v>0</v>
      </c>
      <c r="R69" s="89">
        <f t="shared" si="42"/>
        <v>0</v>
      </c>
      <c r="S69" s="89">
        <f t="shared" ca="1" si="43"/>
        <v>0</v>
      </c>
      <c r="T69" s="89">
        <f t="shared" ca="1" si="44"/>
        <v>0</v>
      </c>
      <c r="U69" s="90" t="str">
        <f t="shared" ca="1" si="35"/>
        <v>NO</v>
      </c>
      <c r="V69" s="148" t="str">
        <f t="shared" ca="1" si="45"/>
        <v>PRÓXIMO A VENCER</v>
      </c>
      <c r="W69" s="148" t="str">
        <f t="shared" ca="1" si="17"/>
        <v>PRÓXIMO A VENCER</v>
      </c>
      <c r="X69" s="149" t="s">
        <v>2463</v>
      </c>
      <c r="Y69" s="149" t="str">
        <f t="shared" si="48"/>
        <v>H16AF17</v>
      </c>
      <c r="Z69" s="149">
        <f t="shared" si="46"/>
        <v>1</v>
      </c>
      <c r="AA69" s="149" t="str">
        <f t="shared" si="47"/>
        <v>H16AF17 - 1</v>
      </c>
      <c r="AB69" s="60">
        <f t="shared" ca="1" si="49"/>
        <v>2</v>
      </c>
      <c r="AC69" s="60">
        <f t="shared" ca="1" si="30"/>
        <v>2</v>
      </c>
      <c r="AD69" s="60" t="str">
        <f t="shared" si="29"/>
        <v>H16AF17.</v>
      </c>
      <c r="AE69" s="60" t="str">
        <f t="shared" si="18"/>
        <v>H16AF17</v>
      </c>
      <c r="AF69" s="65"/>
      <c r="AG69" s="66"/>
      <c r="AH69" s="67"/>
      <c r="AI69" s="18"/>
      <c r="AJ69" s="19"/>
      <c r="AK69" s="19"/>
      <c r="AL69" s="19"/>
      <c r="AM69" s="19"/>
      <c r="AN69" s="19"/>
      <c r="AO69" s="19"/>
    </row>
    <row r="70" spans="1:41" s="58" customFormat="1" ht="342" customHeight="1" x14ac:dyDescent="0.2">
      <c r="A70" s="79">
        <v>62</v>
      </c>
      <c r="B70" s="90">
        <v>69</v>
      </c>
      <c r="C70" s="79" t="s">
        <v>2121</v>
      </c>
      <c r="D70" s="85" t="s">
        <v>140</v>
      </c>
      <c r="E70" s="84" t="s">
        <v>2313</v>
      </c>
      <c r="F70" s="84" t="s">
        <v>2314</v>
      </c>
      <c r="G70" s="84" t="s">
        <v>2315</v>
      </c>
      <c r="H70" s="84" t="s">
        <v>2560</v>
      </c>
      <c r="I70" s="85" t="s">
        <v>27</v>
      </c>
      <c r="J70" s="85">
        <v>4</v>
      </c>
      <c r="K70" s="86">
        <v>43313</v>
      </c>
      <c r="L70" s="86">
        <v>43676</v>
      </c>
      <c r="M70" s="87">
        <f t="shared" si="16"/>
        <v>51.857142857142854</v>
      </c>
      <c r="N70" s="85" t="s">
        <v>2553</v>
      </c>
      <c r="O70" s="85">
        <v>0</v>
      </c>
      <c r="P70" s="81"/>
      <c r="Q70" s="88">
        <f t="shared" si="41"/>
        <v>0</v>
      </c>
      <c r="R70" s="89">
        <f t="shared" si="42"/>
        <v>0</v>
      </c>
      <c r="S70" s="89">
        <f t="shared" ca="1" si="43"/>
        <v>0</v>
      </c>
      <c r="T70" s="89">
        <f t="shared" ca="1" si="44"/>
        <v>0</v>
      </c>
      <c r="U70" s="90" t="str">
        <f t="shared" ca="1" si="35"/>
        <v>NO</v>
      </c>
      <c r="V70" s="148" t="str">
        <f t="shared" ca="1" si="45"/>
        <v>PRÓXIMO A VENCER</v>
      </c>
      <c r="W70" s="148" t="str">
        <f t="shared" ca="1" si="17"/>
        <v>PRÓXIMO A VENCER</v>
      </c>
      <c r="X70" s="149" t="s">
        <v>2463</v>
      </c>
      <c r="Y70" s="149" t="str">
        <f t="shared" si="48"/>
        <v>H17AF17</v>
      </c>
      <c r="Z70" s="149">
        <f t="shared" si="46"/>
        <v>1</v>
      </c>
      <c r="AA70" s="149" t="str">
        <f t="shared" si="47"/>
        <v>H17AF17 - 1</v>
      </c>
      <c r="AB70" s="60">
        <f t="shared" ca="1" si="49"/>
        <v>2</v>
      </c>
      <c r="AC70" s="60">
        <f t="shared" ca="1" si="30"/>
        <v>2</v>
      </c>
      <c r="AD70" s="60" t="str">
        <f t="shared" si="29"/>
        <v>H17AF17.</v>
      </c>
      <c r="AE70" s="60" t="str">
        <f t="shared" si="18"/>
        <v>H17AF17</v>
      </c>
      <c r="AF70" s="65"/>
      <c r="AG70" s="66"/>
      <c r="AH70" s="67"/>
      <c r="AI70" s="18"/>
      <c r="AJ70" s="19"/>
      <c r="AK70" s="19"/>
      <c r="AL70" s="19"/>
      <c r="AM70" s="19"/>
      <c r="AN70" s="19"/>
      <c r="AO70" s="19"/>
    </row>
    <row r="71" spans="1:41" s="58" customFormat="1" ht="168" customHeight="1" x14ac:dyDescent="0.2">
      <c r="A71" s="79">
        <v>63</v>
      </c>
      <c r="B71" s="90">
        <v>70</v>
      </c>
      <c r="C71" s="79" t="s">
        <v>2121</v>
      </c>
      <c r="D71" s="85" t="s">
        <v>163</v>
      </c>
      <c r="E71" s="84" t="s">
        <v>2316</v>
      </c>
      <c r="F71" s="84" t="s">
        <v>2317</v>
      </c>
      <c r="G71" s="84" t="s">
        <v>2318</v>
      </c>
      <c r="H71" s="84" t="s">
        <v>2825</v>
      </c>
      <c r="I71" s="85" t="s">
        <v>2319</v>
      </c>
      <c r="J71" s="85">
        <v>1</v>
      </c>
      <c r="K71" s="86">
        <v>43405</v>
      </c>
      <c r="L71" s="86">
        <v>43554</v>
      </c>
      <c r="M71" s="87">
        <f t="shared" si="16"/>
        <v>21.285714285714285</v>
      </c>
      <c r="N71" s="85" t="s">
        <v>1104</v>
      </c>
      <c r="O71" s="85">
        <v>1</v>
      </c>
      <c r="P71" s="81"/>
      <c r="Q71" s="88">
        <f t="shared" si="41"/>
        <v>100</v>
      </c>
      <c r="R71" s="89">
        <f t="shared" si="42"/>
        <v>21.285714285714285</v>
      </c>
      <c r="S71" s="89">
        <f t="shared" ca="1" si="43"/>
        <v>21.285714285714285</v>
      </c>
      <c r="T71" s="89">
        <f t="shared" ca="1" si="44"/>
        <v>21.285714285714285</v>
      </c>
      <c r="U71" s="90" t="str">
        <f t="shared" si="35"/>
        <v>SI</v>
      </c>
      <c r="V71" s="148" t="str">
        <f t="shared" si="45"/>
        <v>CUMPLIDO</v>
      </c>
      <c r="W71" s="148" t="str">
        <f t="shared" si="17"/>
        <v>CUMPLIDO</v>
      </c>
      <c r="X71" s="149" t="s">
        <v>2463</v>
      </c>
      <c r="Y71" s="149" t="str">
        <f t="shared" si="48"/>
        <v>H18AF17</v>
      </c>
      <c r="Z71" s="149">
        <f t="shared" si="46"/>
        <v>1</v>
      </c>
      <c r="AA71" s="149" t="str">
        <f t="shared" si="47"/>
        <v>H18AF17 - 1</v>
      </c>
      <c r="AB71" s="60">
        <f t="shared" si="49"/>
        <v>5</v>
      </c>
      <c r="AC71" s="60">
        <f t="shared" si="30"/>
        <v>5</v>
      </c>
      <c r="AD71" s="60" t="str">
        <f t="shared" si="29"/>
        <v>H18AF17.</v>
      </c>
      <c r="AE71" s="60" t="str">
        <f t="shared" si="18"/>
        <v>H18AF17</v>
      </c>
      <c r="AF71" s="65"/>
      <c r="AG71" s="66"/>
      <c r="AH71" s="67"/>
      <c r="AI71" s="18"/>
      <c r="AJ71" s="19"/>
      <c r="AK71" s="19"/>
      <c r="AL71" s="19"/>
      <c r="AM71" s="19"/>
      <c r="AN71" s="19"/>
      <c r="AO71" s="19"/>
    </row>
    <row r="72" spans="1:41" s="58" customFormat="1" ht="200.25" customHeight="1" x14ac:dyDescent="0.2">
      <c r="A72" s="79">
        <v>64</v>
      </c>
      <c r="B72" s="90">
        <v>71</v>
      </c>
      <c r="C72" s="79" t="s">
        <v>2121</v>
      </c>
      <c r="D72" s="101" t="s">
        <v>44</v>
      </c>
      <c r="E72" s="102" t="s">
        <v>2320</v>
      </c>
      <c r="F72" s="103" t="s">
        <v>2321</v>
      </c>
      <c r="G72" s="84" t="s">
        <v>2322</v>
      </c>
      <c r="H72" s="84" t="s">
        <v>2323</v>
      </c>
      <c r="I72" s="85" t="s">
        <v>2324</v>
      </c>
      <c r="J72" s="79">
        <v>2</v>
      </c>
      <c r="K72" s="86">
        <v>43313</v>
      </c>
      <c r="L72" s="104">
        <v>43373</v>
      </c>
      <c r="M72" s="87">
        <f t="shared" ref="M72:M135" si="50">(+L72-K72)/7</f>
        <v>8.5714285714285712</v>
      </c>
      <c r="N72" s="85" t="s">
        <v>2330</v>
      </c>
      <c r="O72" s="81">
        <v>2</v>
      </c>
      <c r="P72" s="81"/>
      <c r="Q72" s="88">
        <f t="shared" si="41"/>
        <v>100</v>
      </c>
      <c r="R72" s="89">
        <f t="shared" si="42"/>
        <v>8.5714285714285712</v>
      </c>
      <c r="S72" s="89">
        <f t="shared" ca="1" si="43"/>
        <v>8.5714285714285712</v>
      </c>
      <c r="T72" s="89">
        <f t="shared" ca="1" si="44"/>
        <v>8.5714285714285712</v>
      </c>
      <c r="U72" s="90" t="str">
        <f t="shared" si="35"/>
        <v>SI</v>
      </c>
      <c r="V72" s="148" t="str">
        <f t="shared" si="45"/>
        <v>CUMPLIDO</v>
      </c>
      <c r="W72" s="148" t="str">
        <f t="shared" ref="W72:W135" si="51">IF(A72&lt;&gt;"",IF(AC72=1,"VENCIDO",IF(AC72=2,"PRÓXIMO A VENCER",IF(AC72=3,"EN TERMINO",IF(AC72=4,"CON AVANCE",IF(AC72=5,"CUMPLIDO",))))),"")</f>
        <v>CUMPLIDO</v>
      </c>
      <c r="X72" s="149" t="s">
        <v>2463</v>
      </c>
      <c r="Y72" s="149" t="str">
        <f t="shared" si="48"/>
        <v>H19AF17</v>
      </c>
      <c r="Z72" s="149">
        <f t="shared" si="46"/>
        <v>1</v>
      </c>
      <c r="AA72" s="149" t="str">
        <f t="shared" si="47"/>
        <v>H19AF17 - 1</v>
      </c>
      <c r="AB72" s="60">
        <f t="shared" si="49"/>
        <v>5</v>
      </c>
      <c r="AC72" s="60">
        <f t="shared" si="30"/>
        <v>5</v>
      </c>
      <c r="AD72" s="60" t="str">
        <f t="shared" si="29"/>
        <v>H19AF17.Procedimiento</v>
      </c>
      <c r="AE72" s="60" t="str">
        <f t="shared" ref="AE72:AE135" si="52">IFERROR(MID(AD72,1,FIND(".",AD72,1)-1),AD72)</f>
        <v>H19AF17</v>
      </c>
      <c r="AF72" s="65"/>
      <c r="AG72" s="66"/>
      <c r="AH72" s="67"/>
      <c r="AI72" s="18"/>
      <c r="AJ72" s="19"/>
      <c r="AK72" s="19"/>
      <c r="AL72" s="19"/>
      <c r="AM72" s="19"/>
      <c r="AN72" s="19"/>
      <c r="AO72" s="19"/>
    </row>
    <row r="73" spans="1:41" s="58" customFormat="1" ht="168" customHeight="1" x14ac:dyDescent="0.2">
      <c r="A73" s="79">
        <v>65</v>
      </c>
      <c r="B73" s="90">
        <v>72</v>
      </c>
      <c r="C73" s="79" t="s">
        <v>2121</v>
      </c>
      <c r="D73" s="101" t="s">
        <v>44</v>
      </c>
      <c r="E73" s="102" t="s">
        <v>2325</v>
      </c>
      <c r="F73" s="103" t="s">
        <v>2326</v>
      </c>
      <c r="G73" s="84" t="s">
        <v>2327</v>
      </c>
      <c r="H73" s="84" t="s">
        <v>2328</v>
      </c>
      <c r="I73" s="85" t="s">
        <v>2329</v>
      </c>
      <c r="J73" s="79">
        <v>2</v>
      </c>
      <c r="K73" s="86">
        <v>43313</v>
      </c>
      <c r="L73" s="104">
        <v>43373</v>
      </c>
      <c r="M73" s="87">
        <f t="shared" si="50"/>
        <v>8.5714285714285712</v>
      </c>
      <c r="N73" s="85" t="s">
        <v>2556</v>
      </c>
      <c r="O73" s="81">
        <v>2</v>
      </c>
      <c r="P73" s="81"/>
      <c r="Q73" s="88">
        <f t="shared" si="41"/>
        <v>100</v>
      </c>
      <c r="R73" s="89">
        <f t="shared" si="42"/>
        <v>8.5714285714285712</v>
      </c>
      <c r="S73" s="89">
        <f t="shared" ca="1" si="43"/>
        <v>8.5714285714285712</v>
      </c>
      <c r="T73" s="89">
        <f t="shared" ca="1" si="44"/>
        <v>8.5714285714285712</v>
      </c>
      <c r="U73" s="90" t="str">
        <f t="shared" si="35"/>
        <v>SI</v>
      </c>
      <c r="V73" s="148" t="str">
        <f t="shared" si="45"/>
        <v>CUMPLIDO</v>
      </c>
      <c r="W73" s="148" t="str">
        <f t="shared" si="51"/>
        <v>CUMPLIDO</v>
      </c>
      <c r="X73" s="149" t="s">
        <v>2463</v>
      </c>
      <c r="Y73" s="149" t="str">
        <f t="shared" si="48"/>
        <v>H20AF17</v>
      </c>
      <c r="Z73" s="149">
        <f t="shared" si="46"/>
        <v>1</v>
      </c>
      <c r="AA73" s="149" t="str">
        <f t="shared" si="47"/>
        <v>H20AF17 - 1</v>
      </c>
      <c r="AB73" s="60">
        <f t="shared" si="49"/>
        <v>5</v>
      </c>
      <c r="AC73" s="60">
        <f t="shared" si="30"/>
        <v>5</v>
      </c>
      <c r="AD73" s="60" t="str">
        <f t="shared" ref="AD73:AD136" si="53">IF(A73&lt;&gt;"",MID(E73,1,FIND(" ",E73,1)-1),AD72)</f>
        <v>H20AF17.</v>
      </c>
      <c r="AE73" s="60" t="str">
        <f t="shared" si="52"/>
        <v>H20AF17</v>
      </c>
      <c r="AF73" s="65"/>
      <c r="AG73" s="66"/>
      <c r="AH73" s="67"/>
      <c r="AI73" s="18"/>
      <c r="AJ73" s="19"/>
      <c r="AK73" s="19"/>
      <c r="AL73" s="19"/>
      <c r="AM73" s="19"/>
      <c r="AN73" s="19"/>
      <c r="AO73" s="19"/>
    </row>
    <row r="74" spans="1:41" s="58" customFormat="1" ht="232.5" customHeight="1" x14ac:dyDescent="0.2">
      <c r="A74" s="79">
        <v>66</v>
      </c>
      <c r="B74" s="90">
        <v>73</v>
      </c>
      <c r="C74" s="79" t="s">
        <v>2121</v>
      </c>
      <c r="D74" s="101" t="s">
        <v>44</v>
      </c>
      <c r="E74" s="102" t="s">
        <v>2331</v>
      </c>
      <c r="F74" s="103" t="s">
        <v>2332</v>
      </c>
      <c r="G74" s="102" t="s">
        <v>2333</v>
      </c>
      <c r="H74" s="102" t="s">
        <v>2539</v>
      </c>
      <c r="I74" s="79" t="s">
        <v>2334</v>
      </c>
      <c r="J74" s="79">
        <v>2</v>
      </c>
      <c r="K74" s="86">
        <v>43313</v>
      </c>
      <c r="L74" s="104">
        <v>43454</v>
      </c>
      <c r="M74" s="87">
        <f t="shared" si="50"/>
        <v>20.142857142857142</v>
      </c>
      <c r="N74" s="85" t="s">
        <v>2335</v>
      </c>
      <c r="O74" s="81">
        <v>0.2</v>
      </c>
      <c r="P74" s="81"/>
      <c r="Q74" s="88">
        <f t="shared" si="41"/>
        <v>10</v>
      </c>
      <c r="R74" s="89">
        <f t="shared" si="42"/>
        <v>2.0142857142857142</v>
      </c>
      <c r="S74" s="89">
        <f t="shared" ca="1" si="43"/>
        <v>2.0142857142857142</v>
      </c>
      <c r="T74" s="89">
        <f t="shared" ca="1" si="44"/>
        <v>20.142857142857142</v>
      </c>
      <c r="U74" s="90" t="str">
        <f t="shared" ca="1" si="35"/>
        <v>NO</v>
      </c>
      <c r="V74" s="148" t="str">
        <f t="shared" ca="1" si="45"/>
        <v>VENCIDO</v>
      </c>
      <c r="W74" s="148" t="str">
        <f t="shared" ca="1" si="51"/>
        <v>VENCIDO</v>
      </c>
      <c r="X74" s="149" t="s">
        <v>2463</v>
      </c>
      <c r="Y74" s="149" t="str">
        <f t="shared" si="48"/>
        <v>H21AF17</v>
      </c>
      <c r="Z74" s="149">
        <f t="shared" si="46"/>
        <v>1</v>
      </c>
      <c r="AA74" s="149" t="str">
        <f t="shared" si="47"/>
        <v>H21AF17 - 1</v>
      </c>
      <c r="AB74" s="60">
        <f t="shared" ca="1" si="49"/>
        <v>1</v>
      </c>
      <c r="AC74" s="60">
        <f t="shared" ca="1" si="30"/>
        <v>1</v>
      </c>
      <c r="AD74" s="60" t="str">
        <f t="shared" si="53"/>
        <v>H21AF17.</v>
      </c>
      <c r="AE74" s="60" t="str">
        <f t="shared" si="52"/>
        <v>H21AF17</v>
      </c>
      <c r="AF74" s="65"/>
      <c r="AG74" s="66"/>
      <c r="AH74" s="67"/>
      <c r="AI74" s="18"/>
      <c r="AJ74" s="19"/>
      <c r="AK74" s="19"/>
      <c r="AL74" s="19"/>
      <c r="AM74" s="19"/>
      <c r="AN74" s="19"/>
      <c r="AO74" s="19"/>
    </row>
    <row r="75" spans="1:41" s="58" customFormat="1" ht="168" customHeight="1" x14ac:dyDescent="0.2">
      <c r="A75" s="79">
        <v>67</v>
      </c>
      <c r="B75" s="90">
        <v>74</v>
      </c>
      <c r="C75" s="79" t="s">
        <v>2121</v>
      </c>
      <c r="D75" s="101" t="s">
        <v>30</v>
      </c>
      <c r="E75" s="102" t="s">
        <v>2336</v>
      </c>
      <c r="F75" s="103" t="s">
        <v>2337</v>
      </c>
      <c r="G75" s="102" t="s">
        <v>2338</v>
      </c>
      <c r="H75" s="102" t="s">
        <v>2339</v>
      </c>
      <c r="I75" s="79" t="s">
        <v>2340</v>
      </c>
      <c r="J75" s="79">
        <v>1</v>
      </c>
      <c r="K75" s="86">
        <v>43313</v>
      </c>
      <c r="L75" s="104">
        <v>43454</v>
      </c>
      <c r="M75" s="87">
        <f t="shared" si="50"/>
        <v>20.142857142857142</v>
      </c>
      <c r="N75" s="85" t="s">
        <v>2341</v>
      </c>
      <c r="O75" s="85">
        <v>0.67</v>
      </c>
      <c r="P75" s="81" t="s">
        <v>2925</v>
      </c>
      <c r="Q75" s="88">
        <f t="shared" si="41"/>
        <v>67</v>
      </c>
      <c r="R75" s="89">
        <f t="shared" si="42"/>
        <v>13.495714285714284</v>
      </c>
      <c r="S75" s="89">
        <f t="shared" ca="1" si="43"/>
        <v>13.495714285714284</v>
      </c>
      <c r="T75" s="89">
        <f t="shared" ca="1" si="44"/>
        <v>20.142857142857142</v>
      </c>
      <c r="U75" s="90" t="str">
        <f t="shared" ca="1" si="35"/>
        <v>NO</v>
      </c>
      <c r="V75" s="148" t="str">
        <f t="shared" ca="1" si="45"/>
        <v>VENCIDO</v>
      </c>
      <c r="W75" s="148" t="str">
        <f t="shared" ca="1" si="51"/>
        <v>VENCIDO</v>
      </c>
      <c r="X75" s="149" t="s">
        <v>2463</v>
      </c>
      <c r="Y75" s="149" t="str">
        <f t="shared" si="48"/>
        <v>H22AF17</v>
      </c>
      <c r="Z75" s="149">
        <f t="shared" si="46"/>
        <v>1</v>
      </c>
      <c r="AA75" s="149" t="str">
        <f t="shared" si="47"/>
        <v>H22AF17 - 1</v>
      </c>
      <c r="AB75" s="60">
        <f t="shared" ca="1" si="49"/>
        <v>1</v>
      </c>
      <c r="AC75" s="60">
        <f t="shared" ca="1" si="30"/>
        <v>1</v>
      </c>
      <c r="AD75" s="60" t="str">
        <f t="shared" si="53"/>
        <v>H22AF17.</v>
      </c>
      <c r="AE75" s="60" t="str">
        <f t="shared" si="52"/>
        <v>H22AF17</v>
      </c>
      <c r="AF75" s="65"/>
      <c r="AG75" s="66"/>
      <c r="AH75" s="67"/>
      <c r="AI75" s="18"/>
      <c r="AJ75" s="19"/>
      <c r="AK75" s="19"/>
      <c r="AL75" s="19"/>
      <c r="AM75" s="19"/>
      <c r="AN75" s="19"/>
      <c r="AO75" s="19"/>
    </row>
    <row r="76" spans="1:41" s="58" customFormat="1" ht="168" customHeight="1" x14ac:dyDescent="0.2">
      <c r="A76" s="79">
        <v>68</v>
      </c>
      <c r="B76" s="90">
        <v>75</v>
      </c>
      <c r="C76" s="79" t="s">
        <v>2461</v>
      </c>
      <c r="D76" s="101" t="s">
        <v>44</v>
      </c>
      <c r="E76" s="102" t="s">
        <v>2342</v>
      </c>
      <c r="F76" s="103" t="s">
        <v>2343</v>
      </c>
      <c r="G76" s="103" t="s">
        <v>2344</v>
      </c>
      <c r="H76" s="103" t="s">
        <v>2345</v>
      </c>
      <c r="I76" s="105" t="s">
        <v>2346</v>
      </c>
      <c r="J76" s="79">
        <v>15</v>
      </c>
      <c r="K76" s="86">
        <v>43313</v>
      </c>
      <c r="L76" s="86">
        <v>43496</v>
      </c>
      <c r="M76" s="87">
        <f t="shared" si="50"/>
        <v>26.142857142857142</v>
      </c>
      <c r="N76" s="85" t="s">
        <v>2347</v>
      </c>
      <c r="O76" s="81">
        <v>0.8</v>
      </c>
      <c r="P76" s="106" t="s">
        <v>2664</v>
      </c>
      <c r="Q76" s="88">
        <f t="shared" si="41"/>
        <v>5.3333333333333339</v>
      </c>
      <c r="R76" s="89">
        <f t="shared" si="42"/>
        <v>1.3942857142857144</v>
      </c>
      <c r="S76" s="89">
        <f t="shared" ca="1" si="43"/>
        <v>1.3942857142857144</v>
      </c>
      <c r="T76" s="89">
        <f t="shared" ca="1" si="44"/>
        <v>26.142857142857142</v>
      </c>
      <c r="U76" s="90" t="str">
        <f t="shared" ca="1" si="35"/>
        <v>NO</v>
      </c>
      <c r="V76" s="148" t="str">
        <f t="shared" ca="1" si="45"/>
        <v>VENCIDO</v>
      </c>
      <c r="W76" s="148" t="str">
        <f t="shared" ca="1" si="51"/>
        <v>VENCIDO</v>
      </c>
      <c r="X76" s="149" t="s">
        <v>2463</v>
      </c>
      <c r="Y76" s="149" t="str">
        <f t="shared" si="48"/>
        <v>H23AF17</v>
      </c>
      <c r="Z76" s="149">
        <f t="shared" si="46"/>
        <v>1</v>
      </c>
      <c r="AA76" s="149" t="str">
        <f t="shared" si="47"/>
        <v>H23AF17 - 1</v>
      </c>
      <c r="AB76" s="60">
        <f t="shared" ca="1" si="49"/>
        <v>1</v>
      </c>
      <c r="AC76" s="60">
        <f t="shared" ca="1" si="30"/>
        <v>1</v>
      </c>
      <c r="AD76" s="60" t="str">
        <f t="shared" si="53"/>
        <v>H23AF17.</v>
      </c>
      <c r="AE76" s="60" t="str">
        <f t="shared" si="52"/>
        <v>H23AF17</v>
      </c>
      <c r="AF76" s="65"/>
      <c r="AG76" s="66"/>
      <c r="AH76" s="67"/>
      <c r="AI76" s="18"/>
      <c r="AJ76" s="19"/>
      <c r="AK76" s="19"/>
      <c r="AL76" s="19"/>
      <c r="AM76" s="19"/>
      <c r="AN76" s="19"/>
      <c r="AO76" s="19"/>
    </row>
    <row r="77" spans="1:41" s="58" customFormat="1" ht="168" customHeight="1" x14ac:dyDescent="0.2">
      <c r="A77" s="79">
        <v>69</v>
      </c>
      <c r="B77" s="90">
        <v>76</v>
      </c>
      <c r="C77" s="79" t="s">
        <v>2461</v>
      </c>
      <c r="D77" s="101" t="s">
        <v>44</v>
      </c>
      <c r="E77" s="102" t="s">
        <v>2348</v>
      </c>
      <c r="F77" s="103" t="s">
        <v>2349</v>
      </c>
      <c r="G77" s="103" t="s">
        <v>2344</v>
      </c>
      <c r="H77" s="103" t="s">
        <v>2345</v>
      </c>
      <c r="I77" s="105" t="s">
        <v>2350</v>
      </c>
      <c r="J77" s="79">
        <v>10</v>
      </c>
      <c r="K77" s="86">
        <v>43313</v>
      </c>
      <c r="L77" s="86">
        <v>43496</v>
      </c>
      <c r="M77" s="87">
        <f t="shared" si="50"/>
        <v>26.142857142857142</v>
      </c>
      <c r="N77" s="85" t="s">
        <v>2631</v>
      </c>
      <c r="O77" s="85">
        <v>0</v>
      </c>
      <c r="P77" s="81"/>
      <c r="Q77" s="88">
        <f t="shared" si="41"/>
        <v>0</v>
      </c>
      <c r="R77" s="89">
        <f t="shared" si="42"/>
        <v>0</v>
      </c>
      <c r="S77" s="89">
        <f t="shared" ca="1" si="43"/>
        <v>0</v>
      </c>
      <c r="T77" s="89">
        <f t="shared" ca="1" si="44"/>
        <v>26.142857142857142</v>
      </c>
      <c r="U77" s="90" t="str">
        <f t="shared" ca="1" si="35"/>
        <v>NO</v>
      </c>
      <c r="V77" s="148" t="str">
        <f t="shared" ca="1" si="45"/>
        <v>VENCIDO</v>
      </c>
      <c r="W77" s="148" t="str">
        <f t="shared" ca="1" si="51"/>
        <v>VENCIDO</v>
      </c>
      <c r="X77" s="149" t="s">
        <v>2463</v>
      </c>
      <c r="Y77" s="149" t="str">
        <f t="shared" si="48"/>
        <v>H24AF17</v>
      </c>
      <c r="Z77" s="149">
        <f t="shared" si="46"/>
        <v>1</v>
      </c>
      <c r="AA77" s="149" t="str">
        <f t="shared" si="47"/>
        <v>H24AF17 - 1</v>
      </c>
      <c r="AB77" s="60">
        <f t="shared" ca="1" si="49"/>
        <v>1</v>
      </c>
      <c r="AC77" s="60">
        <f t="shared" ca="1" si="30"/>
        <v>1</v>
      </c>
      <c r="AD77" s="60" t="str">
        <f t="shared" si="53"/>
        <v>H24AF17.</v>
      </c>
      <c r="AE77" s="60" t="str">
        <f t="shared" si="52"/>
        <v>H24AF17</v>
      </c>
      <c r="AF77" s="65"/>
      <c r="AG77" s="66"/>
      <c r="AH77" s="67"/>
      <c r="AI77" s="18"/>
      <c r="AJ77" s="19"/>
      <c r="AK77" s="19"/>
      <c r="AL77" s="19"/>
      <c r="AM77" s="19"/>
      <c r="AN77" s="19"/>
      <c r="AO77" s="19"/>
    </row>
    <row r="78" spans="1:41" s="58" customFormat="1" ht="228.75" customHeight="1" x14ac:dyDescent="0.2">
      <c r="A78" s="79">
        <v>70</v>
      </c>
      <c r="B78" s="90">
        <v>77</v>
      </c>
      <c r="C78" s="79" t="s">
        <v>2461</v>
      </c>
      <c r="D78" s="101" t="s">
        <v>44</v>
      </c>
      <c r="E78" s="102" t="s">
        <v>2351</v>
      </c>
      <c r="F78" s="103" t="s">
        <v>2349</v>
      </c>
      <c r="G78" s="103" t="s">
        <v>2352</v>
      </c>
      <c r="H78" s="103" t="s">
        <v>2353</v>
      </c>
      <c r="I78" s="105" t="s">
        <v>2350</v>
      </c>
      <c r="J78" s="79">
        <v>10</v>
      </c>
      <c r="K78" s="86">
        <v>43313</v>
      </c>
      <c r="L78" s="86">
        <v>43496</v>
      </c>
      <c r="M78" s="87">
        <f t="shared" si="50"/>
        <v>26.142857142857142</v>
      </c>
      <c r="N78" s="85" t="s">
        <v>2631</v>
      </c>
      <c r="O78" s="85">
        <v>0</v>
      </c>
      <c r="P78" s="81"/>
      <c r="Q78" s="88">
        <f t="shared" si="41"/>
        <v>0</v>
      </c>
      <c r="R78" s="89">
        <f t="shared" si="42"/>
        <v>0</v>
      </c>
      <c r="S78" s="89">
        <f t="shared" ca="1" si="43"/>
        <v>0</v>
      </c>
      <c r="T78" s="89">
        <f t="shared" ca="1" si="44"/>
        <v>26.142857142857142</v>
      </c>
      <c r="U78" s="90" t="str">
        <f t="shared" ca="1" si="35"/>
        <v>NO</v>
      </c>
      <c r="V78" s="148" t="str">
        <f t="shared" ca="1" si="45"/>
        <v>VENCIDO</v>
      </c>
      <c r="W78" s="148" t="str">
        <f t="shared" ca="1" si="51"/>
        <v>VENCIDO</v>
      </c>
      <c r="X78" s="149" t="s">
        <v>2463</v>
      </c>
      <c r="Y78" s="149" t="str">
        <f t="shared" si="48"/>
        <v>H25AF17</v>
      </c>
      <c r="Z78" s="149">
        <f t="shared" si="46"/>
        <v>1</v>
      </c>
      <c r="AA78" s="149" t="str">
        <f t="shared" si="47"/>
        <v>H25AF17 - 1</v>
      </c>
      <c r="AB78" s="60">
        <f t="shared" ca="1" si="49"/>
        <v>1</v>
      </c>
      <c r="AC78" s="60">
        <f t="shared" ca="1" si="30"/>
        <v>1</v>
      </c>
      <c r="AD78" s="60" t="str">
        <f t="shared" si="53"/>
        <v>H25AF17.</v>
      </c>
      <c r="AE78" s="60" t="str">
        <f t="shared" si="52"/>
        <v>H25AF17</v>
      </c>
      <c r="AF78" s="65"/>
      <c r="AG78" s="66"/>
      <c r="AH78" s="67"/>
      <c r="AI78" s="18"/>
      <c r="AJ78" s="19"/>
      <c r="AK78" s="19"/>
      <c r="AL78" s="19"/>
      <c r="AM78" s="19"/>
      <c r="AN78" s="19"/>
      <c r="AO78" s="19"/>
    </row>
    <row r="79" spans="1:41" s="58" customFormat="1" ht="225.75" customHeight="1" x14ac:dyDescent="0.2">
      <c r="A79" s="79"/>
      <c r="B79" s="90">
        <v>78</v>
      </c>
      <c r="C79" s="79"/>
      <c r="D79" s="101" t="s">
        <v>44</v>
      </c>
      <c r="E79" s="102" t="s">
        <v>2354</v>
      </c>
      <c r="F79" s="103" t="s">
        <v>2349</v>
      </c>
      <c r="G79" s="103" t="s">
        <v>2355</v>
      </c>
      <c r="H79" s="103" t="s">
        <v>2356</v>
      </c>
      <c r="I79" s="105" t="s">
        <v>2357</v>
      </c>
      <c r="J79" s="79">
        <v>5</v>
      </c>
      <c r="K79" s="86">
        <v>43313</v>
      </c>
      <c r="L79" s="86">
        <v>43496</v>
      </c>
      <c r="M79" s="87">
        <f t="shared" si="50"/>
        <v>26.142857142857142</v>
      </c>
      <c r="N79" s="85" t="s">
        <v>28</v>
      </c>
      <c r="O79" s="85">
        <v>0</v>
      </c>
      <c r="P79" s="81"/>
      <c r="Q79" s="88">
        <f t="shared" si="41"/>
        <v>0</v>
      </c>
      <c r="R79" s="89">
        <f t="shared" si="42"/>
        <v>0</v>
      </c>
      <c r="S79" s="89">
        <f t="shared" ca="1" si="43"/>
        <v>0</v>
      </c>
      <c r="T79" s="89">
        <f t="shared" ca="1" si="44"/>
        <v>26.142857142857142</v>
      </c>
      <c r="U79" s="90" t="str">
        <f t="shared" si="35"/>
        <v>NO</v>
      </c>
      <c r="V79" s="148" t="str">
        <f t="shared" ca="1" si="45"/>
        <v>VENCIDO</v>
      </c>
      <c r="W79" s="148" t="str">
        <f t="shared" si="51"/>
        <v/>
      </c>
      <c r="X79" s="149" t="s">
        <v>2463</v>
      </c>
      <c r="Y79" s="149" t="str">
        <f t="shared" si="48"/>
        <v>H25AF17</v>
      </c>
      <c r="Z79" s="149">
        <f t="shared" si="46"/>
        <v>2</v>
      </c>
      <c r="AA79" s="149" t="str">
        <f t="shared" si="47"/>
        <v>H25AF17 - 2</v>
      </c>
      <c r="AB79" s="60">
        <f t="shared" ca="1" si="49"/>
        <v>1</v>
      </c>
      <c r="AC79" s="60">
        <f t="shared" ca="1" si="30"/>
        <v>1</v>
      </c>
      <c r="AD79" s="60" t="str">
        <f t="shared" si="53"/>
        <v>H25AF17.</v>
      </c>
      <c r="AE79" s="60" t="str">
        <f t="shared" si="52"/>
        <v>H25AF17</v>
      </c>
      <c r="AF79" s="65"/>
      <c r="AG79" s="66"/>
      <c r="AH79" s="67"/>
      <c r="AI79" s="18"/>
      <c r="AJ79" s="19"/>
      <c r="AK79" s="19"/>
      <c r="AL79" s="19"/>
      <c r="AM79" s="19"/>
      <c r="AN79" s="19"/>
      <c r="AO79" s="19"/>
    </row>
    <row r="80" spans="1:41" s="58" customFormat="1" ht="198" customHeight="1" x14ac:dyDescent="0.2">
      <c r="A80" s="79">
        <v>71</v>
      </c>
      <c r="B80" s="90">
        <v>79</v>
      </c>
      <c r="C80" s="79" t="s">
        <v>2461</v>
      </c>
      <c r="D80" s="101" t="s">
        <v>44</v>
      </c>
      <c r="E80" s="102" t="s">
        <v>2358</v>
      </c>
      <c r="F80" s="103" t="s">
        <v>2349</v>
      </c>
      <c r="G80" s="103" t="s">
        <v>2344</v>
      </c>
      <c r="H80" s="103" t="s">
        <v>2345</v>
      </c>
      <c r="I80" s="105" t="s">
        <v>2350</v>
      </c>
      <c r="J80" s="79">
        <v>10</v>
      </c>
      <c r="K80" s="86">
        <v>43313</v>
      </c>
      <c r="L80" s="86">
        <v>43496</v>
      </c>
      <c r="M80" s="87">
        <f t="shared" si="50"/>
        <v>26.142857142857142</v>
      </c>
      <c r="N80" s="85" t="s">
        <v>2631</v>
      </c>
      <c r="O80" s="85">
        <v>0</v>
      </c>
      <c r="P80" s="81"/>
      <c r="Q80" s="88">
        <f t="shared" si="41"/>
        <v>0</v>
      </c>
      <c r="R80" s="89">
        <f t="shared" si="42"/>
        <v>0</v>
      </c>
      <c r="S80" s="89">
        <f t="shared" ca="1" si="43"/>
        <v>0</v>
      </c>
      <c r="T80" s="89">
        <f t="shared" ca="1" si="44"/>
        <v>26.142857142857142</v>
      </c>
      <c r="U80" s="90" t="str">
        <f t="shared" ca="1" si="35"/>
        <v>NO</v>
      </c>
      <c r="V80" s="148" t="str">
        <f t="shared" ca="1" si="45"/>
        <v>VENCIDO</v>
      </c>
      <c r="W80" s="148" t="str">
        <f t="shared" ca="1" si="51"/>
        <v>VENCIDO</v>
      </c>
      <c r="X80" s="149" t="s">
        <v>2463</v>
      </c>
      <c r="Y80" s="149" t="str">
        <f t="shared" si="48"/>
        <v>H26AF17</v>
      </c>
      <c r="Z80" s="149">
        <f t="shared" si="46"/>
        <v>1</v>
      </c>
      <c r="AA80" s="149" t="str">
        <f t="shared" si="47"/>
        <v>H26AF17 - 1</v>
      </c>
      <c r="AB80" s="60">
        <f t="shared" ca="1" si="49"/>
        <v>1</v>
      </c>
      <c r="AC80" s="60">
        <f t="shared" ca="1" si="30"/>
        <v>1</v>
      </c>
      <c r="AD80" s="60" t="str">
        <f t="shared" si="53"/>
        <v>H26AF17.</v>
      </c>
      <c r="AE80" s="60" t="str">
        <f t="shared" si="52"/>
        <v>H26AF17</v>
      </c>
      <c r="AF80" s="65"/>
      <c r="AG80" s="66"/>
      <c r="AH80" s="67"/>
      <c r="AI80" s="18"/>
      <c r="AJ80" s="19"/>
      <c r="AK80" s="19"/>
      <c r="AL80" s="19"/>
      <c r="AM80" s="19"/>
      <c r="AN80" s="19"/>
      <c r="AO80" s="19"/>
    </row>
    <row r="81" spans="1:41" s="58" customFormat="1" ht="228.75" customHeight="1" x14ac:dyDescent="0.2">
      <c r="A81" s="79">
        <v>72</v>
      </c>
      <c r="B81" s="90">
        <v>80</v>
      </c>
      <c r="C81" s="79" t="s">
        <v>2461</v>
      </c>
      <c r="D81" s="101" t="s">
        <v>44</v>
      </c>
      <c r="E81" s="102" t="s">
        <v>2359</v>
      </c>
      <c r="F81" s="103" t="s">
        <v>2349</v>
      </c>
      <c r="G81" s="103" t="s">
        <v>2352</v>
      </c>
      <c r="H81" s="103" t="s">
        <v>2353</v>
      </c>
      <c r="I81" s="105" t="s">
        <v>2350</v>
      </c>
      <c r="J81" s="79">
        <v>10</v>
      </c>
      <c r="K81" s="86">
        <v>43313</v>
      </c>
      <c r="L81" s="86">
        <v>43496</v>
      </c>
      <c r="M81" s="87">
        <f t="shared" si="50"/>
        <v>26.142857142857142</v>
      </c>
      <c r="N81" s="85" t="s">
        <v>2631</v>
      </c>
      <c r="O81" s="85">
        <v>0</v>
      </c>
      <c r="P81" s="81"/>
      <c r="Q81" s="88">
        <f t="shared" si="41"/>
        <v>0</v>
      </c>
      <c r="R81" s="89">
        <f t="shared" si="42"/>
        <v>0</v>
      </c>
      <c r="S81" s="89">
        <f t="shared" ca="1" si="43"/>
        <v>0</v>
      </c>
      <c r="T81" s="89">
        <f t="shared" ca="1" si="44"/>
        <v>26.142857142857142</v>
      </c>
      <c r="U81" s="90" t="str">
        <f t="shared" ca="1" si="35"/>
        <v>NO</v>
      </c>
      <c r="V81" s="148" t="str">
        <f t="shared" ca="1" si="45"/>
        <v>VENCIDO</v>
      </c>
      <c r="W81" s="148" t="str">
        <f t="shared" ca="1" si="51"/>
        <v>VENCIDO</v>
      </c>
      <c r="X81" s="149" t="s">
        <v>2463</v>
      </c>
      <c r="Y81" s="149" t="str">
        <f t="shared" si="48"/>
        <v>H27AF17</v>
      </c>
      <c r="Z81" s="149">
        <f t="shared" si="46"/>
        <v>1</v>
      </c>
      <c r="AA81" s="149" t="str">
        <f t="shared" si="47"/>
        <v>H27AF17 - 1</v>
      </c>
      <c r="AB81" s="60">
        <f t="shared" ca="1" si="49"/>
        <v>1</v>
      </c>
      <c r="AC81" s="60">
        <f t="shared" ca="1" si="30"/>
        <v>1</v>
      </c>
      <c r="AD81" s="60" t="str">
        <f t="shared" si="53"/>
        <v>H27AF17.</v>
      </c>
      <c r="AE81" s="60" t="str">
        <f t="shared" si="52"/>
        <v>H27AF17</v>
      </c>
      <c r="AF81" s="65"/>
      <c r="AG81" s="66"/>
      <c r="AH81" s="67"/>
      <c r="AI81" s="18"/>
      <c r="AJ81" s="19"/>
      <c r="AK81" s="19"/>
      <c r="AL81" s="19"/>
      <c r="AM81" s="19"/>
      <c r="AN81" s="19"/>
      <c r="AO81" s="19"/>
    </row>
    <row r="82" spans="1:41" s="58" customFormat="1" ht="241.5" customHeight="1" x14ac:dyDescent="0.2">
      <c r="A82" s="79"/>
      <c r="B82" s="90">
        <v>81</v>
      </c>
      <c r="C82" s="79"/>
      <c r="D82" s="101" t="s">
        <v>44</v>
      </c>
      <c r="E82" s="102" t="s">
        <v>2360</v>
      </c>
      <c r="F82" s="103" t="s">
        <v>2349</v>
      </c>
      <c r="G82" s="103" t="s">
        <v>2352</v>
      </c>
      <c r="H82" s="103" t="s">
        <v>2356</v>
      </c>
      <c r="I82" s="105" t="s">
        <v>2357</v>
      </c>
      <c r="J82" s="79">
        <v>5</v>
      </c>
      <c r="K82" s="86">
        <v>43313</v>
      </c>
      <c r="L82" s="86">
        <v>43496</v>
      </c>
      <c r="M82" s="87">
        <f t="shared" si="50"/>
        <v>26.142857142857142</v>
      </c>
      <c r="N82" s="85" t="s">
        <v>28</v>
      </c>
      <c r="O82" s="85">
        <v>0</v>
      </c>
      <c r="P82" s="81"/>
      <c r="Q82" s="88">
        <f t="shared" si="41"/>
        <v>0</v>
      </c>
      <c r="R82" s="89">
        <f t="shared" si="42"/>
        <v>0</v>
      </c>
      <c r="S82" s="89">
        <f t="shared" ca="1" si="43"/>
        <v>0</v>
      </c>
      <c r="T82" s="89">
        <f t="shared" ca="1" si="44"/>
        <v>26.142857142857142</v>
      </c>
      <c r="U82" s="90" t="str">
        <f t="shared" si="35"/>
        <v>NO</v>
      </c>
      <c r="V82" s="148" t="str">
        <f t="shared" ca="1" si="45"/>
        <v>VENCIDO</v>
      </c>
      <c r="W82" s="148" t="str">
        <f t="shared" si="51"/>
        <v/>
      </c>
      <c r="X82" s="149" t="s">
        <v>2463</v>
      </c>
      <c r="Y82" s="149" t="str">
        <f t="shared" si="48"/>
        <v>H27AF17</v>
      </c>
      <c r="Z82" s="149">
        <f t="shared" si="46"/>
        <v>2</v>
      </c>
      <c r="AA82" s="149" t="str">
        <f t="shared" si="47"/>
        <v>H27AF17 - 2</v>
      </c>
      <c r="AB82" s="60">
        <f t="shared" ca="1" si="49"/>
        <v>1</v>
      </c>
      <c r="AC82" s="60">
        <f t="shared" ca="1" si="30"/>
        <v>1</v>
      </c>
      <c r="AD82" s="60" t="str">
        <f t="shared" si="53"/>
        <v>H27AF17.</v>
      </c>
      <c r="AE82" s="60" t="str">
        <f t="shared" si="52"/>
        <v>H27AF17</v>
      </c>
      <c r="AF82" s="65"/>
      <c r="AG82" s="66"/>
      <c r="AH82" s="67"/>
      <c r="AI82" s="18"/>
      <c r="AJ82" s="19"/>
      <c r="AK82" s="19"/>
      <c r="AL82" s="19"/>
      <c r="AM82" s="19"/>
      <c r="AN82" s="19"/>
      <c r="AO82" s="19"/>
    </row>
    <row r="83" spans="1:41" s="58" customFormat="1" ht="258.75" customHeight="1" x14ac:dyDescent="0.2">
      <c r="A83" s="79">
        <v>73</v>
      </c>
      <c r="B83" s="90">
        <v>82</v>
      </c>
      <c r="C83" s="79" t="s">
        <v>2461</v>
      </c>
      <c r="D83" s="101" t="s">
        <v>44</v>
      </c>
      <c r="E83" s="102" t="s">
        <v>2361</v>
      </c>
      <c r="F83" s="103" t="s">
        <v>2349</v>
      </c>
      <c r="G83" s="103" t="s">
        <v>2344</v>
      </c>
      <c r="H83" s="103" t="s">
        <v>2353</v>
      </c>
      <c r="I83" s="105" t="s">
        <v>2350</v>
      </c>
      <c r="J83" s="79">
        <v>10</v>
      </c>
      <c r="K83" s="86">
        <v>43313</v>
      </c>
      <c r="L83" s="86">
        <v>43496</v>
      </c>
      <c r="M83" s="87">
        <f t="shared" si="50"/>
        <v>26.142857142857142</v>
      </c>
      <c r="N83" s="85" t="s">
        <v>2631</v>
      </c>
      <c r="O83" s="85">
        <v>0</v>
      </c>
      <c r="P83" s="81"/>
      <c r="Q83" s="88">
        <f t="shared" si="41"/>
        <v>0</v>
      </c>
      <c r="R83" s="89">
        <f t="shared" si="42"/>
        <v>0</v>
      </c>
      <c r="S83" s="89">
        <f t="shared" ca="1" si="43"/>
        <v>0</v>
      </c>
      <c r="T83" s="89">
        <f t="shared" ca="1" si="44"/>
        <v>26.142857142857142</v>
      </c>
      <c r="U83" s="90" t="str">
        <f t="shared" ca="1" si="35"/>
        <v>NO</v>
      </c>
      <c r="V83" s="148" t="str">
        <f t="shared" ca="1" si="45"/>
        <v>VENCIDO</v>
      </c>
      <c r="W83" s="148" t="str">
        <f t="shared" ca="1" si="51"/>
        <v>VENCIDO</v>
      </c>
      <c r="X83" s="149" t="s">
        <v>2463</v>
      </c>
      <c r="Y83" s="149" t="str">
        <f t="shared" si="48"/>
        <v>H28AF17</v>
      </c>
      <c r="Z83" s="149">
        <f t="shared" si="46"/>
        <v>1</v>
      </c>
      <c r="AA83" s="149" t="str">
        <f t="shared" si="47"/>
        <v>H28AF17 - 1</v>
      </c>
      <c r="AB83" s="60">
        <f t="shared" ca="1" si="49"/>
        <v>1</v>
      </c>
      <c r="AC83" s="60">
        <f t="shared" ca="1" si="30"/>
        <v>1</v>
      </c>
      <c r="AD83" s="60" t="str">
        <f t="shared" si="53"/>
        <v>H28AF17.</v>
      </c>
      <c r="AE83" s="60" t="str">
        <f t="shared" si="52"/>
        <v>H28AF17</v>
      </c>
      <c r="AF83" s="65"/>
      <c r="AG83" s="66"/>
      <c r="AH83" s="67"/>
      <c r="AI83" s="18"/>
      <c r="AJ83" s="19"/>
      <c r="AK83" s="19"/>
      <c r="AL83" s="19"/>
      <c r="AM83" s="19"/>
      <c r="AN83" s="19"/>
      <c r="AO83" s="19"/>
    </row>
    <row r="84" spans="1:41" s="58" customFormat="1" ht="270.75" customHeight="1" x14ac:dyDescent="0.2">
      <c r="A84" s="79"/>
      <c r="B84" s="90">
        <v>83</v>
      </c>
      <c r="C84" s="79"/>
      <c r="D84" s="101" t="s">
        <v>44</v>
      </c>
      <c r="E84" s="102" t="s">
        <v>2362</v>
      </c>
      <c r="F84" s="103" t="s">
        <v>2349</v>
      </c>
      <c r="G84" s="103" t="s">
        <v>2344</v>
      </c>
      <c r="H84" s="103" t="s">
        <v>2356</v>
      </c>
      <c r="I84" s="105" t="s">
        <v>2357</v>
      </c>
      <c r="J84" s="79">
        <v>5</v>
      </c>
      <c r="K84" s="86">
        <v>43313</v>
      </c>
      <c r="L84" s="86">
        <v>43496</v>
      </c>
      <c r="M84" s="87">
        <f t="shared" si="50"/>
        <v>26.142857142857142</v>
      </c>
      <c r="N84" s="85" t="s">
        <v>28</v>
      </c>
      <c r="O84" s="85">
        <v>0</v>
      </c>
      <c r="P84" s="81"/>
      <c r="Q84" s="88">
        <f t="shared" si="41"/>
        <v>0</v>
      </c>
      <c r="R84" s="89">
        <f t="shared" si="42"/>
        <v>0</v>
      </c>
      <c r="S84" s="89">
        <f t="shared" ca="1" si="43"/>
        <v>0</v>
      </c>
      <c r="T84" s="89">
        <f t="shared" ca="1" si="44"/>
        <v>26.142857142857142</v>
      </c>
      <c r="U84" s="90" t="str">
        <f t="shared" si="35"/>
        <v>NO</v>
      </c>
      <c r="V84" s="148" t="str">
        <f t="shared" ca="1" si="45"/>
        <v>VENCIDO</v>
      </c>
      <c r="W84" s="148" t="str">
        <f t="shared" si="51"/>
        <v/>
      </c>
      <c r="X84" s="149" t="s">
        <v>2463</v>
      </c>
      <c r="Y84" s="149" t="str">
        <f t="shared" si="48"/>
        <v>H28AF17</v>
      </c>
      <c r="Z84" s="149">
        <f t="shared" si="46"/>
        <v>2</v>
      </c>
      <c r="AA84" s="149" t="str">
        <f t="shared" si="47"/>
        <v>H28AF17 - 2</v>
      </c>
      <c r="AB84" s="60">
        <f t="shared" ca="1" si="49"/>
        <v>1</v>
      </c>
      <c r="AC84" s="60">
        <f t="shared" ca="1" si="30"/>
        <v>1</v>
      </c>
      <c r="AD84" s="60" t="str">
        <f t="shared" si="53"/>
        <v>H28AF17.</v>
      </c>
      <c r="AE84" s="60" t="str">
        <f t="shared" si="52"/>
        <v>H28AF17</v>
      </c>
      <c r="AF84" s="65"/>
      <c r="AG84" s="66"/>
      <c r="AH84" s="67"/>
      <c r="AI84" s="18"/>
      <c r="AJ84" s="19"/>
      <c r="AK84" s="19"/>
      <c r="AL84" s="19"/>
      <c r="AM84" s="19"/>
      <c r="AN84" s="19"/>
      <c r="AO84" s="19"/>
    </row>
    <row r="85" spans="1:41" s="58" customFormat="1" ht="181.5" customHeight="1" x14ac:dyDescent="0.2">
      <c r="A85" s="79">
        <v>74</v>
      </c>
      <c r="B85" s="90">
        <v>84</v>
      </c>
      <c r="C85" s="79" t="s">
        <v>2461</v>
      </c>
      <c r="D85" s="101" t="s">
        <v>44</v>
      </c>
      <c r="E85" s="102" t="s">
        <v>2363</v>
      </c>
      <c r="F85" s="103" t="s">
        <v>2349</v>
      </c>
      <c r="G85" s="103" t="s">
        <v>2344</v>
      </c>
      <c r="H85" s="103" t="s">
        <v>2345</v>
      </c>
      <c r="I85" s="105" t="s">
        <v>2350</v>
      </c>
      <c r="J85" s="79">
        <v>10</v>
      </c>
      <c r="K85" s="86">
        <v>43313</v>
      </c>
      <c r="L85" s="86">
        <v>43496</v>
      </c>
      <c r="M85" s="87">
        <f t="shared" si="50"/>
        <v>26.142857142857142</v>
      </c>
      <c r="N85" s="85" t="s">
        <v>2631</v>
      </c>
      <c r="O85" s="85">
        <v>0</v>
      </c>
      <c r="P85" s="81"/>
      <c r="Q85" s="88">
        <f t="shared" si="41"/>
        <v>0</v>
      </c>
      <c r="R85" s="89">
        <f t="shared" si="42"/>
        <v>0</v>
      </c>
      <c r="S85" s="89">
        <f t="shared" ca="1" si="43"/>
        <v>0</v>
      </c>
      <c r="T85" s="89">
        <f t="shared" ca="1" si="44"/>
        <v>26.142857142857142</v>
      </c>
      <c r="U85" s="90" t="str">
        <f t="shared" ca="1" si="35"/>
        <v>NO</v>
      </c>
      <c r="V85" s="148" t="str">
        <f t="shared" ca="1" si="45"/>
        <v>VENCIDO</v>
      </c>
      <c r="W85" s="148" t="str">
        <f t="shared" ca="1" si="51"/>
        <v>VENCIDO</v>
      </c>
      <c r="X85" s="149" t="s">
        <v>2463</v>
      </c>
      <c r="Y85" s="149" t="str">
        <f t="shared" si="48"/>
        <v>H29AF17</v>
      </c>
      <c r="Z85" s="149">
        <f t="shared" si="46"/>
        <v>1</v>
      </c>
      <c r="AA85" s="149" t="str">
        <f t="shared" si="47"/>
        <v>H29AF17 - 1</v>
      </c>
      <c r="AB85" s="60">
        <f t="shared" ca="1" si="49"/>
        <v>1</v>
      </c>
      <c r="AC85" s="60">
        <f t="shared" ca="1" si="30"/>
        <v>1</v>
      </c>
      <c r="AD85" s="60" t="str">
        <f t="shared" si="53"/>
        <v>H29AF17.</v>
      </c>
      <c r="AE85" s="60" t="str">
        <f t="shared" si="52"/>
        <v>H29AF17</v>
      </c>
      <c r="AF85" s="65"/>
      <c r="AG85" s="66"/>
      <c r="AH85" s="67"/>
      <c r="AI85" s="18"/>
      <c r="AJ85" s="19"/>
      <c r="AK85" s="19"/>
      <c r="AL85" s="19"/>
      <c r="AM85" s="19"/>
      <c r="AN85" s="19"/>
      <c r="AO85" s="19"/>
    </row>
    <row r="86" spans="1:41" s="58" customFormat="1" ht="183" customHeight="1" x14ac:dyDescent="0.2">
      <c r="A86" s="79">
        <v>75</v>
      </c>
      <c r="B86" s="90">
        <v>85</v>
      </c>
      <c r="C86" s="79" t="s">
        <v>2461</v>
      </c>
      <c r="D86" s="101" t="s">
        <v>44</v>
      </c>
      <c r="E86" s="102" t="s">
        <v>2364</v>
      </c>
      <c r="F86" s="103" t="s">
        <v>2349</v>
      </c>
      <c r="G86" s="103" t="s">
        <v>2344</v>
      </c>
      <c r="H86" s="103" t="s">
        <v>2345</v>
      </c>
      <c r="I86" s="105" t="s">
        <v>2350</v>
      </c>
      <c r="J86" s="79">
        <v>10</v>
      </c>
      <c r="K86" s="86">
        <v>43313</v>
      </c>
      <c r="L86" s="86">
        <v>43496</v>
      </c>
      <c r="M86" s="87">
        <f t="shared" si="50"/>
        <v>26.142857142857142</v>
      </c>
      <c r="N86" s="85" t="s">
        <v>2631</v>
      </c>
      <c r="O86" s="85">
        <v>0</v>
      </c>
      <c r="P86" s="81"/>
      <c r="Q86" s="88">
        <f t="shared" si="41"/>
        <v>0</v>
      </c>
      <c r="R86" s="89">
        <f t="shared" si="42"/>
        <v>0</v>
      </c>
      <c r="S86" s="89">
        <f t="shared" ca="1" si="43"/>
        <v>0</v>
      </c>
      <c r="T86" s="89">
        <f t="shared" ca="1" si="44"/>
        <v>26.142857142857142</v>
      </c>
      <c r="U86" s="90" t="str">
        <f t="shared" ca="1" si="35"/>
        <v>NO</v>
      </c>
      <c r="V86" s="148" t="str">
        <f t="shared" ca="1" si="45"/>
        <v>VENCIDO</v>
      </c>
      <c r="W86" s="148" t="str">
        <f t="shared" ca="1" si="51"/>
        <v>VENCIDO</v>
      </c>
      <c r="X86" s="149" t="s">
        <v>2463</v>
      </c>
      <c r="Y86" s="149" t="str">
        <f t="shared" si="48"/>
        <v>H30AF17</v>
      </c>
      <c r="Z86" s="149">
        <f t="shared" si="46"/>
        <v>1</v>
      </c>
      <c r="AA86" s="149" t="str">
        <f t="shared" si="47"/>
        <v>H30AF17 - 1</v>
      </c>
      <c r="AB86" s="60">
        <f t="shared" ca="1" si="49"/>
        <v>1</v>
      </c>
      <c r="AC86" s="60">
        <f t="shared" ca="1" si="30"/>
        <v>1</v>
      </c>
      <c r="AD86" s="60" t="str">
        <f t="shared" si="53"/>
        <v>H30AF17.</v>
      </c>
      <c r="AE86" s="60" t="str">
        <f t="shared" si="52"/>
        <v>H30AF17</v>
      </c>
      <c r="AF86" s="65"/>
      <c r="AG86" s="66"/>
      <c r="AH86" s="67"/>
      <c r="AI86" s="18"/>
      <c r="AJ86" s="19"/>
      <c r="AK86" s="19"/>
      <c r="AL86" s="19"/>
      <c r="AM86" s="19"/>
      <c r="AN86" s="19"/>
      <c r="AO86" s="19"/>
    </row>
    <row r="87" spans="1:41" s="58" customFormat="1" ht="221.25" customHeight="1" x14ac:dyDescent="0.2">
      <c r="A87" s="79">
        <v>76</v>
      </c>
      <c r="B87" s="90">
        <v>86</v>
      </c>
      <c r="C87" s="79" t="s">
        <v>2461</v>
      </c>
      <c r="D87" s="101" t="s">
        <v>44</v>
      </c>
      <c r="E87" s="102" t="s">
        <v>2365</v>
      </c>
      <c r="F87" s="103" t="s">
        <v>2349</v>
      </c>
      <c r="G87" s="103" t="s">
        <v>2344</v>
      </c>
      <c r="H87" s="103" t="s">
        <v>2345</v>
      </c>
      <c r="I87" s="105" t="s">
        <v>2350</v>
      </c>
      <c r="J87" s="79">
        <v>10</v>
      </c>
      <c r="K87" s="86">
        <v>43313</v>
      </c>
      <c r="L87" s="86">
        <v>43496</v>
      </c>
      <c r="M87" s="87">
        <f t="shared" si="50"/>
        <v>26.142857142857142</v>
      </c>
      <c r="N87" s="85" t="s">
        <v>2631</v>
      </c>
      <c r="O87" s="85">
        <v>0</v>
      </c>
      <c r="P87" s="81"/>
      <c r="Q87" s="88">
        <f t="shared" si="41"/>
        <v>0</v>
      </c>
      <c r="R87" s="89">
        <f t="shared" si="42"/>
        <v>0</v>
      </c>
      <c r="S87" s="89">
        <f t="shared" ca="1" si="43"/>
        <v>0</v>
      </c>
      <c r="T87" s="89">
        <f t="shared" ca="1" si="44"/>
        <v>26.142857142857142</v>
      </c>
      <c r="U87" s="90" t="str">
        <f t="shared" ca="1" si="35"/>
        <v>NO</v>
      </c>
      <c r="V87" s="148" t="str">
        <f t="shared" ca="1" si="45"/>
        <v>VENCIDO</v>
      </c>
      <c r="W87" s="148" t="str">
        <f t="shared" ca="1" si="51"/>
        <v>VENCIDO</v>
      </c>
      <c r="X87" s="149" t="s">
        <v>2463</v>
      </c>
      <c r="Y87" s="149" t="str">
        <f t="shared" si="48"/>
        <v>H31AF17</v>
      </c>
      <c r="Z87" s="149">
        <f t="shared" si="46"/>
        <v>1</v>
      </c>
      <c r="AA87" s="149" t="str">
        <f t="shared" si="47"/>
        <v>H31AF17 - 1</v>
      </c>
      <c r="AB87" s="60">
        <f t="shared" ca="1" si="49"/>
        <v>1</v>
      </c>
      <c r="AC87" s="60">
        <f t="shared" ca="1" si="30"/>
        <v>1</v>
      </c>
      <c r="AD87" s="60" t="str">
        <f t="shared" si="53"/>
        <v>H31AF17.</v>
      </c>
      <c r="AE87" s="60" t="str">
        <f t="shared" si="52"/>
        <v>H31AF17</v>
      </c>
      <c r="AF87" s="65"/>
      <c r="AG87" s="66"/>
      <c r="AH87" s="67"/>
      <c r="AI87" s="18"/>
      <c r="AJ87" s="19"/>
      <c r="AK87" s="19"/>
      <c r="AL87" s="19"/>
      <c r="AM87" s="19"/>
      <c r="AN87" s="19"/>
      <c r="AO87" s="19"/>
    </row>
    <row r="88" spans="1:41" s="58" customFormat="1" ht="168" customHeight="1" x14ac:dyDescent="0.2">
      <c r="A88" s="79">
        <v>77</v>
      </c>
      <c r="B88" s="90">
        <v>87</v>
      </c>
      <c r="C88" s="79" t="s">
        <v>2461</v>
      </c>
      <c r="D88" s="101" t="s">
        <v>44</v>
      </c>
      <c r="E88" s="102" t="s">
        <v>2366</v>
      </c>
      <c r="F88" s="103" t="s">
        <v>2349</v>
      </c>
      <c r="G88" s="103" t="s">
        <v>2344</v>
      </c>
      <c r="H88" s="103" t="s">
        <v>2345</v>
      </c>
      <c r="I88" s="105" t="s">
        <v>2350</v>
      </c>
      <c r="J88" s="79">
        <v>10</v>
      </c>
      <c r="K88" s="86">
        <v>43313</v>
      </c>
      <c r="L88" s="86">
        <v>43496</v>
      </c>
      <c r="M88" s="87">
        <f t="shared" si="50"/>
        <v>26.142857142857142</v>
      </c>
      <c r="N88" s="85" t="s">
        <v>2631</v>
      </c>
      <c r="O88" s="85">
        <v>0</v>
      </c>
      <c r="P88" s="81"/>
      <c r="Q88" s="88">
        <f t="shared" si="41"/>
        <v>0</v>
      </c>
      <c r="R88" s="89">
        <f t="shared" si="42"/>
        <v>0</v>
      </c>
      <c r="S88" s="89">
        <f t="shared" ca="1" si="43"/>
        <v>0</v>
      </c>
      <c r="T88" s="89">
        <f t="shared" ca="1" si="44"/>
        <v>26.142857142857142</v>
      </c>
      <c r="U88" s="90" t="str">
        <f t="shared" ca="1" si="35"/>
        <v>NO</v>
      </c>
      <c r="V88" s="148" t="str">
        <f t="shared" ca="1" si="45"/>
        <v>VENCIDO</v>
      </c>
      <c r="W88" s="148" t="str">
        <f t="shared" ca="1" si="51"/>
        <v>VENCIDO</v>
      </c>
      <c r="X88" s="149" t="s">
        <v>2463</v>
      </c>
      <c r="Y88" s="149" t="str">
        <f t="shared" si="48"/>
        <v>H32AF17</v>
      </c>
      <c r="Z88" s="149">
        <f t="shared" si="46"/>
        <v>1</v>
      </c>
      <c r="AA88" s="149" t="str">
        <f t="shared" si="47"/>
        <v>H32AF17 - 1</v>
      </c>
      <c r="AB88" s="60">
        <f t="shared" ca="1" si="49"/>
        <v>1</v>
      </c>
      <c r="AC88" s="60">
        <f t="shared" ca="1" si="30"/>
        <v>1</v>
      </c>
      <c r="AD88" s="60" t="str">
        <f t="shared" si="53"/>
        <v>H32AF17.</v>
      </c>
      <c r="AE88" s="60" t="str">
        <f t="shared" si="52"/>
        <v>H32AF17</v>
      </c>
      <c r="AF88" s="65"/>
      <c r="AG88" s="66"/>
      <c r="AH88" s="67"/>
      <c r="AI88" s="18"/>
      <c r="AJ88" s="19"/>
      <c r="AK88" s="19"/>
      <c r="AL88" s="19"/>
      <c r="AM88" s="19"/>
      <c r="AN88" s="19"/>
      <c r="AO88" s="19"/>
    </row>
    <row r="89" spans="1:41" s="58" customFormat="1" ht="183" customHeight="1" x14ac:dyDescent="0.2">
      <c r="A89" s="79">
        <v>78</v>
      </c>
      <c r="B89" s="90">
        <v>88</v>
      </c>
      <c r="C89" s="79" t="s">
        <v>2461</v>
      </c>
      <c r="D89" s="101" t="s">
        <v>44</v>
      </c>
      <c r="E89" s="102" t="s">
        <v>2367</v>
      </c>
      <c r="F89" s="103" t="s">
        <v>2349</v>
      </c>
      <c r="G89" s="103" t="s">
        <v>2344</v>
      </c>
      <c r="H89" s="103" t="s">
        <v>2345</v>
      </c>
      <c r="I89" s="105" t="s">
        <v>2350</v>
      </c>
      <c r="J89" s="79">
        <v>10</v>
      </c>
      <c r="K89" s="86">
        <v>43313</v>
      </c>
      <c r="L89" s="86">
        <v>43496</v>
      </c>
      <c r="M89" s="87">
        <f t="shared" si="50"/>
        <v>26.142857142857142</v>
      </c>
      <c r="N89" s="85" t="s">
        <v>2631</v>
      </c>
      <c r="O89" s="85">
        <v>0</v>
      </c>
      <c r="P89" s="81"/>
      <c r="Q89" s="88">
        <f t="shared" si="41"/>
        <v>0</v>
      </c>
      <c r="R89" s="89">
        <f t="shared" si="42"/>
        <v>0</v>
      </c>
      <c r="S89" s="89">
        <f t="shared" ca="1" si="43"/>
        <v>0</v>
      </c>
      <c r="T89" s="89">
        <f t="shared" ca="1" si="44"/>
        <v>26.142857142857142</v>
      </c>
      <c r="U89" s="90" t="str">
        <f t="shared" ca="1" si="35"/>
        <v>NO</v>
      </c>
      <c r="V89" s="148" t="str">
        <f t="shared" ca="1" si="45"/>
        <v>VENCIDO</v>
      </c>
      <c r="W89" s="148" t="str">
        <f t="shared" ca="1" si="51"/>
        <v>VENCIDO</v>
      </c>
      <c r="X89" s="149" t="s">
        <v>2463</v>
      </c>
      <c r="Y89" s="149" t="str">
        <f t="shared" si="48"/>
        <v>H33AF17</v>
      </c>
      <c r="Z89" s="149">
        <f t="shared" si="46"/>
        <v>1</v>
      </c>
      <c r="AA89" s="149" t="str">
        <f t="shared" si="47"/>
        <v>H33AF17 - 1</v>
      </c>
      <c r="AB89" s="60">
        <f t="shared" ca="1" si="49"/>
        <v>1</v>
      </c>
      <c r="AC89" s="60">
        <f t="shared" ca="1" si="30"/>
        <v>1</v>
      </c>
      <c r="AD89" s="60" t="str">
        <f t="shared" si="53"/>
        <v>H33AF17.</v>
      </c>
      <c r="AE89" s="60" t="str">
        <f t="shared" si="52"/>
        <v>H33AF17</v>
      </c>
      <c r="AF89" s="65"/>
      <c r="AG89" s="66"/>
      <c r="AH89" s="67"/>
      <c r="AI89" s="18"/>
      <c r="AJ89" s="19"/>
      <c r="AK89" s="19"/>
      <c r="AL89" s="19"/>
      <c r="AM89" s="19"/>
      <c r="AN89" s="19"/>
      <c r="AO89" s="19"/>
    </row>
    <row r="90" spans="1:41" s="58" customFormat="1" ht="210.75" customHeight="1" x14ac:dyDescent="0.2">
      <c r="A90" s="79">
        <v>79</v>
      </c>
      <c r="B90" s="90">
        <v>89</v>
      </c>
      <c r="C90" s="79" t="s">
        <v>2461</v>
      </c>
      <c r="D90" s="101" t="s">
        <v>44</v>
      </c>
      <c r="E90" s="102" t="s">
        <v>2368</v>
      </c>
      <c r="F90" s="103" t="s">
        <v>2349</v>
      </c>
      <c r="G90" s="103" t="s">
        <v>2344</v>
      </c>
      <c r="H90" s="103" t="s">
        <v>2345</v>
      </c>
      <c r="I90" s="105" t="s">
        <v>2350</v>
      </c>
      <c r="J90" s="79">
        <v>10</v>
      </c>
      <c r="K90" s="86">
        <v>43313</v>
      </c>
      <c r="L90" s="86">
        <v>43496</v>
      </c>
      <c r="M90" s="87">
        <f t="shared" si="50"/>
        <v>26.142857142857142</v>
      </c>
      <c r="N90" s="85" t="s">
        <v>2631</v>
      </c>
      <c r="O90" s="85">
        <v>0</v>
      </c>
      <c r="P90" s="81"/>
      <c r="Q90" s="88">
        <f t="shared" si="41"/>
        <v>0</v>
      </c>
      <c r="R90" s="89">
        <f t="shared" si="42"/>
        <v>0</v>
      </c>
      <c r="S90" s="89">
        <f t="shared" ca="1" si="43"/>
        <v>0</v>
      </c>
      <c r="T90" s="89">
        <f t="shared" ca="1" si="44"/>
        <v>26.142857142857142</v>
      </c>
      <c r="U90" s="90" t="str">
        <f t="shared" ca="1" si="35"/>
        <v>NO</v>
      </c>
      <c r="V90" s="148" t="str">
        <f t="shared" ca="1" si="45"/>
        <v>VENCIDO</v>
      </c>
      <c r="W90" s="148" t="str">
        <f t="shared" ca="1" si="51"/>
        <v>VENCIDO</v>
      </c>
      <c r="X90" s="149" t="s">
        <v>2463</v>
      </c>
      <c r="Y90" s="149" t="str">
        <f t="shared" si="48"/>
        <v>H34AF17</v>
      </c>
      <c r="Z90" s="149">
        <f t="shared" si="46"/>
        <v>1</v>
      </c>
      <c r="AA90" s="149" t="str">
        <f t="shared" si="47"/>
        <v>H34AF17 - 1</v>
      </c>
      <c r="AB90" s="60">
        <f t="shared" ca="1" si="49"/>
        <v>1</v>
      </c>
      <c r="AC90" s="60">
        <f t="shared" ca="1" si="30"/>
        <v>1</v>
      </c>
      <c r="AD90" s="60" t="str">
        <f t="shared" si="53"/>
        <v>H34AF17.</v>
      </c>
      <c r="AE90" s="60" t="str">
        <f t="shared" si="52"/>
        <v>H34AF17</v>
      </c>
      <c r="AF90" s="65"/>
      <c r="AG90" s="66"/>
      <c r="AH90" s="67"/>
      <c r="AI90" s="18"/>
      <c r="AJ90" s="19"/>
      <c r="AK90" s="19"/>
      <c r="AL90" s="19"/>
      <c r="AM90" s="19"/>
      <c r="AN90" s="19"/>
      <c r="AO90" s="19"/>
    </row>
    <row r="91" spans="1:41" s="58" customFormat="1" ht="183.75" customHeight="1" x14ac:dyDescent="0.2">
      <c r="A91" s="79">
        <v>80</v>
      </c>
      <c r="B91" s="90">
        <v>90</v>
      </c>
      <c r="C91" s="79" t="s">
        <v>2461</v>
      </c>
      <c r="D91" s="101" t="s">
        <v>44</v>
      </c>
      <c r="E91" s="102" t="s">
        <v>2369</v>
      </c>
      <c r="F91" s="103" t="s">
        <v>2349</v>
      </c>
      <c r="G91" s="103" t="s">
        <v>2344</v>
      </c>
      <c r="H91" s="103" t="s">
        <v>2345</v>
      </c>
      <c r="I91" s="105" t="s">
        <v>2350</v>
      </c>
      <c r="J91" s="79">
        <v>10</v>
      </c>
      <c r="K91" s="86">
        <v>43313</v>
      </c>
      <c r="L91" s="86">
        <v>43496</v>
      </c>
      <c r="M91" s="87">
        <f t="shared" si="50"/>
        <v>26.142857142857142</v>
      </c>
      <c r="N91" s="85" t="s">
        <v>2631</v>
      </c>
      <c r="O91" s="85">
        <v>0</v>
      </c>
      <c r="P91" s="81"/>
      <c r="Q91" s="88">
        <f t="shared" si="41"/>
        <v>0</v>
      </c>
      <c r="R91" s="89">
        <f t="shared" si="42"/>
        <v>0</v>
      </c>
      <c r="S91" s="89">
        <f t="shared" ca="1" si="43"/>
        <v>0</v>
      </c>
      <c r="T91" s="89">
        <f t="shared" ca="1" si="44"/>
        <v>26.142857142857142</v>
      </c>
      <c r="U91" s="90" t="str">
        <f t="shared" ca="1" si="35"/>
        <v>NO</v>
      </c>
      <c r="V91" s="148" t="str">
        <f t="shared" ca="1" si="45"/>
        <v>VENCIDO</v>
      </c>
      <c r="W91" s="148" t="str">
        <f t="shared" ca="1" si="51"/>
        <v>VENCIDO</v>
      </c>
      <c r="X91" s="149" t="s">
        <v>2463</v>
      </c>
      <c r="Y91" s="149" t="str">
        <f t="shared" si="48"/>
        <v>H35AF17</v>
      </c>
      <c r="Z91" s="149">
        <f t="shared" si="46"/>
        <v>1</v>
      </c>
      <c r="AA91" s="149" t="str">
        <f t="shared" si="47"/>
        <v>H35AF17 - 1</v>
      </c>
      <c r="AB91" s="60">
        <f t="shared" ca="1" si="49"/>
        <v>1</v>
      </c>
      <c r="AC91" s="60">
        <f t="shared" ca="1" si="30"/>
        <v>1</v>
      </c>
      <c r="AD91" s="60" t="str">
        <f t="shared" si="53"/>
        <v>H35AF17.</v>
      </c>
      <c r="AE91" s="60" t="str">
        <f t="shared" si="52"/>
        <v>H35AF17</v>
      </c>
      <c r="AF91" s="65"/>
      <c r="AG91" s="66"/>
      <c r="AH91" s="67"/>
      <c r="AI91" s="18"/>
      <c r="AJ91" s="19"/>
      <c r="AK91" s="19"/>
      <c r="AL91" s="19"/>
      <c r="AM91" s="19"/>
      <c r="AN91" s="19"/>
      <c r="AO91" s="19"/>
    </row>
    <row r="92" spans="1:41" s="58" customFormat="1" ht="168" customHeight="1" x14ac:dyDescent="0.2">
      <c r="A92" s="79">
        <v>81</v>
      </c>
      <c r="B92" s="90">
        <v>91</v>
      </c>
      <c r="C92" s="79" t="s">
        <v>2461</v>
      </c>
      <c r="D92" s="101" t="s">
        <v>44</v>
      </c>
      <c r="E92" s="102" t="s">
        <v>2370</v>
      </c>
      <c r="F92" s="103" t="s">
        <v>2349</v>
      </c>
      <c r="G92" s="103" t="s">
        <v>2344</v>
      </c>
      <c r="H92" s="103" t="s">
        <v>2345</v>
      </c>
      <c r="I92" s="105" t="s">
        <v>2350</v>
      </c>
      <c r="J92" s="79">
        <v>10</v>
      </c>
      <c r="K92" s="86">
        <v>43313</v>
      </c>
      <c r="L92" s="86">
        <v>43496</v>
      </c>
      <c r="M92" s="87">
        <f t="shared" si="50"/>
        <v>26.142857142857142</v>
      </c>
      <c r="N92" s="85" t="s">
        <v>2631</v>
      </c>
      <c r="O92" s="85">
        <v>0</v>
      </c>
      <c r="P92" s="81"/>
      <c r="Q92" s="88">
        <f t="shared" si="41"/>
        <v>0</v>
      </c>
      <c r="R92" s="89">
        <f t="shared" si="42"/>
        <v>0</v>
      </c>
      <c r="S92" s="89">
        <f t="shared" ca="1" si="43"/>
        <v>0</v>
      </c>
      <c r="T92" s="89">
        <f t="shared" ca="1" si="44"/>
        <v>26.142857142857142</v>
      </c>
      <c r="U92" s="90" t="str">
        <f t="shared" ca="1" si="35"/>
        <v>NO</v>
      </c>
      <c r="V92" s="148" t="str">
        <f t="shared" ca="1" si="45"/>
        <v>VENCIDO</v>
      </c>
      <c r="W92" s="148" t="str">
        <f t="shared" ca="1" si="51"/>
        <v>VENCIDO</v>
      </c>
      <c r="X92" s="149" t="s">
        <v>2463</v>
      </c>
      <c r="Y92" s="149" t="str">
        <f t="shared" si="48"/>
        <v>H36AF17</v>
      </c>
      <c r="Z92" s="149">
        <f t="shared" si="46"/>
        <v>1</v>
      </c>
      <c r="AA92" s="149" t="str">
        <f t="shared" si="47"/>
        <v>H36AF17 - 1</v>
      </c>
      <c r="AB92" s="60">
        <f t="shared" ca="1" si="49"/>
        <v>1</v>
      </c>
      <c r="AC92" s="60">
        <f t="shared" ca="1" si="30"/>
        <v>1</v>
      </c>
      <c r="AD92" s="60" t="str">
        <f t="shared" si="53"/>
        <v>H36AF17.</v>
      </c>
      <c r="AE92" s="60" t="str">
        <f t="shared" si="52"/>
        <v>H36AF17</v>
      </c>
      <c r="AF92" s="65"/>
      <c r="AG92" s="66"/>
      <c r="AH92" s="67"/>
      <c r="AI92" s="18"/>
      <c r="AJ92" s="19"/>
      <c r="AK92" s="19"/>
      <c r="AL92" s="19"/>
      <c r="AM92" s="19"/>
      <c r="AN92" s="19"/>
      <c r="AO92" s="19"/>
    </row>
    <row r="93" spans="1:41" s="58" customFormat="1" ht="257.25" customHeight="1" x14ac:dyDescent="0.2">
      <c r="A93" s="79">
        <v>82</v>
      </c>
      <c r="B93" s="90">
        <v>92</v>
      </c>
      <c r="C93" s="79" t="s">
        <v>2461</v>
      </c>
      <c r="D93" s="101" t="s">
        <v>44</v>
      </c>
      <c r="E93" s="102" t="s">
        <v>2371</v>
      </c>
      <c r="F93" s="103" t="s">
        <v>2349</v>
      </c>
      <c r="G93" s="103" t="s">
        <v>2344</v>
      </c>
      <c r="H93" s="103" t="s">
        <v>2353</v>
      </c>
      <c r="I93" s="105" t="s">
        <v>2350</v>
      </c>
      <c r="J93" s="79">
        <v>10</v>
      </c>
      <c r="K93" s="86">
        <v>43313</v>
      </c>
      <c r="L93" s="86">
        <v>43496</v>
      </c>
      <c r="M93" s="87">
        <f t="shared" si="50"/>
        <v>26.142857142857142</v>
      </c>
      <c r="N93" s="85" t="s">
        <v>2631</v>
      </c>
      <c r="O93" s="85">
        <v>0</v>
      </c>
      <c r="P93" s="81"/>
      <c r="Q93" s="88">
        <f t="shared" si="41"/>
        <v>0</v>
      </c>
      <c r="R93" s="89">
        <f t="shared" si="42"/>
        <v>0</v>
      </c>
      <c r="S93" s="89">
        <f t="shared" ca="1" si="43"/>
        <v>0</v>
      </c>
      <c r="T93" s="89">
        <f t="shared" ca="1" si="44"/>
        <v>26.142857142857142</v>
      </c>
      <c r="U93" s="90" t="str">
        <f t="shared" ca="1" si="35"/>
        <v>NO</v>
      </c>
      <c r="V93" s="148" t="str">
        <f t="shared" ca="1" si="45"/>
        <v>VENCIDO</v>
      </c>
      <c r="W93" s="148" t="str">
        <f t="shared" ca="1" si="51"/>
        <v>VENCIDO</v>
      </c>
      <c r="X93" s="149" t="s">
        <v>2463</v>
      </c>
      <c r="Y93" s="149" t="str">
        <f t="shared" si="48"/>
        <v>H37AF17</v>
      </c>
      <c r="Z93" s="149">
        <f t="shared" si="46"/>
        <v>1</v>
      </c>
      <c r="AA93" s="149" t="str">
        <f t="shared" si="47"/>
        <v>H37AF17 - 1</v>
      </c>
      <c r="AB93" s="60">
        <f t="shared" ca="1" si="49"/>
        <v>1</v>
      </c>
      <c r="AC93" s="60">
        <f t="shared" ca="1" si="30"/>
        <v>1</v>
      </c>
      <c r="AD93" s="60" t="str">
        <f t="shared" si="53"/>
        <v>H37AF17.</v>
      </c>
      <c r="AE93" s="60" t="str">
        <f t="shared" si="52"/>
        <v>H37AF17</v>
      </c>
      <c r="AF93" s="65"/>
      <c r="AG93" s="66"/>
      <c r="AH93" s="67"/>
      <c r="AI93" s="18"/>
      <c r="AJ93" s="19"/>
      <c r="AK93" s="19"/>
      <c r="AL93" s="19"/>
      <c r="AM93" s="19"/>
      <c r="AN93" s="19"/>
      <c r="AO93" s="19"/>
    </row>
    <row r="94" spans="1:41" s="58" customFormat="1" ht="246" customHeight="1" x14ac:dyDescent="0.2">
      <c r="A94" s="79"/>
      <c r="B94" s="90">
        <v>93</v>
      </c>
      <c r="C94" s="79"/>
      <c r="D94" s="101" t="s">
        <v>44</v>
      </c>
      <c r="E94" s="102" t="s">
        <v>2372</v>
      </c>
      <c r="F94" s="103" t="s">
        <v>2349</v>
      </c>
      <c r="G94" s="103" t="s">
        <v>2344</v>
      </c>
      <c r="H94" s="103" t="s">
        <v>2356</v>
      </c>
      <c r="I94" s="105" t="s">
        <v>2357</v>
      </c>
      <c r="J94" s="79">
        <v>5</v>
      </c>
      <c r="K94" s="86">
        <v>43313</v>
      </c>
      <c r="L94" s="86">
        <v>43496</v>
      </c>
      <c r="M94" s="87">
        <f t="shared" si="50"/>
        <v>26.142857142857142</v>
      </c>
      <c r="N94" s="85" t="s">
        <v>28</v>
      </c>
      <c r="O94" s="85">
        <v>0</v>
      </c>
      <c r="P94" s="81"/>
      <c r="Q94" s="88">
        <f t="shared" si="41"/>
        <v>0</v>
      </c>
      <c r="R94" s="89">
        <f t="shared" si="42"/>
        <v>0</v>
      </c>
      <c r="S94" s="89">
        <f t="shared" ca="1" si="43"/>
        <v>0</v>
      </c>
      <c r="T94" s="89">
        <f t="shared" ca="1" si="44"/>
        <v>26.142857142857142</v>
      </c>
      <c r="U94" s="90" t="str">
        <f t="shared" si="35"/>
        <v>NO</v>
      </c>
      <c r="V94" s="148" t="str">
        <f t="shared" ca="1" si="45"/>
        <v>VENCIDO</v>
      </c>
      <c r="W94" s="148" t="str">
        <f t="shared" si="51"/>
        <v/>
      </c>
      <c r="X94" s="149" t="s">
        <v>2463</v>
      </c>
      <c r="Y94" s="149" t="str">
        <f t="shared" si="48"/>
        <v>H37AF17</v>
      </c>
      <c r="Z94" s="149">
        <f t="shared" si="46"/>
        <v>2</v>
      </c>
      <c r="AA94" s="149" t="str">
        <f t="shared" si="47"/>
        <v>H37AF17 - 2</v>
      </c>
      <c r="AB94" s="60">
        <f t="shared" ca="1" si="49"/>
        <v>1</v>
      </c>
      <c r="AC94" s="60">
        <f t="shared" ca="1" si="30"/>
        <v>1</v>
      </c>
      <c r="AD94" s="60" t="str">
        <f t="shared" si="53"/>
        <v>H37AF17.</v>
      </c>
      <c r="AE94" s="60" t="str">
        <f t="shared" si="52"/>
        <v>H37AF17</v>
      </c>
      <c r="AF94" s="65"/>
      <c r="AG94" s="66"/>
      <c r="AH94" s="67"/>
      <c r="AI94" s="18"/>
      <c r="AJ94" s="19"/>
      <c r="AK94" s="19"/>
      <c r="AL94" s="19"/>
      <c r="AM94" s="19"/>
      <c r="AN94" s="19"/>
      <c r="AO94" s="19"/>
    </row>
    <row r="95" spans="1:41" s="58" customFormat="1" ht="172.5" customHeight="1" x14ac:dyDescent="0.2">
      <c r="A95" s="79">
        <v>83</v>
      </c>
      <c r="B95" s="90">
        <v>94</v>
      </c>
      <c r="C95" s="79" t="s">
        <v>2460</v>
      </c>
      <c r="D95" s="101" t="s">
        <v>33</v>
      </c>
      <c r="E95" s="102" t="s">
        <v>2373</v>
      </c>
      <c r="F95" s="103" t="s">
        <v>2374</v>
      </c>
      <c r="G95" s="103" t="s">
        <v>2375</v>
      </c>
      <c r="H95" s="103" t="s">
        <v>2376</v>
      </c>
      <c r="I95" s="105" t="s">
        <v>2377</v>
      </c>
      <c r="J95" s="105">
        <v>2</v>
      </c>
      <c r="K95" s="86">
        <v>43313</v>
      </c>
      <c r="L95" s="86">
        <v>43676</v>
      </c>
      <c r="M95" s="87">
        <f t="shared" si="50"/>
        <v>51.857142857142854</v>
      </c>
      <c r="N95" s="85" t="s">
        <v>2605</v>
      </c>
      <c r="O95" s="85">
        <v>0</v>
      </c>
      <c r="P95" s="81"/>
      <c r="Q95" s="88">
        <f t="shared" si="41"/>
        <v>0</v>
      </c>
      <c r="R95" s="89">
        <f t="shared" si="42"/>
        <v>0</v>
      </c>
      <c r="S95" s="89">
        <f t="shared" ca="1" si="43"/>
        <v>0</v>
      </c>
      <c r="T95" s="89">
        <f t="shared" ca="1" si="44"/>
        <v>0</v>
      </c>
      <c r="U95" s="90" t="str">
        <f t="shared" ca="1" si="35"/>
        <v>NO</v>
      </c>
      <c r="V95" s="148" t="str">
        <f t="shared" ca="1" si="45"/>
        <v>PRÓXIMO A VENCER</v>
      </c>
      <c r="W95" s="148" t="str">
        <f t="shared" ca="1" si="51"/>
        <v>PRÓXIMO A VENCER</v>
      </c>
      <c r="X95" s="149" t="s">
        <v>2463</v>
      </c>
      <c r="Y95" s="149" t="str">
        <f t="shared" si="48"/>
        <v>H38AF17</v>
      </c>
      <c r="Z95" s="149">
        <f t="shared" si="46"/>
        <v>1</v>
      </c>
      <c r="AA95" s="149" t="str">
        <f t="shared" si="47"/>
        <v>H38AF17 - 1</v>
      </c>
      <c r="AB95" s="60">
        <f t="shared" ca="1" si="49"/>
        <v>2</v>
      </c>
      <c r="AC95" s="60">
        <f t="shared" ca="1" si="30"/>
        <v>2</v>
      </c>
      <c r="AD95" s="60" t="str">
        <f t="shared" si="53"/>
        <v>H38AF17.</v>
      </c>
      <c r="AE95" s="60" t="str">
        <f t="shared" si="52"/>
        <v>H38AF17</v>
      </c>
      <c r="AF95" s="65"/>
      <c r="AG95" s="66"/>
      <c r="AH95" s="67"/>
      <c r="AI95" s="18"/>
      <c r="AJ95" s="19"/>
      <c r="AK95" s="19"/>
      <c r="AL95" s="19"/>
      <c r="AM95" s="19"/>
      <c r="AN95" s="19"/>
      <c r="AO95" s="19"/>
    </row>
    <row r="96" spans="1:41" s="58" customFormat="1" ht="168" customHeight="1" x14ac:dyDescent="0.2">
      <c r="A96" s="79">
        <v>84</v>
      </c>
      <c r="B96" s="90">
        <v>95</v>
      </c>
      <c r="C96" s="79" t="s">
        <v>2460</v>
      </c>
      <c r="D96" s="101" t="s">
        <v>24</v>
      </c>
      <c r="E96" s="102" t="s">
        <v>2378</v>
      </c>
      <c r="F96" s="103" t="s">
        <v>2379</v>
      </c>
      <c r="G96" s="103" t="s">
        <v>2380</v>
      </c>
      <c r="H96" s="103" t="s">
        <v>2381</v>
      </c>
      <c r="I96" s="105" t="s">
        <v>2382</v>
      </c>
      <c r="J96" s="79">
        <v>2</v>
      </c>
      <c r="K96" s="86">
        <v>43313</v>
      </c>
      <c r="L96" s="86">
        <v>43465</v>
      </c>
      <c r="M96" s="87">
        <f t="shared" si="50"/>
        <v>21.714285714285715</v>
      </c>
      <c r="N96" s="85" t="s">
        <v>1482</v>
      </c>
      <c r="O96" s="81">
        <v>1</v>
      </c>
      <c r="P96" s="81"/>
      <c r="Q96" s="88">
        <f t="shared" si="41"/>
        <v>50</v>
      </c>
      <c r="R96" s="89">
        <f t="shared" si="42"/>
        <v>10.857142857142858</v>
      </c>
      <c r="S96" s="89">
        <f t="shared" ca="1" si="43"/>
        <v>10.857142857142858</v>
      </c>
      <c r="T96" s="89">
        <f t="shared" ca="1" si="44"/>
        <v>21.714285714285715</v>
      </c>
      <c r="U96" s="90" t="str">
        <f t="shared" ca="1" si="35"/>
        <v>NO</v>
      </c>
      <c r="V96" s="148" t="str">
        <f t="shared" ca="1" si="45"/>
        <v>VENCIDO</v>
      </c>
      <c r="W96" s="148" t="str">
        <f t="shared" ca="1" si="51"/>
        <v>VENCIDO</v>
      </c>
      <c r="X96" s="149" t="s">
        <v>2463</v>
      </c>
      <c r="Y96" s="149" t="str">
        <f t="shared" si="48"/>
        <v>H39AF17</v>
      </c>
      <c r="Z96" s="149">
        <f t="shared" si="46"/>
        <v>1</v>
      </c>
      <c r="AA96" s="149" t="str">
        <f t="shared" si="47"/>
        <v>H39AF17 - 1</v>
      </c>
      <c r="AB96" s="60">
        <f t="shared" ca="1" si="49"/>
        <v>1</v>
      </c>
      <c r="AC96" s="60">
        <f t="shared" ca="1" si="30"/>
        <v>1</v>
      </c>
      <c r="AD96" s="60" t="str">
        <f t="shared" si="53"/>
        <v>H39AF17.</v>
      </c>
      <c r="AE96" s="60" t="str">
        <f t="shared" si="52"/>
        <v>H39AF17</v>
      </c>
      <c r="AF96" s="65"/>
      <c r="AG96" s="66"/>
      <c r="AH96" s="67"/>
      <c r="AI96" s="18"/>
      <c r="AJ96" s="19"/>
      <c r="AK96" s="19"/>
      <c r="AL96" s="19"/>
      <c r="AM96" s="19"/>
      <c r="AN96" s="19"/>
      <c r="AO96" s="19"/>
    </row>
    <row r="97" spans="1:41" s="58" customFormat="1" ht="168" customHeight="1" x14ac:dyDescent="0.2">
      <c r="A97" s="79">
        <v>85</v>
      </c>
      <c r="B97" s="90">
        <v>96</v>
      </c>
      <c r="C97" s="79" t="s">
        <v>2121</v>
      </c>
      <c r="D97" s="101" t="s">
        <v>24</v>
      </c>
      <c r="E97" s="102" t="s">
        <v>2383</v>
      </c>
      <c r="F97" s="103" t="s">
        <v>2384</v>
      </c>
      <c r="G97" s="103" t="s">
        <v>2385</v>
      </c>
      <c r="H97" s="103" t="s">
        <v>2386</v>
      </c>
      <c r="I97" s="105" t="s">
        <v>10</v>
      </c>
      <c r="J97" s="79">
        <v>1</v>
      </c>
      <c r="K97" s="86">
        <v>43313</v>
      </c>
      <c r="L97" s="86">
        <v>43465</v>
      </c>
      <c r="M97" s="87">
        <f t="shared" si="50"/>
        <v>21.714285714285715</v>
      </c>
      <c r="N97" s="85" t="s">
        <v>1482</v>
      </c>
      <c r="O97" s="81">
        <v>1</v>
      </c>
      <c r="P97" s="81"/>
      <c r="Q97" s="88">
        <f t="shared" si="41"/>
        <v>100</v>
      </c>
      <c r="R97" s="89">
        <f t="shared" si="42"/>
        <v>21.714285714285715</v>
      </c>
      <c r="S97" s="89">
        <f t="shared" ca="1" si="43"/>
        <v>21.714285714285715</v>
      </c>
      <c r="T97" s="89">
        <f t="shared" ca="1" si="44"/>
        <v>21.714285714285715</v>
      </c>
      <c r="U97" s="90" t="str">
        <f t="shared" si="35"/>
        <v>SI</v>
      </c>
      <c r="V97" s="148" t="str">
        <f t="shared" si="45"/>
        <v>CUMPLIDO</v>
      </c>
      <c r="W97" s="148" t="str">
        <f t="shared" si="51"/>
        <v>CUMPLIDO</v>
      </c>
      <c r="X97" s="149" t="s">
        <v>2463</v>
      </c>
      <c r="Y97" s="149" t="str">
        <f t="shared" si="48"/>
        <v>H40AF17</v>
      </c>
      <c r="Z97" s="149">
        <f t="shared" si="46"/>
        <v>1</v>
      </c>
      <c r="AA97" s="149" t="str">
        <f t="shared" si="47"/>
        <v>H40AF17 - 1</v>
      </c>
      <c r="AB97" s="60">
        <f t="shared" si="49"/>
        <v>5</v>
      </c>
      <c r="AC97" s="60">
        <f t="shared" si="30"/>
        <v>5</v>
      </c>
      <c r="AD97" s="60" t="str">
        <f t="shared" si="53"/>
        <v>H40AF17.</v>
      </c>
      <c r="AE97" s="60" t="str">
        <f t="shared" si="52"/>
        <v>H40AF17</v>
      </c>
      <c r="AF97" s="65"/>
      <c r="AG97" s="66"/>
      <c r="AH97" s="67"/>
      <c r="AI97" s="18"/>
      <c r="AJ97" s="19"/>
      <c r="AK97" s="19"/>
      <c r="AL97" s="19"/>
      <c r="AM97" s="19"/>
      <c r="AN97" s="19"/>
      <c r="AO97" s="19"/>
    </row>
    <row r="98" spans="1:41" s="58" customFormat="1" ht="168" customHeight="1" x14ac:dyDescent="0.2">
      <c r="A98" s="79">
        <v>86</v>
      </c>
      <c r="B98" s="90">
        <v>97</v>
      </c>
      <c r="C98" s="79" t="s">
        <v>2121</v>
      </c>
      <c r="D98" s="101" t="s">
        <v>24</v>
      </c>
      <c r="E98" s="102" t="s">
        <v>2387</v>
      </c>
      <c r="F98" s="103" t="s">
        <v>2388</v>
      </c>
      <c r="G98" s="103" t="s">
        <v>2389</v>
      </c>
      <c r="H98" s="103" t="s">
        <v>2390</v>
      </c>
      <c r="I98" s="105" t="s">
        <v>2391</v>
      </c>
      <c r="J98" s="107">
        <v>1</v>
      </c>
      <c r="K98" s="86">
        <v>43313</v>
      </c>
      <c r="L98" s="86">
        <v>43343</v>
      </c>
      <c r="M98" s="87">
        <f t="shared" si="50"/>
        <v>4.2857142857142856</v>
      </c>
      <c r="N98" s="85" t="s">
        <v>1482</v>
      </c>
      <c r="O98" s="81">
        <v>1</v>
      </c>
      <c r="P98" s="81"/>
      <c r="Q98" s="88">
        <f t="shared" si="41"/>
        <v>100</v>
      </c>
      <c r="R98" s="89">
        <f t="shared" si="42"/>
        <v>4.2857142857142856</v>
      </c>
      <c r="S98" s="89">
        <f t="shared" ca="1" si="43"/>
        <v>4.2857142857142856</v>
      </c>
      <c r="T98" s="89">
        <f t="shared" ca="1" si="44"/>
        <v>4.2857142857142856</v>
      </c>
      <c r="U98" s="90" t="str">
        <f t="shared" si="35"/>
        <v>SI</v>
      </c>
      <c r="V98" s="148" t="str">
        <f t="shared" si="45"/>
        <v>CUMPLIDO</v>
      </c>
      <c r="W98" s="148" t="str">
        <f t="shared" si="51"/>
        <v>CUMPLIDO</v>
      </c>
      <c r="X98" s="149" t="s">
        <v>2463</v>
      </c>
      <c r="Y98" s="149" t="str">
        <f t="shared" si="48"/>
        <v>H41AF17</v>
      </c>
      <c r="Z98" s="149">
        <f t="shared" si="46"/>
        <v>1</v>
      </c>
      <c r="AA98" s="149" t="str">
        <f t="shared" si="47"/>
        <v>H41AF17 - 1</v>
      </c>
      <c r="AB98" s="60">
        <f t="shared" si="49"/>
        <v>5</v>
      </c>
      <c r="AC98" s="60">
        <f t="shared" si="30"/>
        <v>5</v>
      </c>
      <c r="AD98" s="60" t="str">
        <f t="shared" si="53"/>
        <v>H41AF17.</v>
      </c>
      <c r="AE98" s="60" t="str">
        <f t="shared" si="52"/>
        <v>H41AF17</v>
      </c>
      <c r="AF98" s="65"/>
      <c r="AG98" s="66"/>
      <c r="AH98" s="67"/>
      <c r="AI98" s="18"/>
      <c r="AJ98" s="19"/>
      <c r="AK98" s="19"/>
      <c r="AL98" s="19"/>
      <c r="AM98" s="19"/>
      <c r="AN98" s="19"/>
      <c r="AO98" s="19"/>
    </row>
    <row r="99" spans="1:41" s="58" customFormat="1" ht="168" customHeight="1" x14ac:dyDescent="0.2">
      <c r="A99" s="79">
        <v>87</v>
      </c>
      <c r="B99" s="90">
        <v>98</v>
      </c>
      <c r="C99" s="79" t="s">
        <v>2121</v>
      </c>
      <c r="D99" s="101" t="s">
        <v>24</v>
      </c>
      <c r="E99" s="102" t="s">
        <v>2392</v>
      </c>
      <c r="F99" s="103" t="s">
        <v>2388</v>
      </c>
      <c r="G99" s="103" t="s">
        <v>2393</v>
      </c>
      <c r="H99" s="103" t="s">
        <v>2394</v>
      </c>
      <c r="I99" s="105" t="s">
        <v>2391</v>
      </c>
      <c r="J99" s="107">
        <v>1</v>
      </c>
      <c r="K99" s="86">
        <v>43313</v>
      </c>
      <c r="L99" s="86">
        <v>43343</v>
      </c>
      <c r="M99" s="87">
        <f t="shared" si="50"/>
        <v>4.2857142857142856</v>
      </c>
      <c r="N99" s="85" t="s">
        <v>1482</v>
      </c>
      <c r="O99" s="81">
        <v>1</v>
      </c>
      <c r="P99" s="81"/>
      <c r="Q99" s="88">
        <f t="shared" si="41"/>
        <v>100</v>
      </c>
      <c r="R99" s="89">
        <f t="shared" si="42"/>
        <v>4.2857142857142856</v>
      </c>
      <c r="S99" s="89">
        <f t="shared" ca="1" si="43"/>
        <v>4.2857142857142856</v>
      </c>
      <c r="T99" s="89">
        <f t="shared" ca="1" si="44"/>
        <v>4.2857142857142856</v>
      </c>
      <c r="U99" s="90" t="str">
        <f t="shared" si="35"/>
        <v>SI</v>
      </c>
      <c r="V99" s="148" t="str">
        <f t="shared" si="45"/>
        <v>CUMPLIDO</v>
      </c>
      <c r="W99" s="148" t="str">
        <f t="shared" si="51"/>
        <v>CUMPLIDO</v>
      </c>
      <c r="X99" s="149" t="s">
        <v>2463</v>
      </c>
      <c r="Y99" s="149" t="str">
        <f t="shared" si="48"/>
        <v>H42AF17</v>
      </c>
      <c r="Z99" s="149">
        <f t="shared" si="46"/>
        <v>1</v>
      </c>
      <c r="AA99" s="149" t="str">
        <f t="shared" si="47"/>
        <v>H42AF17 - 1</v>
      </c>
      <c r="AB99" s="60">
        <f t="shared" si="49"/>
        <v>5</v>
      </c>
      <c r="AC99" s="60">
        <f t="shared" si="30"/>
        <v>5</v>
      </c>
      <c r="AD99" s="60" t="str">
        <f t="shared" si="53"/>
        <v>H42AF17.</v>
      </c>
      <c r="AE99" s="60" t="str">
        <f t="shared" si="52"/>
        <v>H42AF17</v>
      </c>
      <c r="AF99" s="65"/>
      <c r="AG99" s="66"/>
      <c r="AH99" s="67"/>
      <c r="AI99" s="18"/>
      <c r="AJ99" s="19"/>
      <c r="AK99" s="19"/>
      <c r="AL99" s="19"/>
      <c r="AM99" s="19"/>
      <c r="AN99" s="19"/>
      <c r="AO99" s="19"/>
    </row>
    <row r="100" spans="1:41" s="58" customFormat="1" ht="168" customHeight="1" x14ac:dyDescent="0.2">
      <c r="A100" s="79">
        <v>88</v>
      </c>
      <c r="B100" s="90">
        <v>99</v>
      </c>
      <c r="C100" s="79" t="s">
        <v>2462</v>
      </c>
      <c r="D100" s="101" t="s">
        <v>24</v>
      </c>
      <c r="E100" s="102" t="s">
        <v>2395</v>
      </c>
      <c r="F100" s="103" t="s">
        <v>2396</v>
      </c>
      <c r="G100" s="103" t="s">
        <v>2397</v>
      </c>
      <c r="H100" s="103" t="s">
        <v>2398</v>
      </c>
      <c r="I100" s="105" t="s">
        <v>2399</v>
      </c>
      <c r="J100" s="79">
        <v>3</v>
      </c>
      <c r="K100" s="86">
        <v>43313</v>
      </c>
      <c r="L100" s="86">
        <v>43496</v>
      </c>
      <c r="M100" s="87">
        <f t="shared" si="50"/>
        <v>26.142857142857142</v>
      </c>
      <c r="N100" s="85" t="s">
        <v>2671</v>
      </c>
      <c r="O100" s="81">
        <v>1</v>
      </c>
      <c r="P100" s="81"/>
      <c r="Q100" s="88">
        <f t="shared" si="41"/>
        <v>33.333333333333329</v>
      </c>
      <c r="R100" s="89">
        <f t="shared" si="42"/>
        <v>8.7142857142857135</v>
      </c>
      <c r="S100" s="89">
        <f t="shared" ca="1" si="43"/>
        <v>8.7142857142857135</v>
      </c>
      <c r="T100" s="89">
        <f t="shared" ca="1" si="44"/>
        <v>26.142857142857142</v>
      </c>
      <c r="U100" s="90" t="str">
        <f t="shared" ca="1" si="35"/>
        <v>NO</v>
      </c>
      <c r="V100" s="148" t="str">
        <f t="shared" ca="1" si="45"/>
        <v>VENCIDO</v>
      </c>
      <c r="W100" s="148" t="str">
        <f t="shared" ca="1" si="51"/>
        <v>VENCIDO</v>
      </c>
      <c r="X100" s="149" t="s">
        <v>2463</v>
      </c>
      <c r="Y100" s="149" t="str">
        <f t="shared" si="48"/>
        <v>H43AF17</v>
      </c>
      <c r="Z100" s="149">
        <f t="shared" si="46"/>
        <v>1</v>
      </c>
      <c r="AA100" s="149" t="str">
        <f t="shared" si="47"/>
        <v>H43AF17 - 1</v>
      </c>
      <c r="AB100" s="60">
        <f t="shared" ca="1" si="49"/>
        <v>1</v>
      </c>
      <c r="AC100" s="60">
        <f t="shared" ca="1" si="30"/>
        <v>1</v>
      </c>
      <c r="AD100" s="60" t="str">
        <f t="shared" si="53"/>
        <v>H43AF17.</v>
      </c>
      <c r="AE100" s="60" t="str">
        <f t="shared" si="52"/>
        <v>H43AF17</v>
      </c>
      <c r="AF100" s="65"/>
      <c r="AG100" s="66"/>
      <c r="AH100" s="67"/>
      <c r="AI100" s="18"/>
      <c r="AJ100" s="19"/>
      <c r="AK100" s="19"/>
      <c r="AL100" s="19"/>
      <c r="AM100" s="19"/>
      <c r="AN100" s="19"/>
      <c r="AO100" s="19"/>
    </row>
    <row r="101" spans="1:41" s="58" customFormat="1" ht="168" customHeight="1" x14ac:dyDescent="0.2">
      <c r="A101" s="79">
        <v>89</v>
      </c>
      <c r="B101" s="90">
        <v>100</v>
      </c>
      <c r="C101" s="79" t="s">
        <v>2460</v>
      </c>
      <c r="D101" s="101" t="s">
        <v>24</v>
      </c>
      <c r="E101" s="102" t="s">
        <v>2400</v>
      </c>
      <c r="F101" s="103" t="s">
        <v>2401</v>
      </c>
      <c r="G101" s="103" t="s">
        <v>2402</v>
      </c>
      <c r="H101" s="103" t="s">
        <v>2403</v>
      </c>
      <c r="I101" s="105" t="s">
        <v>957</v>
      </c>
      <c r="J101" s="79">
        <v>2</v>
      </c>
      <c r="K101" s="86">
        <v>43313</v>
      </c>
      <c r="L101" s="86">
        <v>43677</v>
      </c>
      <c r="M101" s="87">
        <f t="shared" si="50"/>
        <v>52</v>
      </c>
      <c r="N101" s="85" t="s">
        <v>1482</v>
      </c>
      <c r="O101" s="81">
        <v>2</v>
      </c>
      <c r="P101" s="81"/>
      <c r="Q101" s="88">
        <f t="shared" si="41"/>
        <v>100</v>
      </c>
      <c r="R101" s="89">
        <f t="shared" si="42"/>
        <v>52</v>
      </c>
      <c r="S101" s="89">
        <f t="shared" ca="1" si="43"/>
        <v>0</v>
      </c>
      <c r="T101" s="89">
        <f t="shared" ca="1" si="44"/>
        <v>0</v>
      </c>
      <c r="U101" s="90" t="str">
        <f t="shared" si="35"/>
        <v>SI</v>
      </c>
      <c r="V101" s="148" t="str">
        <f t="shared" si="45"/>
        <v>CUMPLIDO</v>
      </c>
      <c r="W101" s="148" t="str">
        <f t="shared" si="51"/>
        <v>CUMPLIDO</v>
      </c>
      <c r="X101" s="149" t="s">
        <v>2463</v>
      </c>
      <c r="Y101" s="149" t="str">
        <f t="shared" si="48"/>
        <v>H44AF17</v>
      </c>
      <c r="Z101" s="149">
        <f t="shared" si="46"/>
        <v>1</v>
      </c>
      <c r="AA101" s="149" t="str">
        <f t="shared" si="47"/>
        <v>H44AF17 - 1</v>
      </c>
      <c r="AB101" s="60">
        <f t="shared" si="49"/>
        <v>5</v>
      </c>
      <c r="AC101" s="60">
        <f t="shared" si="30"/>
        <v>5</v>
      </c>
      <c r="AD101" s="60" t="str">
        <f t="shared" si="53"/>
        <v>H44AF17.</v>
      </c>
      <c r="AE101" s="60" t="str">
        <f t="shared" si="52"/>
        <v>H44AF17</v>
      </c>
      <c r="AF101" s="65"/>
      <c r="AG101" s="66"/>
      <c r="AH101" s="67"/>
      <c r="AI101" s="18"/>
      <c r="AJ101" s="19"/>
      <c r="AK101" s="19"/>
      <c r="AL101" s="19"/>
      <c r="AM101" s="19"/>
      <c r="AN101" s="19"/>
      <c r="AO101" s="19"/>
    </row>
    <row r="102" spans="1:41" s="58" customFormat="1" ht="168" customHeight="1" x14ac:dyDescent="0.2">
      <c r="A102" s="79">
        <v>90</v>
      </c>
      <c r="B102" s="90">
        <v>101</v>
      </c>
      <c r="C102" s="79" t="s">
        <v>2121</v>
      </c>
      <c r="D102" s="101" t="s">
        <v>24</v>
      </c>
      <c r="E102" s="102" t="s">
        <v>2404</v>
      </c>
      <c r="F102" s="103" t="s">
        <v>2405</v>
      </c>
      <c r="G102" s="103" t="s">
        <v>2406</v>
      </c>
      <c r="H102" s="103" t="s">
        <v>2407</v>
      </c>
      <c r="I102" s="105" t="s">
        <v>2408</v>
      </c>
      <c r="J102" s="107">
        <v>1</v>
      </c>
      <c r="K102" s="86">
        <v>43313</v>
      </c>
      <c r="L102" s="86">
        <v>43343</v>
      </c>
      <c r="M102" s="87">
        <f t="shared" si="50"/>
        <v>4.2857142857142856</v>
      </c>
      <c r="N102" s="85" t="s">
        <v>1482</v>
      </c>
      <c r="O102" s="81">
        <v>1</v>
      </c>
      <c r="P102" s="81"/>
      <c r="Q102" s="88">
        <f t="shared" si="41"/>
        <v>100</v>
      </c>
      <c r="R102" s="89">
        <f t="shared" si="42"/>
        <v>4.2857142857142856</v>
      </c>
      <c r="S102" s="89">
        <f t="shared" ca="1" si="43"/>
        <v>4.2857142857142856</v>
      </c>
      <c r="T102" s="89">
        <f t="shared" ca="1" si="44"/>
        <v>4.2857142857142856</v>
      </c>
      <c r="U102" s="90" t="str">
        <f t="shared" si="35"/>
        <v>SI</v>
      </c>
      <c r="V102" s="148" t="str">
        <f t="shared" si="45"/>
        <v>CUMPLIDO</v>
      </c>
      <c r="W102" s="148" t="str">
        <f t="shared" si="51"/>
        <v>CUMPLIDO</v>
      </c>
      <c r="X102" s="149" t="s">
        <v>2463</v>
      </c>
      <c r="Y102" s="149" t="str">
        <f t="shared" si="48"/>
        <v>H45AF17</v>
      </c>
      <c r="Z102" s="149">
        <f t="shared" si="46"/>
        <v>1</v>
      </c>
      <c r="AA102" s="149" t="str">
        <f t="shared" si="47"/>
        <v>H45AF17 - 1</v>
      </c>
      <c r="AB102" s="60">
        <f t="shared" si="49"/>
        <v>5</v>
      </c>
      <c r="AC102" s="60">
        <f t="shared" si="30"/>
        <v>5</v>
      </c>
      <c r="AD102" s="60" t="str">
        <f t="shared" si="53"/>
        <v>H45AF17.</v>
      </c>
      <c r="AE102" s="60" t="str">
        <f t="shared" si="52"/>
        <v>H45AF17</v>
      </c>
      <c r="AF102" s="65"/>
      <c r="AG102" s="66"/>
      <c r="AH102" s="67"/>
      <c r="AI102" s="18"/>
      <c r="AJ102" s="19"/>
      <c r="AK102" s="19"/>
      <c r="AL102" s="19"/>
      <c r="AM102" s="19"/>
      <c r="AN102" s="19"/>
      <c r="AO102" s="19"/>
    </row>
    <row r="103" spans="1:41" s="58" customFormat="1" ht="168" customHeight="1" x14ac:dyDescent="0.2">
      <c r="A103" s="79">
        <v>91</v>
      </c>
      <c r="B103" s="90">
        <v>102</v>
      </c>
      <c r="C103" s="79" t="s">
        <v>2121</v>
      </c>
      <c r="D103" s="101" t="s">
        <v>24</v>
      </c>
      <c r="E103" s="102" t="s">
        <v>2409</v>
      </c>
      <c r="F103" s="103" t="s">
        <v>2410</v>
      </c>
      <c r="G103" s="103" t="s">
        <v>2411</v>
      </c>
      <c r="H103" s="103" t="s">
        <v>2412</v>
      </c>
      <c r="I103" s="105" t="s">
        <v>2391</v>
      </c>
      <c r="J103" s="79">
        <v>1</v>
      </c>
      <c r="K103" s="86">
        <v>43313</v>
      </c>
      <c r="L103" s="86">
        <v>43343</v>
      </c>
      <c r="M103" s="87">
        <f t="shared" si="50"/>
        <v>4.2857142857142856</v>
      </c>
      <c r="N103" s="85" t="s">
        <v>1482</v>
      </c>
      <c r="O103" s="81">
        <v>1</v>
      </c>
      <c r="P103" s="81"/>
      <c r="Q103" s="88">
        <f t="shared" si="41"/>
        <v>100</v>
      </c>
      <c r="R103" s="89">
        <f t="shared" si="42"/>
        <v>4.2857142857142856</v>
      </c>
      <c r="S103" s="89">
        <f t="shared" ca="1" si="43"/>
        <v>4.2857142857142856</v>
      </c>
      <c r="T103" s="89">
        <f t="shared" ca="1" si="44"/>
        <v>4.2857142857142856</v>
      </c>
      <c r="U103" s="90" t="str">
        <f t="shared" si="35"/>
        <v>SI</v>
      </c>
      <c r="V103" s="148" t="str">
        <f t="shared" si="45"/>
        <v>CUMPLIDO</v>
      </c>
      <c r="W103" s="148" t="str">
        <f t="shared" si="51"/>
        <v>CUMPLIDO</v>
      </c>
      <c r="X103" s="149" t="s">
        <v>2463</v>
      </c>
      <c r="Y103" s="149" t="str">
        <f t="shared" si="48"/>
        <v>H46AF17</v>
      </c>
      <c r="Z103" s="149">
        <f t="shared" si="46"/>
        <v>1</v>
      </c>
      <c r="AA103" s="149" t="str">
        <f t="shared" si="47"/>
        <v>H46AF17 - 1</v>
      </c>
      <c r="AB103" s="60">
        <f t="shared" si="49"/>
        <v>5</v>
      </c>
      <c r="AC103" s="60">
        <f t="shared" si="30"/>
        <v>5</v>
      </c>
      <c r="AD103" s="60" t="str">
        <f t="shared" si="53"/>
        <v>H46AF17.</v>
      </c>
      <c r="AE103" s="60" t="str">
        <f t="shared" si="52"/>
        <v>H46AF17</v>
      </c>
      <c r="AF103" s="65"/>
      <c r="AG103" s="66"/>
      <c r="AH103" s="67"/>
      <c r="AI103" s="18"/>
      <c r="AJ103" s="19"/>
      <c r="AK103" s="19"/>
      <c r="AL103" s="19"/>
      <c r="AM103" s="19"/>
      <c r="AN103" s="19"/>
      <c r="AO103" s="19"/>
    </row>
    <row r="104" spans="1:41" s="58" customFormat="1" ht="168" customHeight="1" x14ac:dyDescent="0.2">
      <c r="A104" s="79">
        <v>92</v>
      </c>
      <c r="B104" s="90">
        <v>103</v>
      </c>
      <c r="C104" s="79" t="s">
        <v>2121</v>
      </c>
      <c r="D104" s="101" t="s">
        <v>24</v>
      </c>
      <c r="E104" s="102" t="s">
        <v>2413</v>
      </c>
      <c r="F104" s="103" t="s">
        <v>2410</v>
      </c>
      <c r="G104" s="103" t="s">
        <v>2414</v>
      </c>
      <c r="H104" s="103" t="s">
        <v>2415</v>
      </c>
      <c r="I104" s="105" t="s">
        <v>2391</v>
      </c>
      <c r="J104" s="79">
        <v>1</v>
      </c>
      <c r="K104" s="86">
        <v>43313</v>
      </c>
      <c r="L104" s="86">
        <v>43343</v>
      </c>
      <c r="M104" s="87">
        <f t="shared" si="50"/>
        <v>4.2857142857142856</v>
      </c>
      <c r="N104" s="85" t="s">
        <v>1482</v>
      </c>
      <c r="O104" s="81">
        <v>1</v>
      </c>
      <c r="P104" s="81"/>
      <c r="Q104" s="88">
        <f t="shared" si="41"/>
        <v>100</v>
      </c>
      <c r="R104" s="89">
        <f t="shared" si="42"/>
        <v>4.2857142857142856</v>
      </c>
      <c r="S104" s="89">
        <f t="shared" ca="1" si="43"/>
        <v>4.2857142857142856</v>
      </c>
      <c r="T104" s="89">
        <f t="shared" ca="1" si="44"/>
        <v>4.2857142857142856</v>
      </c>
      <c r="U104" s="90" t="str">
        <f t="shared" si="35"/>
        <v>SI</v>
      </c>
      <c r="V104" s="148" t="str">
        <f t="shared" si="45"/>
        <v>CUMPLIDO</v>
      </c>
      <c r="W104" s="148" t="str">
        <f t="shared" si="51"/>
        <v>CUMPLIDO</v>
      </c>
      <c r="X104" s="149" t="s">
        <v>2463</v>
      </c>
      <c r="Y104" s="149" t="str">
        <f t="shared" si="48"/>
        <v>H47AF17</v>
      </c>
      <c r="Z104" s="149">
        <f t="shared" si="46"/>
        <v>1</v>
      </c>
      <c r="AA104" s="149" t="str">
        <f t="shared" si="47"/>
        <v>H47AF17 - 1</v>
      </c>
      <c r="AB104" s="60">
        <f t="shared" si="49"/>
        <v>5</v>
      </c>
      <c r="AC104" s="60">
        <f t="shared" ref="AC104:AC167" si="54">IF(Z105=Z104+1,MIN(AB104,AC105),AB104)</f>
        <v>5</v>
      </c>
      <c r="AD104" s="60" t="str">
        <f t="shared" si="53"/>
        <v>H47AF17.</v>
      </c>
      <c r="AE104" s="60" t="str">
        <f t="shared" si="52"/>
        <v>H47AF17</v>
      </c>
      <c r="AF104" s="65"/>
      <c r="AG104" s="66"/>
      <c r="AH104" s="67"/>
      <c r="AI104" s="18"/>
      <c r="AJ104" s="19"/>
      <c r="AK104" s="19"/>
      <c r="AL104" s="19"/>
      <c r="AM104" s="19"/>
      <c r="AN104" s="19"/>
      <c r="AO104" s="19"/>
    </row>
    <row r="105" spans="1:41" s="58" customFormat="1" ht="204.75" customHeight="1" x14ac:dyDescent="0.2">
      <c r="A105" s="79">
        <v>93</v>
      </c>
      <c r="B105" s="90">
        <v>104</v>
      </c>
      <c r="C105" s="79" t="s">
        <v>2121</v>
      </c>
      <c r="D105" s="101" t="s">
        <v>2457</v>
      </c>
      <c r="E105" s="102" t="s">
        <v>2416</v>
      </c>
      <c r="F105" s="103" t="s">
        <v>2417</v>
      </c>
      <c r="G105" s="102" t="s">
        <v>2525</v>
      </c>
      <c r="H105" s="102" t="s">
        <v>2526</v>
      </c>
      <c r="I105" s="79" t="s">
        <v>61</v>
      </c>
      <c r="J105" s="79">
        <v>4</v>
      </c>
      <c r="K105" s="86">
        <v>43313</v>
      </c>
      <c r="L105" s="86">
        <v>43677</v>
      </c>
      <c r="M105" s="87">
        <f t="shared" si="50"/>
        <v>52</v>
      </c>
      <c r="N105" s="85" t="s">
        <v>23</v>
      </c>
      <c r="O105" s="85">
        <v>0</v>
      </c>
      <c r="P105" s="81"/>
      <c r="Q105" s="88">
        <f t="shared" si="41"/>
        <v>0</v>
      </c>
      <c r="R105" s="89">
        <f t="shared" si="42"/>
        <v>0</v>
      </c>
      <c r="S105" s="89">
        <f t="shared" ca="1" si="43"/>
        <v>0</v>
      </c>
      <c r="T105" s="89">
        <f t="shared" ca="1" si="44"/>
        <v>0</v>
      </c>
      <c r="U105" s="90" t="str">
        <f t="shared" ref="U105:U115" ca="1" si="55">IF(W105="CUMPLIDO","SI","NO")</f>
        <v>NO</v>
      </c>
      <c r="V105" s="148" t="str">
        <f t="shared" ca="1" si="45"/>
        <v>PRÓXIMO A VENCER</v>
      </c>
      <c r="W105" s="148" t="str">
        <f t="shared" ca="1" si="51"/>
        <v>PRÓXIMO A VENCER</v>
      </c>
      <c r="X105" s="149" t="s">
        <v>2463</v>
      </c>
      <c r="Y105" s="149" t="str">
        <f t="shared" si="48"/>
        <v>H48AF17</v>
      </c>
      <c r="Z105" s="149">
        <f t="shared" si="46"/>
        <v>1</v>
      </c>
      <c r="AA105" s="149" t="str">
        <f t="shared" si="47"/>
        <v>H48AF17 - 1</v>
      </c>
      <c r="AB105" s="60">
        <f t="shared" ca="1" si="49"/>
        <v>2</v>
      </c>
      <c r="AC105" s="60">
        <f t="shared" ca="1" si="54"/>
        <v>2</v>
      </c>
      <c r="AD105" s="60" t="str">
        <f t="shared" si="53"/>
        <v>H48AF17.</v>
      </c>
      <c r="AE105" s="60" t="str">
        <f t="shared" si="52"/>
        <v>H48AF17</v>
      </c>
      <c r="AF105" s="65"/>
      <c r="AG105" s="66"/>
      <c r="AH105" s="67"/>
      <c r="AI105" s="18"/>
      <c r="AJ105" s="19"/>
      <c r="AK105" s="19"/>
      <c r="AL105" s="19"/>
      <c r="AM105" s="19"/>
      <c r="AN105" s="19"/>
      <c r="AO105" s="19"/>
    </row>
    <row r="106" spans="1:41" s="58" customFormat="1" ht="173.25" customHeight="1" x14ac:dyDescent="0.2">
      <c r="A106" s="79">
        <v>94</v>
      </c>
      <c r="B106" s="90">
        <v>105</v>
      </c>
      <c r="C106" s="79" t="s">
        <v>2462</v>
      </c>
      <c r="D106" s="101" t="s">
        <v>29</v>
      </c>
      <c r="E106" s="102" t="s">
        <v>2418</v>
      </c>
      <c r="F106" s="103" t="s">
        <v>2419</v>
      </c>
      <c r="G106" s="103" t="s">
        <v>2420</v>
      </c>
      <c r="H106" s="103" t="s">
        <v>2421</v>
      </c>
      <c r="I106" s="105" t="s">
        <v>2422</v>
      </c>
      <c r="J106" s="79">
        <v>1</v>
      </c>
      <c r="K106" s="86">
        <v>43313</v>
      </c>
      <c r="L106" s="86">
        <v>43555</v>
      </c>
      <c r="M106" s="87">
        <f t="shared" si="50"/>
        <v>34.571428571428569</v>
      </c>
      <c r="N106" s="85" t="s">
        <v>1482</v>
      </c>
      <c r="O106" s="81">
        <v>0.5</v>
      </c>
      <c r="P106" s="81"/>
      <c r="Q106" s="88">
        <f t="shared" si="41"/>
        <v>50</v>
      </c>
      <c r="R106" s="89">
        <f t="shared" si="42"/>
        <v>17.285714285714285</v>
      </c>
      <c r="S106" s="89">
        <f t="shared" ca="1" si="43"/>
        <v>17.285714285714285</v>
      </c>
      <c r="T106" s="89">
        <f t="shared" ca="1" si="44"/>
        <v>34.571428571428569</v>
      </c>
      <c r="U106" s="90" t="str">
        <f t="shared" ca="1" si="55"/>
        <v>NO</v>
      </c>
      <c r="V106" s="148" t="str">
        <f t="shared" ca="1" si="45"/>
        <v>VENCIDO</v>
      </c>
      <c r="W106" s="148" t="str">
        <f t="shared" ca="1" si="51"/>
        <v>VENCIDO</v>
      </c>
      <c r="X106" s="149" t="s">
        <v>2463</v>
      </c>
      <c r="Y106" s="149" t="str">
        <f t="shared" si="48"/>
        <v>H49AF17</v>
      </c>
      <c r="Z106" s="149">
        <f t="shared" si="46"/>
        <v>1</v>
      </c>
      <c r="AA106" s="149" t="str">
        <f t="shared" si="47"/>
        <v>H49AF17 - 1</v>
      </c>
      <c r="AB106" s="60">
        <f t="shared" ca="1" si="49"/>
        <v>1</v>
      </c>
      <c r="AC106" s="60">
        <f t="shared" ca="1" si="54"/>
        <v>1</v>
      </c>
      <c r="AD106" s="60" t="str">
        <f t="shared" si="53"/>
        <v>H49AF17.</v>
      </c>
      <c r="AE106" s="60" t="str">
        <f t="shared" si="52"/>
        <v>H49AF17</v>
      </c>
      <c r="AF106" s="65"/>
      <c r="AG106" s="66"/>
      <c r="AH106" s="67"/>
      <c r="AI106" s="18"/>
      <c r="AJ106" s="19"/>
      <c r="AK106" s="19"/>
      <c r="AL106" s="19"/>
      <c r="AM106" s="19"/>
      <c r="AN106" s="19"/>
      <c r="AO106" s="19"/>
    </row>
    <row r="107" spans="1:41" s="58" customFormat="1" ht="177" customHeight="1" x14ac:dyDescent="0.2">
      <c r="A107" s="79">
        <v>95</v>
      </c>
      <c r="B107" s="90">
        <v>106</v>
      </c>
      <c r="C107" s="79" t="s">
        <v>2459</v>
      </c>
      <c r="D107" s="101" t="s">
        <v>29</v>
      </c>
      <c r="E107" s="102" t="s">
        <v>2423</v>
      </c>
      <c r="F107" s="103" t="s">
        <v>2424</v>
      </c>
      <c r="G107" s="103" t="s">
        <v>2425</v>
      </c>
      <c r="H107" s="103" t="s">
        <v>2426</v>
      </c>
      <c r="I107" s="105" t="s">
        <v>2427</v>
      </c>
      <c r="J107" s="79">
        <v>1</v>
      </c>
      <c r="K107" s="86">
        <v>43322</v>
      </c>
      <c r="L107" s="86">
        <v>43465</v>
      </c>
      <c r="M107" s="87">
        <f t="shared" si="50"/>
        <v>20.428571428571427</v>
      </c>
      <c r="N107" s="85" t="s">
        <v>1482</v>
      </c>
      <c r="O107" s="81">
        <v>1</v>
      </c>
      <c r="P107" s="81"/>
      <c r="Q107" s="88">
        <f t="shared" si="41"/>
        <v>100</v>
      </c>
      <c r="R107" s="89">
        <f t="shared" si="42"/>
        <v>20.428571428571427</v>
      </c>
      <c r="S107" s="89">
        <f t="shared" ca="1" si="43"/>
        <v>20.428571428571427</v>
      </c>
      <c r="T107" s="89">
        <f t="shared" ca="1" si="44"/>
        <v>20.428571428571427</v>
      </c>
      <c r="U107" s="90" t="str">
        <f t="shared" si="55"/>
        <v>SI</v>
      </c>
      <c r="V107" s="148" t="str">
        <f t="shared" si="45"/>
        <v>CUMPLIDO</v>
      </c>
      <c r="W107" s="148" t="str">
        <f t="shared" si="51"/>
        <v>CUMPLIDO</v>
      </c>
      <c r="X107" s="149" t="s">
        <v>2463</v>
      </c>
      <c r="Y107" s="149" t="str">
        <f t="shared" si="48"/>
        <v>H50AF17</v>
      </c>
      <c r="Z107" s="149">
        <f t="shared" si="46"/>
        <v>1</v>
      </c>
      <c r="AA107" s="149" t="str">
        <f t="shared" si="47"/>
        <v>H50AF17 - 1</v>
      </c>
      <c r="AB107" s="60">
        <f t="shared" si="49"/>
        <v>5</v>
      </c>
      <c r="AC107" s="60">
        <f t="shared" si="54"/>
        <v>5</v>
      </c>
      <c r="AD107" s="60" t="str">
        <f t="shared" si="53"/>
        <v>H50AF17.</v>
      </c>
      <c r="AE107" s="60" t="str">
        <f t="shared" si="52"/>
        <v>H50AF17</v>
      </c>
      <c r="AF107" s="65"/>
      <c r="AG107" s="66"/>
      <c r="AH107" s="67"/>
      <c r="AI107" s="18"/>
      <c r="AJ107" s="19"/>
      <c r="AK107" s="19"/>
      <c r="AL107" s="19"/>
      <c r="AM107" s="19"/>
      <c r="AN107" s="19"/>
      <c r="AO107" s="19"/>
    </row>
    <row r="108" spans="1:41" s="58" customFormat="1" ht="168" customHeight="1" x14ac:dyDescent="0.2">
      <c r="A108" s="79">
        <v>96</v>
      </c>
      <c r="B108" s="90">
        <v>107</v>
      </c>
      <c r="C108" s="79" t="s">
        <v>2120</v>
      </c>
      <c r="D108" s="101" t="s">
        <v>24</v>
      </c>
      <c r="E108" s="102" t="s">
        <v>2428</v>
      </c>
      <c r="F108" s="103" t="s">
        <v>2429</v>
      </c>
      <c r="G108" s="102" t="s">
        <v>2430</v>
      </c>
      <c r="H108" s="102" t="s">
        <v>2431</v>
      </c>
      <c r="I108" s="79" t="s">
        <v>2432</v>
      </c>
      <c r="J108" s="79">
        <v>1</v>
      </c>
      <c r="K108" s="86">
        <v>43313</v>
      </c>
      <c r="L108" s="86">
        <v>43555</v>
      </c>
      <c r="M108" s="87">
        <f t="shared" si="50"/>
        <v>34.571428571428569</v>
      </c>
      <c r="N108" s="85" t="s">
        <v>1482</v>
      </c>
      <c r="O108" s="85">
        <v>0</v>
      </c>
      <c r="P108" s="81"/>
      <c r="Q108" s="88">
        <f t="shared" si="41"/>
        <v>0</v>
      </c>
      <c r="R108" s="89">
        <f t="shared" si="42"/>
        <v>0</v>
      </c>
      <c r="S108" s="89">
        <f t="shared" ca="1" si="43"/>
        <v>0</v>
      </c>
      <c r="T108" s="89">
        <f t="shared" ca="1" si="44"/>
        <v>34.571428571428569</v>
      </c>
      <c r="U108" s="90" t="str">
        <f t="shared" ca="1" si="55"/>
        <v>NO</v>
      </c>
      <c r="V108" s="148" t="str">
        <f t="shared" ca="1" si="45"/>
        <v>VENCIDO</v>
      </c>
      <c r="W108" s="148" t="str">
        <f t="shared" ca="1" si="51"/>
        <v>VENCIDO</v>
      </c>
      <c r="X108" s="149" t="s">
        <v>2463</v>
      </c>
      <c r="Y108" s="149" t="str">
        <f t="shared" si="48"/>
        <v>H51AF17</v>
      </c>
      <c r="Z108" s="149">
        <f t="shared" si="46"/>
        <v>1</v>
      </c>
      <c r="AA108" s="149" t="str">
        <f t="shared" si="47"/>
        <v>H51AF17 - 1</v>
      </c>
      <c r="AB108" s="60">
        <f t="shared" ca="1" si="49"/>
        <v>1</v>
      </c>
      <c r="AC108" s="60">
        <f t="shared" ca="1" si="54"/>
        <v>1</v>
      </c>
      <c r="AD108" s="60" t="str">
        <f t="shared" si="53"/>
        <v>H51AF17.</v>
      </c>
      <c r="AE108" s="60" t="str">
        <f t="shared" si="52"/>
        <v>H51AF17</v>
      </c>
      <c r="AF108" s="65"/>
      <c r="AG108" s="66"/>
      <c r="AH108" s="67"/>
      <c r="AI108" s="18"/>
      <c r="AJ108" s="19"/>
      <c r="AK108" s="19"/>
      <c r="AL108" s="19"/>
      <c r="AM108" s="19"/>
      <c r="AN108" s="19"/>
      <c r="AO108" s="19"/>
    </row>
    <row r="109" spans="1:41" s="58" customFormat="1" ht="168" customHeight="1" x14ac:dyDescent="0.2">
      <c r="A109" s="79">
        <v>97</v>
      </c>
      <c r="B109" s="90">
        <v>108</v>
      </c>
      <c r="C109" s="79" t="s">
        <v>2121</v>
      </c>
      <c r="D109" s="101" t="s">
        <v>24</v>
      </c>
      <c r="E109" s="102" t="s">
        <v>2433</v>
      </c>
      <c r="F109" s="103" t="s">
        <v>2434</v>
      </c>
      <c r="G109" s="103" t="s">
        <v>2435</v>
      </c>
      <c r="H109" s="103" t="s">
        <v>2431</v>
      </c>
      <c r="I109" s="105" t="s">
        <v>2432</v>
      </c>
      <c r="J109" s="79">
        <v>1</v>
      </c>
      <c r="K109" s="86">
        <v>43313</v>
      </c>
      <c r="L109" s="86">
        <v>43555</v>
      </c>
      <c r="M109" s="87">
        <f t="shared" si="50"/>
        <v>34.571428571428569</v>
      </c>
      <c r="N109" s="85" t="s">
        <v>1482</v>
      </c>
      <c r="O109" s="85">
        <v>0</v>
      </c>
      <c r="P109" s="81"/>
      <c r="Q109" s="88">
        <f t="shared" si="41"/>
        <v>0</v>
      </c>
      <c r="R109" s="89">
        <f t="shared" si="42"/>
        <v>0</v>
      </c>
      <c r="S109" s="89">
        <f t="shared" ca="1" si="43"/>
        <v>0</v>
      </c>
      <c r="T109" s="89">
        <f t="shared" ca="1" si="44"/>
        <v>34.571428571428569</v>
      </c>
      <c r="U109" s="90" t="str">
        <f t="shared" ca="1" si="55"/>
        <v>NO</v>
      </c>
      <c r="V109" s="148" t="str">
        <f t="shared" ca="1" si="45"/>
        <v>VENCIDO</v>
      </c>
      <c r="W109" s="148" t="str">
        <f t="shared" ca="1" si="51"/>
        <v>VENCIDO</v>
      </c>
      <c r="X109" s="149" t="s">
        <v>2463</v>
      </c>
      <c r="Y109" s="149" t="str">
        <f t="shared" si="48"/>
        <v>H52AF17</v>
      </c>
      <c r="Z109" s="149">
        <f t="shared" si="46"/>
        <v>1</v>
      </c>
      <c r="AA109" s="149" t="str">
        <f t="shared" si="47"/>
        <v>H52AF17 - 1</v>
      </c>
      <c r="AB109" s="60">
        <f t="shared" ca="1" si="49"/>
        <v>1</v>
      </c>
      <c r="AC109" s="60">
        <f t="shared" ca="1" si="54"/>
        <v>1</v>
      </c>
      <c r="AD109" s="60" t="str">
        <f t="shared" si="53"/>
        <v>H52AF17.</v>
      </c>
      <c r="AE109" s="60" t="str">
        <f t="shared" si="52"/>
        <v>H52AF17</v>
      </c>
      <c r="AF109" s="65"/>
      <c r="AG109" s="66"/>
      <c r="AH109" s="67"/>
      <c r="AI109" s="18"/>
      <c r="AJ109" s="19"/>
      <c r="AK109" s="19"/>
      <c r="AL109" s="19"/>
      <c r="AM109" s="19"/>
      <c r="AN109" s="19"/>
      <c r="AO109" s="19"/>
    </row>
    <row r="110" spans="1:41" s="58" customFormat="1" ht="168" customHeight="1" x14ac:dyDescent="0.2">
      <c r="A110" s="79">
        <v>98</v>
      </c>
      <c r="B110" s="90">
        <v>109</v>
      </c>
      <c r="C110" s="79" t="s">
        <v>2120</v>
      </c>
      <c r="D110" s="101" t="s">
        <v>481</v>
      </c>
      <c r="E110" s="102" t="s">
        <v>2436</v>
      </c>
      <c r="F110" s="103" t="s">
        <v>2437</v>
      </c>
      <c r="G110" s="103" t="s">
        <v>2438</v>
      </c>
      <c r="H110" s="103" t="s">
        <v>2439</v>
      </c>
      <c r="I110" s="105" t="s">
        <v>61</v>
      </c>
      <c r="J110" s="79">
        <v>4</v>
      </c>
      <c r="K110" s="86">
        <v>43313</v>
      </c>
      <c r="L110" s="86">
        <v>43677</v>
      </c>
      <c r="M110" s="87">
        <f t="shared" si="50"/>
        <v>52</v>
      </c>
      <c r="N110" s="85" t="s">
        <v>1482</v>
      </c>
      <c r="O110" s="85">
        <v>0</v>
      </c>
      <c r="P110" s="81"/>
      <c r="Q110" s="88">
        <f t="shared" si="41"/>
        <v>0</v>
      </c>
      <c r="R110" s="89">
        <f t="shared" si="42"/>
        <v>0</v>
      </c>
      <c r="S110" s="89">
        <f t="shared" ca="1" si="43"/>
        <v>0</v>
      </c>
      <c r="T110" s="89">
        <f t="shared" ca="1" si="44"/>
        <v>0</v>
      </c>
      <c r="U110" s="90" t="str">
        <f t="shared" ca="1" si="55"/>
        <v>NO</v>
      </c>
      <c r="V110" s="148" t="str">
        <f t="shared" ca="1" si="45"/>
        <v>PRÓXIMO A VENCER</v>
      </c>
      <c r="W110" s="148" t="str">
        <f t="shared" ca="1" si="51"/>
        <v>PRÓXIMO A VENCER</v>
      </c>
      <c r="X110" s="149" t="s">
        <v>2463</v>
      </c>
      <c r="Y110" s="149" t="str">
        <f t="shared" si="48"/>
        <v>H53AF17</v>
      </c>
      <c r="Z110" s="149">
        <f t="shared" si="46"/>
        <v>1</v>
      </c>
      <c r="AA110" s="149" t="str">
        <f t="shared" si="47"/>
        <v>H53AF17 - 1</v>
      </c>
      <c r="AB110" s="60">
        <f t="shared" ca="1" si="49"/>
        <v>2</v>
      </c>
      <c r="AC110" s="60">
        <f t="shared" ca="1" si="54"/>
        <v>2</v>
      </c>
      <c r="AD110" s="60" t="str">
        <f t="shared" si="53"/>
        <v>H53AF17.</v>
      </c>
      <c r="AE110" s="60" t="str">
        <f t="shared" si="52"/>
        <v>H53AF17</v>
      </c>
      <c r="AF110" s="65"/>
      <c r="AG110" s="66"/>
      <c r="AH110" s="67"/>
      <c r="AI110" s="18"/>
      <c r="AJ110" s="19"/>
      <c r="AK110" s="19"/>
      <c r="AL110" s="19"/>
      <c r="AM110" s="19"/>
      <c r="AN110" s="19"/>
      <c r="AO110" s="19"/>
    </row>
    <row r="111" spans="1:41" s="58" customFormat="1" ht="168" customHeight="1" x14ac:dyDescent="0.2">
      <c r="A111" s="79">
        <v>99</v>
      </c>
      <c r="B111" s="90">
        <v>110</v>
      </c>
      <c r="C111" s="79" t="s">
        <v>2120</v>
      </c>
      <c r="D111" s="101" t="s">
        <v>481</v>
      </c>
      <c r="E111" s="102" t="s">
        <v>2440</v>
      </c>
      <c r="F111" s="103" t="s">
        <v>2441</v>
      </c>
      <c r="G111" s="103" t="s">
        <v>2438</v>
      </c>
      <c r="H111" s="103" t="s">
        <v>2439</v>
      </c>
      <c r="I111" s="105" t="s">
        <v>61</v>
      </c>
      <c r="J111" s="79">
        <v>4</v>
      </c>
      <c r="K111" s="86">
        <v>43313</v>
      </c>
      <c r="L111" s="86">
        <v>43677</v>
      </c>
      <c r="M111" s="87">
        <f t="shared" si="50"/>
        <v>52</v>
      </c>
      <c r="N111" s="85" t="s">
        <v>1482</v>
      </c>
      <c r="O111" s="85">
        <v>0</v>
      </c>
      <c r="P111" s="81"/>
      <c r="Q111" s="88">
        <f t="shared" si="41"/>
        <v>0</v>
      </c>
      <c r="R111" s="89">
        <f t="shared" si="42"/>
        <v>0</v>
      </c>
      <c r="S111" s="89">
        <f t="shared" ca="1" si="43"/>
        <v>0</v>
      </c>
      <c r="T111" s="89">
        <f t="shared" ca="1" si="44"/>
        <v>0</v>
      </c>
      <c r="U111" s="90" t="str">
        <f t="shared" ca="1" si="55"/>
        <v>NO</v>
      </c>
      <c r="V111" s="148" t="str">
        <f t="shared" ca="1" si="45"/>
        <v>PRÓXIMO A VENCER</v>
      </c>
      <c r="W111" s="148" t="str">
        <f t="shared" ca="1" si="51"/>
        <v>PRÓXIMO A VENCER</v>
      </c>
      <c r="X111" s="149" t="s">
        <v>2463</v>
      </c>
      <c r="Y111" s="149" t="str">
        <f t="shared" si="48"/>
        <v>H54AF17</v>
      </c>
      <c r="Z111" s="149">
        <f t="shared" si="46"/>
        <v>1</v>
      </c>
      <c r="AA111" s="149" t="str">
        <f t="shared" si="47"/>
        <v>H54AF17 - 1</v>
      </c>
      <c r="AB111" s="60">
        <f t="shared" ca="1" si="49"/>
        <v>2</v>
      </c>
      <c r="AC111" s="60">
        <f t="shared" ca="1" si="54"/>
        <v>2</v>
      </c>
      <c r="AD111" s="60" t="str">
        <f t="shared" si="53"/>
        <v>H54AF17.</v>
      </c>
      <c r="AE111" s="60" t="str">
        <f t="shared" si="52"/>
        <v>H54AF17</v>
      </c>
      <c r="AF111" s="65"/>
      <c r="AG111" s="66"/>
      <c r="AH111" s="67"/>
      <c r="AI111" s="18"/>
      <c r="AJ111" s="19"/>
      <c r="AK111" s="19"/>
      <c r="AL111" s="19"/>
      <c r="AM111" s="19"/>
      <c r="AN111" s="19"/>
      <c r="AO111" s="19"/>
    </row>
    <row r="112" spans="1:41" s="58" customFormat="1" ht="177" customHeight="1" x14ac:dyDescent="0.2">
      <c r="A112" s="79">
        <v>100</v>
      </c>
      <c r="B112" s="90">
        <v>111</v>
      </c>
      <c r="C112" s="79" t="s">
        <v>2459</v>
      </c>
      <c r="D112" s="101" t="s">
        <v>2458</v>
      </c>
      <c r="E112" s="102" t="s">
        <v>2442</v>
      </c>
      <c r="F112" s="103" t="s">
        <v>2443</v>
      </c>
      <c r="G112" s="103" t="s">
        <v>2444</v>
      </c>
      <c r="H112" s="103" t="s">
        <v>2445</v>
      </c>
      <c r="I112" s="105" t="s">
        <v>2446</v>
      </c>
      <c r="J112" s="79">
        <v>1</v>
      </c>
      <c r="K112" s="86">
        <v>43313</v>
      </c>
      <c r="L112" s="86">
        <v>43404</v>
      </c>
      <c r="M112" s="87">
        <f t="shared" si="50"/>
        <v>13</v>
      </c>
      <c r="N112" s="85" t="s">
        <v>1482</v>
      </c>
      <c r="O112" s="81">
        <v>1</v>
      </c>
      <c r="P112" s="81"/>
      <c r="Q112" s="88">
        <f t="shared" si="41"/>
        <v>100</v>
      </c>
      <c r="R112" s="89">
        <f t="shared" si="42"/>
        <v>13</v>
      </c>
      <c r="S112" s="89">
        <f t="shared" ca="1" si="43"/>
        <v>13</v>
      </c>
      <c r="T112" s="89">
        <f t="shared" ca="1" si="44"/>
        <v>13</v>
      </c>
      <c r="U112" s="90" t="str">
        <f t="shared" si="55"/>
        <v>SI</v>
      </c>
      <c r="V112" s="148" t="str">
        <f t="shared" si="45"/>
        <v>CUMPLIDO</v>
      </c>
      <c r="W112" s="148" t="str">
        <f t="shared" si="51"/>
        <v>CUMPLIDO</v>
      </c>
      <c r="X112" s="149" t="s">
        <v>2463</v>
      </c>
      <c r="Y112" s="149" t="str">
        <f t="shared" si="48"/>
        <v>H55AF17</v>
      </c>
      <c r="Z112" s="149">
        <f t="shared" si="46"/>
        <v>1</v>
      </c>
      <c r="AA112" s="149" t="str">
        <f t="shared" si="47"/>
        <v>H55AF17 - 1</v>
      </c>
      <c r="AB112" s="60">
        <f t="shared" si="49"/>
        <v>5</v>
      </c>
      <c r="AC112" s="60">
        <f t="shared" si="54"/>
        <v>5</v>
      </c>
      <c r="AD112" s="60" t="str">
        <f t="shared" si="53"/>
        <v>H55AF17.</v>
      </c>
      <c r="AE112" s="60" t="str">
        <f t="shared" si="52"/>
        <v>H55AF17</v>
      </c>
      <c r="AF112" s="65"/>
      <c r="AG112" s="66"/>
      <c r="AH112" s="67"/>
      <c r="AI112" s="18"/>
      <c r="AJ112" s="19"/>
      <c r="AK112" s="19"/>
      <c r="AL112" s="19"/>
      <c r="AM112" s="19"/>
      <c r="AN112" s="19"/>
      <c r="AO112" s="19"/>
    </row>
    <row r="113" spans="1:41" s="58" customFormat="1" ht="168" customHeight="1" x14ac:dyDescent="0.2">
      <c r="A113" s="79">
        <v>101</v>
      </c>
      <c r="B113" s="90">
        <v>112</v>
      </c>
      <c r="C113" s="79" t="s">
        <v>2459</v>
      </c>
      <c r="D113" s="101" t="s">
        <v>506</v>
      </c>
      <c r="E113" s="102" t="s">
        <v>2555</v>
      </c>
      <c r="F113" s="103" t="s">
        <v>2447</v>
      </c>
      <c r="G113" s="103" t="s">
        <v>2448</v>
      </c>
      <c r="H113" s="103" t="s">
        <v>2449</v>
      </c>
      <c r="I113" s="105" t="s">
        <v>957</v>
      </c>
      <c r="J113" s="107">
        <v>2</v>
      </c>
      <c r="K113" s="86">
        <v>43313</v>
      </c>
      <c r="L113" s="86">
        <v>43646</v>
      </c>
      <c r="M113" s="87">
        <f t="shared" si="50"/>
        <v>47.571428571428569</v>
      </c>
      <c r="N113" s="85" t="s">
        <v>21</v>
      </c>
      <c r="O113" s="85">
        <v>0</v>
      </c>
      <c r="P113" s="81"/>
      <c r="Q113" s="88">
        <f t="shared" si="41"/>
        <v>0</v>
      </c>
      <c r="R113" s="89">
        <f t="shared" si="42"/>
        <v>0</v>
      </c>
      <c r="S113" s="89">
        <f t="shared" ca="1" si="43"/>
        <v>0</v>
      </c>
      <c r="T113" s="89">
        <f t="shared" ca="1" si="44"/>
        <v>47.571428571428569</v>
      </c>
      <c r="U113" s="90" t="str">
        <f t="shared" ca="1" si="55"/>
        <v>NO</v>
      </c>
      <c r="V113" s="148" t="str">
        <f t="shared" ca="1" si="45"/>
        <v>VENCIDO</v>
      </c>
      <c r="W113" s="148" t="str">
        <f t="shared" ca="1" si="51"/>
        <v>VENCIDO</v>
      </c>
      <c r="X113" s="149" t="s">
        <v>2463</v>
      </c>
      <c r="Y113" s="149" t="str">
        <f t="shared" si="48"/>
        <v>H56AF17</v>
      </c>
      <c r="Z113" s="149">
        <f t="shared" si="46"/>
        <v>1</v>
      </c>
      <c r="AA113" s="149" t="str">
        <f t="shared" si="47"/>
        <v>H56AF17 - 1</v>
      </c>
      <c r="AB113" s="60">
        <f t="shared" ca="1" si="49"/>
        <v>1</v>
      </c>
      <c r="AC113" s="60">
        <f t="shared" ca="1" si="54"/>
        <v>1</v>
      </c>
      <c r="AD113" s="60" t="str">
        <f t="shared" si="53"/>
        <v>H56AF17.</v>
      </c>
      <c r="AE113" s="60" t="str">
        <f t="shared" si="52"/>
        <v>H56AF17</v>
      </c>
      <c r="AF113" s="65"/>
      <c r="AG113" s="66"/>
      <c r="AH113" s="67"/>
      <c r="AI113" s="18"/>
      <c r="AJ113" s="19"/>
      <c r="AK113" s="19"/>
      <c r="AL113" s="19"/>
      <c r="AM113" s="19"/>
      <c r="AN113" s="19"/>
      <c r="AO113" s="19"/>
    </row>
    <row r="114" spans="1:41" s="58" customFormat="1" ht="168" customHeight="1" x14ac:dyDescent="0.2">
      <c r="A114" s="79">
        <v>102</v>
      </c>
      <c r="B114" s="90">
        <v>113</v>
      </c>
      <c r="C114" s="79" t="s">
        <v>2459</v>
      </c>
      <c r="D114" s="101" t="s">
        <v>506</v>
      </c>
      <c r="E114" s="102" t="s">
        <v>2450</v>
      </c>
      <c r="F114" s="103" t="s">
        <v>2451</v>
      </c>
      <c r="G114" s="103" t="s">
        <v>2448</v>
      </c>
      <c r="H114" s="103" t="s">
        <v>2449</v>
      </c>
      <c r="I114" s="105" t="s">
        <v>957</v>
      </c>
      <c r="J114" s="107">
        <v>2</v>
      </c>
      <c r="K114" s="86">
        <v>43313</v>
      </c>
      <c r="L114" s="86">
        <v>43646</v>
      </c>
      <c r="M114" s="87">
        <f t="shared" si="50"/>
        <v>47.571428571428569</v>
      </c>
      <c r="N114" s="85" t="s">
        <v>21</v>
      </c>
      <c r="O114" s="85">
        <v>0</v>
      </c>
      <c r="P114" s="81"/>
      <c r="Q114" s="88">
        <f t="shared" si="41"/>
        <v>0</v>
      </c>
      <c r="R114" s="89">
        <f t="shared" si="42"/>
        <v>0</v>
      </c>
      <c r="S114" s="89">
        <f t="shared" ca="1" si="43"/>
        <v>0</v>
      </c>
      <c r="T114" s="89">
        <f t="shared" ca="1" si="44"/>
        <v>47.571428571428569</v>
      </c>
      <c r="U114" s="90" t="str">
        <f t="shared" ca="1" si="55"/>
        <v>NO</v>
      </c>
      <c r="V114" s="148" t="str">
        <f t="shared" ca="1" si="45"/>
        <v>VENCIDO</v>
      </c>
      <c r="W114" s="148" t="str">
        <f t="shared" ca="1" si="51"/>
        <v>VENCIDO</v>
      </c>
      <c r="X114" s="149" t="s">
        <v>2463</v>
      </c>
      <c r="Y114" s="149" t="str">
        <f t="shared" si="48"/>
        <v>H57AF17</v>
      </c>
      <c r="Z114" s="149">
        <f t="shared" si="46"/>
        <v>1</v>
      </c>
      <c r="AA114" s="149" t="str">
        <f t="shared" si="47"/>
        <v>H57AF17 - 1</v>
      </c>
      <c r="AB114" s="60">
        <f t="shared" ca="1" si="49"/>
        <v>1</v>
      </c>
      <c r="AC114" s="60">
        <f t="shared" ca="1" si="54"/>
        <v>1</v>
      </c>
      <c r="AD114" s="60" t="str">
        <f t="shared" si="53"/>
        <v>H57AF17.</v>
      </c>
      <c r="AE114" s="60" t="str">
        <f t="shared" si="52"/>
        <v>H57AF17</v>
      </c>
      <c r="AF114" s="65"/>
      <c r="AG114" s="66"/>
      <c r="AH114" s="67"/>
      <c r="AI114" s="18"/>
      <c r="AJ114" s="19"/>
      <c r="AK114" s="19"/>
      <c r="AL114" s="19"/>
      <c r="AM114" s="19"/>
      <c r="AN114" s="19"/>
      <c r="AO114" s="19"/>
    </row>
    <row r="115" spans="1:41" s="58" customFormat="1" ht="189.75" customHeight="1" x14ac:dyDescent="0.2">
      <c r="A115" s="79">
        <v>103</v>
      </c>
      <c r="B115" s="90">
        <v>114</v>
      </c>
      <c r="C115" s="79" t="s">
        <v>2460</v>
      </c>
      <c r="D115" s="101" t="s">
        <v>24</v>
      </c>
      <c r="E115" s="102" t="s">
        <v>2452</v>
      </c>
      <c r="F115" s="103" t="s">
        <v>2453</v>
      </c>
      <c r="G115" s="103" t="s">
        <v>2454</v>
      </c>
      <c r="H115" s="103" t="s">
        <v>2455</v>
      </c>
      <c r="I115" s="105" t="s">
        <v>27</v>
      </c>
      <c r="J115" s="79">
        <v>4</v>
      </c>
      <c r="K115" s="86">
        <v>43313</v>
      </c>
      <c r="L115" s="86">
        <v>43677</v>
      </c>
      <c r="M115" s="87">
        <f t="shared" si="50"/>
        <v>52</v>
      </c>
      <c r="N115" s="85" t="s">
        <v>28</v>
      </c>
      <c r="O115" s="85">
        <v>0</v>
      </c>
      <c r="P115" s="81"/>
      <c r="Q115" s="88">
        <f t="shared" si="41"/>
        <v>0</v>
      </c>
      <c r="R115" s="89">
        <f t="shared" si="42"/>
        <v>0</v>
      </c>
      <c r="S115" s="89">
        <f t="shared" ca="1" si="43"/>
        <v>0</v>
      </c>
      <c r="T115" s="89">
        <f t="shared" ca="1" si="44"/>
        <v>0</v>
      </c>
      <c r="U115" s="90" t="str">
        <f t="shared" ca="1" si="55"/>
        <v>NO</v>
      </c>
      <c r="V115" s="148" t="str">
        <f t="shared" ca="1" si="45"/>
        <v>PRÓXIMO A VENCER</v>
      </c>
      <c r="W115" s="148" t="str">
        <f t="shared" ca="1" si="51"/>
        <v>PRÓXIMO A VENCER</v>
      </c>
      <c r="X115" s="149" t="s">
        <v>2463</v>
      </c>
      <c r="Y115" s="149" t="str">
        <f t="shared" si="48"/>
        <v>H58AF17</v>
      </c>
      <c r="Z115" s="149">
        <f t="shared" si="46"/>
        <v>1</v>
      </c>
      <c r="AA115" s="149" t="str">
        <f t="shared" si="47"/>
        <v>H58AF17 - 1</v>
      </c>
      <c r="AB115" s="60">
        <f t="shared" ca="1" si="49"/>
        <v>2</v>
      </c>
      <c r="AC115" s="60">
        <f t="shared" ca="1" si="54"/>
        <v>2</v>
      </c>
      <c r="AD115" s="60" t="str">
        <f t="shared" si="53"/>
        <v>H58AF17.</v>
      </c>
      <c r="AE115" s="60" t="str">
        <f t="shared" si="52"/>
        <v>H58AF17</v>
      </c>
      <c r="AF115" s="65"/>
      <c r="AG115" s="66"/>
      <c r="AH115" s="67"/>
      <c r="AI115" s="18"/>
      <c r="AJ115" s="19"/>
      <c r="AK115" s="19"/>
      <c r="AL115" s="19"/>
      <c r="AM115" s="19"/>
      <c r="AN115" s="19"/>
      <c r="AO115" s="19"/>
    </row>
    <row r="116" spans="1:41" s="58" customFormat="1" ht="359.25" customHeight="1" x14ac:dyDescent="0.2">
      <c r="A116" s="79">
        <v>104</v>
      </c>
      <c r="B116" s="90">
        <v>115</v>
      </c>
      <c r="C116" s="79" t="s">
        <v>2120</v>
      </c>
      <c r="D116" s="85" t="s">
        <v>131</v>
      </c>
      <c r="E116" s="84" t="s">
        <v>2158</v>
      </c>
      <c r="F116" s="84" t="s">
        <v>2103</v>
      </c>
      <c r="G116" s="84" t="s">
        <v>2159</v>
      </c>
      <c r="H116" s="84" t="s">
        <v>2165</v>
      </c>
      <c r="I116" s="85" t="s">
        <v>27</v>
      </c>
      <c r="J116" s="85">
        <v>4</v>
      </c>
      <c r="K116" s="86">
        <v>43122</v>
      </c>
      <c r="L116" s="86">
        <v>43485</v>
      </c>
      <c r="M116" s="87">
        <f t="shared" si="50"/>
        <v>51.857142857142854</v>
      </c>
      <c r="N116" s="85" t="s">
        <v>2145</v>
      </c>
      <c r="O116" s="108">
        <v>2.9</v>
      </c>
      <c r="P116" s="85"/>
      <c r="Q116" s="88">
        <f>IF(O116/J116&gt;1,100,+O116/J116*100)</f>
        <v>72.5</v>
      </c>
      <c r="R116" s="89">
        <f>+M116*Q116/100</f>
        <v>37.596428571428568</v>
      </c>
      <c r="S116" s="89">
        <f ca="1">IF(L116&lt;=$AG$1,R116,0)</f>
        <v>37.596428571428568</v>
      </c>
      <c r="T116" s="89">
        <f ca="1">IF($AG$1&gt;=L116,M116,0)</f>
        <v>51.857142857142854</v>
      </c>
      <c r="U116" s="90" t="str">
        <f ca="1">IF(W116="CUMPLIDO","SI","NO")</f>
        <v>NO</v>
      </c>
      <c r="V116" s="148" t="str">
        <f ca="1">IF(Q116=100,"CUMPLIDO",IF(L116-$AG$1&lt;0,"VENCIDO",IF(L116-$AG$1&lt;=30,"PRÓXIMO A VENCER",IF(Q116&gt;0,"CON AVANCE","EN TERMINO"))))</f>
        <v>VENCIDO</v>
      </c>
      <c r="W116" s="148" t="str">
        <f t="shared" ca="1" si="51"/>
        <v>VENCIDO</v>
      </c>
      <c r="X116" s="149" t="s">
        <v>2101</v>
      </c>
      <c r="Y116" s="149" t="s">
        <v>2104</v>
      </c>
      <c r="Z116" s="149">
        <f>IF(A116&lt;&gt;"",1,Z1+1)</f>
        <v>1</v>
      </c>
      <c r="AA116" s="149" t="str">
        <f>CONCATENATE(Y116," - ",Z116)</f>
        <v>H1AC17 - 1</v>
      </c>
      <c r="AB116" s="60">
        <f ca="1">IF(V116="VENCIDO",1,IF(V116="PRÓXIMO A VENCER",2,IF(V116="EN TERMINO",3,IF(V116="CON AVANCE",4,IF(V116="CUMPLIDO",5,)))))</f>
        <v>1</v>
      </c>
      <c r="AC116" s="60">
        <f t="shared" ca="1" si="54"/>
        <v>1</v>
      </c>
      <c r="AD116" s="60" t="str">
        <f t="shared" si="53"/>
        <v>H1AC17.</v>
      </c>
      <c r="AE116" s="60" t="str">
        <f t="shared" si="52"/>
        <v>H1AC17</v>
      </c>
      <c r="AF116" s="65"/>
      <c r="AG116" s="66"/>
      <c r="AH116" s="67"/>
      <c r="AI116" s="18"/>
      <c r="AJ116" s="19"/>
      <c r="AK116" s="19"/>
      <c r="AL116" s="19"/>
      <c r="AM116" s="19"/>
      <c r="AN116" s="19"/>
      <c r="AO116" s="19"/>
    </row>
    <row r="117" spans="1:41" s="58" customFormat="1" ht="146.25" customHeight="1" x14ac:dyDescent="0.2">
      <c r="A117" s="79">
        <v>105</v>
      </c>
      <c r="B117" s="90">
        <v>116</v>
      </c>
      <c r="C117" s="79" t="s">
        <v>2120</v>
      </c>
      <c r="D117" s="85" t="s">
        <v>131</v>
      </c>
      <c r="E117" s="84" t="s">
        <v>2118</v>
      </c>
      <c r="F117" s="84" t="s">
        <v>2119</v>
      </c>
      <c r="G117" s="84" t="s">
        <v>2160</v>
      </c>
      <c r="H117" s="84" t="s">
        <v>2166</v>
      </c>
      <c r="I117" s="85" t="s">
        <v>27</v>
      </c>
      <c r="J117" s="85">
        <v>4</v>
      </c>
      <c r="K117" s="86">
        <v>43122</v>
      </c>
      <c r="L117" s="86">
        <v>43485</v>
      </c>
      <c r="M117" s="87">
        <f t="shared" si="50"/>
        <v>51.857142857142854</v>
      </c>
      <c r="N117" s="85" t="s">
        <v>1038</v>
      </c>
      <c r="O117" s="85">
        <v>4</v>
      </c>
      <c r="P117" s="85" t="s">
        <v>2618</v>
      </c>
      <c r="Q117" s="88">
        <f>IF(O117/J117&gt;1,100,+O117/J117*100)</f>
        <v>100</v>
      </c>
      <c r="R117" s="89">
        <f>+M117*Q117/100</f>
        <v>51.857142857142854</v>
      </c>
      <c r="S117" s="89">
        <f ca="1">IF(L117&lt;=$AG$1,R117,0)</f>
        <v>51.857142857142854</v>
      </c>
      <c r="T117" s="89">
        <f ca="1">IF($AG$1&gt;=L117,M117,0)</f>
        <v>51.857142857142854</v>
      </c>
      <c r="U117" s="90" t="str">
        <f>IF(W117="CUMPLIDO","SI","NO")</f>
        <v>SI</v>
      </c>
      <c r="V117" s="148" t="str">
        <f t="shared" ref="V117:V133" si="56">IF(Q117=100,"CUMPLIDO",IF(L117-$AG$1&lt;0,"VENCIDO",IF(L117-$AG$1&lt;=30,"PRÓXIMO A VENCER",IF(Q117&gt;0,"CON AVANCE","EN TERMINO"))))</f>
        <v>CUMPLIDO</v>
      </c>
      <c r="W117" s="148" t="str">
        <f t="shared" si="51"/>
        <v>CUMPLIDO</v>
      </c>
      <c r="X117" s="149" t="s">
        <v>2101</v>
      </c>
      <c r="Y117" s="149" t="s">
        <v>2105</v>
      </c>
      <c r="Z117" s="149">
        <f t="shared" ref="Z117:Z180" si="57">IF(A117&lt;&gt;"",1,Z116+1)</f>
        <v>1</v>
      </c>
      <c r="AA117" s="149" t="str">
        <f>CONCATENATE(Y117," - ",Z117)</f>
        <v>H2AC17 - 1</v>
      </c>
      <c r="AB117" s="60">
        <f>IF(V117="VENCIDO",1,IF(V117="PRÓXIMO A VENCER",2,IF(V117="EN TERMINO",3,IF(V117="CON AVANCE",4,IF(V117="CUMPLIDO",5,)))))</f>
        <v>5</v>
      </c>
      <c r="AC117" s="60">
        <f t="shared" si="54"/>
        <v>5</v>
      </c>
      <c r="AD117" s="60" t="str">
        <f t="shared" si="53"/>
        <v>H2AC17.</v>
      </c>
      <c r="AE117" s="60" t="str">
        <f t="shared" si="52"/>
        <v>H2AC17</v>
      </c>
      <c r="AF117" s="65"/>
      <c r="AG117" s="66"/>
      <c r="AH117" s="67"/>
      <c r="AI117" s="18"/>
      <c r="AJ117" s="19"/>
      <c r="AK117" s="19"/>
      <c r="AL117" s="19"/>
      <c r="AM117" s="19"/>
      <c r="AN117" s="19"/>
      <c r="AO117" s="19"/>
    </row>
    <row r="118" spans="1:41" s="58" customFormat="1" ht="168" customHeight="1" x14ac:dyDescent="0.2">
      <c r="A118" s="79">
        <v>106</v>
      </c>
      <c r="B118" s="90">
        <v>117</v>
      </c>
      <c r="C118" s="79" t="s">
        <v>2120</v>
      </c>
      <c r="D118" s="85" t="s">
        <v>131</v>
      </c>
      <c r="E118" s="84" t="s">
        <v>2161</v>
      </c>
      <c r="F118" s="84" t="s">
        <v>2153</v>
      </c>
      <c r="G118" s="84" t="s">
        <v>2163</v>
      </c>
      <c r="H118" s="84" t="s">
        <v>1417</v>
      </c>
      <c r="I118" s="85" t="s">
        <v>1115</v>
      </c>
      <c r="J118" s="85">
        <v>1</v>
      </c>
      <c r="K118" s="86">
        <v>43146</v>
      </c>
      <c r="L118" s="104">
        <v>43250</v>
      </c>
      <c r="M118" s="87">
        <f t="shared" si="50"/>
        <v>14.857142857142858</v>
      </c>
      <c r="N118" s="79" t="s">
        <v>2168</v>
      </c>
      <c r="O118" s="85">
        <v>1</v>
      </c>
      <c r="P118" s="79"/>
      <c r="Q118" s="88">
        <f>IF(O118/J118&gt;1,100,+O118/J118*100)</f>
        <v>100</v>
      </c>
      <c r="R118" s="89">
        <f>+M118*Q118/100</f>
        <v>14.857142857142858</v>
      </c>
      <c r="S118" s="89">
        <f ca="1">IF(L118&lt;=$AG$1,R118,0)</f>
        <v>14.857142857142858</v>
      </c>
      <c r="T118" s="89">
        <f ca="1">IF($AG$1&gt;=L118,M118,0)</f>
        <v>14.857142857142858</v>
      </c>
      <c r="U118" s="90" t="str">
        <f>IF(W118="CUMPLIDO","SI","NO")</f>
        <v>SI</v>
      </c>
      <c r="V118" s="148" t="str">
        <f t="shared" si="56"/>
        <v>CUMPLIDO</v>
      </c>
      <c r="W118" s="148" t="str">
        <f t="shared" si="51"/>
        <v>CUMPLIDO</v>
      </c>
      <c r="X118" s="149" t="s">
        <v>2101</v>
      </c>
      <c r="Y118" s="149" t="s">
        <v>2102</v>
      </c>
      <c r="Z118" s="149">
        <f t="shared" si="57"/>
        <v>1</v>
      </c>
      <c r="AA118" s="149" t="str">
        <f>CONCATENATE(Y118," - ",Z118)</f>
        <v>H3AC17 - 1</v>
      </c>
      <c r="AB118" s="60">
        <f t="shared" ref="AB118:AB184" si="58">IF(V118="VENCIDO",1,IF(V118="PRÓXIMO A VENCER",2,IF(V118="EN TERMINO",3,IF(V118="CON AVANCE",4,IF(V118="CUMPLIDO",5,)))))</f>
        <v>5</v>
      </c>
      <c r="AC118" s="60">
        <f t="shared" si="54"/>
        <v>5</v>
      </c>
      <c r="AD118" s="60" t="str">
        <f t="shared" si="53"/>
        <v>H3AC17.</v>
      </c>
      <c r="AE118" s="60" t="str">
        <f t="shared" si="52"/>
        <v>H3AC17</v>
      </c>
      <c r="AF118" s="65"/>
      <c r="AG118" s="66"/>
      <c r="AH118" s="67"/>
      <c r="AI118" s="18"/>
      <c r="AJ118" s="19"/>
      <c r="AK118" s="19"/>
      <c r="AL118" s="19"/>
      <c r="AM118" s="19"/>
      <c r="AN118" s="19"/>
      <c r="AO118" s="19"/>
    </row>
    <row r="119" spans="1:41" s="58" customFormat="1" ht="166.5" customHeight="1" x14ac:dyDescent="0.2">
      <c r="A119" s="79"/>
      <c r="B119" s="90">
        <v>118</v>
      </c>
      <c r="C119" s="79"/>
      <c r="D119" s="85" t="s">
        <v>131</v>
      </c>
      <c r="E119" s="84" t="s">
        <v>2162</v>
      </c>
      <c r="F119" s="84" t="s">
        <v>2153</v>
      </c>
      <c r="G119" s="84" t="s">
        <v>2164</v>
      </c>
      <c r="H119" s="84" t="s">
        <v>2826</v>
      </c>
      <c r="I119" s="85" t="s">
        <v>2169</v>
      </c>
      <c r="J119" s="85">
        <v>2</v>
      </c>
      <c r="K119" s="86">
        <v>43160</v>
      </c>
      <c r="L119" s="86">
        <v>43525</v>
      </c>
      <c r="M119" s="87">
        <f t="shared" si="50"/>
        <v>52.142857142857146</v>
      </c>
      <c r="N119" s="79" t="s">
        <v>2167</v>
      </c>
      <c r="O119" s="85">
        <v>2</v>
      </c>
      <c r="P119" s="79" t="s">
        <v>2618</v>
      </c>
      <c r="Q119" s="88">
        <f>IF(O119/J119&gt;1,100,+O119/J119*100)</f>
        <v>100</v>
      </c>
      <c r="R119" s="89">
        <f>+M119*Q119/100</f>
        <v>52.142857142857146</v>
      </c>
      <c r="S119" s="89">
        <f ca="1">IF(L119&lt;=$AG$1,R119,0)</f>
        <v>52.142857142857146</v>
      </c>
      <c r="T119" s="89">
        <f ca="1">IF($AG$1&gt;=L119,M119,0)</f>
        <v>52.142857142857146</v>
      </c>
      <c r="U119" s="90" t="str">
        <f>IF(W119="CUMPLIDO","SI","NO")</f>
        <v>NO</v>
      </c>
      <c r="V119" s="148" t="str">
        <f>IF(Q119=100,"CUMPLIDO",IF(L119-$AG$1&lt;0,"VENCIDO",IF(L119-$AG$1&lt;=30,"PRÓXIMO A VENCER",IF(Q119&gt;0,"CON AVANCE","EN TERMINO"))))</f>
        <v>CUMPLIDO</v>
      </c>
      <c r="W119" s="148" t="str">
        <f t="shared" si="51"/>
        <v/>
      </c>
      <c r="X119" s="149" t="s">
        <v>2101</v>
      </c>
      <c r="Y119" s="149" t="s">
        <v>2102</v>
      </c>
      <c r="Z119" s="149">
        <f t="shared" si="57"/>
        <v>2</v>
      </c>
      <c r="AA119" s="149" t="str">
        <f>CONCATENATE(Y119," - ",Z119)</f>
        <v>H3AC17 - 2</v>
      </c>
      <c r="AB119" s="60">
        <f>IF(V119="VENCIDO",1,IF(V119="PRÓXIMO A VENCER",2,IF(V119="EN TERMINO",3,IF(V119="CON AVANCE",4,IF(V119="CUMPLIDO",5,)))))</f>
        <v>5</v>
      </c>
      <c r="AC119" s="60">
        <f t="shared" si="54"/>
        <v>5</v>
      </c>
      <c r="AD119" s="60" t="str">
        <f t="shared" si="53"/>
        <v>H3AC17.</v>
      </c>
      <c r="AE119" s="60" t="str">
        <f>IFERROR(MID(AD119,1,FIND(".",AD119,1)-1),AD119)</f>
        <v>H3AC17</v>
      </c>
      <c r="AF119" s="65"/>
      <c r="AG119" s="66"/>
      <c r="AH119" s="67"/>
      <c r="AI119" s="18"/>
      <c r="AJ119" s="19"/>
      <c r="AK119" s="19"/>
      <c r="AL119" s="19"/>
      <c r="AM119" s="19"/>
      <c r="AN119" s="19"/>
      <c r="AO119" s="19"/>
    </row>
    <row r="120" spans="1:41" s="58" customFormat="1" ht="178.5" customHeight="1" x14ac:dyDescent="0.2">
      <c r="A120" s="79">
        <v>107</v>
      </c>
      <c r="B120" s="90">
        <v>119</v>
      </c>
      <c r="C120" s="79" t="s">
        <v>2120</v>
      </c>
      <c r="D120" s="85" t="s">
        <v>131</v>
      </c>
      <c r="E120" s="84" t="s">
        <v>2170</v>
      </c>
      <c r="F120" s="84" t="s">
        <v>2156</v>
      </c>
      <c r="G120" s="84" t="s">
        <v>2173</v>
      </c>
      <c r="H120" s="84" t="s">
        <v>2174</v>
      </c>
      <c r="I120" s="85" t="s">
        <v>2175</v>
      </c>
      <c r="J120" s="85">
        <v>2</v>
      </c>
      <c r="K120" s="86">
        <v>43132</v>
      </c>
      <c r="L120" s="86">
        <v>43497</v>
      </c>
      <c r="M120" s="87">
        <f t="shared" si="50"/>
        <v>52.142857142857146</v>
      </c>
      <c r="N120" s="85" t="s">
        <v>1038</v>
      </c>
      <c r="O120" s="85">
        <v>2</v>
      </c>
      <c r="P120" s="79" t="s">
        <v>2618</v>
      </c>
      <c r="Q120" s="88">
        <f t="shared" ref="Q120:Q133" si="59">IF(O120/J120&gt;1,100,+O120/J120*100)</f>
        <v>100</v>
      </c>
      <c r="R120" s="89">
        <f t="shared" ref="R120:R133" si="60">+M120*Q120/100</f>
        <v>52.142857142857146</v>
      </c>
      <c r="S120" s="89">
        <f t="shared" ref="S120:S133" ca="1" si="61">IF(L120&lt;=$AG$1,R120,0)</f>
        <v>52.142857142857146</v>
      </c>
      <c r="T120" s="89">
        <f t="shared" ref="T120:T133" ca="1" si="62">IF($AG$1&gt;=L120,M120,0)</f>
        <v>52.142857142857146</v>
      </c>
      <c r="U120" s="79"/>
      <c r="V120" s="148" t="str">
        <f t="shared" si="56"/>
        <v>CUMPLIDO</v>
      </c>
      <c r="W120" s="148" t="str">
        <f t="shared" si="51"/>
        <v>CUMPLIDO</v>
      </c>
      <c r="X120" s="149" t="s">
        <v>2101</v>
      </c>
      <c r="Y120" s="149" t="s">
        <v>2106</v>
      </c>
      <c r="Z120" s="149">
        <f t="shared" si="57"/>
        <v>1</v>
      </c>
      <c r="AA120" s="149" t="str">
        <f t="shared" ref="AA120:AA183" si="63">CONCATENATE(Y120," - ",Z120)</f>
        <v>H4AC17 - 1</v>
      </c>
      <c r="AB120" s="60">
        <f t="shared" si="58"/>
        <v>5</v>
      </c>
      <c r="AC120" s="60">
        <f t="shared" si="54"/>
        <v>5</v>
      </c>
      <c r="AD120" s="60" t="str">
        <f t="shared" si="53"/>
        <v>H4AC17.</v>
      </c>
      <c r="AE120" s="60" t="str">
        <f t="shared" si="52"/>
        <v>H4AC17</v>
      </c>
      <c r="AF120" s="65"/>
      <c r="AG120" s="66"/>
      <c r="AH120" s="67"/>
      <c r="AI120" s="18"/>
      <c r="AJ120" s="19"/>
      <c r="AK120" s="19"/>
      <c r="AL120" s="19"/>
      <c r="AM120" s="19"/>
      <c r="AN120" s="19"/>
      <c r="AO120" s="19"/>
    </row>
    <row r="121" spans="1:41" s="58" customFormat="1" ht="178.5" customHeight="1" x14ac:dyDescent="0.2">
      <c r="A121" s="79"/>
      <c r="B121" s="90">
        <v>120</v>
      </c>
      <c r="C121" s="79"/>
      <c r="D121" s="85" t="s">
        <v>131</v>
      </c>
      <c r="E121" s="84" t="s">
        <v>2171</v>
      </c>
      <c r="F121" s="84" t="s">
        <v>2156</v>
      </c>
      <c r="G121" s="84" t="s">
        <v>2177</v>
      </c>
      <c r="H121" s="84" t="s">
        <v>2176</v>
      </c>
      <c r="I121" s="85" t="s">
        <v>2175</v>
      </c>
      <c r="J121" s="85">
        <v>2</v>
      </c>
      <c r="K121" s="86">
        <v>43132</v>
      </c>
      <c r="L121" s="86">
        <v>43497</v>
      </c>
      <c r="M121" s="87">
        <f t="shared" si="50"/>
        <v>52.142857142857146</v>
      </c>
      <c r="N121" s="85" t="s">
        <v>2178</v>
      </c>
      <c r="O121" s="85">
        <v>2</v>
      </c>
      <c r="P121" s="85" t="s">
        <v>2618</v>
      </c>
      <c r="Q121" s="88">
        <f>IF(O121/J121&gt;1,100,+O121/J121*100)</f>
        <v>100</v>
      </c>
      <c r="R121" s="89">
        <f>+M121*Q121/100</f>
        <v>52.142857142857146</v>
      </c>
      <c r="S121" s="89">
        <f ca="1">IF(L121&lt;=$AG$1,R121,0)</f>
        <v>52.142857142857146</v>
      </c>
      <c r="T121" s="89">
        <f ca="1">IF($AG$1&gt;=L121,M121,0)</f>
        <v>52.142857142857146</v>
      </c>
      <c r="U121" s="79"/>
      <c r="V121" s="148" t="str">
        <f>IF(Q121=100,"CUMPLIDO",IF(L121-$AG$1&lt;0,"VENCIDO",IF(L121-$AG$1&lt;=30,"PRÓXIMO A VENCER",IF(Q121&gt;0,"CON AVANCE","EN TERMINO"))))</f>
        <v>CUMPLIDO</v>
      </c>
      <c r="W121" s="148" t="str">
        <f t="shared" si="51"/>
        <v/>
      </c>
      <c r="X121" s="149" t="s">
        <v>2101</v>
      </c>
      <c r="Y121" s="149" t="s">
        <v>2106</v>
      </c>
      <c r="Z121" s="149">
        <f t="shared" si="57"/>
        <v>2</v>
      </c>
      <c r="AA121" s="149" t="str">
        <f t="shared" si="63"/>
        <v>H4AC17 - 2</v>
      </c>
      <c r="AB121" s="60">
        <f>IF(V121="VENCIDO",1,IF(V121="PRÓXIMO A VENCER",2,IF(V121="EN TERMINO",3,IF(V121="CON AVANCE",4,IF(V121="CUMPLIDO",5,)))))</f>
        <v>5</v>
      </c>
      <c r="AC121" s="60">
        <f t="shared" si="54"/>
        <v>5</v>
      </c>
      <c r="AD121" s="60" t="str">
        <f t="shared" si="53"/>
        <v>H4AC17.</v>
      </c>
      <c r="AE121" s="60" t="str">
        <f>IFERROR(MID(AD121,1,FIND(".",AD121,1)-1),AD121)</f>
        <v>H4AC17</v>
      </c>
      <c r="AF121" s="65"/>
      <c r="AG121" s="66"/>
      <c r="AH121" s="67"/>
      <c r="AI121" s="18"/>
      <c r="AJ121" s="19"/>
      <c r="AK121" s="19"/>
      <c r="AL121" s="19"/>
      <c r="AM121" s="19"/>
      <c r="AN121" s="19"/>
      <c r="AO121" s="19"/>
    </row>
    <row r="122" spans="1:41" s="58" customFormat="1" ht="178.5" customHeight="1" x14ac:dyDescent="0.2">
      <c r="A122" s="79"/>
      <c r="B122" s="90">
        <v>121</v>
      </c>
      <c r="C122" s="79"/>
      <c r="D122" s="85" t="s">
        <v>131</v>
      </c>
      <c r="E122" s="84" t="s">
        <v>2172</v>
      </c>
      <c r="F122" s="84" t="s">
        <v>2156</v>
      </c>
      <c r="G122" s="84" t="s">
        <v>2201</v>
      </c>
      <c r="H122" s="84" t="s">
        <v>2179</v>
      </c>
      <c r="I122" s="85" t="s">
        <v>2175</v>
      </c>
      <c r="J122" s="85">
        <v>2</v>
      </c>
      <c r="K122" s="86">
        <v>43132</v>
      </c>
      <c r="L122" s="86">
        <v>43497</v>
      </c>
      <c r="M122" s="87">
        <f t="shared" si="50"/>
        <v>52.142857142857146</v>
      </c>
      <c r="N122" s="85" t="s">
        <v>1038</v>
      </c>
      <c r="O122" s="85">
        <v>2</v>
      </c>
      <c r="P122" s="85" t="s">
        <v>2618</v>
      </c>
      <c r="Q122" s="88">
        <f>IF(O122/J122&gt;1,100,+O122/J122*100)</f>
        <v>100</v>
      </c>
      <c r="R122" s="89">
        <f>+M122*Q122/100</f>
        <v>52.142857142857146</v>
      </c>
      <c r="S122" s="89">
        <f ca="1">IF(L122&lt;=$AG$1,R122,0)</f>
        <v>52.142857142857146</v>
      </c>
      <c r="T122" s="89">
        <f ca="1">IF($AG$1&gt;=L122,M122,0)</f>
        <v>52.142857142857146</v>
      </c>
      <c r="U122" s="79"/>
      <c r="V122" s="148" t="str">
        <f>IF(Q122=100,"CUMPLIDO",IF(L122-$AG$1&lt;0,"VENCIDO",IF(L122-$AG$1&lt;=30,"PRÓXIMO A VENCER",IF(Q122&gt;0,"CON AVANCE","EN TERMINO"))))</f>
        <v>CUMPLIDO</v>
      </c>
      <c r="W122" s="148" t="str">
        <f t="shared" si="51"/>
        <v/>
      </c>
      <c r="X122" s="149" t="s">
        <v>2101</v>
      </c>
      <c r="Y122" s="149" t="s">
        <v>2106</v>
      </c>
      <c r="Z122" s="149">
        <f t="shared" si="57"/>
        <v>3</v>
      </c>
      <c r="AA122" s="149" t="str">
        <f t="shared" si="63"/>
        <v>H4AC17 - 3</v>
      </c>
      <c r="AB122" s="60">
        <f>IF(V122="VENCIDO",1,IF(V122="PRÓXIMO A VENCER",2,IF(V122="EN TERMINO",3,IF(V122="CON AVANCE",4,IF(V122="CUMPLIDO",5,)))))</f>
        <v>5</v>
      </c>
      <c r="AC122" s="60">
        <f t="shared" si="54"/>
        <v>5</v>
      </c>
      <c r="AD122" s="60" t="str">
        <f t="shared" si="53"/>
        <v>H4AC17.</v>
      </c>
      <c r="AE122" s="60" t="str">
        <f>IFERROR(MID(AD122,1,FIND(".",AD122,1)-1),AD122)</f>
        <v>H4AC17</v>
      </c>
      <c r="AF122" s="65"/>
      <c r="AG122" s="66"/>
      <c r="AH122" s="67"/>
      <c r="AI122" s="18"/>
      <c r="AJ122" s="19"/>
      <c r="AK122" s="19"/>
      <c r="AL122" s="19"/>
      <c r="AM122" s="19"/>
      <c r="AN122" s="19"/>
      <c r="AO122" s="19"/>
    </row>
    <row r="123" spans="1:41" s="58" customFormat="1" ht="137.25" customHeight="1" x14ac:dyDescent="0.2">
      <c r="A123" s="79">
        <v>108</v>
      </c>
      <c r="B123" s="90">
        <v>122</v>
      </c>
      <c r="C123" s="79" t="s">
        <v>2121</v>
      </c>
      <c r="D123" s="85" t="s">
        <v>2146</v>
      </c>
      <c r="E123" s="84" t="s">
        <v>2157</v>
      </c>
      <c r="F123" s="84" t="s">
        <v>2154</v>
      </c>
      <c r="G123" s="84" t="s">
        <v>2180</v>
      </c>
      <c r="H123" s="84" t="s">
        <v>2202</v>
      </c>
      <c r="I123" s="85" t="s">
        <v>2175</v>
      </c>
      <c r="J123" s="85">
        <v>2</v>
      </c>
      <c r="K123" s="86">
        <v>43160</v>
      </c>
      <c r="L123" s="86">
        <v>43525</v>
      </c>
      <c r="M123" s="87">
        <f t="shared" si="50"/>
        <v>52.142857142857146</v>
      </c>
      <c r="N123" s="85" t="s">
        <v>1038</v>
      </c>
      <c r="O123" s="85">
        <v>1</v>
      </c>
      <c r="P123" s="85"/>
      <c r="Q123" s="88">
        <f t="shared" si="59"/>
        <v>50</v>
      </c>
      <c r="R123" s="89">
        <f t="shared" si="60"/>
        <v>26.071428571428573</v>
      </c>
      <c r="S123" s="89">
        <f t="shared" ca="1" si="61"/>
        <v>26.071428571428573</v>
      </c>
      <c r="T123" s="89">
        <f t="shared" ca="1" si="62"/>
        <v>52.142857142857146</v>
      </c>
      <c r="U123" s="79"/>
      <c r="V123" s="148" t="str">
        <f t="shared" ca="1" si="56"/>
        <v>VENCIDO</v>
      </c>
      <c r="W123" s="148" t="str">
        <f t="shared" ca="1" si="51"/>
        <v>VENCIDO</v>
      </c>
      <c r="X123" s="149" t="s">
        <v>2101</v>
      </c>
      <c r="Y123" s="149" t="s">
        <v>2107</v>
      </c>
      <c r="Z123" s="149">
        <f t="shared" si="57"/>
        <v>1</v>
      </c>
      <c r="AA123" s="149" t="str">
        <f t="shared" si="63"/>
        <v>H5AC17 - 1</v>
      </c>
      <c r="AB123" s="60">
        <f t="shared" ca="1" si="58"/>
        <v>1</v>
      </c>
      <c r="AC123" s="60">
        <f t="shared" ca="1" si="54"/>
        <v>1</v>
      </c>
      <c r="AD123" s="60" t="str">
        <f t="shared" si="53"/>
        <v>H5AC17.</v>
      </c>
      <c r="AE123" s="60" t="str">
        <f t="shared" si="52"/>
        <v>H5AC17</v>
      </c>
      <c r="AF123" s="65"/>
      <c r="AG123" s="66"/>
      <c r="AH123" s="67"/>
      <c r="AI123" s="18"/>
      <c r="AJ123" s="19"/>
      <c r="AK123" s="19"/>
      <c r="AL123" s="19"/>
      <c r="AM123" s="19"/>
      <c r="AN123" s="19"/>
      <c r="AO123" s="19"/>
    </row>
    <row r="124" spans="1:41" s="58" customFormat="1" ht="161.25" customHeight="1" x14ac:dyDescent="0.2">
      <c r="A124" s="79">
        <v>109</v>
      </c>
      <c r="B124" s="90">
        <v>123</v>
      </c>
      <c r="C124" s="79" t="s">
        <v>2121</v>
      </c>
      <c r="D124" s="85" t="s">
        <v>2147</v>
      </c>
      <c r="E124" s="84" t="s">
        <v>2155</v>
      </c>
      <c r="F124" s="84" t="s">
        <v>2122</v>
      </c>
      <c r="G124" s="84" t="s">
        <v>2181</v>
      </c>
      <c r="H124" s="84" t="s">
        <v>2203</v>
      </c>
      <c r="I124" s="85" t="s">
        <v>2175</v>
      </c>
      <c r="J124" s="85">
        <v>2</v>
      </c>
      <c r="K124" s="86">
        <v>43160</v>
      </c>
      <c r="L124" s="86">
        <v>43525</v>
      </c>
      <c r="M124" s="87">
        <f t="shared" si="50"/>
        <v>52.142857142857146</v>
      </c>
      <c r="N124" s="85" t="s">
        <v>2182</v>
      </c>
      <c r="O124" s="85">
        <v>2</v>
      </c>
      <c r="P124" s="85"/>
      <c r="Q124" s="88">
        <f t="shared" si="59"/>
        <v>100</v>
      </c>
      <c r="R124" s="89">
        <f t="shared" si="60"/>
        <v>52.142857142857146</v>
      </c>
      <c r="S124" s="89">
        <f t="shared" ca="1" si="61"/>
        <v>52.142857142857146</v>
      </c>
      <c r="T124" s="89">
        <f t="shared" ca="1" si="62"/>
        <v>52.142857142857146</v>
      </c>
      <c r="U124" s="79"/>
      <c r="V124" s="148" t="str">
        <f t="shared" si="56"/>
        <v>CUMPLIDO</v>
      </c>
      <c r="W124" s="148" t="str">
        <f t="shared" si="51"/>
        <v>CUMPLIDO</v>
      </c>
      <c r="X124" s="149" t="s">
        <v>2101</v>
      </c>
      <c r="Y124" s="149" t="s">
        <v>2108</v>
      </c>
      <c r="Z124" s="149">
        <f t="shared" si="57"/>
        <v>1</v>
      </c>
      <c r="AA124" s="149" t="str">
        <f t="shared" si="63"/>
        <v>H6AC17 - 1</v>
      </c>
      <c r="AB124" s="60">
        <f t="shared" si="58"/>
        <v>5</v>
      </c>
      <c r="AC124" s="60">
        <f t="shared" si="54"/>
        <v>5</v>
      </c>
      <c r="AD124" s="60" t="str">
        <f t="shared" si="53"/>
        <v>H6AC17.</v>
      </c>
      <c r="AE124" s="60" t="str">
        <f t="shared" si="52"/>
        <v>H6AC17</v>
      </c>
      <c r="AF124" s="65"/>
      <c r="AG124" s="66"/>
      <c r="AH124" s="67"/>
      <c r="AI124" s="18"/>
      <c r="AJ124" s="19"/>
      <c r="AK124" s="19"/>
      <c r="AL124" s="19"/>
      <c r="AM124" s="19"/>
      <c r="AN124" s="19"/>
      <c r="AO124" s="19"/>
    </row>
    <row r="125" spans="1:41" s="58" customFormat="1" ht="131.25" customHeight="1" x14ac:dyDescent="0.2">
      <c r="A125" s="79">
        <v>110</v>
      </c>
      <c r="B125" s="90">
        <v>124</v>
      </c>
      <c r="C125" s="79" t="s">
        <v>2123</v>
      </c>
      <c r="D125" s="85" t="s">
        <v>24</v>
      </c>
      <c r="E125" s="84" t="s">
        <v>2124</v>
      </c>
      <c r="F125" s="84" t="s">
        <v>2125</v>
      </c>
      <c r="G125" s="84" t="s">
        <v>2204</v>
      </c>
      <c r="H125" s="85" t="s">
        <v>2205</v>
      </c>
      <c r="I125" s="85" t="s">
        <v>2206</v>
      </c>
      <c r="J125" s="85">
        <v>1</v>
      </c>
      <c r="K125" s="86">
        <v>43102</v>
      </c>
      <c r="L125" s="86">
        <v>43465</v>
      </c>
      <c r="M125" s="87">
        <f t="shared" si="50"/>
        <v>51.857142857142854</v>
      </c>
      <c r="N125" s="85" t="s">
        <v>1237</v>
      </c>
      <c r="O125" s="85">
        <v>0</v>
      </c>
      <c r="P125" s="85"/>
      <c r="Q125" s="88">
        <f t="shared" si="59"/>
        <v>0</v>
      </c>
      <c r="R125" s="89">
        <f t="shared" si="60"/>
        <v>0</v>
      </c>
      <c r="S125" s="89">
        <f t="shared" ca="1" si="61"/>
        <v>0</v>
      </c>
      <c r="T125" s="89">
        <f t="shared" ca="1" si="62"/>
        <v>51.857142857142854</v>
      </c>
      <c r="U125" s="79"/>
      <c r="V125" s="148" t="str">
        <f t="shared" ca="1" si="56"/>
        <v>VENCIDO</v>
      </c>
      <c r="W125" s="148" t="str">
        <f t="shared" ca="1" si="51"/>
        <v>VENCIDO</v>
      </c>
      <c r="X125" s="149" t="s">
        <v>2101</v>
      </c>
      <c r="Y125" s="149" t="s">
        <v>2109</v>
      </c>
      <c r="Z125" s="149">
        <f t="shared" si="57"/>
        <v>1</v>
      </c>
      <c r="AA125" s="149" t="str">
        <f t="shared" si="63"/>
        <v>H7AC17 - 1</v>
      </c>
      <c r="AB125" s="60">
        <f t="shared" ca="1" si="58"/>
        <v>1</v>
      </c>
      <c r="AC125" s="60">
        <f t="shared" ca="1" si="54"/>
        <v>1</v>
      </c>
      <c r="AD125" s="60" t="str">
        <f t="shared" si="53"/>
        <v>H7AC17.</v>
      </c>
      <c r="AE125" s="60" t="str">
        <f t="shared" si="52"/>
        <v>H7AC17</v>
      </c>
      <c r="AF125" s="65"/>
      <c r="AG125" s="66"/>
      <c r="AH125" s="67"/>
      <c r="AI125" s="18"/>
      <c r="AJ125" s="19"/>
      <c r="AK125" s="19"/>
      <c r="AL125" s="19"/>
      <c r="AM125" s="19"/>
      <c r="AN125" s="19"/>
      <c r="AO125" s="19"/>
    </row>
    <row r="126" spans="1:41" s="58" customFormat="1" ht="131.25" customHeight="1" x14ac:dyDescent="0.2">
      <c r="A126" s="79">
        <v>111</v>
      </c>
      <c r="B126" s="90">
        <v>125</v>
      </c>
      <c r="C126" s="79" t="s">
        <v>2123</v>
      </c>
      <c r="D126" s="85" t="s">
        <v>506</v>
      </c>
      <c r="E126" s="84" t="s">
        <v>2126</v>
      </c>
      <c r="F126" s="84" t="s">
        <v>2127</v>
      </c>
      <c r="G126" s="84" t="s">
        <v>2231</v>
      </c>
      <c r="H126" s="84" t="s">
        <v>2183</v>
      </c>
      <c r="I126" s="85" t="s">
        <v>2184</v>
      </c>
      <c r="J126" s="85">
        <v>12</v>
      </c>
      <c r="K126" s="86">
        <v>43115</v>
      </c>
      <c r="L126" s="86">
        <v>43465</v>
      </c>
      <c r="M126" s="87">
        <f t="shared" si="50"/>
        <v>50</v>
      </c>
      <c r="N126" s="85" t="s">
        <v>1237</v>
      </c>
      <c r="O126" s="85">
        <v>0</v>
      </c>
      <c r="P126" s="85"/>
      <c r="Q126" s="88">
        <f t="shared" si="59"/>
        <v>0</v>
      </c>
      <c r="R126" s="89">
        <f t="shared" si="60"/>
        <v>0</v>
      </c>
      <c r="S126" s="89">
        <f t="shared" ca="1" si="61"/>
        <v>0</v>
      </c>
      <c r="T126" s="89">
        <f t="shared" ca="1" si="62"/>
        <v>50</v>
      </c>
      <c r="U126" s="79"/>
      <c r="V126" s="148" t="str">
        <f t="shared" ca="1" si="56"/>
        <v>VENCIDO</v>
      </c>
      <c r="W126" s="148" t="str">
        <f t="shared" ca="1" si="51"/>
        <v>VENCIDO</v>
      </c>
      <c r="X126" s="149" t="s">
        <v>2101</v>
      </c>
      <c r="Y126" s="149" t="s">
        <v>2110</v>
      </c>
      <c r="Z126" s="149">
        <f t="shared" si="57"/>
        <v>1</v>
      </c>
      <c r="AA126" s="149" t="str">
        <f t="shared" si="63"/>
        <v>H8AC17 - 1</v>
      </c>
      <c r="AB126" s="60">
        <f t="shared" ca="1" si="58"/>
        <v>1</v>
      </c>
      <c r="AC126" s="60">
        <f t="shared" ca="1" si="54"/>
        <v>1</v>
      </c>
      <c r="AD126" s="60" t="str">
        <f t="shared" si="53"/>
        <v>H8AC17.</v>
      </c>
      <c r="AE126" s="60" t="str">
        <f t="shared" si="52"/>
        <v>H8AC17</v>
      </c>
      <c r="AF126" s="65"/>
      <c r="AG126" s="66"/>
      <c r="AH126" s="67"/>
      <c r="AI126" s="18"/>
      <c r="AJ126" s="19"/>
      <c r="AK126" s="19"/>
      <c r="AL126" s="19"/>
      <c r="AM126" s="19"/>
      <c r="AN126" s="19"/>
      <c r="AO126" s="19"/>
    </row>
    <row r="127" spans="1:41" s="58" customFormat="1" ht="138.75" customHeight="1" x14ac:dyDescent="0.2">
      <c r="A127" s="79">
        <v>112</v>
      </c>
      <c r="B127" s="90">
        <v>126</v>
      </c>
      <c r="C127" s="79" t="s">
        <v>2121</v>
      </c>
      <c r="D127" s="85" t="s">
        <v>2148</v>
      </c>
      <c r="E127" s="84" t="s">
        <v>2128</v>
      </c>
      <c r="F127" s="84" t="s">
        <v>2129</v>
      </c>
      <c r="G127" s="84" t="s">
        <v>2207</v>
      </c>
      <c r="H127" s="84" t="s">
        <v>2196</v>
      </c>
      <c r="I127" s="85" t="s">
        <v>2189</v>
      </c>
      <c r="J127" s="85">
        <v>1</v>
      </c>
      <c r="K127" s="86">
        <v>43130</v>
      </c>
      <c r="L127" s="86">
        <v>43465</v>
      </c>
      <c r="M127" s="87">
        <f t="shared" si="50"/>
        <v>47.857142857142854</v>
      </c>
      <c r="N127" s="85" t="s">
        <v>1237</v>
      </c>
      <c r="O127" s="85">
        <v>1</v>
      </c>
      <c r="P127" s="85"/>
      <c r="Q127" s="88">
        <f t="shared" si="59"/>
        <v>100</v>
      </c>
      <c r="R127" s="89">
        <f t="shared" si="60"/>
        <v>47.857142857142854</v>
      </c>
      <c r="S127" s="89">
        <f t="shared" ca="1" si="61"/>
        <v>47.857142857142854</v>
      </c>
      <c r="T127" s="89">
        <f t="shared" ca="1" si="62"/>
        <v>47.857142857142854</v>
      </c>
      <c r="U127" s="79"/>
      <c r="V127" s="148" t="str">
        <f t="shared" si="56"/>
        <v>CUMPLIDO</v>
      </c>
      <c r="W127" s="148" t="str">
        <f t="shared" si="51"/>
        <v>CUMPLIDO</v>
      </c>
      <c r="X127" s="149" t="s">
        <v>2101</v>
      </c>
      <c r="Y127" s="149" t="s">
        <v>2111</v>
      </c>
      <c r="Z127" s="149">
        <f t="shared" si="57"/>
        <v>1</v>
      </c>
      <c r="AA127" s="149" t="str">
        <f t="shared" si="63"/>
        <v>H9AC17 - 1</v>
      </c>
      <c r="AB127" s="60">
        <f t="shared" si="58"/>
        <v>5</v>
      </c>
      <c r="AC127" s="60">
        <f t="shared" si="54"/>
        <v>5</v>
      </c>
      <c r="AD127" s="60" t="str">
        <f t="shared" si="53"/>
        <v>H9AC17.</v>
      </c>
      <c r="AE127" s="60" t="str">
        <f t="shared" si="52"/>
        <v>H9AC17</v>
      </c>
      <c r="AF127" s="65"/>
      <c r="AG127" s="66"/>
      <c r="AH127" s="67"/>
      <c r="AI127" s="18"/>
      <c r="AJ127" s="19"/>
      <c r="AK127" s="19"/>
      <c r="AL127" s="19"/>
      <c r="AM127" s="19"/>
      <c r="AN127" s="19"/>
      <c r="AO127" s="19"/>
    </row>
    <row r="128" spans="1:41" s="58" customFormat="1" ht="140.25" customHeight="1" x14ac:dyDescent="0.2">
      <c r="A128" s="79">
        <v>113</v>
      </c>
      <c r="B128" s="90">
        <v>127</v>
      </c>
      <c r="C128" s="79" t="s">
        <v>2121</v>
      </c>
      <c r="D128" s="85" t="s">
        <v>2148</v>
      </c>
      <c r="E128" s="84" t="s">
        <v>2130</v>
      </c>
      <c r="F128" s="84" t="s">
        <v>2131</v>
      </c>
      <c r="G128" s="84" t="s">
        <v>2195</v>
      </c>
      <c r="H128" s="84" t="s">
        <v>2190</v>
      </c>
      <c r="I128" s="84" t="s">
        <v>2191</v>
      </c>
      <c r="J128" s="85">
        <v>1</v>
      </c>
      <c r="K128" s="86">
        <v>43110</v>
      </c>
      <c r="L128" s="86">
        <v>43496</v>
      </c>
      <c r="M128" s="87">
        <f t="shared" si="50"/>
        <v>55.142857142857146</v>
      </c>
      <c r="N128" s="85" t="s">
        <v>1237</v>
      </c>
      <c r="O128" s="85">
        <v>0</v>
      </c>
      <c r="P128" s="85"/>
      <c r="Q128" s="88">
        <f t="shared" si="59"/>
        <v>0</v>
      </c>
      <c r="R128" s="89">
        <f t="shared" si="60"/>
        <v>0</v>
      </c>
      <c r="S128" s="89">
        <f t="shared" ca="1" si="61"/>
        <v>0</v>
      </c>
      <c r="T128" s="89">
        <f t="shared" ca="1" si="62"/>
        <v>55.142857142857146</v>
      </c>
      <c r="U128" s="79"/>
      <c r="V128" s="148" t="str">
        <f t="shared" ca="1" si="56"/>
        <v>VENCIDO</v>
      </c>
      <c r="W128" s="148" t="str">
        <f t="shared" ca="1" si="51"/>
        <v>VENCIDO</v>
      </c>
      <c r="X128" s="149" t="s">
        <v>2101</v>
      </c>
      <c r="Y128" s="149" t="s">
        <v>2112</v>
      </c>
      <c r="Z128" s="149">
        <f t="shared" si="57"/>
        <v>1</v>
      </c>
      <c r="AA128" s="149" t="str">
        <f t="shared" si="63"/>
        <v>H10AC17 - 1</v>
      </c>
      <c r="AB128" s="60">
        <f t="shared" ca="1" si="58"/>
        <v>1</v>
      </c>
      <c r="AC128" s="60">
        <f t="shared" ca="1" si="54"/>
        <v>1</v>
      </c>
      <c r="AD128" s="60" t="str">
        <f t="shared" si="53"/>
        <v>H10AC17.</v>
      </c>
      <c r="AE128" s="60" t="str">
        <f t="shared" si="52"/>
        <v>H10AC17</v>
      </c>
      <c r="AF128" s="65"/>
      <c r="AG128" s="66"/>
      <c r="AH128" s="67"/>
      <c r="AI128" s="18"/>
      <c r="AJ128" s="19"/>
      <c r="AK128" s="19"/>
      <c r="AL128" s="19"/>
      <c r="AM128" s="19"/>
      <c r="AN128" s="19"/>
      <c r="AO128" s="19"/>
    </row>
    <row r="129" spans="1:41" s="58" customFormat="1" ht="111.75" customHeight="1" x14ac:dyDescent="0.2">
      <c r="A129" s="79">
        <v>114</v>
      </c>
      <c r="B129" s="90">
        <v>128</v>
      </c>
      <c r="C129" s="79" t="s">
        <v>2123</v>
      </c>
      <c r="D129" s="85" t="s">
        <v>2149</v>
      </c>
      <c r="E129" s="84" t="s">
        <v>2132</v>
      </c>
      <c r="F129" s="84" t="s">
        <v>2133</v>
      </c>
      <c r="G129" s="84" t="s">
        <v>2185</v>
      </c>
      <c r="H129" s="84" t="s">
        <v>2232</v>
      </c>
      <c r="I129" s="85" t="s">
        <v>2192</v>
      </c>
      <c r="J129" s="85">
        <v>1</v>
      </c>
      <c r="K129" s="86">
        <v>43130</v>
      </c>
      <c r="L129" s="86">
        <v>43465</v>
      </c>
      <c r="M129" s="87">
        <f t="shared" si="50"/>
        <v>47.857142857142854</v>
      </c>
      <c r="N129" s="85" t="s">
        <v>1237</v>
      </c>
      <c r="O129" s="85">
        <v>1</v>
      </c>
      <c r="P129" s="85"/>
      <c r="Q129" s="88">
        <f t="shared" si="59"/>
        <v>100</v>
      </c>
      <c r="R129" s="89">
        <f t="shared" si="60"/>
        <v>47.857142857142854</v>
      </c>
      <c r="S129" s="89">
        <f t="shared" ca="1" si="61"/>
        <v>47.857142857142854</v>
      </c>
      <c r="T129" s="89">
        <f t="shared" ca="1" si="62"/>
        <v>47.857142857142854</v>
      </c>
      <c r="U129" s="79"/>
      <c r="V129" s="148" t="str">
        <f t="shared" si="56"/>
        <v>CUMPLIDO</v>
      </c>
      <c r="W129" s="148" t="str">
        <f t="shared" si="51"/>
        <v>CUMPLIDO</v>
      </c>
      <c r="X129" s="149" t="s">
        <v>2101</v>
      </c>
      <c r="Y129" s="149" t="s">
        <v>2113</v>
      </c>
      <c r="Z129" s="149">
        <f t="shared" si="57"/>
        <v>1</v>
      </c>
      <c r="AA129" s="149" t="str">
        <f t="shared" si="63"/>
        <v>H11AC17 - 1</v>
      </c>
      <c r="AB129" s="60">
        <f t="shared" si="58"/>
        <v>5</v>
      </c>
      <c r="AC129" s="60">
        <f t="shared" si="54"/>
        <v>5</v>
      </c>
      <c r="AD129" s="60" t="str">
        <f t="shared" si="53"/>
        <v>H11AC17.</v>
      </c>
      <c r="AE129" s="60" t="str">
        <f t="shared" si="52"/>
        <v>H11AC17</v>
      </c>
      <c r="AF129" s="65"/>
      <c r="AG129" s="66"/>
      <c r="AH129" s="67"/>
      <c r="AI129" s="18"/>
      <c r="AJ129" s="19"/>
      <c r="AK129" s="19"/>
      <c r="AL129" s="19"/>
      <c r="AM129" s="19"/>
      <c r="AN129" s="19"/>
      <c r="AO129" s="19"/>
    </row>
    <row r="130" spans="1:41" s="58" customFormat="1" ht="156.75" customHeight="1" x14ac:dyDescent="0.2">
      <c r="A130" s="79">
        <v>115</v>
      </c>
      <c r="B130" s="90">
        <v>129</v>
      </c>
      <c r="C130" s="79" t="s">
        <v>2123</v>
      </c>
      <c r="D130" s="85" t="s">
        <v>2148</v>
      </c>
      <c r="E130" s="84" t="s">
        <v>2134</v>
      </c>
      <c r="F130" s="84" t="s">
        <v>2135</v>
      </c>
      <c r="G130" s="84" t="s">
        <v>2186</v>
      </c>
      <c r="H130" s="84" t="s">
        <v>2193</v>
      </c>
      <c r="I130" s="85" t="s">
        <v>2189</v>
      </c>
      <c r="J130" s="85">
        <v>1</v>
      </c>
      <c r="K130" s="86">
        <v>43110</v>
      </c>
      <c r="L130" s="86">
        <v>43465</v>
      </c>
      <c r="M130" s="87">
        <f t="shared" si="50"/>
        <v>50.714285714285715</v>
      </c>
      <c r="N130" s="85" t="s">
        <v>1237</v>
      </c>
      <c r="O130" s="85">
        <v>1</v>
      </c>
      <c r="P130" s="85"/>
      <c r="Q130" s="88">
        <f t="shared" si="59"/>
        <v>100</v>
      </c>
      <c r="R130" s="89">
        <f t="shared" si="60"/>
        <v>50.714285714285715</v>
      </c>
      <c r="S130" s="89">
        <f t="shared" ca="1" si="61"/>
        <v>50.714285714285715</v>
      </c>
      <c r="T130" s="89">
        <f t="shared" ca="1" si="62"/>
        <v>50.714285714285715</v>
      </c>
      <c r="U130" s="79"/>
      <c r="V130" s="148" t="str">
        <f t="shared" si="56"/>
        <v>CUMPLIDO</v>
      </c>
      <c r="W130" s="148" t="str">
        <f t="shared" si="51"/>
        <v>CUMPLIDO</v>
      </c>
      <c r="X130" s="149" t="s">
        <v>2101</v>
      </c>
      <c r="Y130" s="149" t="s">
        <v>2114</v>
      </c>
      <c r="Z130" s="149">
        <f t="shared" si="57"/>
        <v>1</v>
      </c>
      <c r="AA130" s="149" t="str">
        <f t="shared" si="63"/>
        <v>H12AC17 - 1</v>
      </c>
      <c r="AB130" s="60">
        <f t="shared" si="58"/>
        <v>5</v>
      </c>
      <c r="AC130" s="60">
        <f t="shared" si="54"/>
        <v>5</v>
      </c>
      <c r="AD130" s="60" t="str">
        <f t="shared" si="53"/>
        <v>H12AC17.</v>
      </c>
      <c r="AE130" s="60" t="str">
        <f t="shared" si="52"/>
        <v>H12AC17</v>
      </c>
      <c r="AF130" s="65"/>
      <c r="AG130" s="66"/>
      <c r="AH130" s="67"/>
      <c r="AI130" s="18"/>
      <c r="AJ130" s="19"/>
      <c r="AK130" s="19"/>
      <c r="AL130" s="19"/>
      <c r="AM130" s="19"/>
      <c r="AN130" s="19"/>
      <c r="AO130" s="19"/>
    </row>
    <row r="131" spans="1:41" s="58" customFormat="1" ht="138.75" customHeight="1" x14ac:dyDescent="0.2">
      <c r="A131" s="79">
        <v>116</v>
      </c>
      <c r="B131" s="90">
        <v>130</v>
      </c>
      <c r="C131" s="79" t="s">
        <v>2136</v>
      </c>
      <c r="D131" s="85" t="s">
        <v>2148</v>
      </c>
      <c r="E131" s="84" t="s">
        <v>2137</v>
      </c>
      <c r="F131" s="84" t="s">
        <v>2138</v>
      </c>
      <c r="G131" s="84" t="s">
        <v>2187</v>
      </c>
      <c r="H131" s="84" t="s">
        <v>2233</v>
      </c>
      <c r="I131" s="85" t="s">
        <v>2194</v>
      </c>
      <c r="J131" s="85">
        <v>2</v>
      </c>
      <c r="K131" s="86">
        <v>43132</v>
      </c>
      <c r="L131" s="86">
        <v>43465</v>
      </c>
      <c r="M131" s="87">
        <f t="shared" si="50"/>
        <v>47.571428571428569</v>
      </c>
      <c r="N131" s="85" t="s">
        <v>1237</v>
      </c>
      <c r="O131" s="85">
        <v>2</v>
      </c>
      <c r="P131" s="85"/>
      <c r="Q131" s="88">
        <f t="shared" si="59"/>
        <v>100</v>
      </c>
      <c r="R131" s="89">
        <f t="shared" si="60"/>
        <v>47.571428571428569</v>
      </c>
      <c r="S131" s="89">
        <f t="shared" ca="1" si="61"/>
        <v>47.571428571428569</v>
      </c>
      <c r="T131" s="89">
        <f t="shared" ca="1" si="62"/>
        <v>47.571428571428569</v>
      </c>
      <c r="U131" s="79"/>
      <c r="V131" s="148" t="str">
        <f t="shared" si="56"/>
        <v>CUMPLIDO</v>
      </c>
      <c r="W131" s="148" t="str">
        <f t="shared" si="51"/>
        <v>CUMPLIDO</v>
      </c>
      <c r="X131" s="149" t="s">
        <v>2101</v>
      </c>
      <c r="Y131" s="149" t="s">
        <v>2115</v>
      </c>
      <c r="Z131" s="149">
        <f t="shared" si="57"/>
        <v>1</v>
      </c>
      <c r="AA131" s="149" t="str">
        <f t="shared" si="63"/>
        <v>H13AC17 - 1</v>
      </c>
      <c r="AB131" s="60">
        <f t="shared" si="58"/>
        <v>5</v>
      </c>
      <c r="AC131" s="60">
        <f t="shared" si="54"/>
        <v>5</v>
      </c>
      <c r="AD131" s="60" t="str">
        <f t="shared" si="53"/>
        <v>H13AC17.</v>
      </c>
      <c r="AE131" s="60" t="str">
        <f t="shared" si="52"/>
        <v>H13AC17</v>
      </c>
      <c r="AF131" s="65"/>
      <c r="AG131" s="66"/>
      <c r="AH131" s="67"/>
      <c r="AI131" s="18"/>
      <c r="AJ131" s="19"/>
      <c r="AK131" s="19"/>
      <c r="AL131" s="19"/>
      <c r="AM131" s="19"/>
      <c r="AN131" s="19"/>
      <c r="AO131" s="19"/>
    </row>
    <row r="132" spans="1:41" s="58" customFormat="1" ht="174" customHeight="1" x14ac:dyDescent="0.2">
      <c r="A132" s="79">
        <v>117</v>
      </c>
      <c r="B132" s="90">
        <v>131</v>
      </c>
      <c r="C132" s="79" t="s">
        <v>2123</v>
      </c>
      <c r="D132" s="85" t="s">
        <v>47</v>
      </c>
      <c r="E132" s="84" t="s">
        <v>2139</v>
      </c>
      <c r="F132" s="84" t="s">
        <v>2140</v>
      </c>
      <c r="G132" s="84" t="s">
        <v>2188</v>
      </c>
      <c r="H132" s="84" t="s">
        <v>2197</v>
      </c>
      <c r="I132" s="84" t="s">
        <v>2234</v>
      </c>
      <c r="J132" s="85">
        <v>1</v>
      </c>
      <c r="K132" s="86">
        <v>43132</v>
      </c>
      <c r="L132" s="86">
        <v>43312</v>
      </c>
      <c r="M132" s="87">
        <f t="shared" si="50"/>
        <v>25.714285714285715</v>
      </c>
      <c r="N132" s="85" t="s">
        <v>1237</v>
      </c>
      <c r="O132" s="85">
        <v>0.8</v>
      </c>
      <c r="P132" s="85"/>
      <c r="Q132" s="88">
        <f t="shared" si="59"/>
        <v>80</v>
      </c>
      <c r="R132" s="89">
        <f t="shared" si="60"/>
        <v>20.571428571428573</v>
      </c>
      <c r="S132" s="89">
        <f t="shared" ca="1" si="61"/>
        <v>20.571428571428573</v>
      </c>
      <c r="T132" s="89">
        <f t="shared" ca="1" si="62"/>
        <v>25.714285714285715</v>
      </c>
      <c r="U132" s="79"/>
      <c r="V132" s="148" t="str">
        <f t="shared" ca="1" si="56"/>
        <v>VENCIDO</v>
      </c>
      <c r="W132" s="148" t="str">
        <f t="shared" ca="1" si="51"/>
        <v>VENCIDO</v>
      </c>
      <c r="X132" s="149" t="s">
        <v>2101</v>
      </c>
      <c r="Y132" s="149" t="s">
        <v>2116</v>
      </c>
      <c r="Z132" s="149">
        <f t="shared" si="57"/>
        <v>1</v>
      </c>
      <c r="AA132" s="149" t="str">
        <f t="shared" si="63"/>
        <v>H14AC17 - 1</v>
      </c>
      <c r="AB132" s="60">
        <f t="shared" ca="1" si="58"/>
        <v>1</v>
      </c>
      <c r="AC132" s="60">
        <f t="shared" ca="1" si="54"/>
        <v>1</v>
      </c>
      <c r="AD132" s="60" t="str">
        <f t="shared" si="53"/>
        <v>H14AC17.</v>
      </c>
      <c r="AE132" s="60" t="str">
        <f t="shared" si="52"/>
        <v>H14AC17</v>
      </c>
      <c r="AF132" s="65"/>
      <c r="AG132" s="66"/>
      <c r="AH132" s="67"/>
      <c r="AI132" s="18"/>
      <c r="AJ132" s="19"/>
      <c r="AK132" s="19"/>
      <c r="AL132" s="19"/>
      <c r="AM132" s="19"/>
      <c r="AN132" s="19"/>
      <c r="AO132" s="19"/>
    </row>
    <row r="133" spans="1:41" s="58" customFormat="1" ht="139.5" customHeight="1" x14ac:dyDescent="0.2">
      <c r="A133" s="79">
        <v>118</v>
      </c>
      <c r="B133" s="90">
        <v>132</v>
      </c>
      <c r="C133" s="79" t="s">
        <v>2141</v>
      </c>
      <c r="D133" s="85" t="s">
        <v>47</v>
      </c>
      <c r="E133" s="84" t="s">
        <v>2142</v>
      </c>
      <c r="F133" s="84" t="s">
        <v>2143</v>
      </c>
      <c r="G133" s="84" t="s">
        <v>2198</v>
      </c>
      <c r="H133" s="84" t="s">
        <v>2199</v>
      </c>
      <c r="I133" s="85" t="s">
        <v>2200</v>
      </c>
      <c r="J133" s="85">
        <v>1</v>
      </c>
      <c r="K133" s="86">
        <v>43101</v>
      </c>
      <c r="L133" s="86">
        <v>43465</v>
      </c>
      <c r="M133" s="87">
        <f t="shared" si="50"/>
        <v>52</v>
      </c>
      <c r="N133" s="85" t="s">
        <v>1237</v>
      </c>
      <c r="O133" s="85">
        <v>1</v>
      </c>
      <c r="P133" s="85"/>
      <c r="Q133" s="88">
        <f t="shared" si="59"/>
        <v>100</v>
      </c>
      <c r="R133" s="89">
        <f t="shared" si="60"/>
        <v>52</v>
      </c>
      <c r="S133" s="89">
        <f t="shared" ca="1" si="61"/>
        <v>52</v>
      </c>
      <c r="T133" s="89">
        <f t="shared" ca="1" si="62"/>
        <v>52</v>
      </c>
      <c r="U133" s="79"/>
      <c r="V133" s="148" t="str">
        <f t="shared" si="56"/>
        <v>CUMPLIDO</v>
      </c>
      <c r="W133" s="148" t="str">
        <f t="shared" si="51"/>
        <v>CUMPLIDO</v>
      </c>
      <c r="X133" s="149" t="s">
        <v>2101</v>
      </c>
      <c r="Y133" s="149" t="s">
        <v>2117</v>
      </c>
      <c r="Z133" s="149">
        <f t="shared" si="57"/>
        <v>1</v>
      </c>
      <c r="AA133" s="149" t="str">
        <f t="shared" si="63"/>
        <v>H15AC17 - 1</v>
      </c>
      <c r="AB133" s="60">
        <f t="shared" si="58"/>
        <v>5</v>
      </c>
      <c r="AC133" s="60">
        <f t="shared" si="54"/>
        <v>5</v>
      </c>
      <c r="AD133" s="60" t="str">
        <f t="shared" si="53"/>
        <v>H15AC17.</v>
      </c>
      <c r="AE133" s="60" t="str">
        <f t="shared" si="52"/>
        <v>H15AC17</v>
      </c>
      <c r="AF133" s="65"/>
      <c r="AG133" s="66"/>
      <c r="AH133" s="67"/>
      <c r="AI133" s="18"/>
      <c r="AJ133" s="19"/>
      <c r="AK133" s="19"/>
      <c r="AL133" s="19"/>
      <c r="AM133" s="19"/>
      <c r="AN133" s="19"/>
      <c r="AO133" s="19"/>
    </row>
    <row r="134" spans="1:41" s="2" customFormat="1" ht="249.95" customHeight="1" x14ac:dyDescent="0.2">
      <c r="A134" s="79">
        <v>119</v>
      </c>
      <c r="B134" s="90">
        <v>133</v>
      </c>
      <c r="C134" s="109" t="s">
        <v>2527</v>
      </c>
      <c r="D134" s="101">
        <v>1401003</v>
      </c>
      <c r="E134" s="102" t="s">
        <v>1551</v>
      </c>
      <c r="F134" s="103" t="s">
        <v>571</v>
      </c>
      <c r="G134" s="103" t="s">
        <v>1549</v>
      </c>
      <c r="H134" s="102" t="s">
        <v>887</v>
      </c>
      <c r="I134" s="79" t="s">
        <v>61</v>
      </c>
      <c r="J134" s="79">
        <v>3</v>
      </c>
      <c r="K134" s="86">
        <v>43040</v>
      </c>
      <c r="L134" s="104">
        <v>43342</v>
      </c>
      <c r="M134" s="87">
        <f t="shared" si="50"/>
        <v>43.142857142857146</v>
      </c>
      <c r="N134" s="79" t="s">
        <v>23</v>
      </c>
      <c r="O134" s="85">
        <v>1.99</v>
      </c>
      <c r="P134" s="79"/>
      <c r="Q134" s="88">
        <f>IF(O134/J134&gt;1,100,+O134/J134*100)</f>
        <v>66.333333333333329</v>
      </c>
      <c r="R134" s="89">
        <f>+M134*Q134/100</f>
        <v>28.61809523809524</v>
      </c>
      <c r="S134" s="89">
        <f ca="1">IF(L134&lt;=$AG$1,R134,0)</f>
        <v>28.61809523809524</v>
      </c>
      <c r="T134" s="89">
        <f ca="1">IF($AG$1&gt;=L134,M134,0)</f>
        <v>43.142857142857146</v>
      </c>
      <c r="U134" s="90" t="str">
        <f ca="1">IF(W134="CUMPLIDO","SI","NO")</f>
        <v>NO</v>
      </c>
      <c r="V134" s="148" t="str">
        <f ca="1">IF(Q134=100,"CUMPLIDO",IF(L134-$AG$1&lt;0,"VENCIDO",IF(L134-$AG$1&lt;=30,"PRÓXIMO A VENCER",IF(Q134&gt;0,"CON AVANCE","EN TERMINO"))))</f>
        <v>VENCIDO</v>
      </c>
      <c r="W134" s="148" t="str">
        <f t="shared" ca="1" si="51"/>
        <v>VENCIDO</v>
      </c>
      <c r="X134" s="149" t="s">
        <v>711</v>
      </c>
      <c r="Y134" s="149" t="s">
        <v>712</v>
      </c>
      <c r="Z134" s="149">
        <f t="shared" si="57"/>
        <v>1</v>
      </c>
      <c r="AA134" s="149" t="str">
        <f t="shared" si="63"/>
        <v>H1R16 - 1</v>
      </c>
      <c r="AB134" s="60">
        <f t="shared" ca="1" si="58"/>
        <v>1</v>
      </c>
      <c r="AC134" s="60">
        <f t="shared" ca="1" si="54"/>
        <v>1</v>
      </c>
      <c r="AD134" s="60" t="str">
        <f t="shared" si="53"/>
        <v>H1R16.</v>
      </c>
      <c r="AE134" s="60" t="str">
        <f t="shared" si="52"/>
        <v>H1R16</v>
      </c>
      <c r="AF134" s="68"/>
      <c r="AG134" s="68"/>
      <c r="AH134" s="68"/>
      <c r="AI134" s="15"/>
      <c r="AJ134" s="15"/>
      <c r="AK134" s="15"/>
      <c r="AL134" s="15"/>
      <c r="AM134" s="15"/>
      <c r="AN134" s="15"/>
      <c r="AO134" s="15"/>
    </row>
    <row r="135" spans="1:41" s="2" customFormat="1" ht="249.95" customHeight="1" x14ac:dyDescent="0.2">
      <c r="A135" s="79"/>
      <c r="B135" s="90">
        <v>134</v>
      </c>
      <c r="C135" s="109"/>
      <c r="D135" s="101">
        <v>1401003</v>
      </c>
      <c r="E135" s="102" t="s">
        <v>1552</v>
      </c>
      <c r="F135" s="103" t="s">
        <v>571</v>
      </c>
      <c r="G135" s="103" t="s">
        <v>1550</v>
      </c>
      <c r="H135" s="103" t="s">
        <v>888</v>
      </c>
      <c r="I135" s="79" t="s">
        <v>1050</v>
      </c>
      <c r="J135" s="79">
        <v>3</v>
      </c>
      <c r="K135" s="86">
        <v>43040</v>
      </c>
      <c r="L135" s="104">
        <v>43403</v>
      </c>
      <c r="M135" s="87">
        <f t="shared" si="50"/>
        <v>51.857142857142854</v>
      </c>
      <c r="N135" s="79" t="s">
        <v>28</v>
      </c>
      <c r="O135" s="85">
        <v>0</v>
      </c>
      <c r="P135" s="79"/>
      <c r="Q135" s="88">
        <f>IF(O135/J135&gt;1,100,+O135/J135*100)</f>
        <v>0</v>
      </c>
      <c r="R135" s="89">
        <f>+M135*Q135/100</f>
        <v>0</v>
      </c>
      <c r="S135" s="89">
        <f ca="1">IF(L135&lt;=$AG$1,R135,0)</f>
        <v>0</v>
      </c>
      <c r="T135" s="89">
        <f ca="1">IF($AG$1&gt;=L135,M135,0)</f>
        <v>51.857142857142854</v>
      </c>
      <c r="U135" s="90" t="str">
        <f t="shared" ref="U135:U198" si="64">IF(W135="CUMPLIDO","SI","NO")</f>
        <v>NO</v>
      </c>
      <c r="V135" s="148" t="str">
        <f ca="1">IF(Q135=100,"CUMPLIDO",IF(L135-$AG$1&lt;0,"VENCIDO",IF(L135-$AG$1&lt;=30,"PRÓXIMO A VENCER",IF(Q135&gt;0,"CON AVANCE","EN TERMINO"))))</f>
        <v>VENCIDO</v>
      </c>
      <c r="W135" s="148" t="str">
        <f t="shared" si="51"/>
        <v/>
      </c>
      <c r="X135" s="149" t="s">
        <v>711</v>
      </c>
      <c r="Y135" s="149" t="s">
        <v>712</v>
      </c>
      <c r="Z135" s="149">
        <f t="shared" si="57"/>
        <v>2</v>
      </c>
      <c r="AA135" s="149" t="str">
        <f t="shared" si="63"/>
        <v>H1R16 - 2</v>
      </c>
      <c r="AB135" s="60">
        <f t="shared" ca="1" si="58"/>
        <v>1</v>
      </c>
      <c r="AC135" s="60">
        <f t="shared" ca="1" si="54"/>
        <v>1</v>
      </c>
      <c r="AD135" s="60" t="str">
        <f t="shared" si="53"/>
        <v>H1R16.</v>
      </c>
      <c r="AE135" s="60" t="str">
        <f t="shared" si="52"/>
        <v>H1R16</v>
      </c>
      <c r="AF135" s="68"/>
      <c r="AG135" s="68"/>
      <c r="AH135" s="68"/>
      <c r="AI135" s="15"/>
      <c r="AJ135" s="15"/>
      <c r="AK135" s="15"/>
      <c r="AL135" s="15"/>
      <c r="AM135" s="15"/>
      <c r="AN135" s="15"/>
      <c r="AO135" s="15"/>
    </row>
    <row r="136" spans="1:41" s="2" customFormat="1" ht="249.95" customHeight="1" x14ac:dyDescent="0.2">
      <c r="A136" s="79">
        <v>120</v>
      </c>
      <c r="B136" s="90">
        <v>135</v>
      </c>
      <c r="C136" s="109" t="s">
        <v>2528</v>
      </c>
      <c r="D136" s="101">
        <v>1405004</v>
      </c>
      <c r="E136" s="102" t="s">
        <v>572</v>
      </c>
      <c r="F136" s="103" t="s">
        <v>573</v>
      </c>
      <c r="G136" s="102" t="s">
        <v>1973</v>
      </c>
      <c r="H136" s="102" t="s">
        <v>1974</v>
      </c>
      <c r="I136" s="79" t="s">
        <v>1491</v>
      </c>
      <c r="J136" s="79">
        <v>1</v>
      </c>
      <c r="K136" s="86">
        <v>43040</v>
      </c>
      <c r="L136" s="104">
        <v>43099</v>
      </c>
      <c r="M136" s="87">
        <f t="shared" ref="M136:M199" si="65">(+L136-K136)/7</f>
        <v>8.4285714285714288</v>
      </c>
      <c r="N136" s="79" t="s">
        <v>1482</v>
      </c>
      <c r="O136" s="85">
        <v>1</v>
      </c>
      <c r="P136" s="79"/>
      <c r="Q136" s="88">
        <f>IF(O136/J136&gt;1,100,+O136/J136*100)</f>
        <v>100</v>
      </c>
      <c r="R136" s="89">
        <f>+M136*Q136/100</f>
        <v>8.4285714285714288</v>
      </c>
      <c r="S136" s="89">
        <f ca="1">IF(L136&lt;=$AG$1,R136,0)</f>
        <v>8.4285714285714288</v>
      </c>
      <c r="T136" s="89">
        <f ca="1">IF($AG$1&gt;=L136,M136,0)</f>
        <v>8.4285714285714288</v>
      </c>
      <c r="U136" s="90" t="str">
        <f t="shared" si="64"/>
        <v>SI</v>
      </c>
      <c r="V136" s="148" t="str">
        <f t="shared" ref="V136:V199" si="66">IF(Q136=100,"CUMPLIDO",IF(L136-$AG$1&lt;0,"VENCIDO",IF(L136-$AG$1&lt;=30,"PRÓXIMO A VENCER",IF(Q136&gt;0,"CON AVANCE","EN TERMINO"))))</f>
        <v>CUMPLIDO</v>
      </c>
      <c r="W136" s="148" t="str">
        <f t="shared" ref="W136:W199" si="67">IF(A136&lt;&gt;"",IF(AC136=1,"VENCIDO",IF(AC136=2,"PRÓXIMO A VENCER",IF(AC136=3,"EN TERMINO",IF(AC136=4,"CON AVANCE",IF(AC136=5,"CUMPLIDO",))))),"")</f>
        <v>CUMPLIDO</v>
      </c>
      <c r="X136" s="149" t="s">
        <v>711</v>
      </c>
      <c r="Y136" s="149" t="s">
        <v>713</v>
      </c>
      <c r="Z136" s="149">
        <f t="shared" si="57"/>
        <v>1</v>
      </c>
      <c r="AA136" s="149" t="str">
        <f t="shared" si="63"/>
        <v>H2R16 - 1</v>
      </c>
      <c r="AB136" s="60">
        <f t="shared" si="58"/>
        <v>5</v>
      </c>
      <c r="AC136" s="60">
        <f t="shared" si="54"/>
        <v>5</v>
      </c>
      <c r="AD136" s="60" t="str">
        <f t="shared" si="53"/>
        <v>H2R16.</v>
      </c>
      <c r="AE136" s="60" t="str">
        <f t="shared" ref="AE136:AE202" si="68">IFERROR(MID(AD136,1,FIND(".",AD136,1)-1),AD136)</f>
        <v>H2R16</v>
      </c>
      <c r="AF136" s="68"/>
      <c r="AG136" s="68"/>
      <c r="AH136" s="68"/>
      <c r="AI136" s="15"/>
      <c r="AJ136" s="15"/>
      <c r="AK136" s="15"/>
      <c r="AL136" s="15"/>
      <c r="AM136" s="15"/>
      <c r="AN136" s="15"/>
      <c r="AO136" s="15"/>
    </row>
    <row r="137" spans="1:41" s="2" customFormat="1" ht="249.95" customHeight="1" x14ac:dyDescent="0.2">
      <c r="A137" s="79">
        <v>121</v>
      </c>
      <c r="B137" s="90">
        <v>136</v>
      </c>
      <c r="C137" s="109" t="s">
        <v>2528</v>
      </c>
      <c r="D137" s="101">
        <v>1405004</v>
      </c>
      <c r="E137" s="102" t="s">
        <v>2052</v>
      </c>
      <c r="F137" s="103" t="s">
        <v>574</v>
      </c>
      <c r="G137" s="103" t="s">
        <v>1483</v>
      </c>
      <c r="H137" s="103" t="s">
        <v>1492</v>
      </c>
      <c r="I137" s="105" t="s">
        <v>1493</v>
      </c>
      <c r="J137" s="79">
        <v>1</v>
      </c>
      <c r="K137" s="86">
        <v>43040</v>
      </c>
      <c r="L137" s="86">
        <v>43099</v>
      </c>
      <c r="M137" s="87">
        <f t="shared" si="65"/>
        <v>8.4285714285714288</v>
      </c>
      <c r="N137" s="79" t="s">
        <v>1482</v>
      </c>
      <c r="O137" s="85">
        <v>1</v>
      </c>
      <c r="P137" s="79"/>
      <c r="Q137" s="88">
        <f>IF(O137/J137&gt;1,100,+O137/J137*100)</f>
        <v>100</v>
      </c>
      <c r="R137" s="89">
        <f>+M137*Q137/100</f>
        <v>8.4285714285714288</v>
      </c>
      <c r="S137" s="89">
        <f ca="1">IF(L137&lt;=$AG$1,R137,0)</f>
        <v>8.4285714285714288</v>
      </c>
      <c r="T137" s="89">
        <f ca="1">IF($AG$1&gt;=L137,M137,0)</f>
        <v>8.4285714285714288</v>
      </c>
      <c r="U137" s="90" t="str">
        <f t="shared" si="64"/>
        <v>SI</v>
      </c>
      <c r="V137" s="148" t="str">
        <f t="shared" si="66"/>
        <v>CUMPLIDO</v>
      </c>
      <c r="W137" s="148" t="str">
        <f t="shared" si="67"/>
        <v>CUMPLIDO</v>
      </c>
      <c r="X137" s="149" t="s">
        <v>711</v>
      </c>
      <c r="Y137" s="149" t="s">
        <v>714</v>
      </c>
      <c r="Z137" s="149">
        <f t="shared" si="57"/>
        <v>1</v>
      </c>
      <c r="AA137" s="149" t="str">
        <f t="shared" si="63"/>
        <v>H3R16 - 1</v>
      </c>
      <c r="AB137" s="60">
        <f t="shared" si="58"/>
        <v>5</v>
      </c>
      <c r="AC137" s="60">
        <f t="shared" si="54"/>
        <v>5</v>
      </c>
      <c r="AD137" s="60" t="str">
        <f t="shared" ref="AD137:AD200" si="69">IF(A137&lt;&gt;"",MID(E137,1,FIND(" ",E137,1)-1),AD136)</f>
        <v>H3R16.</v>
      </c>
      <c r="AE137" s="60" t="str">
        <f t="shared" si="68"/>
        <v>H3R16</v>
      </c>
      <c r="AF137" s="68"/>
      <c r="AG137" s="68"/>
      <c r="AH137" s="68"/>
      <c r="AI137" s="15"/>
      <c r="AJ137" s="15"/>
      <c r="AK137" s="15"/>
      <c r="AL137" s="15"/>
      <c r="AM137" s="15"/>
      <c r="AN137" s="15"/>
      <c r="AO137" s="15"/>
    </row>
    <row r="138" spans="1:41" s="2" customFormat="1" ht="249.95" customHeight="1" x14ac:dyDescent="0.2">
      <c r="A138" s="79">
        <v>122</v>
      </c>
      <c r="B138" s="90">
        <v>137</v>
      </c>
      <c r="C138" s="109" t="s">
        <v>2528</v>
      </c>
      <c r="D138" s="101">
        <v>1405004</v>
      </c>
      <c r="E138" s="102" t="s">
        <v>575</v>
      </c>
      <c r="F138" s="103" t="s">
        <v>576</v>
      </c>
      <c r="G138" s="103" t="s">
        <v>1494</v>
      </c>
      <c r="H138" s="103" t="s">
        <v>1495</v>
      </c>
      <c r="I138" s="105" t="s">
        <v>1484</v>
      </c>
      <c r="J138" s="79">
        <v>1</v>
      </c>
      <c r="K138" s="110">
        <v>43040</v>
      </c>
      <c r="L138" s="86">
        <v>43099</v>
      </c>
      <c r="M138" s="87">
        <f t="shared" si="65"/>
        <v>8.4285714285714288</v>
      </c>
      <c r="N138" s="79" t="s">
        <v>1482</v>
      </c>
      <c r="O138" s="85">
        <v>1</v>
      </c>
      <c r="P138" s="79"/>
      <c r="Q138" s="88">
        <f>IF(O138/J138&gt;1,100,+O138/J138*100)</f>
        <v>100</v>
      </c>
      <c r="R138" s="89">
        <f>+M138*Q138/100</f>
        <v>8.4285714285714288</v>
      </c>
      <c r="S138" s="89">
        <f ca="1">IF(L138&lt;=$AG$1,R138,0)</f>
        <v>8.4285714285714288</v>
      </c>
      <c r="T138" s="89">
        <f ca="1">IF($AG$1&gt;=L138,M138,0)</f>
        <v>8.4285714285714288</v>
      </c>
      <c r="U138" s="90" t="str">
        <f t="shared" si="64"/>
        <v>SI</v>
      </c>
      <c r="V138" s="148" t="str">
        <f t="shared" si="66"/>
        <v>CUMPLIDO</v>
      </c>
      <c r="W138" s="148" t="str">
        <f t="shared" si="67"/>
        <v>CUMPLIDO</v>
      </c>
      <c r="X138" s="149" t="s">
        <v>711</v>
      </c>
      <c r="Y138" s="149" t="s">
        <v>715</v>
      </c>
      <c r="Z138" s="149">
        <f t="shared" si="57"/>
        <v>1</v>
      </c>
      <c r="AA138" s="149" t="str">
        <f t="shared" si="63"/>
        <v>H4R16 - 1</v>
      </c>
      <c r="AB138" s="60">
        <f t="shared" si="58"/>
        <v>5</v>
      </c>
      <c r="AC138" s="60">
        <f t="shared" si="54"/>
        <v>5</v>
      </c>
      <c r="AD138" s="60" t="str">
        <f t="shared" si="69"/>
        <v>H4R16.</v>
      </c>
      <c r="AE138" s="60" t="str">
        <f t="shared" si="68"/>
        <v>H4R16</v>
      </c>
      <c r="AF138" s="68"/>
      <c r="AG138" s="68"/>
      <c r="AH138" s="68"/>
      <c r="AI138" s="15"/>
      <c r="AJ138" s="15"/>
      <c r="AK138" s="15"/>
      <c r="AL138" s="15"/>
      <c r="AM138" s="15"/>
      <c r="AN138" s="15"/>
      <c r="AO138" s="15"/>
    </row>
    <row r="139" spans="1:41" s="2" customFormat="1" ht="249.95" customHeight="1" x14ac:dyDescent="0.2">
      <c r="A139" s="79">
        <v>123</v>
      </c>
      <c r="B139" s="90">
        <v>138</v>
      </c>
      <c r="C139" s="109" t="s">
        <v>2528</v>
      </c>
      <c r="D139" s="101">
        <v>1405004</v>
      </c>
      <c r="E139" s="102" t="s">
        <v>577</v>
      </c>
      <c r="F139" s="103" t="s">
        <v>578</v>
      </c>
      <c r="G139" s="111" t="s">
        <v>1496</v>
      </c>
      <c r="H139" s="111" t="s">
        <v>1485</v>
      </c>
      <c r="I139" s="112" t="s">
        <v>1486</v>
      </c>
      <c r="J139" s="113">
        <v>1</v>
      </c>
      <c r="K139" s="104">
        <v>43040</v>
      </c>
      <c r="L139" s="104">
        <v>43099</v>
      </c>
      <c r="M139" s="87">
        <f t="shared" si="65"/>
        <v>8.4285714285714288</v>
      </c>
      <c r="N139" s="79" t="s">
        <v>1482</v>
      </c>
      <c r="O139" s="85">
        <v>1</v>
      </c>
      <c r="P139" s="79"/>
      <c r="Q139" s="88">
        <f t="shared" ref="Q139:Q202" si="70">IF(O139/J139&gt;1,100,+O139/J139*100)</f>
        <v>100</v>
      </c>
      <c r="R139" s="89">
        <f t="shared" ref="R139:R202" si="71">+M139*Q139/100</f>
        <v>8.4285714285714288</v>
      </c>
      <c r="S139" s="89">
        <f t="shared" ref="S139:S202" ca="1" si="72">IF(L139&lt;=$AG$1,R139,0)</f>
        <v>8.4285714285714288</v>
      </c>
      <c r="T139" s="89">
        <f t="shared" ref="T139:T202" ca="1" si="73">IF($AG$1&gt;=L139,M139,0)</f>
        <v>8.4285714285714288</v>
      </c>
      <c r="U139" s="90" t="str">
        <f t="shared" si="64"/>
        <v>SI</v>
      </c>
      <c r="V139" s="148" t="str">
        <f t="shared" si="66"/>
        <v>CUMPLIDO</v>
      </c>
      <c r="W139" s="148" t="str">
        <f t="shared" si="67"/>
        <v>CUMPLIDO</v>
      </c>
      <c r="X139" s="149" t="s">
        <v>711</v>
      </c>
      <c r="Y139" s="149" t="s">
        <v>716</v>
      </c>
      <c r="Z139" s="149">
        <f t="shared" si="57"/>
        <v>1</v>
      </c>
      <c r="AA139" s="149" t="str">
        <f t="shared" si="63"/>
        <v>H5R16 - 1</v>
      </c>
      <c r="AB139" s="60">
        <f t="shared" si="58"/>
        <v>5</v>
      </c>
      <c r="AC139" s="60">
        <f t="shared" si="54"/>
        <v>5</v>
      </c>
      <c r="AD139" s="60" t="str">
        <f t="shared" si="69"/>
        <v>H5R16.</v>
      </c>
      <c r="AE139" s="60" t="str">
        <f t="shared" si="68"/>
        <v>H5R16</v>
      </c>
      <c r="AF139" s="68"/>
      <c r="AG139" s="68"/>
      <c r="AH139" s="68"/>
      <c r="AI139" s="15"/>
      <c r="AJ139" s="17"/>
      <c r="AK139" s="12"/>
      <c r="AL139" s="15"/>
      <c r="AM139" s="15"/>
      <c r="AN139" s="15"/>
      <c r="AO139" s="15"/>
    </row>
    <row r="140" spans="1:41" s="2" customFormat="1" ht="249.95" customHeight="1" x14ac:dyDescent="0.2">
      <c r="A140" s="79">
        <v>124</v>
      </c>
      <c r="B140" s="90">
        <v>139</v>
      </c>
      <c r="C140" s="109" t="s">
        <v>2528</v>
      </c>
      <c r="D140" s="101">
        <v>1405004</v>
      </c>
      <c r="E140" s="102" t="s">
        <v>579</v>
      </c>
      <c r="F140" s="103" t="s">
        <v>580</v>
      </c>
      <c r="G140" s="111" t="s">
        <v>1975</v>
      </c>
      <c r="H140" s="111" t="s">
        <v>1487</v>
      </c>
      <c r="I140" s="112" t="s">
        <v>1488</v>
      </c>
      <c r="J140" s="113">
        <v>1</v>
      </c>
      <c r="K140" s="104">
        <v>43040</v>
      </c>
      <c r="L140" s="104">
        <v>43099</v>
      </c>
      <c r="M140" s="87">
        <f t="shared" si="65"/>
        <v>8.4285714285714288</v>
      </c>
      <c r="N140" s="79" t="s">
        <v>1482</v>
      </c>
      <c r="O140" s="85">
        <v>1</v>
      </c>
      <c r="P140" s="79"/>
      <c r="Q140" s="88">
        <f t="shared" si="70"/>
        <v>100</v>
      </c>
      <c r="R140" s="89">
        <f t="shared" si="71"/>
        <v>8.4285714285714288</v>
      </c>
      <c r="S140" s="89">
        <f t="shared" ca="1" si="72"/>
        <v>8.4285714285714288</v>
      </c>
      <c r="T140" s="89">
        <f t="shared" ca="1" si="73"/>
        <v>8.4285714285714288</v>
      </c>
      <c r="U140" s="90" t="str">
        <f t="shared" si="64"/>
        <v>SI</v>
      </c>
      <c r="V140" s="148" t="str">
        <f t="shared" si="66"/>
        <v>CUMPLIDO</v>
      </c>
      <c r="W140" s="148" t="str">
        <f t="shared" si="67"/>
        <v>CUMPLIDO</v>
      </c>
      <c r="X140" s="149" t="s">
        <v>711</v>
      </c>
      <c r="Y140" s="149" t="s">
        <v>717</v>
      </c>
      <c r="Z140" s="149">
        <f t="shared" si="57"/>
        <v>1</v>
      </c>
      <c r="AA140" s="149" t="str">
        <f t="shared" si="63"/>
        <v>H6R16 - 1</v>
      </c>
      <c r="AB140" s="60">
        <f t="shared" si="58"/>
        <v>5</v>
      </c>
      <c r="AC140" s="60">
        <f t="shared" si="54"/>
        <v>5</v>
      </c>
      <c r="AD140" s="60" t="str">
        <f t="shared" si="69"/>
        <v>H6R16.</v>
      </c>
      <c r="AE140" s="60" t="str">
        <f t="shared" si="68"/>
        <v>H6R16</v>
      </c>
      <c r="AF140" s="68"/>
      <c r="AG140" s="68"/>
      <c r="AH140" s="68"/>
      <c r="AI140" s="15"/>
      <c r="AJ140" s="15"/>
      <c r="AK140" s="15"/>
      <c r="AL140" s="15"/>
      <c r="AM140" s="15"/>
      <c r="AN140" s="15"/>
      <c r="AO140" s="15"/>
    </row>
    <row r="141" spans="1:41" s="2" customFormat="1" ht="249.95" customHeight="1" x14ac:dyDescent="0.2">
      <c r="A141" s="79">
        <v>125</v>
      </c>
      <c r="B141" s="90">
        <v>140</v>
      </c>
      <c r="C141" s="109" t="s">
        <v>2529</v>
      </c>
      <c r="D141" s="101">
        <v>1401003</v>
      </c>
      <c r="E141" s="102" t="s">
        <v>2055</v>
      </c>
      <c r="F141" s="103" t="s">
        <v>581</v>
      </c>
      <c r="G141" s="111" t="s">
        <v>1497</v>
      </c>
      <c r="H141" s="111" t="s">
        <v>1487</v>
      </c>
      <c r="I141" s="112" t="s">
        <v>1488</v>
      </c>
      <c r="J141" s="113">
        <v>1</v>
      </c>
      <c r="K141" s="104">
        <v>43040</v>
      </c>
      <c r="L141" s="104">
        <v>43159</v>
      </c>
      <c r="M141" s="87">
        <f t="shared" si="65"/>
        <v>17</v>
      </c>
      <c r="N141" s="79" t="s">
        <v>1482</v>
      </c>
      <c r="O141" s="85">
        <v>1</v>
      </c>
      <c r="P141" s="79"/>
      <c r="Q141" s="88">
        <f t="shared" si="70"/>
        <v>100</v>
      </c>
      <c r="R141" s="89">
        <f t="shared" si="71"/>
        <v>17</v>
      </c>
      <c r="S141" s="89">
        <f t="shared" ca="1" si="72"/>
        <v>17</v>
      </c>
      <c r="T141" s="89">
        <f t="shared" ca="1" si="73"/>
        <v>17</v>
      </c>
      <c r="U141" s="90" t="str">
        <f t="shared" si="64"/>
        <v>SI</v>
      </c>
      <c r="V141" s="148" t="str">
        <f t="shared" si="66"/>
        <v>CUMPLIDO</v>
      </c>
      <c r="W141" s="148" t="str">
        <f t="shared" si="67"/>
        <v>CUMPLIDO</v>
      </c>
      <c r="X141" s="149" t="s">
        <v>711</v>
      </c>
      <c r="Y141" s="149" t="s">
        <v>718</v>
      </c>
      <c r="Z141" s="149">
        <f t="shared" si="57"/>
        <v>1</v>
      </c>
      <c r="AA141" s="149" t="str">
        <f t="shared" si="63"/>
        <v>H7R16 - 1</v>
      </c>
      <c r="AB141" s="60">
        <f t="shared" si="58"/>
        <v>5</v>
      </c>
      <c r="AC141" s="60">
        <f t="shared" si="54"/>
        <v>5</v>
      </c>
      <c r="AD141" s="60" t="str">
        <f t="shared" si="69"/>
        <v>H7R16.</v>
      </c>
      <c r="AE141" s="60" t="str">
        <f t="shared" si="68"/>
        <v>H7R16</v>
      </c>
      <c r="AF141" s="68"/>
      <c r="AG141" s="68"/>
      <c r="AH141" s="68"/>
      <c r="AI141" s="15"/>
      <c r="AJ141" s="15"/>
      <c r="AK141" s="15"/>
      <c r="AL141" s="15"/>
      <c r="AM141" s="15"/>
      <c r="AN141" s="15"/>
      <c r="AO141" s="15"/>
    </row>
    <row r="142" spans="1:41" s="2" customFormat="1" ht="249.95" customHeight="1" x14ac:dyDescent="0.2">
      <c r="A142" s="79">
        <v>126</v>
      </c>
      <c r="B142" s="90">
        <v>141</v>
      </c>
      <c r="C142" s="109" t="s">
        <v>2529</v>
      </c>
      <c r="D142" s="101">
        <v>1401013</v>
      </c>
      <c r="E142" s="102" t="s">
        <v>582</v>
      </c>
      <c r="F142" s="103" t="s">
        <v>583</v>
      </c>
      <c r="G142" s="111" t="s">
        <v>1976</v>
      </c>
      <c r="H142" s="111" t="s">
        <v>1498</v>
      </c>
      <c r="I142" s="112" t="s">
        <v>1489</v>
      </c>
      <c r="J142" s="113">
        <v>1</v>
      </c>
      <c r="K142" s="104">
        <v>43040</v>
      </c>
      <c r="L142" s="104">
        <v>43099</v>
      </c>
      <c r="M142" s="87">
        <f t="shared" si="65"/>
        <v>8.4285714285714288</v>
      </c>
      <c r="N142" s="79" t="s">
        <v>1482</v>
      </c>
      <c r="O142" s="85">
        <v>1</v>
      </c>
      <c r="P142" s="79"/>
      <c r="Q142" s="88">
        <f t="shared" si="70"/>
        <v>100</v>
      </c>
      <c r="R142" s="89">
        <f t="shared" si="71"/>
        <v>8.4285714285714288</v>
      </c>
      <c r="S142" s="89">
        <f t="shared" ca="1" si="72"/>
        <v>8.4285714285714288</v>
      </c>
      <c r="T142" s="89">
        <f t="shared" ca="1" si="73"/>
        <v>8.4285714285714288</v>
      </c>
      <c r="U142" s="90" t="str">
        <f t="shared" si="64"/>
        <v>SI</v>
      </c>
      <c r="V142" s="148" t="str">
        <f t="shared" si="66"/>
        <v>CUMPLIDO</v>
      </c>
      <c r="W142" s="148" t="str">
        <f t="shared" si="67"/>
        <v>CUMPLIDO</v>
      </c>
      <c r="X142" s="149" t="s">
        <v>711</v>
      </c>
      <c r="Y142" s="149" t="s">
        <v>719</v>
      </c>
      <c r="Z142" s="149">
        <f t="shared" si="57"/>
        <v>1</v>
      </c>
      <c r="AA142" s="149" t="str">
        <f t="shared" si="63"/>
        <v>H8R16 - 1</v>
      </c>
      <c r="AB142" s="60">
        <f t="shared" si="58"/>
        <v>5</v>
      </c>
      <c r="AC142" s="60">
        <f t="shared" si="54"/>
        <v>5</v>
      </c>
      <c r="AD142" s="60" t="str">
        <f t="shared" si="69"/>
        <v>H8R16.</v>
      </c>
      <c r="AE142" s="60" t="str">
        <f t="shared" si="68"/>
        <v>H8R16</v>
      </c>
      <c r="AF142" s="68"/>
      <c r="AG142" s="68"/>
      <c r="AH142" s="68"/>
      <c r="AI142" s="15"/>
      <c r="AJ142" s="15"/>
      <c r="AK142" s="15"/>
      <c r="AL142" s="15"/>
      <c r="AM142" s="15"/>
      <c r="AN142" s="15"/>
      <c r="AO142" s="15"/>
    </row>
    <row r="143" spans="1:41" s="2" customFormat="1" ht="249.95" customHeight="1" x14ac:dyDescent="0.2">
      <c r="A143" s="79">
        <v>127</v>
      </c>
      <c r="B143" s="90">
        <v>142</v>
      </c>
      <c r="C143" s="109" t="s">
        <v>2529</v>
      </c>
      <c r="D143" s="101">
        <v>1403001</v>
      </c>
      <c r="E143" s="102" t="s">
        <v>2053</v>
      </c>
      <c r="F143" s="103" t="s">
        <v>584</v>
      </c>
      <c r="G143" s="114" t="s">
        <v>950</v>
      </c>
      <c r="H143" s="114" t="s">
        <v>951</v>
      </c>
      <c r="I143" s="113" t="s">
        <v>9</v>
      </c>
      <c r="J143" s="113">
        <v>1</v>
      </c>
      <c r="K143" s="104">
        <v>43040</v>
      </c>
      <c r="L143" s="104">
        <v>43130</v>
      </c>
      <c r="M143" s="87">
        <f t="shared" si="65"/>
        <v>12.857142857142858</v>
      </c>
      <c r="N143" s="79" t="s">
        <v>21</v>
      </c>
      <c r="O143" s="85">
        <v>1</v>
      </c>
      <c r="P143" s="79"/>
      <c r="Q143" s="88">
        <f t="shared" si="70"/>
        <v>100</v>
      </c>
      <c r="R143" s="89">
        <f t="shared" si="71"/>
        <v>12.857142857142858</v>
      </c>
      <c r="S143" s="89">
        <f t="shared" ca="1" si="72"/>
        <v>12.857142857142858</v>
      </c>
      <c r="T143" s="89">
        <f t="shared" ca="1" si="73"/>
        <v>12.857142857142858</v>
      </c>
      <c r="U143" s="90" t="str">
        <f t="shared" si="64"/>
        <v>SI</v>
      </c>
      <c r="V143" s="148" t="str">
        <f t="shared" si="66"/>
        <v>CUMPLIDO</v>
      </c>
      <c r="W143" s="148" t="str">
        <f t="shared" si="67"/>
        <v>CUMPLIDO</v>
      </c>
      <c r="X143" s="149" t="s">
        <v>711</v>
      </c>
      <c r="Y143" s="149" t="s">
        <v>720</v>
      </c>
      <c r="Z143" s="149">
        <f t="shared" si="57"/>
        <v>1</v>
      </c>
      <c r="AA143" s="149" t="str">
        <f t="shared" si="63"/>
        <v>H9R16 - 1</v>
      </c>
      <c r="AB143" s="60">
        <f t="shared" si="58"/>
        <v>5</v>
      </c>
      <c r="AC143" s="60">
        <f t="shared" si="54"/>
        <v>5</v>
      </c>
      <c r="AD143" s="60" t="str">
        <f t="shared" si="69"/>
        <v>H9R16.</v>
      </c>
      <c r="AE143" s="60" t="str">
        <f t="shared" si="68"/>
        <v>H9R16</v>
      </c>
      <c r="AF143" s="68"/>
      <c r="AG143" s="68"/>
      <c r="AH143" s="68"/>
      <c r="AI143" s="15"/>
      <c r="AJ143" s="15"/>
      <c r="AK143" s="15"/>
      <c r="AL143" s="15"/>
      <c r="AM143" s="15"/>
      <c r="AN143" s="15"/>
      <c r="AO143" s="15"/>
    </row>
    <row r="144" spans="1:41" s="2" customFormat="1" ht="249.95" customHeight="1" x14ac:dyDescent="0.2">
      <c r="A144" s="79">
        <v>128</v>
      </c>
      <c r="B144" s="90">
        <v>143</v>
      </c>
      <c r="C144" s="109" t="s">
        <v>2528</v>
      </c>
      <c r="D144" s="101">
        <v>1405003</v>
      </c>
      <c r="E144" s="102" t="s">
        <v>953</v>
      </c>
      <c r="F144" s="103" t="s">
        <v>585</v>
      </c>
      <c r="G144" s="114" t="s">
        <v>1933</v>
      </c>
      <c r="H144" s="114" t="s">
        <v>954</v>
      </c>
      <c r="I144" s="113" t="s">
        <v>956</v>
      </c>
      <c r="J144" s="113">
        <v>2</v>
      </c>
      <c r="K144" s="104">
        <v>43040</v>
      </c>
      <c r="L144" s="104">
        <v>43099</v>
      </c>
      <c r="M144" s="87">
        <f t="shared" si="65"/>
        <v>8.4285714285714288</v>
      </c>
      <c r="N144" s="79" t="s">
        <v>21</v>
      </c>
      <c r="O144" s="85">
        <v>2</v>
      </c>
      <c r="P144" s="79"/>
      <c r="Q144" s="88">
        <f t="shared" si="70"/>
        <v>100</v>
      </c>
      <c r="R144" s="89">
        <f t="shared" si="71"/>
        <v>8.4285714285714288</v>
      </c>
      <c r="S144" s="89">
        <f t="shared" ca="1" si="72"/>
        <v>8.4285714285714288</v>
      </c>
      <c r="T144" s="89">
        <f t="shared" ca="1" si="73"/>
        <v>8.4285714285714288</v>
      </c>
      <c r="U144" s="90" t="str">
        <f t="shared" si="64"/>
        <v>SI</v>
      </c>
      <c r="V144" s="148" t="str">
        <f t="shared" si="66"/>
        <v>CUMPLIDO</v>
      </c>
      <c r="W144" s="148" t="str">
        <f t="shared" si="67"/>
        <v>CUMPLIDO</v>
      </c>
      <c r="X144" s="149" t="s">
        <v>711</v>
      </c>
      <c r="Y144" s="149" t="s">
        <v>721</v>
      </c>
      <c r="Z144" s="149">
        <f t="shared" si="57"/>
        <v>1</v>
      </c>
      <c r="AA144" s="149" t="str">
        <f t="shared" si="63"/>
        <v>H10R16 - 1</v>
      </c>
      <c r="AB144" s="60">
        <f t="shared" si="58"/>
        <v>5</v>
      </c>
      <c r="AC144" s="60">
        <f t="shared" si="54"/>
        <v>5</v>
      </c>
      <c r="AD144" s="60" t="str">
        <f t="shared" si="69"/>
        <v>H10R16.</v>
      </c>
      <c r="AE144" s="60" t="str">
        <f t="shared" si="68"/>
        <v>H10R16</v>
      </c>
      <c r="AF144" s="68"/>
      <c r="AG144" s="68"/>
      <c r="AH144" s="68"/>
      <c r="AI144" s="15"/>
      <c r="AJ144" s="15"/>
      <c r="AK144" s="15"/>
      <c r="AL144" s="15"/>
      <c r="AM144" s="15"/>
      <c r="AN144" s="15"/>
      <c r="AO144" s="15"/>
    </row>
    <row r="145" spans="1:41" s="2" customFormat="1" ht="249.95" customHeight="1" x14ac:dyDescent="0.2">
      <c r="A145" s="79"/>
      <c r="B145" s="90">
        <v>144</v>
      </c>
      <c r="C145" s="109"/>
      <c r="D145" s="101">
        <v>1405003</v>
      </c>
      <c r="E145" s="102" t="s">
        <v>952</v>
      </c>
      <c r="F145" s="103" t="s">
        <v>585</v>
      </c>
      <c r="G145" s="114" t="s">
        <v>1934</v>
      </c>
      <c r="H145" s="114" t="s">
        <v>955</v>
      </c>
      <c r="I145" s="113" t="s">
        <v>957</v>
      </c>
      <c r="J145" s="113">
        <v>2</v>
      </c>
      <c r="K145" s="104">
        <v>43040</v>
      </c>
      <c r="L145" s="104">
        <v>43403</v>
      </c>
      <c r="M145" s="87">
        <f t="shared" si="65"/>
        <v>51.857142857142854</v>
      </c>
      <c r="N145" s="79" t="s">
        <v>21</v>
      </c>
      <c r="O145" s="85">
        <v>2</v>
      </c>
      <c r="P145" s="79"/>
      <c r="Q145" s="88">
        <f t="shared" si="70"/>
        <v>100</v>
      </c>
      <c r="R145" s="89">
        <f t="shared" si="71"/>
        <v>51.857142857142854</v>
      </c>
      <c r="S145" s="89">
        <f t="shared" ca="1" si="72"/>
        <v>51.857142857142854</v>
      </c>
      <c r="T145" s="89">
        <f t="shared" ca="1" si="73"/>
        <v>51.857142857142854</v>
      </c>
      <c r="U145" s="90" t="str">
        <f t="shared" si="64"/>
        <v>NO</v>
      </c>
      <c r="V145" s="148" t="str">
        <f t="shared" si="66"/>
        <v>CUMPLIDO</v>
      </c>
      <c r="W145" s="148" t="str">
        <f t="shared" si="67"/>
        <v/>
      </c>
      <c r="X145" s="149" t="s">
        <v>711</v>
      </c>
      <c r="Y145" s="149" t="s">
        <v>721</v>
      </c>
      <c r="Z145" s="149">
        <f t="shared" si="57"/>
        <v>2</v>
      </c>
      <c r="AA145" s="149" t="str">
        <f t="shared" si="63"/>
        <v>H10R16 - 2</v>
      </c>
      <c r="AB145" s="60">
        <f t="shared" si="58"/>
        <v>5</v>
      </c>
      <c r="AC145" s="60">
        <f t="shared" si="54"/>
        <v>5</v>
      </c>
      <c r="AD145" s="60" t="str">
        <f t="shared" si="69"/>
        <v>H10R16.</v>
      </c>
      <c r="AE145" s="60" t="str">
        <f t="shared" si="68"/>
        <v>H10R16</v>
      </c>
      <c r="AF145" s="68"/>
      <c r="AG145" s="68"/>
      <c r="AH145" s="68"/>
      <c r="AI145" s="15"/>
      <c r="AJ145" s="15"/>
      <c r="AK145" s="15"/>
      <c r="AL145" s="15"/>
      <c r="AM145" s="15"/>
      <c r="AN145" s="15"/>
      <c r="AO145" s="15"/>
    </row>
    <row r="146" spans="1:41" s="2" customFormat="1" ht="249.95" customHeight="1" x14ac:dyDescent="0.2">
      <c r="A146" s="79">
        <v>129</v>
      </c>
      <c r="B146" s="90">
        <v>145</v>
      </c>
      <c r="C146" s="109" t="s">
        <v>2528</v>
      </c>
      <c r="D146" s="101">
        <v>1401001</v>
      </c>
      <c r="E146" s="102" t="s">
        <v>586</v>
      </c>
      <c r="F146" s="103" t="s">
        <v>587</v>
      </c>
      <c r="G146" s="114" t="s">
        <v>958</v>
      </c>
      <c r="H146" s="114" t="s">
        <v>959</v>
      </c>
      <c r="I146" s="113" t="s">
        <v>2054</v>
      </c>
      <c r="J146" s="113">
        <v>1</v>
      </c>
      <c r="K146" s="104">
        <v>43040</v>
      </c>
      <c r="L146" s="104">
        <v>43099</v>
      </c>
      <c r="M146" s="87">
        <f t="shared" si="65"/>
        <v>8.4285714285714288</v>
      </c>
      <c r="N146" s="79" t="s">
        <v>21</v>
      </c>
      <c r="O146" s="85">
        <v>1</v>
      </c>
      <c r="P146" s="79"/>
      <c r="Q146" s="88">
        <f t="shared" si="70"/>
        <v>100</v>
      </c>
      <c r="R146" s="89">
        <f t="shared" si="71"/>
        <v>8.4285714285714288</v>
      </c>
      <c r="S146" s="89">
        <f t="shared" ca="1" si="72"/>
        <v>8.4285714285714288</v>
      </c>
      <c r="T146" s="89">
        <f t="shared" ca="1" si="73"/>
        <v>8.4285714285714288</v>
      </c>
      <c r="U146" s="90" t="str">
        <f t="shared" si="64"/>
        <v>SI</v>
      </c>
      <c r="V146" s="148" t="str">
        <f t="shared" si="66"/>
        <v>CUMPLIDO</v>
      </c>
      <c r="W146" s="148" t="str">
        <f t="shared" si="67"/>
        <v>CUMPLIDO</v>
      </c>
      <c r="X146" s="149" t="s">
        <v>711</v>
      </c>
      <c r="Y146" s="149" t="s">
        <v>722</v>
      </c>
      <c r="Z146" s="149">
        <f t="shared" si="57"/>
        <v>1</v>
      </c>
      <c r="AA146" s="149" t="str">
        <f t="shared" si="63"/>
        <v>H11R16 - 1</v>
      </c>
      <c r="AB146" s="60">
        <f t="shared" si="58"/>
        <v>5</v>
      </c>
      <c r="AC146" s="60">
        <f t="shared" si="54"/>
        <v>5</v>
      </c>
      <c r="AD146" s="60" t="str">
        <f t="shared" si="69"/>
        <v>H11R16.</v>
      </c>
      <c r="AE146" s="60" t="str">
        <f t="shared" si="68"/>
        <v>H11R16</v>
      </c>
      <c r="AF146" s="68"/>
      <c r="AG146" s="68"/>
      <c r="AH146" s="68"/>
      <c r="AI146" s="15"/>
      <c r="AJ146" s="15"/>
      <c r="AK146" s="15"/>
      <c r="AL146" s="15"/>
      <c r="AM146" s="15"/>
      <c r="AN146" s="15"/>
      <c r="AO146" s="15"/>
    </row>
    <row r="147" spans="1:41" s="2" customFormat="1" ht="249.95" customHeight="1" x14ac:dyDescent="0.2">
      <c r="A147" s="79">
        <v>130</v>
      </c>
      <c r="B147" s="90">
        <v>146</v>
      </c>
      <c r="C147" s="109" t="s">
        <v>2527</v>
      </c>
      <c r="D147" s="101">
        <v>1405004</v>
      </c>
      <c r="E147" s="102" t="s">
        <v>588</v>
      </c>
      <c r="F147" s="103" t="s">
        <v>589</v>
      </c>
      <c r="G147" s="103" t="s">
        <v>1477</v>
      </c>
      <c r="H147" s="103" t="s">
        <v>1478</v>
      </c>
      <c r="I147" s="105" t="s">
        <v>10</v>
      </c>
      <c r="J147" s="79">
        <v>1</v>
      </c>
      <c r="K147" s="86">
        <v>43040</v>
      </c>
      <c r="L147" s="86">
        <v>43099</v>
      </c>
      <c r="M147" s="87">
        <f t="shared" si="65"/>
        <v>8.4285714285714288</v>
      </c>
      <c r="N147" s="79" t="s">
        <v>1476</v>
      </c>
      <c r="O147" s="85">
        <v>1</v>
      </c>
      <c r="P147" s="79"/>
      <c r="Q147" s="88">
        <f t="shared" si="70"/>
        <v>100</v>
      </c>
      <c r="R147" s="89">
        <f t="shared" si="71"/>
        <v>8.4285714285714288</v>
      </c>
      <c r="S147" s="89">
        <f t="shared" ca="1" si="72"/>
        <v>8.4285714285714288</v>
      </c>
      <c r="T147" s="89">
        <f t="shared" ca="1" si="73"/>
        <v>8.4285714285714288</v>
      </c>
      <c r="U147" s="90" t="str">
        <f t="shared" si="64"/>
        <v>SI</v>
      </c>
      <c r="V147" s="148" t="str">
        <f t="shared" si="66"/>
        <v>CUMPLIDO</v>
      </c>
      <c r="W147" s="148" t="str">
        <f t="shared" si="67"/>
        <v>CUMPLIDO</v>
      </c>
      <c r="X147" s="149" t="s">
        <v>711</v>
      </c>
      <c r="Y147" s="149" t="s">
        <v>723</v>
      </c>
      <c r="Z147" s="149">
        <f t="shared" si="57"/>
        <v>1</v>
      </c>
      <c r="AA147" s="149" t="str">
        <f t="shared" si="63"/>
        <v>H12R16 - 1</v>
      </c>
      <c r="AB147" s="60">
        <f t="shared" si="58"/>
        <v>5</v>
      </c>
      <c r="AC147" s="60">
        <f t="shared" si="54"/>
        <v>5</v>
      </c>
      <c r="AD147" s="60" t="str">
        <f t="shared" si="69"/>
        <v>H12R16.</v>
      </c>
      <c r="AE147" s="60" t="str">
        <f t="shared" si="68"/>
        <v>H12R16</v>
      </c>
      <c r="AF147" s="68"/>
      <c r="AG147" s="68"/>
      <c r="AH147" s="68"/>
      <c r="AI147" s="15"/>
      <c r="AJ147" s="15"/>
      <c r="AK147" s="15"/>
      <c r="AL147" s="15"/>
      <c r="AM147" s="15"/>
      <c r="AN147" s="15"/>
      <c r="AO147" s="15"/>
    </row>
    <row r="148" spans="1:41" s="2" customFormat="1" ht="249.95" customHeight="1" x14ac:dyDescent="0.2">
      <c r="A148" s="79">
        <v>131</v>
      </c>
      <c r="B148" s="90">
        <v>147</v>
      </c>
      <c r="C148" s="109" t="s">
        <v>2530</v>
      </c>
      <c r="D148" s="101">
        <v>1404005</v>
      </c>
      <c r="E148" s="102" t="s">
        <v>590</v>
      </c>
      <c r="F148" s="103" t="s">
        <v>591</v>
      </c>
      <c r="G148" s="103" t="s">
        <v>1479</v>
      </c>
      <c r="H148" s="103" t="s">
        <v>1480</v>
      </c>
      <c r="I148" s="105" t="s">
        <v>1481</v>
      </c>
      <c r="J148" s="79">
        <v>1</v>
      </c>
      <c r="K148" s="86">
        <v>43040</v>
      </c>
      <c r="L148" s="86">
        <v>43099</v>
      </c>
      <c r="M148" s="87">
        <f t="shared" si="65"/>
        <v>8.4285714285714288</v>
      </c>
      <c r="N148" s="79" t="s">
        <v>1476</v>
      </c>
      <c r="O148" s="85">
        <v>0.2</v>
      </c>
      <c r="P148" s="79"/>
      <c r="Q148" s="88">
        <f t="shared" si="70"/>
        <v>20</v>
      </c>
      <c r="R148" s="89">
        <f t="shared" si="71"/>
        <v>1.6857142857142859</v>
      </c>
      <c r="S148" s="89">
        <f t="shared" ca="1" si="72"/>
        <v>1.6857142857142859</v>
      </c>
      <c r="T148" s="89">
        <f t="shared" ca="1" si="73"/>
        <v>8.4285714285714288</v>
      </c>
      <c r="U148" s="90" t="str">
        <f t="shared" ca="1" si="64"/>
        <v>NO</v>
      </c>
      <c r="V148" s="148" t="str">
        <f t="shared" ca="1" si="66"/>
        <v>VENCIDO</v>
      </c>
      <c r="W148" s="148" t="str">
        <f t="shared" ca="1" si="67"/>
        <v>VENCIDO</v>
      </c>
      <c r="X148" s="149" t="s">
        <v>711</v>
      </c>
      <c r="Y148" s="149" t="s">
        <v>724</v>
      </c>
      <c r="Z148" s="149">
        <f t="shared" si="57"/>
        <v>1</v>
      </c>
      <c r="AA148" s="149" t="str">
        <f t="shared" si="63"/>
        <v>H13R16 - 1</v>
      </c>
      <c r="AB148" s="60">
        <f t="shared" ca="1" si="58"/>
        <v>1</v>
      </c>
      <c r="AC148" s="60">
        <f t="shared" ca="1" si="54"/>
        <v>1</v>
      </c>
      <c r="AD148" s="60" t="str">
        <f t="shared" si="69"/>
        <v>H13R16.</v>
      </c>
      <c r="AE148" s="60" t="str">
        <f t="shared" si="68"/>
        <v>H13R16</v>
      </c>
      <c r="AF148" s="68"/>
      <c r="AG148" s="68"/>
      <c r="AH148" s="68"/>
      <c r="AI148" s="15"/>
      <c r="AJ148" s="15"/>
      <c r="AK148" s="15"/>
      <c r="AL148" s="15"/>
      <c r="AM148" s="15"/>
      <c r="AN148" s="15"/>
      <c r="AO148" s="15"/>
    </row>
    <row r="149" spans="1:41" s="2" customFormat="1" ht="249.95" customHeight="1" x14ac:dyDescent="0.2">
      <c r="A149" s="79">
        <v>132</v>
      </c>
      <c r="B149" s="90">
        <v>148</v>
      </c>
      <c r="C149" s="109" t="s">
        <v>2527</v>
      </c>
      <c r="D149" s="101">
        <v>1405004</v>
      </c>
      <c r="E149" s="102" t="s">
        <v>2606</v>
      </c>
      <c r="F149" s="103" t="s">
        <v>592</v>
      </c>
      <c r="G149" s="103" t="s">
        <v>1500</v>
      </c>
      <c r="H149" s="103" t="s">
        <v>1501</v>
      </c>
      <c r="I149" s="105" t="s">
        <v>1502</v>
      </c>
      <c r="J149" s="79">
        <v>1</v>
      </c>
      <c r="K149" s="86">
        <v>43040</v>
      </c>
      <c r="L149" s="86">
        <v>43099</v>
      </c>
      <c r="M149" s="87">
        <f t="shared" si="65"/>
        <v>8.4285714285714288</v>
      </c>
      <c r="N149" s="79" t="s">
        <v>1482</v>
      </c>
      <c r="O149" s="85">
        <v>1</v>
      </c>
      <c r="P149" s="79"/>
      <c r="Q149" s="88">
        <f t="shared" si="70"/>
        <v>100</v>
      </c>
      <c r="R149" s="89">
        <f t="shared" si="71"/>
        <v>8.4285714285714288</v>
      </c>
      <c r="S149" s="89">
        <f t="shared" ca="1" si="72"/>
        <v>8.4285714285714288</v>
      </c>
      <c r="T149" s="89">
        <f t="shared" ca="1" si="73"/>
        <v>8.4285714285714288</v>
      </c>
      <c r="U149" s="90" t="str">
        <f t="shared" si="64"/>
        <v>SI</v>
      </c>
      <c r="V149" s="148" t="str">
        <f t="shared" si="66"/>
        <v>CUMPLIDO</v>
      </c>
      <c r="W149" s="148" t="str">
        <f t="shared" si="67"/>
        <v>CUMPLIDO</v>
      </c>
      <c r="X149" s="149" t="s">
        <v>711</v>
      </c>
      <c r="Y149" s="149" t="s">
        <v>725</v>
      </c>
      <c r="Z149" s="149">
        <f t="shared" si="57"/>
        <v>1</v>
      </c>
      <c r="AA149" s="149" t="str">
        <f t="shared" si="63"/>
        <v>H14R16 - 1</v>
      </c>
      <c r="AB149" s="60">
        <f t="shared" si="58"/>
        <v>5</v>
      </c>
      <c r="AC149" s="60">
        <f t="shared" si="54"/>
        <v>5</v>
      </c>
      <c r="AD149" s="60" t="str">
        <f t="shared" si="69"/>
        <v>H14R16.</v>
      </c>
      <c r="AE149" s="60" t="str">
        <f t="shared" si="68"/>
        <v>H14R16</v>
      </c>
      <c r="AF149" s="68"/>
      <c r="AG149" s="68"/>
      <c r="AH149" s="68"/>
      <c r="AI149" s="15"/>
      <c r="AJ149" s="15"/>
      <c r="AK149" s="15"/>
      <c r="AL149" s="15"/>
      <c r="AM149" s="15"/>
      <c r="AN149" s="15"/>
      <c r="AO149" s="15"/>
    </row>
    <row r="150" spans="1:41" s="2" customFormat="1" ht="249.95" customHeight="1" x14ac:dyDescent="0.2">
      <c r="A150" s="79">
        <v>133</v>
      </c>
      <c r="B150" s="90">
        <v>149</v>
      </c>
      <c r="C150" s="109" t="s">
        <v>2528</v>
      </c>
      <c r="D150" s="101">
        <v>1405004</v>
      </c>
      <c r="E150" s="102" t="s">
        <v>2621</v>
      </c>
      <c r="F150" s="103" t="s">
        <v>2607</v>
      </c>
      <c r="G150" s="103" t="s">
        <v>1503</v>
      </c>
      <c r="H150" s="103" t="s">
        <v>1504</v>
      </c>
      <c r="I150" s="105" t="s">
        <v>1499</v>
      </c>
      <c r="J150" s="79">
        <v>1</v>
      </c>
      <c r="K150" s="86">
        <v>43040</v>
      </c>
      <c r="L150" s="86">
        <v>43099</v>
      </c>
      <c r="M150" s="87">
        <f t="shared" si="65"/>
        <v>8.4285714285714288</v>
      </c>
      <c r="N150" s="79" t="s">
        <v>1482</v>
      </c>
      <c r="O150" s="85">
        <v>1</v>
      </c>
      <c r="P150" s="79"/>
      <c r="Q150" s="88">
        <f t="shared" si="70"/>
        <v>100</v>
      </c>
      <c r="R150" s="89">
        <f t="shared" si="71"/>
        <v>8.4285714285714288</v>
      </c>
      <c r="S150" s="89">
        <f t="shared" ca="1" si="72"/>
        <v>8.4285714285714288</v>
      </c>
      <c r="T150" s="89">
        <f t="shared" ca="1" si="73"/>
        <v>8.4285714285714288</v>
      </c>
      <c r="U150" s="90" t="str">
        <f t="shared" si="64"/>
        <v>SI</v>
      </c>
      <c r="V150" s="148" t="str">
        <f t="shared" si="66"/>
        <v>CUMPLIDO</v>
      </c>
      <c r="W150" s="148" t="str">
        <f t="shared" si="67"/>
        <v>CUMPLIDO</v>
      </c>
      <c r="X150" s="149" t="s">
        <v>711</v>
      </c>
      <c r="Y150" s="149" t="s">
        <v>726</v>
      </c>
      <c r="Z150" s="149">
        <f t="shared" si="57"/>
        <v>1</v>
      </c>
      <c r="AA150" s="149" t="str">
        <f t="shared" si="63"/>
        <v>H15R16 - 1</v>
      </c>
      <c r="AB150" s="60">
        <f t="shared" si="58"/>
        <v>5</v>
      </c>
      <c r="AC150" s="60">
        <f t="shared" si="54"/>
        <v>5</v>
      </c>
      <c r="AD150" s="60" t="str">
        <f t="shared" si="69"/>
        <v>H15R16.</v>
      </c>
      <c r="AE150" s="60" t="str">
        <f t="shared" si="68"/>
        <v>H15R16</v>
      </c>
      <c r="AF150" s="68"/>
      <c r="AG150" s="68"/>
      <c r="AH150" s="68"/>
      <c r="AI150" s="15"/>
      <c r="AJ150" s="15"/>
      <c r="AK150" s="15"/>
      <c r="AL150" s="15"/>
      <c r="AM150" s="15"/>
      <c r="AN150" s="15"/>
      <c r="AO150" s="15"/>
    </row>
    <row r="151" spans="1:41" s="2" customFormat="1" ht="249.95" customHeight="1" x14ac:dyDescent="0.2">
      <c r="A151" s="79">
        <v>134</v>
      </c>
      <c r="B151" s="90">
        <v>150</v>
      </c>
      <c r="C151" s="109" t="s">
        <v>2527</v>
      </c>
      <c r="D151" s="101">
        <v>1405004</v>
      </c>
      <c r="E151" s="102" t="s">
        <v>2609</v>
      </c>
      <c r="F151" s="103" t="s">
        <v>2608</v>
      </c>
      <c r="G151" s="103" t="s">
        <v>1977</v>
      </c>
      <c r="H151" s="103" t="s">
        <v>1978</v>
      </c>
      <c r="I151" s="105" t="s">
        <v>1979</v>
      </c>
      <c r="J151" s="79">
        <v>1</v>
      </c>
      <c r="K151" s="86">
        <v>43040</v>
      </c>
      <c r="L151" s="86">
        <v>43099</v>
      </c>
      <c r="M151" s="87">
        <f t="shared" si="65"/>
        <v>8.4285714285714288</v>
      </c>
      <c r="N151" s="79" t="s">
        <v>1482</v>
      </c>
      <c r="O151" s="85">
        <v>1</v>
      </c>
      <c r="P151" s="79"/>
      <c r="Q151" s="88">
        <f t="shared" si="70"/>
        <v>100</v>
      </c>
      <c r="R151" s="89">
        <f t="shared" si="71"/>
        <v>8.4285714285714288</v>
      </c>
      <c r="S151" s="89">
        <f t="shared" ca="1" si="72"/>
        <v>8.4285714285714288</v>
      </c>
      <c r="T151" s="89">
        <f t="shared" ca="1" si="73"/>
        <v>8.4285714285714288</v>
      </c>
      <c r="U151" s="90" t="str">
        <f t="shared" si="64"/>
        <v>SI</v>
      </c>
      <c r="V151" s="148" t="str">
        <f t="shared" si="66"/>
        <v>CUMPLIDO</v>
      </c>
      <c r="W151" s="148" t="str">
        <f t="shared" si="67"/>
        <v>CUMPLIDO</v>
      </c>
      <c r="X151" s="149" t="s">
        <v>711</v>
      </c>
      <c r="Y151" s="149" t="s">
        <v>727</v>
      </c>
      <c r="Z151" s="149">
        <f t="shared" si="57"/>
        <v>1</v>
      </c>
      <c r="AA151" s="149" t="str">
        <f t="shared" si="63"/>
        <v>H16R16 - 1</v>
      </c>
      <c r="AB151" s="60">
        <f t="shared" si="58"/>
        <v>5</v>
      </c>
      <c r="AC151" s="60">
        <f t="shared" si="54"/>
        <v>5</v>
      </c>
      <c r="AD151" s="60" t="str">
        <f t="shared" si="69"/>
        <v>H16R16.</v>
      </c>
      <c r="AE151" s="60" t="str">
        <f t="shared" si="68"/>
        <v>H16R16</v>
      </c>
      <c r="AF151" s="68"/>
      <c r="AG151" s="68"/>
      <c r="AH151" s="68"/>
      <c r="AI151" s="15"/>
      <c r="AJ151" s="15"/>
      <c r="AK151" s="15"/>
      <c r="AL151" s="15"/>
      <c r="AM151" s="15"/>
      <c r="AN151" s="15"/>
      <c r="AO151" s="15"/>
    </row>
    <row r="152" spans="1:41" s="2" customFormat="1" ht="249.95" customHeight="1" x14ac:dyDescent="0.2">
      <c r="A152" s="79">
        <v>135</v>
      </c>
      <c r="B152" s="90">
        <v>151</v>
      </c>
      <c r="C152" s="109" t="s">
        <v>2527</v>
      </c>
      <c r="D152" s="101">
        <v>1405004</v>
      </c>
      <c r="E152" s="102" t="s">
        <v>2610</v>
      </c>
      <c r="F152" s="103" t="s">
        <v>2611</v>
      </c>
      <c r="G152" s="103" t="s">
        <v>1505</v>
      </c>
      <c r="H152" s="103" t="s">
        <v>1506</v>
      </c>
      <c r="I152" s="105" t="s">
        <v>1502</v>
      </c>
      <c r="J152" s="79">
        <v>1</v>
      </c>
      <c r="K152" s="86">
        <v>43040</v>
      </c>
      <c r="L152" s="86">
        <v>43099</v>
      </c>
      <c r="M152" s="87">
        <f t="shared" si="65"/>
        <v>8.4285714285714288</v>
      </c>
      <c r="N152" s="79" t="s">
        <v>1482</v>
      </c>
      <c r="O152" s="85">
        <v>1</v>
      </c>
      <c r="P152" s="79"/>
      <c r="Q152" s="88">
        <f t="shared" si="70"/>
        <v>100</v>
      </c>
      <c r="R152" s="89">
        <f t="shared" si="71"/>
        <v>8.4285714285714288</v>
      </c>
      <c r="S152" s="89">
        <f t="shared" ca="1" si="72"/>
        <v>8.4285714285714288</v>
      </c>
      <c r="T152" s="89">
        <f t="shared" ca="1" si="73"/>
        <v>8.4285714285714288</v>
      </c>
      <c r="U152" s="90" t="str">
        <f t="shared" si="64"/>
        <v>SI</v>
      </c>
      <c r="V152" s="148" t="str">
        <f t="shared" si="66"/>
        <v>CUMPLIDO</v>
      </c>
      <c r="W152" s="148" t="str">
        <f t="shared" si="67"/>
        <v>CUMPLIDO</v>
      </c>
      <c r="X152" s="149" t="s">
        <v>711</v>
      </c>
      <c r="Y152" s="149" t="s">
        <v>728</v>
      </c>
      <c r="Z152" s="149">
        <f t="shared" si="57"/>
        <v>1</v>
      </c>
      <c r="AA152" s="149" t="str">
        <f t="shared" si="63"/>
        <v>H17R16 - 1</v>
      </c>
      <c r="AB152" s="60">
        <f t="shared" si="58"/>
        <v>5</v>
      </c>
      <c r="AC152" s="60">
        <f t="shared" si="54"/>
        <v>5</v>
      </c>
      <c r="AD152" s="60" t="str">
        <f t="shared" si="69"/>
        <v>H17R16.</v>
      </c>
      <c r="AE152" s="60" t="str">
        <f t="shared" si="68"/>
        <v>H17R16</v>
      </c>
      <c r="AF152" s="68"/>
      <c r="AG152" s="68"/>
      <c r="AH152" s="68"/>
      <c r="AI152" s="15"/>
      <c r="AJ152" s="15"/>
      <c r="AK152" s="15"/>
      <c r="AL152" s="15"/>
      <c r="AM152" s="15"/>
      <c r="AN152" s="15"/>
      <c r="AO152" s="15"/>
    </row>
    <row r="153" spans="1:41" s="2" customFormat="1" ht="249.95" customHeight="1" x14ac:dyDescent="0.2">
      <c r="A153" s="79">
        <v>136</v>
      </c>
      <c r="B153" s="90">
        <v>152</v>
      </c>
      <c r="C153" s="109" t="s">
        <v>2528</v>
      </c>
      <c r="D153" s="101">
        <v>1405004</v>
      </c>
      <c r="E153" s="102" t="s">
        <v>2612</v>
      </c>
      <c r="F153" s="103" t="s">
        <v>2613</v>
      </c>
      <c r="G153" s="103" t="s">
        <v>1507</v>
      </c>
      <c r="H153" s="103" t="s">
        <v>1508</v>
      </c>
      <c r="I153" s="105" t="s">
        <v>1509</v>
      </c>
      <c r="J153" s="79">
        <v>1</v>
      </c>
      <c r="K153" s="86">
        <v>43040</v>
      </c>
      <c r="L153" s="86">
        <v>43099</v>
      </c>
      <c r="M153" s="87">
        <f t="shared" si="65"/>
        <v>8.4285714285714288</v>
      </c>
      <c r="N153" s="79" t="s">
        <v>1482</v>
      </c>
      <c r="O153" s="85">
        <v>1</v>
      </c>
      <c r="P153" s="79"/>
      <c r="Q153" s="88">
        <f t="shared" si="70"/>
        <v>100</v>
      </c>
      <c r="R153" s="89">
        <f t="shared" si="71"/>
        <v>8.4285714285714288</v>
      </c>
      <c r="S153" s="89">
        <f t="shared" ca="1" si="72"/>
        <v>8.4285714285714288</v>
      </c>
      <c r="T153" s="89">
        <f t="shared" ca="1" si="73"/>
        <v>8.4285714285714288</v>
      </c>
      <c r="U153" s="90" t="str">
        <f t="shared" si="64"/>
        <v>SI</v>
      </c>
      <c r="V153" s="148" t="str">
        <f t="shared" si="66"/>
        <v>CUMPLIDO</v>
      </c>
      <c r="W153" s="148" t="str">
        <f t="shared" si="67"/>
        <v>CUMPLIDO</v>
      </c>
      <c r="X153" s="149" t="s">
        <v>711</v>
      </c>
      <c r="Y153" s="149" t="s">
        <v>729</v>
      </c>
      <c r="Z153" s="149">
        <f t="shared" si="57"/>
        <v>1</v>
      </c>
      <c r="AA153" s="149" t="str">
        <f t="shared" si="63"/>
        <v>H18R16 - 1</v>
      </c>
      <c r="AB153" s="60">
        <f t="shared" si="58"/>
        <v>5</v>
      </c>
      <c r="AC153" s="60">
        <f t="shared" si="54"/>
        <v>5</v>
      </c>
      <c r="AD153" s="60" t="str">
        <f t="shared" si="69"/>
        <v>H18R16.</v>
      </c>
      <c r="AE153" s="60" t="str">
        <f t="shared" si="68"/>
        <v>H18R16</v>
      </c>
      <c r="AF153" s="68"/>
      <c r="AG153" s="68"/>
      <c r="AH153" s="68"/>
      <c r="AI153" s="15"/>
      <c r="AJ153" s="15"/>
      <c r="AK153" s="15"/>
      <c r="AL153" s="15"/>
      <c r="AM153" s="15"/>
      <c r="AN153" s="15"/>
      <c r="AO153" s="15"/>
    </row>
    <row r="154" spans="1:41" s="2" customFormat="1" ht="249.95" customHeight="1" x14ac:dyDescent="0.2">
      <c r="A154" s="79">
        <v>137</v>
      </c>
      <c r="B154" s="90">
        <v>153</v>
      </c>
      <c r="C154" s="109" t="s">
        <v>2528</v>
      </c>
      <c r="D154" s="101">
        <v>1405004</v>
      </c>
      <c r="E154" s="102" t="s">
        <v>2614</v>
      </c>
      <c r="F154" s="103" t="s">
        <v>2615</v>
      </c>
      <c r="G154" s="103" t="s">
        <v>1510</v>
      </c>
      <c r="H154" s="103" t="s">
        <v>1511</v>
      </c>
      <c r="I154" s="105" t="s">
        <v>1502</v>
      </c>
      <c r="J154" s="79">
        <v>1</v>
      </c>
      <c r="K154" s="86">
        <v>43040</v>
      </c>
      <c r="L154" s="86">
        <v>43099</v>
      </c>
      <c r="M154" s="87">
        <f t="shared" si="65"/>
        <v>8.4285714285714288</v>
      </c>
      <c r="N154" s="79" t="s">
        <v>1482</v>
      </c>
      <c r="O154" s="85">
        <v>1</v>
      </c>
      <c r="P154" s="79"/>
      <c r="Q154" s="88">
        <f t="shared" si="70"/>
        <v>100</v>
      </c>
      <c r="R154" s="89">
        <f t="shared" si="71"/>
        <v>8.4285714285714288</v>
      </c>
      <c r="S154" s="89">
        <f t="shared" ca="1" si="72"/>
        <v>8.4285714285714288</v>
      </c>
      <c r="T154" s="89">
        <f t="shared" ca="1" si="73"/>
        <v>8.4285714285714288</v>
      </c>
      <c r="U154" s="90" t="str">
        <f t="shared" si="64"/>
        <v>SI</v>
      </c>
      <c r="V154" s="148" t="str">
        <f t="shared" si="66"/>
        <v>CUMPLIDO</v>
      </c>
      <c r="W154" s="148" t="str">
        <f t="shared" si="67"/>
        <v>CUMPLIDO</v>
      </c>
      <c r="X154" s="149" t="s">
        <v>711</v>
      </c>
      <c r="Y154" s="149" t="s">
        <v>730</v>
      </c>
      <c r="Z154" s="149">
        <f t="shared" si="57"/>
        <v>1</v>
      </c>
      <c r="AA154" s="149" t="str">
        <f t="shared" si="63"/>
        <v>H19R16 - 1</v>
      </c>
      <c r="AB154" s="60">
        <f t="shared" si="58"/>
        <v>5</v>
      </c>
      <c r="AC154" s="60">
        <f t="shared" si="54"/>
        <v>5</v>
      </c>
      <c r="AD154" s="60" t="str">
        <f t="shared" si="69"/>
        <v>H19R16.</v>
      </c>
      <c r="AE154" s="60" t="str">
        <f t="shared" si="68"/>
        <v>H19R16</v>
      </c>
      <c r="AF154" s="68"/>
      <c r="AG154" s="68"/>
      <c r="AH154" s="68"/>
      <c r="AI154" s="15"/>
      <c r="AJ154" s="15"/>
      <c r="AK154" s="15"/>
      <c r="AL154" s="15"/>
      <c r="AM154" s="15"/>
      <c r="AN154" s="15"/>
      <c r="AO154" s="15"/>
    </row>
    <row r="155" spans="1:41" s="2" customFormat="1" ht="249.95" customHeight="1" x14ac:dyDescent="0.2">
      <c r="A155" s="79">
        <v>138</v>
      </c>
      <c r="B155" s="90">
        <v>154</v>
      </c>
      <c r="C155" s="109" t="s">
        <v>2528</v>
      </c>
      <c r="D155" s="101">
        <v>1405004</v>
      </c>
      <c r="E155" s="102" t="s">
        <v>2056</v>
      </c>
      <c r="F155" s="103" t="s">
        <v>593</v>
      </c>
      <c r="G155" s="103" t="s">
        <v>1980</v>
      </c>
      <c r="H155" s="103" t="s">
        <v>1512</v>
      </c>
      <c r="I155" s="105" t="s">
        <v>1513</v>
      </c>
      <c r="J155" s="79">
        <v>1</v>
      </c>
      <c r="K155" s="86">
        <v>43040</v>
      </c>
      <c r="L155" s="86">
        <v>43099</v>
      </c>
      <c r="M155" s="87">
        <f t="shared" si="65"/>
        <v>8.4285714285714288</v>
      </c>
      <c r="N155" s="79" t="s">
        <v>1482</v>
      </c>
      <c r="O155" s="85">
        <v>1</v>
      </c>
      <c r="P155" s="79"/>
      <c r="Q155" s="88">
        <f t="shared" si="70"/>
        <v>100</v>
      </c>
      <c r="R155" s="89">
        <f t="shared" si="71"/>
        <v>8.4285714285714288</v>
      </c>
      <c r="S155" s="89">
        <f t="shared" ca="1" si="72"/>
        <v>8.4285714285714288</v>
      </c>
      <c r="T155" s="89">
        <f t="shared" ca="1" si="73"/>
        <v>8.4285714285714288</v>
      </c>
      <c r="U155" s="90" t="str">
        <f t="shared" si="64"/>
        <v>SI</v>
      </c>
      <c r="V155" s="148" t="str">
        <f t="shared" si="66"/>
        <v>CUMPLIDO</v>
      </c>
      <c r="W155" s="148" t="str">
        <f t="shared" si="67"/>
        <v>CUMPLIDO</v>
      </c>
      <c r="X155" s="149" t="s">
        <v>711</v>
      </c>
      <c r="Y155" s="149" t="s">
        <v>731</v>
      </c>
      <c r="Z155" s="149">
        <f t="shared" si="57"/>
        <v>1</v>
      </c>
      <c r="AA155" s="149" t="str">
        <f t="shared" si="63"/>
        <v>H20R16 - 1</v>
      </c>
      <c r="AB155" s="60">
        <f t="shared" si="58"/>
        <v>5</v>
      </c>
      <c r="AC155" s="60">
        <f t="shared" si="54"/>
        <v>5</v>
      </c>
      <c r="AD155" s="60" t="str">
        <f t="shared" si="69"/>
        <v>H20R16.</v>
      </c>
      <c r="AE155" s="60" t="str">
        <f t="shared" si="68"/>
        <v>H20R16</v>
      </c>
      <c r="AF155" s="68"/>
      <c r="AG155" s="68"/>
      <c r="AH155" s="68"/>
      <c r="AI155" s="15"/>
      <c r="AJ155" s="15"/>
      <c r="AK155" s="15"/>
      <c r="AL155" s="15"/>
      <c r="AM155" s="15"/>
      <c r="AN155" s="15"/>
      <c r="AO155" s="15"/>
    </row>
    <row r="156" spans="1:41" s="2" customFormat="1" ht="249.95" customHeight="1" x14ac:dyDescent="0.2">
      <c r="A156" s="79">
        <v>139</v>
      </c>
      <c r="B156" s="90">
        <v>155</v>
      </c>
      <c r="C156" s="109" t="s">
        <v>2527</v>
      </c>
      <c r="D156" s="101">
        <v>1405004</v>
      </c>
      <c r="E156" s="102" t="s">
        <v>2616</v>
      </c>
      <c r="F156" s="103" t="s">
        <v>2617</v>
      </c>
      <c r="G156" s="103" t="s">
        <v>2827</v>
      </c>
      <c r="H156" s="103" t="s">
        <v>1514</v>
      </c>
      <c r="I156" s="105" t="s">
        <v>1502</v>
      </c>
      <c r="J156" s="107">
        <v>1</v>
      </c>
      <c r="K156" s="86">
        <v>43040</v>
      </c>
      <c r="L156" s="86">
        <v>43099</v>
      </c>
      <c r="M156" s="87">
        <f t="shared" si="65"/>
        <v>8.4285714285714288</v>
      </c>
      <c r="N156" s="79" t="s">
        <v>1482</v>
      </c>
      <c r="O156" s="85">
        <v>1</v>
      </c>
      <c r="P156" s="79"/>
      <c r="Q156" s="88">
        <f t="shared" si="70"/>
        <v>100</v>
      </c>
      <c r="R156" s="89">
        <f t="shared" si="71"/>
        <v>8.4285714285714288</v>
      </c>
      <c r="S156" s="89">
        <f t="shared" ca="1" si="72"/>
        <v>8.4285714285714288</v>
      </c>
      <c r="T156" s="89">
        <f t="shared" ca="1" si="73"/>
        <v>8.4285714285714288</v>
      </c>
      <c r="U156" s="90" t="str">
        <f t="shared" si="64"/>
        <v>SI</v>
      </c>
      <c r="V156" s="148" t="str">
        <f t="shared" si="66"/>
        <v>CUMPLIDO</v>
      </c>
      <c r="W156" s="148" t="str">
        <f t="shared" si="67"/>
        <v>CUMPLIDO</v>
      </c>
      <c r="X156" s="149" t="s">
        <v>711</v>
      </c>
      <c r="Y156" s="149" t="s">
        <v>732</v>
      </c>
      <c r="Z156" s="149">
        <f t="shared" si="57"/>
        <v>1</v>
      </c>
      <c r="AA156" s="149" t="str">
        <f t="shared" si="63"/>
        <v>H21R16 - 1</v>
      </c>
      <c r="AB156" s="60">
        <f t="shared" si="58"/>
        <v>5</v>
      </c>
      <c r="AC156" s="60">
        <f t="shared" si="54"/>
        <v>5</v>
      </c>
      <c r="AD156" s="60" t="str">
        <f t="shared" si="69"/>
        <v>H21R16.</v>
      </c>
      <c r="AE156" s="60" t="str">
        <f t="shared" si="68"/>
        <v>H21R16</v>
      </c>
      <c r="AF156" s="68"/>
      <c r="AG156" s="68"/>
      <c r="AH156" s="68"/>
      <c r="AI156" s="15"/>
      <c r="AJ156" s="15"/>
      <c r="AK156" s="15"/>
      <c r="AL156" s="15"/>
      <c r="AM156" s="15"/>
      <c r="AN156" s="15"/>
      <c r="AO156" s="15"/>
    </row>
    <row r="157" spans="1:41" s="2" customFormat="1" ht="249.95" customHeight="1" x14ac:dyDescent="0.2">
      <c r="A157" s="79">
        <v>140</v>
      </c>
      <c r="B157" s="90">
        <v>156</v>
      </c>
      <c r="C157" s="109" t="s">
        <v>2527</v>
      </c>
      <c r="D157" s="101">
        <v>1405004</v>
      </c>
      <c r="E157" s="102" t="s">
        <v>2057</v>
      </c>
      <c r="F157" s="103" t="s">
        <v>594</v>
      </c>
      <c r="G157" s="103" t="s">
        <v>1240</v>
      </c>
      <c r="H157" s="103" t="s">
        <v>1238</v>
      </c>
      <c r="I157" s="105" t="s">
        <v>1239</v>
      </c>
      <c r="J157" s="79">
        <v>2</v>
      </c>
      <c r="K157" s="86">
        <v>43040</v>
      </c>
      <c r="L157" s="86">
        <v>43403</v>
      </c>
      <c r="M157" s="87">
        <f t="shared" si="65"/>
        <v>51.857142857142854</v>
      </c>
      <c r="N157" s="79" t="s">
        <v>1236</v>
      </c>
      <c r="O157" s="85">
        <v>0</v>
      </c>
      <c r="P157" s="79"/>
      <c r="Q157" s="88">
        <f t="shared" si="70"/>
        <v>0</v>
      </c>
      <c r="R157" s="89">
        <f t="shared" si="71"/>
        <v>0</v>
      </c>
      <c r="S157" s="89">
        <f t="shared" ca="1" si="72"/>
        <v>0</v>
      </c>
      <c r="T157" s="89">
        <f t="shared" ca="1" si="73"/>
        <v>51.857142857142854</v>
      </c>
      <c r="U157" s="90" t="str">
        <f t="shared" ca="1" si="64"/>
        <v>NO</v>
      </c>
      <c r="V157" s="148" t="str">
        <f t="shared" ca="1" si="66"/>
        <v>VENCIDO</v>
      </c>
      <c r="W157" s="148" t="str">
        <f t="shared" ca="1" si="67"/>
        <v>VENCIDO</v>
      </c>
      <c r="X157" s="149" t="s">
        <v>711</v>
      </c>
      <c r="Y157" s="149" t="s">
        <v>733</v>
      </c>
      <c r="Z157" s="149">
        <f t="shared" si="57"/>
        <v>1</v>
      </c>
      <c r="AA157" s="149" t="str">
        <f t="shared" si="63"/>
        <v>H22R16 - 1</v>
      </c>
      <c r="AB157" s="60">
        <f t="shared" ca="1" si="58"/>
        <v>1</v>
      </c>
      <c r="AC157" s="60">
        <f t="shared" ca="1" si="54"/>
        <v>1</v>
      </c>
      <c r="AD157" s="60" t="str">
        <f t="shared" si="69"/>
        <v>H22R16.</v>
      </c>
      <c r="AE157" s="60" t="str">
        <f t="shared" si="68"/>
        <v>H22R16</v>
      </c>
      <c r="AF157" s="68"/>
      <c r="AG157" s="68"/>
      <c r="AH157" s="68"/>
      <c r="AI157" s="15"/>
      <c r="AJ157" s="15"/>
      <c r="AK157" s="15"/>
      <c r="AL157" s="15"/>
      <c r="AM157" s="15"/>
      <c r="AN157" s="15"/>
      <c r="AO157" s="15"/>
    </row>
    <row r="158" spans="1:41" s="2" customFormat="1" ht="249.95" customHeight="1" x14ac:dyDescent="0.2">
      <c r="A158" s="79"/>
      <c r="B158" s="90">
        <v>157</v>
      </c>
      <c r="C158" s="109"/>
      <c r="D158" s="101">
        <v>1405004</v>
      </c>
      <c r="E158" s="102" t="s">
        <v>2058</v>
      </c>
      <c r="F158" s="103" t="s">
        <v>594</v>
      </c>
      <c r="G158" s="103" t="s">
        <v>1872</v>
      </c>
      <c r="H158" s="103" t="s">
        <v>1241</v>
      </c>
      <c r="I158" s="105" t="s">
        <v>1242</v>
      </c>
      <c r="J158" s="79">
        <v>1</v>
      </c>
      <c r="K158" s="86">
        <v>43040</v>
      </c>
      <c r="L158" s="86">
        <v>43250</v>
      </c>
      <c r="M158" s="87">
        <f t="shared" si="65"/>
        <v>30</v>
      </c>
      <c r="N158" s="79" t="s">
        <v>1236</v>
      </c>
      <c r="O158" s="85">
        <v>1</v>
      </c>
      <c r="P158" s="79"/>
      <c r="Q158" s="88">
        <f t="shared" si="70"/>
        <v>100</v>
      </c>
      <c r="R158" s="89">
        <f t="shared" si="71"/>
        <v>30</v>
      </c>
      <c r="S158" s="89">
        <f t="shared" ca="1" si="72"/>
        <v>30</v>
      </c>
      <c r="T158" s="89">
        <f t="shared" ca="1" si="73"/>
        <v>30</v>
      </c>
      <c r="U158" s="90" t="str">
        <f t="shared" si="64"/>
        <v>NO</v>
      </c>
      <c r="V158" s="148" t="str">
        <f t="shared" si="66"/>
        <v>CUMPLIDO</v>
      </c>
      <c r="W158" s="148" t="str">
        <f t="shared" si="67"/>
        <v/>
      </c>
      <c r="X158" s="149" t="s">
        <v>711</v>
      </c>
      <c r="Y158" s="149" t="s">
        <v>733</v>
      </c>
      <c r="Z158" s="149">
        <f t="shared" si="57"/>
        <v>2</v>
      </c>
      <c r="AA158" s="149" t="str">
        <f t="shared" si="63"/>
        <v>H22R16 - 2</v>
      </c>
      <c r="AB158" s="60">
        <f t="shared" si="58"/>
        <v>5</v>
      </c>
      <c r="AC158" s="60">
        <f t="shared" si="54"/>
        <v>5</v>
      </c>
      <c r="AD158" s="60" t="str">
        <f t="shared" si="69"/>
        <v>H22R16.</v>
      </c>
      <c r="AE158" s="60" t="str">
        <f t="shared" si="68"/>
        <v>H22R16</v>
      </c>
      <c r="AF158" s="68"/>
      <c r="AG158" s="68"/>
      <c r="AH158" s="68"/>
      <c r="AI158" s="15"/>
      <c r="AJ158" s="15"/>
      <c r="AK158" s="15"/>
      <c r="AL158" s="15"/>
      <c r="AM158" s="15"/>
      <c r="AN158" s="15"/>
      <c r="AO158" s="15"/>
    </row>
    <row r="159" spans="1:41" s="2" customFormat="1" ht="249.95" customHeight="1" x14ac:dyDescent="0.2">
      <c r="A159" s="79">
        <v>141</v>
      </c>
      <c r="B159" s="90">
        <v>158</v>
      </c>
      <c r="C159" s="109" t="s">
        <v>2527</v>
      </c>
      <c r="D159" s="101">
        <v>1405004</v>
      </c>
      <c r="E159" s="102" t="s">
        <v>2059</v>
      </c>
      <c r="F159" s="103" t="s">
        <v>595</v>
      </c>
      <c r="G159" s="103" t="s">
        <v>1515</v>
      </c>
      <c r="H159" s="103" t="s">
        <v>1517</v>
      </c>
      <c r="I159" s="105" t="s">
        <v>1502</v>
      </c>
      <c r="J159" s="79">
        <v>1</v>
      </c>
      <c r="K159" s="86">
        <v>43040</v>
      </c>
      <c r="L159" s="86">
        <v>43099</v>
      </c>
      <c r="M159" s="87">
        <f t="shared" si="65"/>
        <v>8.4285714285714288</v>
      </c>
      <c r="N159" s="79" t="s">
        <v>1482</v>
      </c>
      <c r="O159" s="85">
        <v>1</v>
      </c>
      <c r="P159" s="79"/>
      <c r="Q159" s="88">
        <f t="shared" si="70"/>
        <v>100</v>
      </c>
      <c r="R159" s="89">
        <f t="shared" si="71"/>
        <v>8.4285714285714288</v>
      </c>
      <c r="S159" s="89">
        <f t="shared" ca="1" si="72"/>
        <v>8.4285714285714288</v>
      </c>
      <c r="T159" s="89">
        <f t="shared" ca="1" si="73"/>
        <v>8.4285714285714288</v>
      </c>
      <c r="U159" s="90" t="str">
        <f t="shared" si="64"/>
        <v>SI</v>
      </c>
      <c r="V159" s="148" t="str">
        <f t="shared" si="66"/>
        <v>CUMPLIDO</v>
      </c>
      <c r="W159" s="148" t="str">
        <f t="shared" si="67"/>
        <v>CUMPLIDO</v>
      </c>
      <c r="X159" s="149" t="s">
        <v>711</v>
      </c>
      <c r="Y159" s="149" t="s">
        <v>734</v>
      </c>
      <c r="Z159" s="149">
        <f t="shared" si="57"/>
        <v>1</v>
      </c>
      <c r="AA159" s="149" t="str">
        <f t="shared" si="63"/>
        <v>H23R16 - 1</v>
      </c>
      <c r="AB159" s="60">
        <f t="shared" si="58"/>
        <v>5</v>
      </c>
      <c r="AC159" s="60">
        <f t="shared" si="54"/>
        <v>5</v>
      </c>
      <c r="AD159" s="60" t="str">
        <f t="shared" si="69"/>
        <v>H23R16.</v>
      </c>
      <c r="AE159" s="60" t="str">
        <f t="shared" si="68"/>
        <v>H23R16</v>
      </c>
      <c r="AF159" s="68"/>
      <c r="AG159" s="68"/>
      <c r="AH159" s="68"/>
      <c r="AI159" s="15"/>
      <c r="AJ159" s="15"/>
      <c r="AK159" s="15"/>
      <c r="AL159" s="15"/>
      <c r="AM159" s="15"/>
      <c r="AN159" s="15"/>
      <c r="AO159" s="15"/>
    </row>
    <row r="160" spans="1:41" s="2" customFormat="1" ht="249.95" customHeight="1" x14ac:dyDescent="0.2">
      <c r="A160" s="79">
        <v>142</v>
      </c>
      <c r="B160" s="90">
        <v>159</v>
      </c>
      <c r="C160" s="109" t="s">
        <v>2528</v>
      </c>
      <c r="D160" s="101">
        <v>1405004</v>
      </c>
      <c r="E160" s="102" t="s">
        <v>2060</v>
      </c>
      <c r="F160" s="103" t="s">
        <v>596</v>
      </c>
      <c r="G160" s="103" t="s">
        <v>1518</v>
      </c>
      <c r="H160" s="103" t="s">
        <v>1519</v>
      </c>
      <c r="I160" s="105" t="s">
        <v>1502</v>
      </c>
      <c r="J160" s="79">
        <v>1</v>
      </c>
      <c r="K160" s="86">
        <v>43040</v>
      </c>
      <c r="L160" s="86">
        <v>43099</v>
      </c>
      <c r="M160" s="87">
        <f t="shared" si="65"/>
        <v>8.4285714285714288</v>
      </c>
      <c r="N160" s="79" t="s">
        <v>1482</v>
      </c>
      <c r="O160" s="85">
        <v>1</v>
      </c>
      <c r="P160" s="79"/>
      <c r="Q160" s="88">
        <f t="shared" si="70"/>
        <v>100</v>
      </c>
      <c r="R160" s="89">
        <f t="shared" si="71"/>
        <v>8.4285714285714288</v>
      </c>
      <c r="S160" s="89">
        <f t="shared" ca="1" si="72"/>
        <v>8.4285714285714288</v>
      </c>
      <c r="T160" s="89">
        <f t="shared" ca="1" si="73"/>
        <v>8.4285714285714288</v>
      </c>
      <c r="U160" s="90" t="str">
        <f t="shared" si="64"/>
        <v>SI</v>
      </c>
      <c r="V160" s="148" t="str">
        <f t="shared" si="66"/>
        <v>CUMPLIDO</v>
      </c>
      <c r="W160" s="148" t="str">
        <f t="shared" si="67"/>
        <v>CUMPLIDO</v>
      </c>
      <c r="X160" s="149" t="s">
        <v>711</v>
      </c>
      <c r="Y160" s="149" t="s">
        <v>735</v>
      </c>
      <c r="Z160" s="149">
        <f t="shared" si="57"/>
        <v>1</v>
      </c>
      <c r="AA160" s="149" t="str">
        <f t="shared" si="63"/>
        <v>H24R16 - 1</v>
      </c>
      <c r="AB160" s="60">
        <f t="shared" si="58"/>
        <v>5</v>
      </c>
      <c r="AC160" s="60">
        <f t="shared" si="54"/>
        <v>5</v>
      </c>
      <c r="AD160" s="60" t="str">
        <f t="shared" si="69"/>
        <v>H24R16.</v>
      </c>
      <c r="AE160" s="60" t="str">
        <f t="shared" si="68"/>
        <v>H24R16</v>
      </c>
      <c r="AF160" s="68"/>
      <c r="AG160" s="68"/>
      <c r="AH160" s="68"/>
      <c r="AI160" s="15"/>
      <c r="AJ160" s="15"/>
      <c r="AK160" s="15"/>
      <c r="AL160" s="15"/>
      <c r="AM160" s="15"/>
      <c r="AN160" s="15"/>
      <c r="AO160" s="15"/>
    </row>
    <row r="161" spans="1:41" s="2" customFormat="1" ht="249.95" customHeight="1" x14ac:dyDescent="0.2">
      <c r="A161" s="79">
        <v>143</v>
      </c>
      <c r="B161" s="90">
        <v>160</v>
      </c>
      <c r="C161" s="109" t="s">
        <v>2529</v>
      </c>
      <c r="D161" s="101">
        <v>1405004</v>
      </c>
      <c r="E161" s="102" t="s">
        <v>2247</v>
      </c>
      <c r="F161" s="103" t="s">
        <v>2248</v>
      </c>
      <c r="G161" s="103" t="s">
        <v>1520</v>
      </c>
      <c r="H161" s="103" t="s">
        <v>1516</v>
      </c>
      <c r="I161" s="105" t="s">
        <v>1521</v>
      </c>
      <c r="J161" s="79">
        <v>1</v>
      </c>
      <c r="K161" s="86">
        <v>43040</v>
      </c>
      <c r="L161" s="86">
        <v>43099</v>
      </c>
      <c r="M161" s="87">
        <f t="shared" si="65"/>
        <v>8.4285714285714288</v>
      </c>
      <c r="N161" s="79" t="s">
        <v>1482</v>
      </c>
      <c r="O161" s="85">
        <v>1</v>
      </c>
      <c r="P161" s="79"/>
      <c r="Q161" s="88">
        <f t="shared" si="70"/>
        <v>100</v>
      </c>
      <c r="R161" s="89">
        <f t="shared" si="71"/>
        <v>8.4285714285714288</v>
      </c>
      <c r="S161" s="89">
        <f t="shared" ca="1" si="72"/>
        <v>8.4285714285714288</v>
      </c>
      <c r="T161" s="89">
        <f t="shared" ca="1" si="73"/>
        <v>8.4285714285714288</v>
      </c>
      <c r="U161" s="90" t="str">
        <f t="shared" si="64"/>
        <v>SI</v>
      </c>
      <c r="V161" s="148" t="str">
        <f t="shared" si="66"/>
        <v>CUMPLIDO</v>
      </c>
      <c r="W161" s="148" t="str">
        <f t="shared" si="67"/>
        <v>CUMPLIDO</v>
      </c>
      <c r="X161" s="149" t="s">
        <v>711</v>
      </c>
      <c r="Y161" s="149" t="s">
        <v>736</v>
      </c>
      <c r="Z161" s="149">
        <f t="shared" si="57"/>
        <v>1</v>
      </c>
      <c r="AA161" s="149" t="str">
        <f t="shared" si="63"/>
        <v>H25R16 - 1</v>
      </c>
      <c r="AB161" s="60">
        <f t="shared" si="58"/>
        <v>5</v>
      </c>
      <c r="AC161" s="60">
        <f t="shared" si="54"/>
        <v>5</v>
      </c>
      <c r="AD161" s="60" t="str">
        <f t="shared" si="69"/>
        <v>H25R16.</v>
      </c>
      <c r="AE161" s="60" t="str">
        <f t="shared" si="68"/>
        <v>H25R16</v>
      </c>
      <c r="AF161" s="68"/>
      <c r="AG161" s="68"/>
      <c r="AH161" s="68"/>
      <c r="AI161" s="15"/>
      <c r="AJ161" s="15"/>
      <c r="AK161" s="15"/>
      <c r="AL161" s="15"/>
      <c r="AM161" s="15"/>
      <c r="AN161" s="15"/>
      <c r="AO161" s="15"/>
    </row>
    <row r="162" spans="1:41" s="2" customFormat="1" ht="249.95" customHeight="1" x14ac:dyDescent="0.2">
      <c r="A162" s="79">
        <v>144</v>
      </c>
      <c r="B162" s="90">
        <v>161</v>
      </c>
      <c r="C162" s="109" t="s">
        <v>2531</v>
      </c>
      <c r="D162" s="101">
        <v>1405004</v>
      </c>
      <c r="E162" s="102" t="s">
        <v>1407</v>
      </c>
      <c r="F162" s="103" t="s">
        <v>597</v>
      </c>
      <c r="G162" s="103" t="s">
        <v>1408</v>
      </c>
      <c r="H162" s="103" t="s">
        <v>1409</v>
      </c>
      <c r="I162" s="105" t="s">
        <v>9</v>
      </c>
      <c r="J162" s="79">
        <v>1</v>
      </c>
      <c r="K162" s="86">
        <v>43040</v>
      </c>
      <c r="L162" s="86">
        <v>43099</v>
      </c>
      <c r="M162" s="87">
        <f t="shared" si="65"/>
        <v>8.4285714285714288</v>
      </c>
      <c r="N162" s="79" t="s">
        <v>1406</v>
      </c>
      <c r="O162" s="85">
        <v>1</v>
      </c>
      <c r="P162" s="79"/>
      <c r="Q162" s="88">
        <f t="shared" si="70"/>
        <v>100</v>
      </c>
      <c r="R162" s="89">
        <f t="shared" si="71"/>
        <v>8.4285714285714288</v>
      </c>
      <c r="S162" s="89">
        <f t="shared" ca="1" si="72"/>
        <v>8.4285714285714288</v>
      </c>
      <c r="T162" s="89">
        <f t="shared" ca="1" si="73"/>
        <v>8.4285714285714288</v>
      </c>
      <c r="U162" s="90" t="str">
        <f t="shared" si="64"/>
        <v>SI</v>
      </c>
      <c r="V162" s="148" t="str">
        <f t="shared" si="66"/>
        <v>CUMPLIDO</v>
      </c>
      <c r="W162" s="148" t="str">
        <f t="shared" si="67"/>
        <v>CUMPLIDO</v>
      </c>
      <c r="X162" s="149" t="s">
        <v>711</v>
      </c>
      <c r="Y162" s="149" t="s">
        <v>737</v>
      </c>
      <c r="Z162" s="149">
        <f t="shared" si="57"/>
        <v>1</v>
      </c>
      <c r="AA162" s="149" t="str">
        <f t="shared" si="63"/>
        <v>H26R16 - 1</v>
      </c>
      <c r="AB162" s="60">
        <f t="shared" si="58"/>
        <v>5</v>
      </c>
      <c r="AC162" s="60">
        <f t="shared" si="54"/>
        <v>5</v>
      </c>
      <c r="AD162" s="60" t="str">
        <f t="shared" si="69"/>
        <v>H26R16.</v>
      </c>
      <c r="AE162" s="60" t="str">
        <f t="shared" si="68"/>
        <v>H26R16</v>
      </c>
      <c r="AF162" s="68"/>
      <c r="AG162" s="68"/>
      <c r="AH162" s="68"/>
      <c r="AI162" s="15"/>
      <c r="AJ162" s="15"/>
      <c r="AK162" s="15"/>
      <c r="AL162" s="15"/>
      <c r="AM162" s="15"/>
      <c r="AN162" s="15"/>
      <c r="AO162" s="15"/>
    </row>
    <row r="163" spans="1:41" s="2" customFormat="1" ht="249.95" customHeight="1" x14ac:dyDescent="0.2">
      <c r="A163" s="79">
        <v>145</v>
      </c>
      <c r="B163" s="90">
        <v>162</v>
      </c>
      <c r="C163" s="109" t="s">
        <v>2527</v>
      </c>
      <c r="D163" s="101">
        <v>1404001</v>
      </c>
      <c r="E163" s="102" t="s">
        <v>2061</v>
      </c>
      <c r="F163" s="103" t="s">
        <v>598</v>
      </c>
      <c r="G163" s="102" t="s">
        <v>1419</v>
      </c>
      <c r="H163" s="102" t="s">
        <v>1410</v>
      </c>
      <c r="I163" s="79" t="s">
        <v>1122</v>
      </c>
      <c r="J163" s="79">
        <v>2</v>
      </c>
      <c r="K163" s="86">
        <v>43040</v>
      </c>
      <c r="L163" s="86">
        <v>43388</v>
      </c>
      <c r="M163" s="87">
        <f t="shared" si="65"/>
        <v>49.714285714285715</v>
      </c>
      <c r="N163" s="79" t="s">
        <v>1406</v>
      </c>
      <c r="O163" s="85">
        <v>2</v>
      </c>
      <c r="P163" s="79"/>
      <c r="Q163" s="88">
        <f t="shared" si="70"/>
        <v>100</v>
      </c>
      <c r="R163" s="89">
        <f t="shared" si="71"/>
        <v>49.714285714285715</v>
      </c>
      <c r="S163" s="89">
        <f t="shared" ca="1" si="72"/>
        <v>49.714285714285715</v>
      </c>
      <c r="T163" s="89">
        <f t="shared" ca="1" si="73"/>
        <v>49.714285714285715</v>
      </c>
      <c r="U163" s="90" t="str">
        <f t="shared" si="64"/>
        <v>SI</v>
      </c>
      <c r="V163" s="148" t="str">
        <f t="shared" si="66"/>
        <v>CUMPLIDO</v>
      </c>
      <c r="W163" s="148" t="str">
        <f t="shared" si="67"/>
        <v>CUMPLIDO</v>
      </c>
      <c r="X163" s="149" t="s">
        <v>711</v>
      </c>
      <c r="Y163" s="149" t="s">
        <v>738</v>
      </c>
      <c r="Z163" s="149">
        <f t="shared" si="57"/>
        <v>1</v>
      </c>
      <c r="AA163" s="149" t="str">
        <f t="shared" si="63"/>
        <v>H27R16 - 1</v>
      </c>
      <c r="AB163" s="60">
        <f t="shared" si="58"/>
        <v>5</v>
      </c>
      <c r="AC163" s="60">
        <f t="shared" si="54"/>
        <v>5</v>
      </c>
      <c r="AD163" s="60" t="str">
        <f t="shared" si="69"/>
        <v>H27R16.</v>
      </c>
      <c r="AE163" s="60" t="str">
        <f t="shared" si="68"/>
        <v>H27R16</v>
      </c>
      <c r="AF163" s="68"/>
      <c r="AG163" s="68"/>
      <c r="AH163" s="68"/>
      <c r="AI163" s="15"/>
      <c r="AJ163" s="15"/>
      <c r="AK163" s="15"/>
      <c r="AL163" s="15"/>
      <c r="AM163" s="15"/>
      <c r="AN163" s="15"/>
      <c r="AO163" s="15"/>
    </row>
    <row r="164" spans="1:41" s="2" customFormat="1" ht="249.95" customHeight="1" x14ac:dyDescent="0.2">
      <c r="A164" s="79">
        <v>146</v>
      </c>
      <c r="B164" s="90">
        <v>163</v>
      </c>
      <c r="C164" s="109" t="s">
        <v>2528</v>
      </c>
      <c r="D164" s="101">
        <v>1405004</v>
      </c>
      <c r="E164" s="102" t="s">
        <v>2472</v>
      </c>
      <c r="F164" s="103" t="s">
        <v>599</v>
      </c>
      <c r="G164" s="103" t="s">
        <v>1413</v>
      </c>
      <c r="H164" s="103" t="s">
        <v>1411</v>
      </c>
      <c r="I164" s="105" t="s">
        <v>112</v>
      </c>
      <c r="J164" s="79">
        <v>1</v>
      </c>
      <c r="K164" s="86">
        <v>43040</v>
      </c>
      <c r="L164" s="86">
        <v>43099</v>
      </c>
      <c r="M164" s="87">
        <f t="shared" si="65"/>
        <v>8.4285714285714288</v>
      </c>
      <c r="N164" s="79" t="s">
        <v>1406</v>
      </c>
      <c r="O164" s="85">
        <v>1</v>
      </c>
      <c r="P164" s="79"/>
      <c r="Q164" s="88">
        <f t="shared" si="70"/>
        <v>100</v>
      </c>
      <c r="R164" s="89">
        <f t="shared" si="71"/>
        <v>8.4285714285714288</v>
      </c>
      <c r="S164" s="89">
        <f t="shared" ca="1" si="72"/>
        <v>8.4285714285714288</v>
      </c>
      <c r="T164" s="89">
        <f t="shared" ca="1" si="73"/>
        <v>8.4285714285714288</v>
      </c>
      <c r="U164" s="90" t="str">
        <f t="shared" si="64"/>
        <v>SI</v>
      </c>
      <c r="V164" s="148" t="str">
        <f t="shared" si="66"/>
        <v>CUMPLIDO</v>
      </c>
      <c r="W164" s="148" t="str">
        <f t="shared" si="67"/>
        <v>CUMPLIDO</v>
      </c>
      <c r="X164" s="149" t="s">
        <v>711</v>
      </c>
      <c r="Y164" s="149" t="s">
        <v>739</v>
      </c>
      <c r="Z164" s="149">
        <f t="shared" si="57"/>
        <v>1</v>
      </c>
      <c r="AA164" s="149" t="str">
        <f t="shared" si="63"/>
        <v>H28R16 - 1</v>
      </c>
      <c r="AB164" s="60">
        <f t="shared" si="58"/>
        <v>5</v>
      </c>
      <c r="AC164" s="60">
        <f t="shared" si="54"/>
        <v>5</v>
      </c>
      <c r="AD164" s="60" t="str">
        <f t="shared" si="69"/>
        <v>H28R16.</v>
      </c>
      <c r="AE164" s="60" t="str">
        <f t="shared" si="68"/>
        <v>H28R16</v>
      </c>
      <c r="AF164" s="68"/>
      <c r="AG164" s="68"/>
      <c r="AH164" s="68"/>
      <c r="AI164" s="15"/>
      <c r="AJ164" s="15"/>
      <c r="AK164" s="15"/>
      <c r="AL164" s="15"/>
      <c r="AM164" s="15"/>
      <c r="AN164" s="15"/>
      <c r="AO164" s="15"/>
    </row>
    <row r="165" spans="1:41" s="2" customFormat="1" ht="249.95" customHeight="1" x14ac:dyDescent="0.2">
      <c r="A165" s="79">
        <v>147</v>
      </c>
      <c r="B165" s="90">
        <v>164</v>
      </c>
      <c r="C165" s="109" t="s">
        <v>2527</v>
      </c>
      <c r="D165" s="101">
        <v>1401006</v>
      </c>
      <c r="E165" s="102" t="s">
        <v>600</v>
      </c>
      <c r="F165" s="103" t="s">
        <v>601</v>
      </c>
      <c r="G165" s="103" t="s">
        <v>1412</v>
      </c>
      <c r="H165" s="103" t="s">
        <v>1414</v>
      </c>
      <c r="I165" s="105" t="s">
        <v>9</v>
      </c>
      <c r="J165" s="79">
        <v>1</v>
      </c>
      <c r="K165" s="86">
        <v>43040</v>
      </c>
      <c r="L165" s="86">
        <v>43099</v>
      </c>
      <c r="M165" s="87">
        <f t="shared" si="65"/>
        <v>8.4285714285714288</v>
      </c>
      <c r="N165" s="79" t="s">
        <v>1406</v>
      </c>
      <c r="O165" s="85">
        <v>1</v>
      </c>
      <c r="P165" s="79"/>
      <c r="Q165" s="88">
        <f t="shared" si="70"/>
        <v>100</v>
      </c>
      <c r="R165" s="89">
        <f t="shared" si="71"/>
        <v>8.4285714285714288</v>
      </c>
      <c r="S165" s="89">
        <f t="shared" ca="1" si="72"/>
        <v>8.4285714285714288</v>
      </c>
      <c r="T165" s="89">
        <f t="shared" ca="1" si="73"/>
        <v>8.4285714285714288</v>
      </c>
      <c r="U165" s="90" t="str">
        <f t="shared" si="64"/>
        <v>SI</v>
      </c>
      <c r="V165" s="148" t="str">
        <f t="shared" si="66"/>
        <v>CUMPLIDO</v>
      </c>
      <c r="W165" s="148" t="str">
        <f t="shared" si="67"/>
        <v>CUMPLIDO</v>
      </c>
      <c r="X165" s="149" t="s">
        <v>711</v>
      </c>
      <c r="Y165" s="149" t="s">
        <v>740</v>
      </c>
      <c r="Z165" s="149">
        <f t="shared" si="57"/>
        <v>1</v>
      </c>
      <c r="AA165" s="149" t="str">
        <f t="shared" si="63"/>
        <v>H29R16 - 1</v>
      </c>
      <c r="AB165" s="60">
        <f t="shared" si="58"/>
        <v>5</v>
      </c>
      <c r="AC165" s="60">
        <f t="shared" si="54"/>
        <v>5</v>
      </c>
      <c r="AD165" s="60" t="str">
        <f t="shared" si="69"/>
        <v>H29R16.</v>
      </c>
      <c r="AE165" s="60" t="str">
        <f t="shared" si="68"/>
        <v>H29R16</v>
      </c>
      <c r="AF165" s="68"/>
      <c r="AG165" s="68"/>
      <c r="AH165" s="68"/>
      <c r="AI165" s="15"/>
      <c r="AJ165" s="15"/>
      <c r="AK165" s="15"/>
      <c r="AL165" s="15"/>
      <c r="AM165" s="15"/>
      <c r="AN165" s="15"/>
      <c r="AO165" s="15"/>
    </row>
    <row r="166" spans="1:41" s="2" customFormat="1" ht="249.95" customHeight="1" x14ac:dyDescent="0.2">
      <c r="A166" s="79">
        <v>148</v>
      </c>
      <c r="B166" s="90">
        <v>165</v>
      </c>
      <c r="C166" s="109" t="s">
        <v>2532</v>
      </c>
      <c r="D166" s="101">
        <v>1405004</v>
      </c>
      <c r="E166" s="102" t="s">
        <v>602</v>
      </c>
      <c r="F166" s="103" t="s">
        <v>603</v>
      </c>
      <c r="G166" s="102" t="s">
        <v>1522</v>
      </c>
      <c r="H166" s="102" t="s">
        <v>1523</v>
      </c>
      <c r="I166" s="79" t="s">
        <v>1981</v>
      </c>
      <c r="J166" s="79">
        <v>1</v>
      </c>
      <c r="K166" s="86">
        <v>43040</v>
      </c>
      <c r="L166" s="86">
        <v>43099</v>
      </c>
      <c r="M166" s="87">
        <f t="shared" si="65"/>
        <v>8.4285714285714288</v>
      </c>
      <c r="N166" s="79" t="s">
        <v>1482</v>
      </c>
      <c r="O166" s="85">
        <v>1</v>
      </c>
      <c r="P166" s="79"/>
      <c r="Q166" s="88">
        <f t="shared" si="70"/>
        <v>100</v>
      </c>
      <c r="R166" s="89">
        <f t="shared" si="71"/>
        <v>8.4285714285714288</v>
      </c>
      <c r="S166" s="89">
        <f t="shared" ca="1" si="72"/>
        <v>8.4285714285714288</v>
      </c>
      <c r="T166" s="89">
        <f t="shared" ca="1" si="73"/>
        <v>8.4285714285714288</v>
      </c>
      <c r="U166" s="90" t="str">
        <f t="shared" si="64"/>
        <v>SI</v>
      </c>
      <c r="V166" s="148" t="str">
        <f t="shared" si="66"/>
        <v>CUMPLIDO</v>
      </c>
      <c r="W166" s="148" t="str">
        <f t="shared" si="67"/>
        <v>CUMPLIDO</v>
      </c>
      <c r="X166" s="149" t="s">
        <v>711</v>
      </c>
      <c r="Y166" s="149" t="s">
        <v>741</v>
      </c>
      <c r="Z166" s="149">
        <f t="shared" si="57"/>
        <v>1</v>
      </c>
      <c r="AA166" s="149" t="str">
        <f t="shared" si="63"/>
        <v>H30R16 - 1</v>
      </c>
      <c r="AB166" s="60">
        <f t="shared" si="58"/>
        <v>5</v>
      </c>
      <c r="AC166" s="60">
        <f t="shared" si="54"/>
        <v>5</v>
      </c>
      <c r="AD166" s="60" t="str">
        <f t="shared" si="69"/>
        <v>H30R16.</v>
      </c>
      <c r="AE166" s="60" t="str">
        <f t="shared" si="68"/>
        <v>H30R16</v>
      </c>
      <c r="AF166" s="68"/>
      <c r="AG166" s="68"/>
      <c r="AH166" s="68"/>
      <c r="AI166" s="15"/>
      <c r="AJ166" s="15"/>
      <c r="AK166" s="15"/>
      <c r="AL166" s="15"/>
      <c r="AM166" s="15"/>
      <c r="AN166" s="15"/>
      <c r="AO166" s="15"/>
    </row>
    <row r="167" spans="1:41" s="2" customFormat="1" ht="249.95" customHeight="1" x14ac:dyDescent="0.2">
      <c r="A167" s="79">
        <v>149</v>
      </c>
      <c r="B167" s="90">
        <v>166</v>
      </c>
      <c r="C167" s="109" t="s">
        <v>2527</v>
      </c>
      <c r="D167" s="101">
        <v>1405004</v>
      </c>
      <c r="E167" s="102" t="s">
        <v>604</v>
      </c>
      <c r="F167" s="103" t="s">
        <v>603</v>
      </c>
      <c r="G167" s="103" t="s">
        <v>1736</v>
      </c>
      <c r="H167" s="103" t="s">
        <v>1737</v>
      </c>
      <c r="I167" s="105" t="s">
        <v>10</v>
      </c>
      <c r="J167" s="79">
        <v>1</v>
      </c>
      <c r="K167" s="86">
        <v>43040</v>
      </c>
      <c r="L167" s="86">
        <v>43099</v>
      </c>
      <c r="M167" s="87">
        <f t="shared" si="65"/>
        <v>8.4285714285714288</v>
      </c>
      <c r="N167" s="79" t="s">
        <v>1715</v>
      </c>
      <c r="O167" s="85">
        <v>1</v>
      </c>
      <c r="P167" s="79" t="s">
        <v>2840</v>
      </c>
      <c r="Q167" s="88">
        <f t="shared" si="70"/>
        <v>100</v>
      </c>
      <c r="R167" s="89">
        <f t="shared" si="71"/>
        <v>8.4285714285714288</v>
      </c>
      <c r="S167" s="89">
        <f t="shared" ca="1" si="72"/>
        <v>8.4285714285714288</v>
      </c>
      <c r="T167" s="89">
        <f t="shared" ca="1" si="73"/>
        <v>8.4285714285714288</v>
      </c>
      <c r="U167" s="90" t="str">
        <f t="shared" si="64"/>
        <v>SI</v>
      </c>
      <c r="V167" s="148" t="str">
        <f t="shared" si="66"/>
        <v>CUMPLIDO</v>
      </c>
      <c r="W167" s="148" t="str">
        <f t="shared" si="67"/>
        <v>CUMPLIDO</v>
      </c>
      <c r="X167" s="149" t="s">
        <v>711</v>
      </c>
      <c r="Y167" s="149" t="s">
        <v>742</v>
      </c>
      <c r="Z167" s="149">
        <f t="shared" si="57"/>
        <v>1</v>
      </c>
      <c r="AA167" s="149" t="str">
        <f t="shared" si="63"/>
        <v>H31R16 - 1</v>
      </c>
      <c r="AB167" s="60">
        <f t="shared" si="58"/>
        <v>5</v>
      </c>
      <c r="AC167" s="60">
        <f t="shared" si="54"/>
        <v>5</v>
      </c>
      <c r="AD167" s="60" t="str">
        <f t="shared" si="69"/>
        <v>H31R16.</v>
      </c>
      <c r="AE167" s="60" t="str">
        <f t="shared" si="68"/>
        <v>H31R16</v>
      </c>
      <c r="AF167" s="68"/>
      <c r="AG167" s="68"/>
      <c r="AH167" s="68"/>
      <c r="AI167" s="15"/>
      <c r="AJ167" s="15"/>
      <c r="AK167" s="15"/>
      <c r="AL167" s="15"/>
      <c r="AM167" s="15"/>
      <c r="AN167" s="15"/>
      <c r="AO167" s="15"/>
    </row>
    <row r="168" spans="1:41" s="2" customFormat="1" ht="249.95" customHeight="1" x14ac:dyDescent="0.2">
      <c r="A168" s="79">
        <v>150</v>
      </c>
      <c r="B168" s="90">
        <v>167</v>
      </c>
      <c r="C168" s="109" t="s">
        <v>2527</v>
      </c>
      <c r="D168" s="101">
        <v>1405004</v>
      </c>
      <c r="E168" s="102" t="s">
        <v>605</v>
      </c>
      <c r="F168" s="103" t="s">
        <v>606</v>
      </c>
      <c r="G168" s="103" t="s">
        <v>1738</v>
      </c>
      <c r="H168" s="103" t="s">
        <v>1739</v>
      </c>
      <c r="I168" s="105" t="s">
        <v>27</v>
      </c>
      <c r="J168" s="79">
        <v>3</v>
      </c>
      <c r="K168" s="86">
        <v>43040</v>
      </c>
      <c r="L168" s="86">
        <v>43342</v>
      </c>
      <c r="M168" s="87">
        <f t="shared" si="65"/>
        <v>43.142857142857146</v>
      </c>
      <c r="N168" s="79" t="s">
        <v>1715</v>
      </c>
      <c r="O168" s="85">
        <v>0</v>
      </c>
      <c r="P168" s="79"/>
      <c r="Q168" s="88">
        <f t="shared" si="70"/>
        <v>0</v>
      </c>
      <c r="R168" s="89">
        <f t="shared" si="71"/>
        <v>0</v>
      </c>
      <c r="S168" s="89">
        <f t="shared" ca="1" si="72"/>
        <v>0</v>
      </c>
      <c r="T168" s="89">
        <f t="shared" ca="1" si="73"/>
        <v>43.142857142857146</v>
      </c>
      <c r="U168" s="90" t="str">
        <f t="shared" ca="1" si="64"/>
        <v>NO</v>
      </c>
      <c r="V168" s="148" t="str">
        <f t="shared" ca="1" si="66"/>
        <v>VENCIDO</v>
      </c>
      <c r="W168" s="148" t="str">
        <f t="shared" ca="1" si="67"/>
        <v>VENCIDO</v>
      </c>
      <c r="X168" s="149" t="s">
        <v>711</v>
      </c>
      <c r="Y168" s="149" t="s">
        <v>743</v>
      </c>
      <c r="Z168" s="149">
        <f t="shared" si="57"/>
        <v>1</v>
      </c>
      <c r="AA168" s="149" t="str">
        <f t="shared" si="63"/>
        <v>H32R16 - 1</v>
      </c>
      <c r="AB168" s="60">
        <f t="shared" ca="1" si="58"/>
        <v>1</v>
      </c>
      <c r="AC168" s="60">
        <f t="shared" ref="AC168:AC231" ca="1" si="74">IF(Z169=Z168+1,MIN(AB168,AC169),AB168)</f>
        <v>1</v>
      </c>
      <c r="AD168" s="60" t="str">
        <f t="shared" si="69"/>
        <v>H32R16.</v>
      </c>
      <c r="AE168" s="60" t="str">
        <f t="shared" si="68"/>
        <v>H32R16</v>
      </c>
      <c r="AF168" s="68"/>
      <c r="AG168" s="68"/>
      <c r="AH168" s="68"/>
      <c r="AI168" s="15"/>
      <c r="AJ168" s="15"/>
      <c r="AK168" s="15"/>
      <c r="AL168" s="15"/>
      <c r="AM168" s="15"/>
      <c r="AN168" s="15"/>
      <c r="AO168" s="15"/>
    </row>
    <row r="169" spans="1:41" s="2" customFormat="1" ht="249.95" customHeight="1" x14ac:dyDescent="0.2">
      <c r="A169" s="79">
        <v>151</v>
      </c>
      <c r="B169" s="90">
        <v>168</v>
      </c>
      <c r="C169" s="109" t="s">
        <v>2527</v>
      </c>
      <c r="D169" s="101">
        <v>1404004</v>
      </c>
      <c r="E169" s="102" t="s">
        <v>607</v>
      </c>
      <c r="F169" s="103" t="s">
        <v>608</v>
      </c>
      <c r="G169" s="103" t="s">
        <v>1740</v>
      </c>
      <c r="H169" s="103" t="s">
        <v>1741</v>
      </c>
      <c r="I169" s="105" t="s">
        <v>1742</v>
      </c>
      <c r="J169" s="79">
        <v>2</v>
      </c>
      <c r="K169" s="86">
        <v>43040</v>
      </c>
      <c r="L169" s="86">
        <v>43403</v>
      </c>
      <c r="M169" s="87">
        <f t="shared" si="65"/>
        <v>51.857142857142854</v>
      </c>
      <c r="N169" s="79" t="s">
        <v>1715</v>
      </c>
      <c r="O169" s="85">
        <v>0</v>
      </c>
      <c r="P169" s="79"/>
      <c r="Q169" s="88">
        <f t="shared" si="70"/>
        <v>0</v>
      </c>
      <c r="R169" s="89">
        <f t="shared" si="71"/>
        <v>0</v>
      </c>
      <c r="S169" s="89">
        <f t="shared" ca="1" si="72"/>
        <v>0</v>
      </c>
      <c r="T169" s="89">
        <f t="shared" ca="1" si="73"/>
        <v>51.857142857142854</v>
      </c>
      <c r="U169" s="90" t="str">
        <f t="shared" ca="1" si="64"/>
        <v>NO</v>
      </c>
      <c r="V169" s="148" t="str">
        <f t="shared" ca="1" si="66"/>
        <v>VENCIDO</v>
      </c>
      <c r="W169" s="148" t="str">
        <f t="shared" ca="1" si="67"/>
        <v>VENCIDO</v>
      </c>
      <c r="X169" s="149" t="s">
        <v>711</v>
      </c>
      <c r="Y169" s="149" t="s">
        <v>744</v>
      </c>
      <c r="Z169" s="149">
        <f t="shared" si="57"/>
        <v>1</v>
      </c>
      <c r="AA169" s="149" t="str">
        <f t="shared" si="63"/>
        <v>H33R16 - 1</v>
      </c>
      <c r="AB169" s="60">
        <f t="shared" ca="1" si="58"/>
        <v>1</v>
      </c>
      <c r="AC169" s="60">
        <f t="shared" ca="1" si="74"/>
        <v>1</v>
      </c>
      <c r="AD169" s="60" t="str">
        <f t="shared" si="69"/>
        <v>H33R16.</v>
      </c>
      <c r="AE169" s="60" t="str">
        <f t="shared" si="68"/>
        <v>H33R16</v>
      </c>
      <c r="AF169" s="68"/>
      <c r="AG169" s="68"/>
      <c r="AH169" s="68"/>
      <c r="AI169" s="15"/>
      <c r="AJ169" s="15"/>
      <c r="AK169" s="15"/>
      <c r="AL169" s="15"/>
      <c r="AM169" s="15"/>
      <c r="AN169" s="15"/>
      <c r="AO169" s="15"/>
    </row>
    <row r="170" spans="1:41" s="2" customFormat="1" ht="249.95" customHeight="1" x14ac:dyDescent="0.2">
      <c r="A170" s="79">
        <v>152</v>
      </c>
      <c r="B170" s="90">
        <v>169</v>
      </c>
      <c r="C170" s="109" t="s">
        <v>2532</v>
      </c>
      <c r="D170" s="101">
        <v>1405004</v>
      </c>
      <c r="E170" s="102" t="s">
        <v>609</v>
      </c>
      <c r="F170" s="103" t="s">
        <v>610</v>
      </c>
      <c r="G170" s="103" t="s">
        <v>1743</v>
      </c>
      <c r="H170" s="103" t="s">
        <v>1737</v>
      </c>
      <c r="I170" s="105" t="s">
        <v>10</v>
      </c>
      <c r="J170" s="79">
        <v>1</v>
      </c>
      <c r="K170" s="86">
        <v>43040</v>
      </c>
      <c r="L170" s="86">
        <v>43099</v>
      </c>
      <c r="M170" s="87">
        <f t="shared" si="65"/>
        <v>8.4285714285714288</v>
      </c>
      <c r="N170" s="79" t="s">
        <v>1715</v>
      </c>
      <c r="O170" s="85">
        <v>1</v>
      </c>
      <c r="P170" s="79" t="s">
        <v>2840</v>
      </c>
      <c r="Q170" s="88">
        <f t="shared" si="70"/>
        <v>100</v>
      </c>
      <c r="R170" s="89">
        <f t="shared" si="71"/>
        <v>8.4285714285714288</v>
      </c>
      <c r="S170" s="89">
        <f t="shared" ca="1" si="72"/>
        <v>8.4285714285714288</v>
      </c>
      <c r="T170" s="89">
        <f t="shared" ca="1" si="73"/>
        <v>8.4285714285714288</v>
      </c>
      <c r="U170" s="90" t="str">
        <f t="shared" si="64"/>
        <v>SI</v>
      </c>
      <c r="V170" s="148" t="str">
        <f t="shared" si="66"/>
        <v>CUMPLIDO</v>
      </c>
      <c r="W170" s="148" t="str">
        <f t="shared" si="67"/>
        <v>CUMPLIDO</v>
      </c>
      <c r="X170" s="149" t="s">
        <v>711</v>
      </c>
      <c r="Y170" s="149" t="s">
        <v>745</v>
      </c>
      <c r="Z170" s="149">
        <f t="shared" si="57"/>
        <v>1</v>
      </c>
      <c r="AA170" s="149" t="str">
        <f t="shared" si="63"/>
        <v>H34R16 - 1</v>
      </c>
      <c r="AB170" s="60">
        <f t="shared" si="58"/>
        <v>5</v>
      </c>
      <c r="AC170" s="60">
        <f t="shared" si="74"/>
        <v>5</v>
      </c>
      <c r="AD170" s="60" t="str">
        <f t="shared" si="69"/>
        <v>H34R16.</v>
      </c>
      <c r="AE170" s="60" t="str">
        <f t="shared" si="68"/>
        <v>H34R16</v>
      </c>
      <c r="AF170" s="68"/>
      <c r="AG170" s="68"/>
      <c r="AH170" s="68"/>
      <c r="AI170" s="15"/>
      <c r="AJ170" s="15"/>
      <c r="AK170" s="15"/>
      <c r="AL170" s="15"/>
      <c r="AM170" s="15"/>
      <c r="AN170" s="15"/>
      <c r="AO170" s="15"/>
    </row>
    <row r="171" spans="1:41" s="2" customFormat="1" ht="249.95" customHeight="1" x14ac:dyDescent="0.2">
      <c r="A171" s="79">
        <v>153</v>
      </c>
      <c r="B171" s="90">
        <v>170</v>
      </c>
      <c r="C171" s="109" t="s">
        <v>2527</v>
      </c>
      <c r="D171" s="101">
        <v>1404004</v>
      </c>
      <c r="E171" s="102" t="s">
        <v>611</v>
      </c>
      <c r="F171" s="103" t="s">
        <v>612</v>
      </c>
      <c r="G171" s="103" t="s">
        <v>890</v>
      </c>
      <c r="H171" s="103" t="s">
        <v>891</v>
      </c>
      <c r="I171" s="105" t="s">
        <v>27</v>
      </c>
      <c r="J171" s="107">
        <v>4</v>
      </c>
      <c r="K171" s="86">
        <v>43040</v>
      </c>
      <c r="L171" s="86">
        <v>43403</v>
      </c>
      <c r="M171" s="87">
        <f t="shared" si="65"/>
        <v>51.857142857142854</v>
      </c>
      <c r="N171" s="79" t="s">
        <v>28</v>
      </c>
      <c r="O171" s="85">
        <v>2</v>
      </c>
      <c r="P171" s="79"/>
      <c r="Q171" s="88">
        <f t="shared" si="70"/>
        <v>50</v>
      </c>
      <c r="R171" s="89">
        <f t="shared" si="71"/>
        <v>25.928571428571427</v>
      </c>
      <c r="S171" s="89">
        <f t="shared" ca="1" si="72"/>
        <v>25.928571428571427</v>
      </c>
      <c r="T171" s="89">
        <f t="shared" ca="1" si="73"/>
        <v>51.857142857142854</v>
      </c>
      <c r="U171" s="90" t="str">
        <f t="shared" ca="1" si="64"/>
        <v>NO</v>
      </c>
      <c r="V171" s="148" t="str">
        <f t="shared" ca="1" si="66"/>
        <v>VENCIDO</v>
      </c>
      <c r="W171" s="148" t="str">
        <f t="shared" ca="1" si="67"/>
        <v>VENCIDO</v>
      </c>
      <c r="X171" s="149" t="s">
        <v>711</v>
      </c>
      <c r="Y171" s="149" t="s">
        <v>746</v>
      </c>
      <c r="Z171" s="149">
        <f t="shared" si="57"/>
        <v>1</v>
      </c>
      <c r="AA171" s="149" t="str">
        <f t="shared" si="63"/>
        <v>H35R16 - 1</v>
      </c>
      <c r="AB171" s="60">
        <f t="shared" ca="1" si="58"/>
        <v>1</v>
      </c>
      <c r="AC171" s="60">
        <f t="shared" ca="1" si="74"/>
        <v>1</v>
      </c>
      <c r="AD171" s="60" t="str">
        <f t="shared" si="69"/>
        <v>H35R16.</v>
      </c>
      <c r="AE171" s="60" t="str">
        <f t="shared" si="68"/>
        <v>H35R16</v>
      </c>
      <c r="AF171" s="68"/>
      <c r="AG171" s="68"/>
      <c r="AH171" s="68"/>
      <c r="AI171" s="15"/>
      <c r="AJ171" s="15"/>
      <c r="AK171" s="15"/>
      <c r="AL171" s="15"/>
      <c r="AM171" s="15"/>
      <c r="AN171" s="15"/>
      <c r="AO171" s="15"/>
    </row>
    <row r="172" spans="1:41" s="2" customFormat="1" ht="177.75" customHeight="1" x14ac:dyDescent="0.2">
      <c r="A172" s="79">
        <v>154</v>
      </c>
      <c r="B172" s="90">
        <v>171</v>
      </c>
      <c r="C172" s="109" t="s">
        <v>2527</v>
      </c>
      <c r="D172" s="101">
        <v>1405004</v>
      </c>
      <c r="E172" s="102" t="s">
        <v>1245</v>
      </c>
      <c r="F172" s="103" t="s">
        <v>1921</v>
      </c>
      <c r="G172" s="103" t="s">
        <v>1922</v>
      </c>
      <c r="H172" s="103" t="s">
        <v>1243</v>
      </c>
      <c r="I172" s="105" t="s">
        <v>1244</v>
      </c>
      <c r="J172" s="79">
        <v>3</v>
      </c>
      <c r="K172" s="86">
        <v>43040</v>
      </c>
      <c r="L172" s="86">
        <v>43403</v>
      </c>
      <c r="M172" s="87">
        <f t="shared" si="65"/>
        <v>51.857142857142854</v>
      </c>
      <c r="N172" s="79" t="s">
        <v>1236</v>
      </c>
      <c r="O172" s="85">
        <v>0</v>
      </c>
      <c r="P172" s="79"/>
      <c r="Q172" s="88">
        <f t="shared" si="70"/>
        <v>0</v>
      </c>
      <c r="R172" s="89">
        <f t="shared" si="71"/>
        <v>0</v>
      </c>
      <c r="S172" s="89">
        <f t="shared" ca="1" si="72"/>
        <v>0</v>
      </c>
      <c r="T172" s="89">
        <f t="shared" ca="1" si="73"/>
        <v>51.857142857142854</v>
      </c>
      <c r="U172" s="90" t="str">
        <f t="shared" ca="1" si="64"/>
        <v>NO</v>
      </c>
      <c r="V172" s="148" t="str">
        <f t="shared" ca="1" si="66"/>
        <v>VENCIDO</v>
      </c>
      <c r="W172" s="148" t="str">
        <f t="shared" ca="1" si="67"/>
        <v>VENCIDO</v>
      </c>
      <c r="X172" s="149" t="s">
        <v>711</v>
      </c>
      <c r="Y172" s="149" t="s">
        <v>747</v>
      </c>
      <c r="Z172" s="149">
        <f t="shared" si="57"/>
        <v>1</v>
      </c>
      <c r="AA172" s="149" t="str">
        <f t="shared" si="63"/>
        <v>H36R16 - 1</v>
      </c>
      <c r="AB172" s="60">
        <f t="shared" ca="1" si="58"/>
        <v>1</v>
      </c>
      <c r="AC172" s="60">
        <f t="shared" ca="1" si="74"/>
        <v>1</v>
      </c>
      <c r="AD172" s="60" t="str">
        <f t="shared" si="69"/>
        <v>H36R16.</v>
      </c>
      <c r="AE172" s="60" t="str">
        <f t="shared" si="68"/>
        <v>H36R16</v>
      </c>
      <c r="AF172" s="68"/>
      <c r="AG172" s="68"/>
      <c r="AH172" s="68"/>
      <c r="AI172" s="15"/>
      <c r="AJ172" s="15"/>
      <c r="AK172" s="15"/>
      <c r="AL172" s="15"/>
      <c r="AM172" s="15"/>
      <c r="AN172" s="15"/>
      <c r="AO172" s="15"/>
    </row>
    <row r="173" spans="1:41" s="2" customFormat="1" ht="249.75" customHeight="1" x14ac:dyDescent="0.2">
      <c r="A173" s="79"/>
      <c r="B173" s="90">
        <v>172</v>
      </c>
      <c r="C173" s="109"/>
      <c r="D173" s="101">
        <v>1405004</v>
      </c>
      <c r="E173" s="102" t="s">
        <v>1246</v>
      </c>
      <c r="F173" s="103" t="s">
        <v>1921</v>
      </c>
      <c r="G173" s="103" t="s">
        <v>1247</v>
      </c>
      <c r="H173" s="103" t="s">
        <v>1248</v>
      </c>
      <c r="I173" s="105" t="s">
        <v>1249</v>
      </c>
      <c r="J173" s="79">
        <v>2</v>
      </c>
      <c r="K173" s="86">
        <v>43040</v>
      </c>
      <c r="L173" s="86">
        <v>43342</v>
      </c>
      <c r="M173" s="87">
        <f t="shared" si="65"/>
        <v>43.142857142857146</v>
      </c>
      <c r="N173" s="79" t="s">
        <v>1236</v>
      </c>
      <c r="O173" s="85">
        <v>0.5</v>
      </c>
      <c r="P173" s="79"/>
      <c r="Q173" s="88">
        <f t="shared" si="70"/>
        <v>25</v>
      </c>
      <c r="R173" s="89">
        <f t="shared" si="71"/>
        <v>10.785714285714286</v>
      </c>
      <c r="S173" s="89">
        <f t="shared" ca="1" si="72"/>
        <v>10.785714285714286</v>
      </c>
      <c r="T173" s="89">
        <f t="shared" ca="1" si="73"/>
        <v>43.142857142857146</v>
      </c>
      <c r="U173" s="90" t="str">
        <f t="shared" si="64"/>
        <v>NO</v>
      </c>
      <c r="V173" s="148" t="str">
        <f t="shared" ca="1" si="66"/>
        <v>VENCIDO</v>
      </c>
      <c r="W173" s="148" t="str">
        <f t="shared" si="67"/>
        <v/>
      </c>
      <c r="X173" s="149" t="s">
        <v>711</v>
      </c>
      <c r="Y173" s="149" t="s">
        <v>747</v>
      </c>
      <c r="Z173" s="149">
        <f t="shared" si="57"/>
        <v>2</v>
      </c>
      <c r="AA173" s="149" t="str">
        <f t="shared" si="63"/>
        <v>H36R16 - 2</v>
      </c>
      <c r="AB173" s="60">
        <f t="shared" ca="1" si="58"/>
        <v>1</v>
      </c>
      <c r="AC173" s="60">
        <f t="shared" ca="1" si="74"/>
        <v>1</v>
      </c>
      <c r="AD173" s="60" t="str">
        <f t="shared" si="69"/>
        <v>H36R16.</v>
      </c>
      <c r="AE173" s="60" t="str">
        <f t="shared" si="68"/>
        <v>H36R16</v>
      </c>
      <c r="AF173" s="68"/>
      <c r="AG173" s="68"/>
      <c r="AH173" s="68"/>
      <c r="AI173" s="15"/>
      <c r="AJ173" s="15"/>
      <c r="AK173" s="15"/>
      <c r="AL173" s="15"/>
      <c r="AM173" s="15"/>
      <c r="AN173" s="15"/>
      <c r="AO173" s="15"/>
    </row>
    <row r="174" spans="1:41" s="2" customFormat="1" ht="249.95" customHeight="1" x14ac:dyDescent="0.2">
      <c r="A174" s="79">
        <v>155</v>
      </c>
      <c r="B174" s="90">
        <v>173</v>
      </c>
      <c r="C174" s="109" t="s">
        <v>2528</v>
      </c>
      <c r="D174" s="101">
        <v>1405004</v>
      </c>
      <c r="E174" s="95" t="s">
        <v>613</v>
      </c>
      <c r="F174" s="115" t="s">
        <v>614</v>
      </c>
      <c r="G174" s="115" t="s">
        <v>1982</v>
      </c>
      <c r="H174" s="115" t="s">
        <v>1983</v>
      </c>
      <c r="I174" s="90" t="s">
        <v>1524</v>
      </c>
      <c r="J174" s="90">
        <v>2</v>
      </c>
      <c r="K174" s="116">
        <v>43040</v>
      </c>
      <c r="L174" s="116">
        <v>43281</v>
      </c>
      <c r="M174" s="117">
        <f t="shared" si="65"/>
        <v>34.428571428571431</v>
      </c>
      <c r="N174" s="79" t="s">
        <v>1482</v>
      </c>
      <c r="O174" s="85">
        <v>2</v>
      </c>
      <c r="P174" s="79"/>
      <c r="Q174" s="88">
        <f t="shared" si="70"/>
        <v>100</v>
      </c>
      <c r="R174" s="89">
        <f t="shared" si="71"/>
        <v>34.428571428571431</v>
      </c>
      <c r="S174" s="89">
        <f t="shared" ca="1" si="72"/>
        <v>34.428571428571431</v>
      </c>
      <c r="T174" s="89">
        <f t="shared" ca="1" si="73"/>
        <v>34.428571428571431</v>
      </c>
      <c r="U174" s="90" t="str">
        <f t="shared" si="64"/>
        <v>SI</v>
      </c>
      <c r="V174" s="148" t="str">
        <f t="shared" si="66"/>
        <v>CUMPLIDO</v>
      </c>
      <c r="W174" s="148" t="str">
        <f t="shared" si="67"/>
        <v>CUMPLIDO</v>
      </c>
      <c r="X174" s="149" t="s">
        <v>711</v>
      </c>
      <c r="Y174" s="149" t="s">
        <v>748</v>
      </c>
      <c r="Z174" s="149">
        <f t="shared" si="57"/>
        <v>1</v>
      </c>
      <c r="AA174" s="149" t="str">
        <f t="shared" si="63"/>
        <v>H37R16 - 1</v>
      </c>
      <c r="AB174" s="60">
        <f t="shared" si="58"/>
        <v>5</v>
      </c>
      <c r="AC174" s="60">
        <f t="shared" si="74"/>
        <v>5</v>
      </c>
      <c r="AD174" s="60" t="str">
        <f t="shared" si="69"/>
        <v>H37R16.</v>
      </c>
      <c r="AE174" s="60" t="str">
        <f t="shared" si="68"/>
        <v>H37R16</v>
      </c>
      <c r="AF174" s="68"/>
      <c r="AG174" s="68"/>
      <c r="AH174" s="68"/>
      <c r="AI174" s="15"/>
      <c r="AJ174" s="15"/>
      <c r="AK174" s="15"/>
      <c r="AL174" s="15"/>
      <c r="AM174" s="15"/>
      <c r="AN174" s="15"/>
      <c r="AO174" s="15"/>
    </row>
    <row r="175" spans="1:41" s="2" customFormat="1" ht="249.95" customHeight="1" x14ac:dyDescent="0.2">
      <c r="A175" s="79">
        <v>156</v>
      </c>
      <c r="B175" s="90">
        <v>174</v>
      </c>
      <c r="C175" s="109" t="s">
        <v>2527</v>
      </c>
      <c r="D175" s="101">
        <v>1405004</v>
      </c>
      <c r="E175" s="95" t="s">
        <v>615</v>
      </c>
      <c r="F175" s="115" t="s">
        <v>616</v>
      </c>
      <c r="G175" s="115" t="s">
        <v>1984</v>
      </c>
      <c r="H175" s="115" t="s">
        <v>1985</v>
      </c>
      <c r="I175" s="118" t="s">
        <v>1525</v>
      </c>
      <c r="J175" s="90">
        <v>1</v>
      </c>
      <c r="K175" s="116">
        <v>43040</v>
      </c>
      <c r="L175" s="116">
        <v>43099</v>
      </c>
      <c r="M175" s="117">
        <f t="shared" si="65"/>
        <v>8.4285714285714288</v>
      </c>
      <c r="N175" s="79" t="s">
        <v>1482</v>
      </c>
      <c r="O175" s="85">
        <v>1</v>
      </c>
      <c r="P175" s="79"/>
      <c r="Q175" s="88">
        <f t="shared" si="70"/>
        <v>100</v>
      </c>
      <c r="R175" s="89">
        <f t="shared" si="71"/>
        <v>8.4285714285714288</v>
      </c>
      <c r="S175" s="89">
        <f t="shared" ca="1" si="72"/>
        <v>8.4285714285714288</v>
      </c>
      <c r="T175" s="89">
        <f t="shared" ca="1" si="73"/>
        <v>8.4285714285714288</v>
      </c>
      <c r="U175" s="90" t="str">
        <f t="shared" si="64"/>
        <v>SI</v>
      </c>
      <c r="V175" s="148" t="str">
        <f t="shared" si="66"/>
        <v>CUMPLIDO</v>
      </c>
      <c r="W175" s="148" t="str">
        <f t="shared" si="67"/>
        <v>CUMPLIDO</v>
      </c>
      <c r="X175" s="149" t="s">
        <v>711</v>
      </c>
      <c r="Y175" s="149" t="s">
        <v>749</v>
      </c>
      <c r="Z175" s="149">
        <f t="shared" si="57"/>
        <v>1</v>
      </c>
      <c r="AA175" s="149" t="str">
        <f t="shared" si="63"/>
        <v>H38R16 - 1</v>
      </c>
      <c r="AB175" s="60">
        <f t="shared" si="58"/>
        <v>5</v>
      </c>
      <c r="AC175" s="60">
        <f t="shared" si="74"/>
        <v>5</v>
      </c>
      <c r="AD175" s="60" t="str">
        <f t="shared" si="69"/>
        <v>H38R16.</v>
      </c>
      <c r="AE175" s="60" t="str">
        <f t="shared" si="68"/>
        <v>H38R16</v>
      </c>
      <c r="AF175" s="68"/>
      <c r="AG175" s="68"/>
      <c r="AH175" s="68"/>
      <c r="AI175" s="15"/>
      <c r="AJ175" s="15"/>
      <c r="AK175" s="15"/>
      <c r="AL175" s="15"/>
      <c r="AM175" s="15"/>
      <c r="AN175" s="15"/>
      <c r="AO175" s="15"/>
    </row>
    <row r="176" spans="1:41" s="2" customFormat="1" ht="249.95" customHeight="1" x14ac:dyDescent="0.2">
      <c r="A176" s="79">
        <v>157</v>
      </c>
      <c r="B176" s="90">
        <v>175</v>
      </c>
      <c r="C176" s="109" t="s">
        <v>2529</v>
      </c>
      <c r="D176" s="101">
        <v>1405004</v>
      </c>
      <c r="E176" s="95" t="s">
        <v>1253</v>
      </c>
      <c r="F176" s="115" t="s">
        <v>617</v>
      </c>
      <c r="G176" s="115" t="s">
        <v>1250</v>
      </c>
      <c r="H176" s="115" t="s">
        <v>1251</v>
      </c>
      <c r="I176" s="118" t="s">
        <v>1252</v>
      </c>
      <c r="J176" s="90">
        <v>1</v>
      </c>
      <c r="K176" s="116">
        <v>43040</v>
      </c>
      <c r="L176" s="116">
        <v>43099</v>
      </c>
      <c r="M176" s="87">
        <f t="shared" si="65"/>
        <v>8.4285714285714288</v>
      </c>
      <c r="N176" s="79" t="s">
        <v>1236</v>
      </c>
      <c r="O176" s="85">
        <v>1</v>
      </c>
      <c r="P176" s="79"/>
      <c r="Q176" s="88">
        <f t="shared" si="70"/>
        <v>100</v>
      </c>
      <c r="R176" s="89">
        <f t="shared" si="71"/>
        <v>8.4285714285714288</v>
      </c>
      <c r="S176" s="89">
        <f t="shared" ca="1" si="72"/>
        <v>8.4285714285714288</v>
      </c>
      <c r="T176" s="89">
        <f t="shared" ca="1" si="73"/>
        <v>8.4285714285714288</v>
      </c>
      <c r="U176" s="90" t="str">
        <f t="shared" si="64"/>
        <v>SI</v>
      </c>
      <c r="V176" s="148" t="str">
        <f t="shared" si="66"/>
        <v>CUMPLIDO</v>
      </c>
      <c r="W176" s="148" t="str">
        <f t="shared" si="67"/>
        <v>CUMPLIDO</v>
      </c>
      <c r="X176" s="149" t="s">
        <v>711</v>
      </c>
      <c r="Y176" s="149" t="s">
        <v>750</v>
      </c>
      <c r="Z176" s="149">
        <f t="shared" si="57"/>
        <v>1</v>
      </c>
      <c r="AA176" s="149" t="str">
        <f t="shared" si="63"/>
        <v>H39R16 - 1</v>
      </c>
      <c r="AB176" s="60">
        <f t="shared" si="58"/>
        <v>5</v>
      </c>
      <c r="AC176" s="60">
        <f t="shared" si="74"/>
        <v>5</v>
      </c>
      <c r="AD176" s="60" t="str">
        <f t="shared" si="69"/>
        <v>H39R16.</v>
      </c>
      <c r="AE176" s="60" t="str">
        <f t="shared" si="68"/>
        <v>H39R16</v>
      </c>
      <c r="AF176" s="68"/>
      <c r="AG176" s="68"/>
      <c r="AH176" s="68"/>
      <c r="AI176" s="15"/>
      <c r="AJ176" s="15"/>
      <c r="AK176" s="15"/>
      <c r="AL176" s="15"/>
      <c r="AM176" s="15"/>
      <c r="AN176" s="15"/>
      <c r="AO176" s="15"/>
    </row>
    <row r="177" spans="1:41" s="2" customFormat="1" ht="249.95" customHeight="1" x14ac:dyDescent="0.2">
      <c r="A177" s="79">
        <v>158</v>
      </c>
      <c r="B177" s="90">
        <v>176</v>
      </c>
      <c r="C177" s="109" t="s">
        <v>2527</v>
      </c>
      <c r="D177" s="101">
        <v>1405004</v>
      </c>
      <c r="E177" s="95" t="s">
        <v>618</v>
      </c>
      <c r="F177" s="115" t="s">
        <v>619</v>
      </c>
      <c r="G177" s="103" t="s">
        <v>892</v>
      </c>
      <c r="H177" s="103" t="s">
        <v>893</v>
      </c>
      <c r="I177" s="105" t="s">
        <v>9</v>
      </c>
      <c r="J177" s="79">
        <v>1</v>
      </c>
      <c r="K177" s="86">
        <v>43040</v>
      </c>
      <c r="L177" s="86">
        <v>43099</v>
      </c>
      <c r="M177" s="87">
        <f t="shared" si="65"/>
        <v>8.4285714285714288</v>
      </c>
      <c r="N177" s="79" t="s">
        <v>28</v>
      </c>
      <c r="O177" s="85">
        <v>1</v>
      </c>
      <c r="P177" s="79"/>
      <c r="Q177" s="88">
        <f t="shared" si="70"/>
        <v>100</v>
      </c>
      <c r="R177" s="89">
        <f t="shared" si="71"/>
        <v>8.4285714285714288</v>
      </c>
      <c r="S177" s="89">
        <f t="shared" ca="1" si="72"/>
        <v>8.4285714285714288</v>
      </c>
      <c r="T177" s="89">
        <f t="shared" ca="1" si="73"/>
        <v>8.4285714285714288</v>
      </c>
      <c r="U177" s="90" t="str">
        <f t="shared" si="64"/>
        <v>SI</v>
      </c>
      <c r="V177" s="148" t="str">
        <f t="shared" si="66"/>
        <v>CUMPLIDO</v>
      </c>
      <c r="W177" s="148" t="str">
        <f t="shared" si="67"/>
        <v>CUMPLIDO</v>
      </c>
      <c r="X177" s="149" t="s">
        <v>711</v>
      </c>
      <c r="Y177" s="149" t="s">
        <v>751</v>
      </c>
      <c r="Z177" s="149">
        <f t="shared" si="57"/>
        <v>1</v>
      </c>
      <c r="AA177" s="149" t="str">
        <f t="shared" si="63"/>
        <v>H40R16 - 1</v>
      </c>
      <c r="AB177" s="60">
        <f t="shared" si="58"/>
        <v>5</v>
      </c>
      <c r="AC177" s="60">
        <f t="shared" si="74"/>
        <v>5</v>
      </c>
      <c r="AD177" s="60" t="str">
        <f t="shared" si="69"/>
        <v>H40R16.</v>
      </c>
      <c r="AE177" s="60" t="str">
        <f t="shared" si="68"/>
        <v>H40R16</v>
      </c>
      <c r="AF177" s="68"/>
      <c r="AG177" s="68"/>
      <c r="AH177" s="68"/>
      <c r="AI177" s="15"/>
      <c r="AJ177" s="15"/>
      <c r="AK177" s="15"/>
      <c r="AL177" s="15"/>
      <c r="AM177" s="15"/>
      <c r="AN177" s="15"/>
      <c r="AO177" s="15"/>
    </row>
    <row r="178" spans="1:41" s="2" customFormat="1" ht="249.95" customHeight="1" x14ac:dyDescent="0.2">
      <c r="A178" s="79">
        <v>159</v>
      </c>
      <c r="B178" s="90">
        <v>177</v>
      </c>
      <c r="C178" s="109" t="s">
        <v>2528</v>
      </c>
      <c r="D178" s="101">
        <v>1405004</v>
      </c>
      <c r="E178" s="95" t="s">
        <v>620</v>
      </c>
      <c r="F178" s="115" t="s">
        <v>621</v>
      </c>
      <c r="G178" s="103" t="s">
        <v>894</v>
      </c>
      <c r="H178" s="103" t="s">
        <v>895</v>
      </c>
      <c r="I178" s="105" t="s">
        <v>112</v>
      </c>
      <c r="J178" s="79">
        <v>1</v>
      </c>
      <c r="K178" s="86">
        <v>43040</v>
      </c>
      <c r="L178" s="86">
        <v>43099</v>
      </c>
      <c r="M178" s="87">
        <f t="shared" si="65"/>
        <v>8.4285714285714288</v>
      </c>
      <c r="N178" s="79" t="s">
        <v>28</v>
      </c>
      <c r="O178" s="85">
        <v>1</v>
      </c>
      <c r="P178" s="79"/>
      <c r="Q178" s="88">
        <f t="shared" si="70"/>
        <v>100</v>
      </c>
      <c r="R178" s="89">
        <f t="shared" si="71"/>
        <v>8.4285714285714288</v>
      </c>
      <c r="S178" s="89">
        <f t="shared" ca="1" si="72"/>
        <v>8.4285714285714288</v>
      </c>
      <c r="T178" s="89">
        <f t="shared" ca="1" si="73"/>
        <v>8.4285714285714288</v>
      </c>
      <c r="U178" s="90" t="str">
        <f t="shared" si="64"/>
        <v>SI</v>
      </c>
      <c r="V178" s="148" t="str">
        <f t="shared" si="66"/>
        <v>CUMPLIDO</v>
      </c>
      <c r="W178" s="148" t="str">
        <f t="shared" si="67"/>
        <v>CUMPLIDO</v>
      </c>
      <c r="X178" s="149" t="s">
        <v>711</v>
      </c>
      <c r="Y178" s="149" t="s">
        <v>752</v>
      </c>
      <c r="Z178" s="149">
        <f t="shared" si="57"/>
        <v>1</v>
      </c>
      <c r="AA178" s="149" t="str">
        <f t="shared" si="63"/>
        <v>H41R16 - 1</v>
      </c>
      <c r="AB178" s="60">
        <f t="shared" si="58"/>
        <v>5</v>
      </c>
      <c r="AC178" s="60">
        <f t="shared" si="74"/>
        <v>5</v>
      </c>
      <c r="AD178" s="60" t="str">
        <f t="shared" si="69"/>
        <v>H41R16.</v>
      </c>
      <c r="AE178" s="60" t="str">
        <f t="shared" si="68"/>
        <v>H41R16</v>
      </c>
      <c r="AF178" s="68"/>
      <c r="AG178" s="68"/>
      <c r="AH178" s="68"/>
      <c r="AI178" s="15"/>
      <c r="AJ178" s="15"/>
      <c r="AK178" s="15"/>
      <c r="AL178" s="15"/>
      <c r="AM178" s="15"/>
      <c r="AN178" s="15"/>
      <c r="AO178" s="15"/>
    </row>
    <row r="179" spans="1:41" s="15" customFormat="1" ht="107.25" customHeight="1" x14ac:dyDescent="0.2">
      <c r="A179" s="79">
        <v>160</v>
      </c>
      <c r="B179" s="90">
        <v>178</v>
      </c>
      <c r="C179" s="109" t="s">
        <v>2528</v>
      </c>
      <c r="D179" s="101">
        <v>1401003</v>
      </c>
      <c r="E179" s="102" t="s">
        <v>622</v>
      </c>
      <c r="F179" s="103" t="s">
        <v>623</v>
      </c>
      <c r="G179" s="103" t="s">
        <v>2043</v>
      </c>
      <c r="H179" s="103" t="s">
        <v>2042</v>
      </c>
      <c r="I179" s="105" t="s">
        <v>10</v>
      </c>
      <c r="J179" s="79">
        <v>1</v>
      </c>
      <c r="K179" s="86">
        <v>43040</v>
      </c>
      <c r="L179" s="86">
        <v>43099</v>
      </c>
      <c r="M179" s="87">
        <f t="shared" si="65"/>
        <v>8.4285714285714288</v>
      </c>
      <c r="N179" s="79" t="s">
        <v>28</v>
      </c>
      <c r="O179" s="85">
        <v>1</v>
      </c>
      <c r="P179" s="79"/>
      <c r="Q179" s="88">
        <f t="shared" si="70"/>
        <v>100</v>
      </c>
      <c r="R179" s="107">
        <f t="shared" si="71"/>
        <v>8.4285714285714288</v>
      </c>
      <c r="S179" s="107">
        <f t="shared" ca="1" si="72"/>
        <v>8.4285714285714288</v>
      </c>
      <c r="T179" s="107">
        <f t="shared" ca="1" si="73"/>
        <v>8.4285714285714288</v>
      </c>
      <c r="U179" s="90" t="str">
        <f t="shared" si="64"/>
        <v>SI</v>
      </c>
      <c r="V179" s="148" t="str">
        <f t="shared" si="66"/>
        <v>CUMPLIDO</v>
      </c>
      <c r="W179" s="148" t="str">
        <f t="shared" si="67"/>
        <v>CUMPLIDO</v>
      </c>
      <c r="X179" s="150" t="s">
        <v>711</v>
      </c>
      <c r="Y179" s="150" t="s">
        <v>753</v>
      </c>
      <c r="Z179" s="149">
        <f t="shared" si="57"/>
        <v>1</v>
      </c>
      <c r="AA179" s="150" t="str">
        <f t="shared" si="63"/>
        <v>H42R16 - 1</v>
      </c>
      <c r="AB179" s="60">
        <f t="shared" si="58"/>
        <v>5</v>
      </c>
      <c r="AC179" s="60">
        <f t="shared" si="74"/>
        <v>5</v>
      </c>
      <c r="AD179" s="60" t="str">
        <f t="shared" si="69"/>
        <v>H42R16.</v>
      </c>
      <c r="AE179" s="60" t="str">
        <f t="shared" si="68"/>
        <v>H42R16</v>
      </c>
      <c r="AF179" s="68"/>
      <c r="AG179" s="68"/>
      <c r="AH179" s="68"/>
    </row>
    <row r="180" spans="1:41" s="15" customFormat="1" ht="138.75" customHeight="1" x14ac:dyDescent="0.2">
      <c r="A180" s="79">
        <v>161</v>
      </c>
      <c r="B180" s="90">
        <v>179</v>
      </c>
      <c r="C180" s="109" t="s">
        <v>2527</v>
      </c>
      <c r="D180" s="101">
        <v>1405004</v>
      </c>
      <c r="E180" s="102" t="s">
        <v>2041</v>
      </c>
      <c r="F180" s="103" t="s">
        <v>624</v>
      </c>
      <c r="G180" s="103" t="s">
        <v>2050</v>
      </c>
      <c r="H180" s="103" t="s">
        <v>2051</v>
      </c>
      <c r="I180" s="105" t="s">
        <v>898</v>
      </c>
      <c r="J180" s="79">
        <v>1</v>
      </c>
      <c r="K180" s="86">
        <v>43040</v>
      </c>
      <c r="L180" s="86">
        <v>43099</v>
      </c>
      <c r="M180" s="87">
        <f t="shared" si="65"/>
        <v>8.4285714285714288</v>
      </c>
      <c r="N180" s="79" t="s">
        <v>28</v>
      </c>
      <c r="O180" s="85">
        <v>1</v>
      </c>
      <c r="P180" s="79"/>
      <c r="Q180" s="88">
        <f t="shared" si="70"/>
        <v>100</v>
      </c>
      <c r="R180" s="107">
        <f t="shared" si="71"/>
        <v>8.4285714285714288</v>
      </c>
      <c r="S180" s="107">
        <f t="shared" ca="1" si="72"/>
        <v>8.4285714285714288</v>
      </c>
      <c r="T180" s="107">
        <f t="shared" ca="1" si="73"/>
        <v>8.4285714285714288</v>
      </c>
      <c r="U180" s="90" t="str">
        <f t="shared" si="64"/>
        <v>SI</v>
      </c>
      <c r="V180" s="148" t="str">
        <f t="shared" si="66"/>
        <v>CUMPLIDO</v>
      </c>
      <c r="W180" s="148" t="str">
        <f t="shared" si="67"/>
        <v>CUMPLIDO</v>
      </c>
      <c r="X180" s="150" t="s">
        <v>711</v>
      </c>
      <c r="Y180" s="150" t="s">
        <v>754</v>
      </c>
      <c r="Z180" s="149">
        <f t="shared" si="57"/>
        <v>1</v>
      </c>
      <c r="AA180" s="150" t="str">
        <f t="shared" si="63"/>
        <v>H43R16 - 1</v>
      </c>
      <c r="AB180" s="60">
        <f t="shared" si="58"/>
        <v>5</v>
      </c>
      <c r="AC180" s="60">
        <f t="shared" si="74"/>
        <v>5</v>
      </c>
      <c r="AD180" s="60" t="str">
        <f t="shared" si="69"/>
        <v>H43R16.</v>
      </c>
      <c r="AE180" s="60" t="str">
        <f t="shared" si="68"/>
        <v>H43R16</v>
      </c>
      <c r="AF180" s="68"/>
      <c r="AG180" s="68"/>
      <c r="AH180" s="68"/>
    </row>
    <row r="181" spans="1:41" s="2" customFormat="1" ht="249.95" customHeight="1" x14ac:dyDescent="0.2">
      <c r="A181" s="79">
        <v>162</v>
      </c>
      <c r="B181" s="90">
        <v>180</v>
      </c>
      <c r="C181" s="109" t="s">
        <v>2527</v>
      </c>
      <c r="D181" s="101">
        <v>1405004</v>
      </c>
      <c r="E181" s="95" t="s">
        <v>2473</v>
      </c>
      <c r="F181" s="115" t="s">
        <v>625</v>
      </c>
      <c r="G181" s="103" t="s">
        <v>896</v>
      </c>
      <c r="H181" s="103" t="s">
        <v>897</v>
      </c>
      <c r="I181" s="105" t="s">
        <v>898</v>
      </c>
      <c r="J181" s="79">
        <v>1</v>
      </c>
      <c r="K181" s="86">
        <v>43040</v>
      </c>
      <c r="L181" s="86">
        <v>43099</v>
      </c>
      <c r="M181" s="87">
        <f>(+L181-K181)/7</f>
        <v>8.4285714285714288</v>
      </c>
      <c r="N181" s="79" t="s">
        <v>28</v>
      </c>
      <c r="O181" s="85">
        <v>1</v>
      </c>
      <c r="P181" s="79"/>
      <c r="Q181" s="88">
        <f t="shared" si="70"/>
        <v>100</v>
      </c>
      <c r="R181" s="89">
        <f t="shared" si="71"/>
        <v>8.4285714285714288</v>
      </c>
      <c r="S181" s="89">
        <f t="shared" ca="1" si="72"/>
        <v>8.4285714285714288</v>
      </c>
      <c r="T181" s="89">
        <f t="shared" ca="1" si="73"/>
        <v>8.4285714285714288</v>
      </c>
      <c r="U181" s="90" t="str">
        <f t="shared" si="64"/>
        <v>SI</v>
      </c>
      <c r="V181" s="148" t="str">
        <f t="shared" si="66"/>
        <v>CUMPLIDO</v>
      </c>
      <c r="W181" s="148" t="str">
        <f t="shared" si="67"/>
        <v>CUMPLIDO</v>
      </c>
      <c r="X181" s="149" t="s">
        <v>711</v>
      </c>
      <c r="Y181" s="149" t="s">
        <v>755</v>
      </c>
      <c r="Z181" s="149">
        <f t="shared" ref="Z181:Z244" si="75">IF(A181&lt;&gt;"",1,Z180+1)</f>
        <v>1</v>
      </c>
      <c r="AA181" s="149" t="str">
        <f t="shared" si="63"/>
        <v>H44R16 - 1</v>
      </c>
      <c r="AB181" s="60">
        <f t="shared" si="58"/>
        <v>5</v>
      </c>
      <c r="AC181" s="60">
        <f t="shared" si="74"/>
        <v>5</v>
      </c>
      <c r="AD181" s="60" t="str">
        <f t="shared" si="69"/>
        <v>H44R16.</v>
      </c>
      <c r="AE181" s="60" t="str">
        <f t="shared" si="68"/>
        <v>H44R16</v>
      </c>
      <c r="AF181" s="68"/>
      <c r="AG181" s="68"/>
      <c r="AH181" s="68" t="s">
        <v>562</v>
      </c>
      <c r="AI181" s="15"/>
      <c r="AJ181" s="15"/>
      <c r="AK181" s="15"/>
      <c r="AL181" s="15"/>
      <c r="AM181" s="15"/>
      <c r="AN181" s="15"/>
      <c r="AO181" s="15"/>
    </row>
    <row r="182" spans="1:41" s="2" customFormat="1" ht="249.95" customHeight="1" x14ac:dyDescent="0.2">
      <c r="A182" s="79">
        <v>163</v>
      </c>
      <c r="B182" s="90">
        <v>181</v>
      </c>
      <c r="C182" s="109" t="s">
        <v>2528</v>
      </c>
      <c r="D182" s="101">
        <v>1405004</v>
      </c>
      <c r="E182" s="95" t="s">
        <v>2474</v>
      </c>
      <c r="F182" s="115" t="s">
        <v>626</v>
      </c>
      <c r="G182" s="103" t="s">
        <v>899</v>
      </c>
      <c r="H182" s="103" t="s">
        <v>900</v>
      </c>
      <c r="I182" s="105" t="s">
        <v>112</v>
      </c>
      <c r="J182" s="79">
        <v>1</v>
      </c>
      <c r="K182" s="86">
        <v>43040</v>
      </c>
      <c r="L182" s="86">
        <v>43099</v>
      </c>
      <c r="M182" s="87">
        <f>(+L182-K182)/7</f>
        <v>8.4285714285714288</v>
      </c>
      <c r="N182" s="79" t="s">
        <v>28</v>
      </c>
      <c r="O182" s="85">
        <v>1</v>
      </c>
      <c r="P182" s="79"/>
      <c r="Q182" s="88">
        <f t="shared" si="70"/>
        <v>100</v>
      </c>
      <c r="R182" s="89">
        <f t="shared" si="71"/>
        <v>8.4285714285714288</v>
      </c>
      <c r="S182" s="89">
        <f t="shared" ca="1" si="72"/>
        <v>8.4285714285714288</v>
      </c>
      <c r="T182" s="89">
        <f t="shared" ca="1" si="73"/>
        <v>8.4285714285714288</v>
      </c>
      <c r="U182" s="90" t="str">
        <f t="shared" si="64"/>
        <v>SI</v>
      </c>
      <c r="V182" s="148" t="str">
        <f t="shared" si="66"/>
        <v>CUMPLIDO</v>
      </c>
      <c r="W182" s="148" t="str">
        <f t="shared" si="67"/>
        <v>CUMPLIDO</v>
      </c>
      <c r="X182" s="149" t="s">
        <v>711</v>
      </c>
      <c r="Y182" s="149" t="s">
        <v>756</v>
      </c>
      <c r="Z182" s="149">
        <f t="shared" si="75"/>
        <v>1</v>
      </c>
      <c r="AA182" s="149" t="str">
        <f t="shared" si="63"/>
        <v>H45R16 - 1</v>
      </c>
      <c r="AB182" s="60">
        <f t="shared" si="58"/>
        <v>5</v>
      </c>
      <c r="AC182" s="60">
        <f t="shared" si="74"/>
        <v>5</v>
      </c>
      <c r="AD182" s="60" t="str">
        <f t="shared" si="69"/>
        <v>H45R16.</v>
      </c>
      <c r="AE182" s="60" t="str">
        <f t="shared" si="68"/>
        <v>H45R16</v>
      </c>
      <c r="AF182" s="68"/>
      <c r="AG182" s="68"/>
      <c r="AH182" s="68"/>
      <c r="AI182" s="15"/>
      <c r="AJ182" s="15"/>
      <c r="AK182" s="15"/>
      <c r="AL182" s="15"/>
      <c r="AM182" s="15"/>
      <c r="AN182" s="15"/>
      <c r="AO182" s="15"/>
    </row>
    <row r="183" spans="1:41" s="2" customFormat="1" ht="249.95" customHeight="1" x14ac:dyDescent="0.2">
      <c r="A183" s="79">
        <v>164</v>
      </c>
      <c r="B183" s="90">
        <v>182</v>
      </c>
      <c r="C183" s="109" t="s">
        <v>2527</v>
      </c>
      <c r="D183" s="101">
        <v>1401003</v>
      </c>
      <c r="E183" s="95" t="s">
        <v>2475</v>
      </c>
      <c r="F183" s="115" t="s">
        <v>627</v>
      </c>
      <c r="G183" s="103" t="s">
        <v>901</v>
      </c>
      <c r="H183" s="103" t="s">
        <v>902</v>
      </c>
      <c r="I183" s="105" t="s">
        <v>903</v>
      </c>
      <c r="J183" s="79">
        <v>1</v>
      </c>
      <c r="K183" s="86">
        <v>43102</v>
      </c>
      <c r="L183" s="86">
        <v>43189</v>
      </c>
      <c r="M183" s="87">
        <f>(+L183-K183)/7</f>
        <v>12.428571428571429</v>
      </c>
      <c r="N183" s="79" t="s">
        <v>28</v>
      </c>
      <c r="O183" s="85">
        <v>0</v>
      </c>
      <c r="P183" s="79"/>
      <c r="Q183" s="88">
        <f t="shared" si="70"/>
        <v>0</v>
      </c>
      <c r="R183" s="89">
        <f t="shared" si="71"/>
        <v>0</v>
      </c>
      <c r="S183" s="89">
        <f t="shared" ca="1" si="72"/>
        <v>0</v>
      </c>
      <c r="T183" s="89">
        <f t="shared" ca="1" si="73"/>
        <v>12.428571428571429</v>
      </c>
      <c r="U183" s="90" t="str">
        <f t="shared" ca="1" si="64"/>
        <v>NO</v>
      </c>
      <c r="V183" s="148" t="str">
        <f t="shared" ca="1" si="66"/>
        <v>VENCIDO</v>
      </c>
      <c r="W183" s="148" t="str">
        <f t="shared" ca="1" si="67"/>
        <v>VENCIDO</v>
      </c>
      <c r="X183" s="149" t="s">
        <v>711</v>
      </c>
      <c r="Y183" s="149" t="s">
        <v>757</v>
      </c>
      <c r="Z183" s="149">
        <f t="shared" si="75"/>
        <v>1</v>
      </c>
      <c r="AA183" s="149" t="str">
        <f t="shared" si="63"/>
        <v>H46R16 - 1</v>
      </c>
      <c r="AB183" s="60">
        <f t="shared" ca="1" si="58"/>
        <v>1</v>
      </c>
      <c r="AC183" s="60">
        <f t="shared" ca="1" si="74"/>
        <v>1</v>
      </c>
      <c r="AD183" s="60" t="str">
        <f t="shared" si="69"/>
        <v>H46R16.</v>
      </c>
      <c r="AE183" s="60" t="str">
        <f t="shared" si="68"/>
        <v>H46R16</v>
      </c>
      <c r="AF183" s="68"/>
      <c r="AG183" s="68"/>
      <c r="AH183" s="68"/>
      <c r="AI183" s="15"/>
      <c r="AJ183" s="15"/>
      <c r="AK183" s="15"/>
      <c r="AL183" s="15"/>
      <c r="AM183" s="15"/>
      <c r="AN183" s="15"/>
      <c r="AO183" s="15"/>
    </row>
    <row r="184" spans="1:41" s="2" customFormat="1" ht="249.95" customHeight="1" x14ac:dyDescent="0.2">
      <c r="A184" s="79">
        <v>165</v>
      </c>
      <c r="B184" s="90">
        <v>183</v>
      </c>
      <c r="C184" s="109" t="s">
        <v>2527</v>
      </c>
      <c r="D184" s="101">
        <v>1405004</v>
      </c>
      <c r="E184" s="95" t="s">
        <v>628</v>
      </c>
      <c r="F184" s="115" t="s">
        <v>629</v>
      </c>
      <c r="G184" s="103" t="s">
        <v>904</v>
      </c>
      <c r="H184" s="103" t="s">
        <v>905</v>
      </c>
      <c r="I184" s="105" t="s">
        <v>10</v>
      </c>
      <c r="J184" s="79">
        <v>1</v>
      </c>
      <c r="K184" s="120">
        <v>43040</v>
      </c>
      <c r="L184" s="86">
        <v>43099</v>
      </c>
      <c r="M184" s="87">
        <f>(+L184-K184)/7</f>
        <v>8.4285714285714288</v>
      </c>
      <c r="N184" s="79" t="s">
        <v>28</v>
      </c>
      <c r="O184" s="85">
        <v>1</v>
      </c>
      <c r="P184" s="79"/>
      <c r="Q184" s="88">
        <f t="shared" si="70"/>
        <v>100</v>
      </c>
      <c r="R184" s="89">
        <f t="shared" si="71"/>
        <v>8.4285714285714288</v>
      </c>
      <c r="S184" s="89">
        <f t="shared" ca="1" si="72"/>
        <v>8.4285714285714288</v>
      </c>
      <c r="T184" s="89">
        <f t="shared" ca="1" si="73"/>
        <v>8.4285714285714288</v>
      </c>
      <c r="U184" s="90" t="str">
        <f t="shared" si="64"/>
        <v>SI</v>
      </c>
      <c r="V184" s="148" t="str">
        <f t="shared" si="66"/>
        <v>CUMPLIDO</v>
      </c>
      <c r="W184" s="148" t="str">
        <f t="shared" si="67"/>
        <v>CUMPLIDO</v>
      </c>
      <c r="X184" s="149" t="s">
        <v>711</v>
      </c>
      <c r="Y184" s="149" t="s">
        <v>758</v>
      </c>
      <c r="Z184" s="149">
        <f t="shared" si="75"/>
        <v>1</v>
      </c>
      <c r="AA184" s="149" t="str">
        <f t="shared" ref="AA184:AA247" si="76">CONCATENATE(Y184," - ",Z184)</f>
        <v>H47R16 - 1</v>
      </c>
      <c r="AB184" s="60">
        <f t="shared" si="58"/>
        <v>5</v>
      </c>
      <c r="AC184" s="60">
        <f t="shared" si="74"/>
        <v>5</v>
      </c>
      <c r="AD184" s="60" t="str">
        <f t="shared" si="69"/>
        <v>H47R16.</v>
      </c>
      <c r="AE184" s="60" t="str">
        <f t="shared" si="68"/>
        <v>H47R16</v>
      </c>
      <c r="AF184" s="68"/>
      <c r="AG184" s="68"/>
      <c r="AH184" s="68"/>
      <c r="AI184" s="15"/>
      <c r="AJ184" s="15"/>
      <c r="AK184" s="15"/>
      <c r="AL184" s="15"/>
      <c r="AM184" s="15"/>
      <c r="AN184" s="15"/>
      <c r="AO184" s="15"/>
    </row>
    <row r="185" spans="1:41" s="2" customFormat="1" ht="249.95" customHeight="1" x14ac:dyDescent="0.2">
      <c r="A185" s="79">
        <v>166</v>
      </c>
      <c r="B185" s="90">
        <v>184</v>
      </c>
      <c r="C185" s="109" t="s">
        <v>2527</v>
      </c>
      <c r="D185" s="101">
        <v>1405004</v>
      </c>
      <c r="E185" s="95" t="s">
        <v>1986</v>
      </c>
      <c r="F185" s="115" t="s">
        <v>630</v>
      </c>
      <c r="G185" s="103" t="s">
        <v>906</v>
      </c>
      <c r="H185" s="103" t="s">
        <v>907</v>
      </c>
      <c r="I185" s="105" t="s">
        <v>112</v>
      </c>
      <c r="J185" s="79">
        <v>1</v>
      </c>
      <c r="K185" s="120">
        <v>43040</v>
      </c>
      <c r="L185" s="86">
        <v>43099</v>
      </c>
      <c r="M185" s="87">
        <f>(+L185-K185)/7</f>
        <v>8.4285714285714288</v>
      </c>
      <c r="N185" s="79" t="s">
        <v>28</v>
      </c>
      <c r="O185" s="85">
        <v>1</v>
      </c>
      <c r="P185" s="79"/>
      <c r="Q185" s="88">
        <f t="shared" si="70"/>
        <v>100</v>
      </c>
      <c r="R185" s="89">
        <f t="shared" si="71"/>
        <v>8.4285714285714288</v>
      </c>
      <c r="S185" s="89">
        <f t="shared" ca="1" si="72"/>
        <v>8.4285714285714288</v>
      </c>
      <c r="T185" s="89">
        <f t="shared" ca="1" si="73"/>
        <v>8.4285714285714288</v>
      </c>
      <c r="U185" s="90" t="str">
        <f t="shared" si="64"/>
        <v>SI</v>
      </c>
      <c r="V185" s="148" t="str">
        <f t="shared" si="66"/>
        <v>CUMPLIDO</v>
      </c>
      <c r="W185" s="148" t="str">
        <f t="shared" si="67"/>
        <v>CUMPLIDO</v>
      </c>
      <c r="X185" s="149" t="s">
        <v>711</v>
      </c>
      <c r="Y185" s="149" t="s">
        <v>759</v>
      </c>
      <c r="Z185" s="149">
        <f t="shared" si="75"/>
        <v>1</v>
      </c>
      <c r="AA185" s="149" t="str">
        <f t="shared" si="76"/>
        <v>H48R16 - 1</v>
      </c>
      <c r="AB185" s="60">
        <f t="shared" ref="AB185:AB248" si="77">IF(V185="VENCIDO",1,IF(V185="PRÓXIMO A VENCER",2,IF(V185="EN TERMINO",3,IF(V185="CON AVANCE",4,IF(V185="CUMPLIDO",5,)))))</f>
        <v>5</v>
      </c>
      <c r="AC185" s="60">
        <f t="shared" si="74"/>
        <v>5</v>
      </c>
      <c r="AD185" s="60" t="str">
        <f t="shared" si="69"/>
        <v>H48R16.</v>
      </c>
      <c r="AE185" s="60" t="str">
        <f t="shared" si="68"/>
        <v>H48R16</v>
      </c>
      <c r="AF185" s="68"/>
      <c r="AG185" s="68"/>
      <c r="AH185" s="68"/>
      <c r="AI185" s="15"/>
      <c r="AJ185" s="15"/>
      <c r="AK185" s="15"/>
      <c r="AL185" s="15"/>
      <c r="AM185" s="15"/>
      <c r="AN185" s="15"/>
      <c r="AO185" s="15"/>
    </row>
    <row r="186" spans="1:41" s="15" customFormat="1" ht="122.25" customHeight="1" x14ac:dyDescent="0.2">
      <c r="A186" s="79">
        <f>A185+1</f>
        <v>167</v>
      </c>
      <c r="B186" s="90">
        <v>185</v>
      </c>
      <c r="C186" s="109" t="s">
        <v>2527</v>
      </c>
      <c r="D186" s="101">
        <v>1405004</v>
      </c>
      <c r="E186" s="102" t="s">
        <v>1935</v>
      </c>
      <c r="F186" s="103" t="s">
        <v>631</v>
      </c>
      <c r="G186" s="103" t="s">
        <v>2044</v>
      </c>
      <c r="H186" s="103" t="s">
        <v>2042</v>
      </c>
      <c r="I186" s="105" t="s">
        <v>10</v>
      </c>
      <c r="J186" s="120">
        <v>1</v>
      </c>
      <c r="K186" s="120">
        <v>43040</v>
      </c>
      <c r="L186" s="86">
        <v>43159</v>
      </c>
      <c r="M186" s="87">
        <f t="shared" si="65"/>
        <v>17</v>
      </c>
      <c r="N186" s="79" t="s">
        <v>28</v>
      </c>
      <c r="O186" s="85">
        <v>1</v>
      </c>
      <c r="P186" s="79"/>
      <c r="Q186" s="88">
        <f t="shared" si="70"/>
        <v>100</v>
      </c>
      <c r="R186" s="107">
        <f t="shared" si="71"/>
        <v>17</v>
      </c>
      <c r="S186" s="107">
        <f t="shared" ca="1" si="72"/>
        <v>17</v>
      </c>
      <c r="T186" s="107">
        <f t="shared" ca="1" si="73"/>
        <v>17</v>
      </c>
      <c r="U186" s="90" t="str">
        <f t="shared" si="64"/>
        <v>SI</v>
      </c>
      <c r="V186" s="148" t="str">
        <f t="shared" si="66"/>
        <v>CUMPLIDO</v>
      </c>
      <c r="W186" s="148" t="str">
        <f t="shared" si="67"/>
        <v>CUMPLIDO</v>
      </c>
      <c r="X186" s="150" t="s">
        <v>711</v>
      </c>
      <c r="Y186" s="150" t="s">
        <v>760</v>
      </c>
      <c r="Z186" s="149">
        <f t="shared" si="75"/>
        <v>1</v>
      </c>
      <c r="AA186" s="150" t="str">
        <f t="shared" si="76"/>
        <v>H49R16 - 1</v>
      </c>
      <c r="AB186" s="60">
        <f t="shared" si="77"/>
        <v>5</v>
      </c>
      <c r="AC186" s="60">
        <f t="shared" si="74"/>
        <v>5</v>
      </c>
      <c r="AD186" s="60" t="str">
        <f t="shared" si="69"/>
        <v>H49R16.</v>
      </c>
      <c r="AE186" s="60" t="str">
        <f t="shared" si="68"/>
        <v>H49R16</v>
      </c>
      <c r="AF186" s="68"/>
      <c r="AG186" s="68"/>
      <c r="AH186" s="68"/>
    </row>
    <row r="187" spans="1:41" s="2" customFormat="1" ht="249.95" customHeight="1" x14ac:dyDescent="0.2">
      <c r="A187" s="79">
        <f>A186+1</f>
        <v>168</v>
      </c>
      <c r="B187" s="90">
        <v>186</v>
      </c>
      <c r="C187" s="109" t="s">
        <v>2528</v>
      </c>
      <c r="D187" s="101">
        <v>1405004</v>
      </c>
      <c r="E187" s="95" t="s">
        <v>632</v>
      </c>
      <c r="F187" s="115" t="s">
        <v>626</v>
      </c>
      <c r="G187" s="103" t="s">
        <v>908</v>
      </c>
      <c r="H187" s="103" t="s">
        <v>909</v>
      </c>
      <c r="I187" s="105" t="s">
        <v>112</v>
      </c>
      <c r="J187" s="79">
        <v>1</v>
      </c>
      <c r="K187" s="120">
        <v>43040</v>
      </c>
      <c r="L187" s="86">
        <v>43099</v>
      </c>
      <c r="M187" s="87">
        <f t="shared" si="65"/>
        <v>8.4285714285714288</v>
      </c>
      <c r="N187" s="79" t="s">
        <v>28</v>
      </c>
      <c r="O187" s="85">
        <v>1</v>
      </c>
      <c r="P187" s="79"/>
      <c r="Q187" s="88">
        <f t="shared" si="70"/>
        <v>100</v>
      </c>
      <c r="R187" s="89">
        <f t="shared" si="71"/>
        <v>8.4285714285714288</v>
      </c>
      <c r="S187" s="89">
        <f t="shared" ca="1" si="72"/>
        <v>8.4285714285714288</v>
      </c>
      <c r="T187" s="89">
        <f t="shared" ca="1" si="73"/>
        <v>8.4285714285714288</v>
      </c>
      <c r="U187" s="90" t="str">
        <f t="shared" si="64"/>
        <v>SI</v>
      </c>
      <c r="V187" s="148" t="str">
        <f t="shared" si="66"/>
        <v>CUMPLIDO</v>
      </c>
      <c r="W187" s="148" t="str">
        <f t="shared" si="67"/>
        <v>CUMPLIDO</v>
      </c>
      <c r="X187" s="149" t="s">
        <v>711</v>
      </c>
      <c r="Y187" s="149" t="s">
        <v>761</v>
      </c>
      <c r="Z187" s="149">
        <f t="shared" si="75"/>
        <v>1</v>
      </c>
      <c r="AA187" s="149" t="str">
        <f t="shared" si="76"/>
        <v>H50R16 - 1</v>
      </c>
      <c r="AB187" s="60">
        <f t="shared" si="77"/>
        <v>5</v>
      </c>
      <c r="AC187" s="60">
        <f t="shared" si="74"/>
        <v>5</v>
      </c>
      <c r="AD187" s="60" t="str">
        <f t="shared" si="69"/>
        <v>H50R16.</v>
      </c>
      <c r="AE187" s="60" t="str">
        <f t="shared" si="68"/>
        <v>H50R16</v>
      </c>
      <c r="AF187" s="68"/>
      <c r="AG187" s="68"/>
      <c r="AH187" s="68"/>
      <c r="AI187" s="15"/>
      <c r="AJ187" s="15"/>
      <c r="AK187" s="15"/>
      <c r="AL187" s="15"/>
      <c r="AM187" s="15"/>
      <c r="AN187" s="15"/>
      <c r="AO187" s="15"/>
    </row>
    <row r="188" spans="1:41" s="2" customFormat="1" ht="249.95" customHeight="1" x14ac:dyDescent="0.2">
      <c r="A188" s="79">
        <f t="shared" ref="A188:A249" si="78">A187+1</f>
        <v>169</v>
      </c>
      <c r="B188" s="90">
        <v>187</v>
      </c>
      <c r="C188" s="109" t="s">
        <v>2528</v>
      </c>
      <c r="D188" s="101">
        <v>1405004</v>
      </c>
      <c r="E188" s="95" t="s">
        <v>633</v>
      </c>
      <c r="F188" s="115" t="s">
        <v>634</v>
      </c>
      <c r="G188" s="103" t="s">
        <v>910</v>
      </c>
      <c r="H188" s="103" t="s">
        <v>911</v>
      </c>
      <c r="I188" s="105" t="s">
        <v>912</v>
      </c>
      <c r="J188" s="79">
        <v>1</v>
      </c>
      <c r="K188" s="120">
        <v>43040</v>
      </c>
      <c r="L188" s="86">
        <v>43099</v>
      </c>
      <c r="M188" s="87">
        <f t="shared" si="65"/>
        <v>8.4285714285714288</v>
      </c>
      <c r="N188" s="79" t="s">
        <v>28</v>
      </c>
      <c r="O188" s="85">
        <v>1</v>
      </c>
      <c r="P188" s="79"/>
      <c r="Q188" s="88">
        <f t="shared" si="70"/>
        <v>100</v>
      </c>
      <c r="R188" s="89">
        <f t="shared" si="71"/>
        <v>8.4285714285714288</v>
      </c>
      <c r="S188" s="89">
        <f t="shared" ca="1" si="72"/>
        <v>8.4285714285714288</v>
      </c>
      <c r="T188" s="89">
        <f t="shared" ca="1" si="73"/>
        <v>8.4285714285714288</v>
      </c>
      <c r="U188" s="90" t="str">
        <f t="shared" si="64"/>
        <v>SI</v>
      </c>
      <c r="V188" s="148" t="str">
        <f t="shared" si="66"/>
        <v>CUMPLIDO</v>
      </c>
      <c r="W188" s="148" t="str">
        <f t="shared" si="67"/>
        <v>CUMPLIDO</v>
      </c>
      <c r="X188" s="149" t="s">
        <v>711</v>
      </c>
      <c r="Y188" s="149" t="s">
        <v>762</v>
      </c>
      <c r="Z188" s="149">
        <f t="shared" si="75"/>
        <v>1</v>
      </c>
      <c r="AA188" s="149" t="str">
        <f t="shared" si="76"/>
        <v>H51R16 - 1</v>
      </c>
      <c r="AB188" s="60">
        <f t="shared" si="77"/>
        <v>5</v>
      </c>
      <c r="AC188" s="60">
        <f t="shared" si="74"/>
        <v>5</v>
      </c>
      <c r="AD188" s="60" t="str">
        <f t="shared" si="69"/>
        <v>H51R16.</v>
      </c>
      <c r="AE188" s="60" t="str">
        <f t="shared" si="68"/>
        <v>H51R16</v>
      </c>
      <c r="AF188" s="68"/>
      <c r="AG188" s="68"/>
      <c r="AH188" s="68"/>
      <c r="AI188" s="15"/>
      <c r="AJ188" s="15"/>
      <c r="AK188" s="15"/>
      <c r="AL188" s="15"/>
      <c r="AM188" s="15"/>
      <c r="AN188" s="15"/>
      <c r="AO188" s="15"/>
    </row>
    <row r="189" spans="1:41" s="2" customFormat="1" ht="249.95" customHeight="1" x14ac:dyDescent="0.2">
      <c r="A189" s="79">
        <f t="shared" si="78"/>
        <v>170</v>
      </c>
      <c r="B189" s="90">
        <v>188</v>
      </c>
      <c r="C189" s="109" t="s">
        <v>2528</v>
      </c>
      <c r="D189" s="101">
        <v>1405004</v>
      </c>
      <c r="E189" s="95" t="s">
        <v>635</v>
      </c>
      <c r="F189" s="115" t="s">
        <v>636</v>
      </c>
      <c r="G189" s="103" t="s">
        <v>913</v>
      </c>
      <c r="H189" s="103" t="s">
        <v>900</v>
      </c>
      <c r="I189" s="105" t="s">
        <v>112</v>
      </c>
      <c r="J189" s="79">
        <v>1</v>
      </c>
      <c r="K189" s="120">
        <v>43040</v>
      </c>
      <c r="L189" s="86">
        <v>43099</v>
      </c>
      <c r="M189" s="87">
        <f t="shared" si="65"/>
        <v>8.4285714285714288</v>
      </c>
      <c r="N189" s="79" t="s">
        <v>28</v>
      </c>
      <c r="O189" s="85">
        <v>1</v>
      </c>
      <c r="P189" s="79"/>
      <c r="Q189" s="88">
        <f t="shared" si="70"/>
        <v>100</v>
      </c>
      <c r="R189" s="89">
        <f t="shared" si="71"/>
        <v>8.4285714285714288</v>
      </c>
      <c r="S189" s="89">
        <f t="shared" ca="1" si="72"/>
        <v>8.4285714285714288</v>
      </c>
      <c r="T189" s="89">
        <f t="shared" ca="1" si="73"/>
        <v>8.4285714285714288</v>
      </c>
      <c r="U189" s="90" t="str">
        <f t="shared" si="64"/>
        <v>SI</v>
      </c>
      <c r="V189" s="148" t="str">
        <f t="shared" si="66"/>
        <v>CUMPLIDO</v>
      </c>
      <c r="W189" s="148" t="str">
        <f t="shared" si="67"/>
        <v>CUMPLIDO</v>
      </c>
      <c r="X189" s="149" t="s">
        <v>711</v>
      </c>
      <c r="Y189" s="149" t="s">
        <v>763</v>
      </c>
      <c r="Z189" s="149">
        <f t="shared" si="75"/>
        <v>1</v>
      </c>
      <c r="AA189" s="149" t="str">
        <f t="shared" si="76"/>
        <v>H52R16 - 1</v>
      </c>
      <c r="AB189" s="60">
        <f t="shared" si="77"/>
        <v>5</v>
      </c>
      <c r="AC189" s="60">
        <f t="shared" si="74"/>
        <v>5</v>
      </c>
      <c r="AD189" s="60" t="str">
        <f t="shared" si="69"/>
        <v>H52R16.</v>
      </c>
      <c r="AE189" s="60" t="str">
        <f t="shared" si="68"/>
        <v>H52R16</v>
      </c>
      <c r="AF189" s="68"/>
      <c r="AG189" s="68"/>
      <c r="AH189" s="68"/>
      <c r="AI189" s="15"/>
      <c r="AJ189" s="15"/>
      <c r="AK189" s="15"/>
      <c r="AL189" s="15"/>
      <c r="AM189" s="15"/>
      <c r="AN189" s="15"/>
      <c r="AO189" s="15"/>
    </row>
    <row r="190" spans="1:41" s="2" customFormat="1" ht="249.95" customHeight="1" x14ac:dyDescent="0.2">
      <c r="A190" s="79">
        <f t="shared" si="78"/>
        <v>171</v>
      </c>
      <c r="B190" s="90">
        <v>189</v>
      </c>
      <c r="C190" s="109" t="s">
        <v>2527</v>
      </c>
      <c r="D190" s="101">
        <v>1405004</v>
      </c>
      <c r="E190" s="95" t="s">
        <v>1923</v>
      </c>
      <c r="F190" s="115" t="s">
        <v>637</v>
      </c>
      <c r="G190" s="121" t="s">
        <v>914</v>
      </c>
      <c r="H190" s="103" t="s">
        <v>900</v>
      </c>
      <c r="I190" s="105" t="s">
        <v>112</v>
      </c>
      <c r="J190" s="79">
        <v>1</v>
      </c>
      <c r="K190" s="120">
        <v>43040</v>
      </c>
      <c r="L190" s="86">
        <v>43099</v>
      </c>
      <c r="M190" s="87">
        <f t="shared" si="65"/>
        <v>8.4285714285714288</v>
      </c>
      <c r="N190" s="79" t="s">
        <v>28</v>
      </c>
      <c r="O190" s="85">
        <v>1</v>
      </c>
      <c r="P190" s="79"/>
      <c r="Q190" s="88">
        <f t="shared" si="70"/>
        <v>100</v>
      </c>
      <c r="R190" s="89">
        <f t="shared" si="71"/>
        <v>8.4285714285714288</v>
      </c>
      <c r="S190" s="89">
        <f t="shared" ca="1" si="72"/>
        <v>8.4285714285714288</v>
      </c>
      <c r="T190" s="89">
        <f t="shared" ca="1" si="73"/>
        <v>8.4285714285714288</v>
      </c>
      <c r="U190" s="90" t="str">
        <f t="shared" si="64"/>
        <v>SI</v>
      </c>
      <c r="V190" s="148" t="str">
        <f t="shared" si="66"/>
        <v>CUMPLIDO</v>
      </c>
      <c r="W190" s="148" t="str">
        <f t="shared" si="67"/>
        <v>CUMPLIDO</v>
      </c>
      <c r="X190" s="149" t="s">
        <v>711</v>
      </c>
      <c r="Y190" s="149" t="s">
        <v>764</v>
      </c>
      <c r="Z190" s="149">
        <f t="shared" si="75"/>
        <v>1</v>
      </c>
      <c r="AA190" s="149" t="str">
        <f t="shared" si="76"/>
        <v>H53R16 - 1</v>
      </c>
      <c r="AB190" s="60">
        <f t="shared" si="77"/>
        <v>5</v>
      </c>
      <c r="AC190" s="60">
        <f t="shared" si="74"/>
        <v>5</v>
      </c>
      <c r="AD190" s="60" t="str">
        <f t="shared" si="69"/>
        <v>H53R16.</v>
      </c>
      <c r="AE190" s="60" t="str">
        <f t="shared" si="68"/>
        <v>H53R16</v>
      </c>
      <c r="AF190" s="68"/>
      <c r="AG190" s="68"/>
      <c r="AH190" s="68"/>
      <c r="AI190" s="15"/>
      <c r="AJ190" s="15"/>
      <c r="AK190" s="15"/>
      <c r="AL190" s="15"/>
      <c r="AM190" s="15"/>
      <c r="AN190" s="15"/>
      <c r="AO190" s="15"/>
    </row>
    <row r="191" spans="1:41" s="2" customFormat="1" ht="249.95" customHeight="1" x14ac:dyDescent="0.2">
      <c r="A191" s="79">
        <f t="shared" si="78"/>
        <v>172</v>
      </c>
      <c r="B191" s="90">
        <v>190</v>
      </c>
      <c r="C191" s="109" t="s">
        <v>2527</v>
      </c>
      <c r="D191" s="101">
        <v>1405004</v>
      </c>
      <c r="E191" s="95" t="s">
        <v>638</v>
      </c>
      <c r="F191" s="115" t="s">
        <v>639</v>
      </c>
      <c r="G191" s="103" t="s">
        <v>915</v>
      </c>
      <c r="H191" s="103" t="s">
        <v>916</v>
      </c>
      <c r="I191" s="105" t="s">
        <v>898</v>
      </c>
      <c r="J191" s="79">
        <v>1</v>
      </c>
      <c r="K191" s="120">
        <v>43040</v>
      </c>
      <c r="L191" s="86">
        <v>43099</v>
      </c>
      <c r="M191" s="87">
        <f t="shared" si="65"/>
        <v>8.4285714285714288</v>
      </c>
      <c r="N191" s="79" t="s">
        <v>28</v>
      </c>
      <c r="O191" s="85">
        <v>1</v>
      </c>
      <c r="P191" s="79"/>
      <c r="Q191" s="88">
        <f t="shared" si="70"/>
        <v>100</v>
      </c>
      <c r="R191" s="89">
        <f t="shared" si="71"/>
        <v>8.4285714285714288</v>
      </c>
      <c r="S191" s="89">
        <f t="shared" ca="1" si="72"/>
        <v>8.4285714285714288</v>
      </c>
      <c r="T191" s="89">
        <f t="shared" ca="1" si="73"/>
        <v>8.4285714285714288</v>
      </c>
      <c r="U191" s="90" t="str">
        <f t="shared" si="64"/>
        <v>SI</v>
      </c>
      <c r="V191" s="148" t="str">
        <f t="shared" si="66"/>
        <v>CUMPLIDO</v>
      </c>
      <c r="W191" s="148" t="str">
        <f t="shared" si="67"/>
        <v>CUMPLIDO</v>
      </c>
      <c r="X191" s="149" t="s">
        <v>711</v>
      </c>
      <c r="Y191" s="149" t="s">
        <v>765</v>
      </c>
      <c r="Z191" s="149">
        <f t="shared" si="75"/>
        <v>1</v>
      </c>
      <c r="AA191" s="149" t="str">
        <f t="shared" si="76"/>
        <v>H54R16 - 1</v>
      </c>
      <c r="AB191" s="60">
        <f t="shared" si="77"/>
        <v>5</v>
      </c>
      <c r="AC191" s="60">
        <f t="shared" si="74"/>
        <v>5</v>
      </c>
      <c r="AD191" s="60" t="str">
        <f t="shared" si="69"/>
        <v>H54R16.</v>
      </c>
      <c r="AE191" s="60" t="str">
        <f t="shared" si="68"/>
        <v>H54R16</v>
      </c>
      <c r="AF191" s="68"/>
      <c r="AG191" s="68"/>
      <c r="AH191" s="68"/>
      <c r="AI191" s="15"/>
      <c r="AJ191" s="15"/>
      <c r="AK191" s="15"/>
      <c r="AL191" s="15"/>
      <c r="AM191" s="15"/>
      <c r="AN191" s="15"/>
      <c r="AO191" s="15"/>
    </row>
    <row r="192" spans="1:41" s="2" customFormat="1" ht="249.95" customHeight="1" x14ac:dyDescent="0.2">
      <c r="A192" s="79">
        <f t="shared" si="78"/>
        <v>173</v>
      </c>
      <c r="B192" s="90">
        <v>191</v>
      </c>
      <c r="C192" s="109" t="s">
        <v>2528</v>
      </c>
      <c r="D192" s="101">
        <v>1405004</v>
      </c>
      <c r="E192" s="95" t="s">
        <v>1256</v>
      </c>
      <c r="F192" s="115" t="s">
        <v>640</v>
      </c>
      <c r="G192" s="115" t="s">
        <v>1254</v>
      </c>
      <c r="H192" s="115" t="s">
        <v>1257</v>
      </c>
      <c r="I192" s="118" t="s">
        <v>1255</v>
      </c>
      <c r="J192" s="90">
        <v>3</v>
      </c>
      <c r="K192" s="116">
        <v>43040</v>
      </c>
      <c r="L192" s="116">
        <v>43342</v>
      </c>
      <c r="M192" s="87">
        <f t="shared" si="65"/>
        <v>43.142857142857146</v>
      </c>
      <c r="N192" s="79" t="s">
        <v>1236</v>
      </c>
      <c r="O192" s="85">
        <v>0.5</v>
      </c>
      <c r="P192" s="79"/>
      <c r="Q192" s="88">
        <f t="shared" si="70"/>
        <v>16.666666666666664</v>
      </c>
      <c r="R192" s="89">
        <f t="shared" si="71"/>
        <v>7.1904761904761907</v>
      </c>
      <c r="S192" s="89">
        <f t="shared" ca="1" si="72"/>
        <v>7.1904761904761907</v>
      </c>
      <c r="T192" s="89">
        <f t="shared" ca="1" si="73"/>
        <v>43.142857142857146</v>
      </c>
      <c r="U192" s="90" t="str">
        <f t="shared" ca="1" si="64"/>
        <v>NO</v>
      </c>
      <c r="V192" s="148" t="str">
        <f t="shared" ca="1" si="66"/>
        <v>VENCIDO</v>
      </c>
      <c r="W192" s="148" t="str">
        <f t="shared" ca="1" si="67"/>
        <v>VENCIDO</v>
      </c>
      <c r="X192" s="149" t="s">
        <v>711</v>
      </c>
      <c r="Y192" s="149" t="s">
        <v>766</v>
      </c>
      <c r="Z192" s="149">
        <f t="shared" si="75"/>
        <v>1</v>
      </c>
      <c r="AA192" s="149" t="str">
        <f t="shared" si="76"/>
        <v>H55R16 - 1</v>
      </c>
      <c r="AB192" s="60">
        <f t="shared" ca="1" si="77"/>
        <v>1</v>
      </c>
      <c r="AC192" s="60">
        <f t="shared" ca="1" si="74"/>
        <v>1</v>
      </c>
      <c r="AD192" s="60" t="str">
        <f t="shared" si="69"/>
        <v>H55R16.</v>
      </c>
      <c r="AE192" s="60" t="str">
        <f t="shared" si="68"/>
        <v>H55R16</v>
      </c>
      <c r="AF192" s="68"/>
      <c r="AG192" s="68"/>
      <c r="AH192" s="68"/>
      <c r="AI192" s="15"/>
      <c r="AJ192" s="15"/>
      <c r="AK192" s="15"/>
      <c r="AL192" s="15"/>
      <c r="AM192" s="15"/>
      <c r="AN192" s="15"/>
      <c r="AO192" s="15"/>
    </row>
    <row r="193" spans="1:41" s="2" customFormat="1" ht="249.95" customHeight="1" x14ac:dyDescent="0.2">
      <c r="A193" s="79">
        <f t="shared" si="78"/>
        <v>174</v>
      </c>
      <c r="B193" s="90">
        <v>192</v>
      </c>
      <c r="C193" s="109" t="s">
        <v>2533</v>
      </c>
      <c r="D193" s="101">
        <v>1405004</v>
      </c>
      <c r="E193" s="95" t="s">
        <v>2476</v>
      </c>
      <c r="F193" s="115" t="s">
        <v>641</v>
      </c>
      <c r="G193" s="103" t="s">
        <v>917</v>
      </c>
      <c r="H193" s="103" t="s">
        <v>918</v>
      </c>
      <c r="I193" s="105" t="s">
        <v>928</v>
      </c>
      <c r="J193" s="79">
        <v>1</v>
      </c>
      <c r="K193" s="86">
        <v>43040</v>
      </c>
      <c r="L193" s="86">
        <v>43099</v>
      </c>
      <c r="M193" s="87">
        <f t="shared" si="65"/>
        <v>8.4285714285714288</v>
      </c>
      <c r="N193" s="79" t="s">
        <v>919</v>
      </c>
      <c r="O193" s="85">
        <v>1</v>
      </c>
      <c r="P193" s="79"/>
      <c r="Q193" s="88">
        <f t="shared" si="70"/>
        <v>100</v>
      </c>
      <c r="R193" s="89">
        <f t="shared" si="71"/>
        <v>8.4285714285714288</v>
      </c>
      <c r="S193" s="89">
        <f t="shared" ca="1" si="72"/>
        <v>8.4285714285714288</v>
      </c>
      <c r="T193" s="89">
        <f t="shared" ca="1" si="73"/>
        <v>8.4285714285714288</v>
      </c>
      <c r="U193" s="90" t="str">
        <f t="shared" si="64"/>
        <v>SI</v>
      </c>
      <c r="V193" s="148" t="str">
        <f t="shared" si="66"/>
        <v>CUMPLIDO</v>
      </c>
      <c r="W193" s="148" t="str">
        <f t="shared" si="67"/>
        <v>CUMPLIDO</v>
      </c>
      <c r="X193" s="149" t="s">
        <v>711</v>
      </c>
      <c r="Y193" s="149" t="s">
        <v>767</v>
      </c>
      <c r="Z193" s="149">
        <f t="shared" si="75"/>
        <v>1</v>
      </c>
      <c r="AA193" s="149" t="str">
        <f t="shared" si="76"/>
        <v>H56R16 - 1</v>
      </c>
      <c r="AB193" s="60">
        <f t="shared" si="77"/>
        <v>5</v>
      </c>
      <c r="AC193" s="60">
        <f t="shared" si="74"/>
        <v>5</v>
      </c>
      <c r="AD193" s="60" t="str">
        <f t="shared" si="69"/>
        <v>H56R16.</v>
      </c>
      <c r="AE193" s="60" t="str">
        <f t="shared" si="68"/>
        <v>H56R16</v>
      </c>
      <c r="AF193" s="68"/>
      <c r="AG193" s="68"/>
      <c r="AH193" s="68"/>
      <c r="AI193" s="15"/>
      <c r="AJ193" s="15"/>
      <c r="AK193" s="15"/>
      <c r="AL193" s="15"/>
      <c r="AM193" s="15"/>
      <c r="AN193" s="15"/>
      <c r="AO193" s="15"/>
    </row>
    <row r="194" spans="1:41" s="2" customFormat="1" ht="249.95" customHeight="1" x14ac:dyDescent="0.2">
      <c r="A194" s="79">
        <f t="shared" si="78"/>
        <v>175</v>
      </c>
      <c r="B194" s="90">
        <v>193</v>
      </c>
      <c r="C194" s="109" t="s">
        <v>2534</v>
      </c>
      <c r="D194" s="101">
        <v>10405004</v>
      </c>
      <c r="E194" s="95" t="s">
        <v>1261</v>
      </c>
      <c r="F194" s="115" t="s">
        <v>642</v>
      </c>
      <c r="G194" s="115" t="s">
        <v>1258</v>
      </c>
      <c r="H194" s="115" t="s">
        <v>1259</v>
      </c>
      <c r="I194" s="118" t="s">
        <v>1260</v>
      </c>
      <c r="J194" s="90">
        <v>1</v>
      </c>
      <c r="K194" s="116">
        <v>43040</v>
      </c>
      <c r="L194" s="116">
        <v>43220</v>
      </c>
      <c r="M194" s="117">
        <f t="shared" si="65"/>
        <v>25.714285714285715</v>
      </c>
      <c r="N194" s="79" t="s">
        <v>1236</v>
      </c>
      <c r="O194" s="85">
        <v>0.33</v>
      </c>
      <c r="P194" s="79"/>
      <c r="Q194" s="88">
        <f t="shared" si="70"/>
        <v>33</v>
      </c>
      <c r="R194" s="89">
        <f t="shared" si="71"/>
        <v>8.4857142857142858</v>
      </c>
      <c r="S194" s="89">
        <f t="shared" ca="1" si="72"/>
        <v>8.4857142857142858</v>
      </c>
      <c r="T194" s="89">
        <f t="shared" ca="1" si="73"/>
        <v>25.714285714285715</v>
      </c>
      <c r="U194" s="90" t="str">
        <f t="shared" ca="1" si="64"/>
        <v>NO</v>
      </c>
      <c r="V194" s="148" t="str">
        <f t="shared" ca="1" si="66"/>
        <v>VENCIDO</v>
      </c>
      <c r="W194" s="148" t="str">
        <f t="shared" ca="1" si="67"/>
        <v>VENCIDO</v>
      </c>
      <c r="X194" s="149" t="s">
        <v>711</v>
      </c>
      <c r="Y194" s="149" t="s">
        <v>768</v>
      </c>
      <c r="Z194" s="149">
        <f t="shared" si="75"/>
        <v>1</v>
      </c>
      <c r="AA194" s="149" t="str">
        <f t="shared" si="76"/>
        <v>H57R16 - 1</v>
      </c>
      <c r="AB194" s="60">
        <f t="shared" ca="1" si="77"/>
        <v>1</v>
      </c>
      <c r="AC194" s="60">
        <f t="shared" ca="1" si="74"/>
        <v>1</v>
      </c>
      <c r="AD194" s="60" t="str">
        <f t="shared" si="69"/>
        <v>H57R16.</v>
      </c>
      <c r="AE194" s="60" t="str">
        <f t="shared" si="68"/>
        <v>H57R16</v>
      </c>
      <c r="AF194" s="68"/>
      <c r="AG194" s="68"/>
      <c r="AH194" s="68"/>
      <c r="AI194" s="15"/>
      <c r="AJ194" s="15"/>
      <c r="AK194" s="15"/>
      <c r="AL194" s="15"/>
      <c r="AM194" s="15"/>
      <c r="AN194" s="15"/>
      <c r="AO194" s="15"/>
    </row>
    <row r="195" spans="1:41" s="2" customFormat="1" ht="249.95" customHeight="1" x14ac:dyDescent="0.2">
      <c r="A195" s="79">
        <f t="shared" si="78"/>
        <v>176</v>
      </c>
      <c r="B195" s="90">
        <v>194</v>
      </c>
      <c r="C195" s="109" t="s">
        <v>2528</v>
      </c>
      <c r="D195" s="101">
        <v>1405004</v>
      </c>
      <c r="E195" s="95" t="s">
        <v>1526</v>
      </c>
      <c r="F195" s="115" t="s">
        <v>1527</v>
      </c>
      <c r="G195" s="115" t="s">
        <v>1987</v>
      </c>
      <c r="H195" s="115" t="s">
        <v>1528</v>
      </c>
      <c r="I195" s="118" t="s">
        <v>1529</v>
      </c>
      <c r="J195" s="90">
        <v>1</v>
      </c>
      <c r="K195" s="116">
        <v>43040</v>
      </c>
      <c r="L195" s="116">
        <v>43189</v>
      </c>
      <c r="M195" s="87">
        <f t="shared" si="65"/>
        <v>21.285714285714285</v>
      </c>
      <c r="N195" s="79" t="s">
        <v>1482</v>
      </c>
      <c r="O195" s="85">
        <v>0</v>
      </c>
      <c r="P195" s="79"/>
      <c r="Q195" s="88">
        <f t="shared" si="70"/>
        <v>0</v>
      </c>
      <c r="R195" s="89">
        <f t="shared" si="71"/>
        <v>0</v>
      </c>
      <c r="S195" s="89">
        <f t="shared" ca="1" si="72"/>
        <v>0</v>
      </c>
      <c r="T195" s="89">
        <f t="shared" ca="1" si="73"/>
        <v>21.285714285714285</v>
      </c>
      <c r="U195" s="90" t="str">
        <f t="shared" ca="1" si="64"/>
        <v>NO</v>
      </c>
      <c r="V195" s="148" t="str">
        <f t="shared" ca="1" si="66"/>
        <v>VENCIDO</v>
      </c>
      <c r="W195" s="148" t="str">
        <f t="shared" ca="1" si="67"/>
        <v>VENCIDO</v>
      </c>
      <c r="X195" s="149" t="s">
        <v>711</v>
      </c>
      <c r="Y195" s="149" t="s">
        <v>769</v>
      </c>
      <c r="Z195" s="149">
        <f t="shared" si="75"/>
        <v>1</v>
      </c>
      <c r="AA195" s="149" t="str">
        <f t="shared" si="76"/>
        <v>H58R16 - 1</v>
      </c>
      <c r="AB195" s="60">
        <f t="shared" ca="1" si="77"/>
        <v>1</v>
      </c>
      <c r="AC195" s="60">
        <f t="shared" ca="1" si="74"/>
        <v>1</v>
      </c>
      <c r="AD195" s="60" t="str">
        <f t="shared" si="69"/>
        <v>H58R16.</v>
      </c>
      <c r="AE195" s="60" t="str">
        <f t="shared" si="68"/>
        <v>H58R16</v>
      </c>
      <c r="AF195" s="68"/>
      <c r="AG195" s="68"/>
      <c r="AH195" s="68" t="s">
        <v>562</v>
      </c>
      <c r="AI195" s="15"/>
      <c r="AJ195" s="15"/>
      <c r="AK195" s="15"/>
      <c r="AL195" s="15"/>
      <c r="AM195" s="15"/>
      <c r="AN195" s="15"/>
      <c r="AO195" s="15"/>
    </row>
    <row r="196" spans="1:41" s="2" customFormat="1" ht="249.95" customHeight="1" x14ac:dyDescent="0.2">
      <c r="A196" s="79">
        <f t="shared" si="78"/>
        <v>177</v>
      </c>
      <c r="B196" s="90">
        <v>195</v>
      </c>
      <c r="C196" s="109" t="s">
        <v>2528</v>
      </c>
      <c r="D196" s="101">
        <v>1103002</v>
      </c>
      <c r="E196" s="95" t="s">
        <v>921</v>
      </c>
      <c r="F196" s="115" t="s">
        <v>1936</v>
      </c>
      <c r="G196" s="103" t="s">
        <v>949</v>
      </c>
      <c r="H196" s="103" t="s">
        <v>920</v>
      </c>
      <c r="I196" s="105" t="s">
        <v>485</v>
      </c>
      <c r="J196" s="79">
        <v>3</v>
      </c>
      <c r="K196" s="86">
        <v>43040</v>
      </c>
      <c r="L196" s="86">
        <v>43403</v>
      </c>
      <c r="M196" s="87">
        <f t="shared" si="65"/>
        <v>51.857142857142854</v>
      </c>
      <c r="N196" s="79" t="s">
        <v>28</v>
      </c>
      <c r="O196" s="85">
        <v>0</v>
      </c>
      <c r="P196" s="79"/>
      <c r="Q196" s="88">
        <f t="shared" si="70"/>
        <v>0</v>
      </c>
      <c r="R196" s="89">
        <f t="shared" si="71"/>
        <v>0</v>
      </c>
      <c r="S196" s="89">
        <f t="shared" ca="1" si="72"/>
        <v>0</v>
      </c>
      <c r="T196" s="89">
        <f t="shared" ca="1" si="73"/>
        <v>51.857142857142854</v>
      </c>
      <c r="U196" s="90" t="str">
        <f t="shared" ca="1" si="64"/>
        <v>NO</v>
      </c>
      <c r="V196" s="148" t="str">
        <f t="shared" ca="1" si="66"/>
        <v>VENCIDO</v>
      </c>
      <c r="W196" s="148" t="str">
        <f t="shared" ca="1" si="67"/>
        <v>VENCIDO</v>
      </c>
      <c r="X196" s="149" t="s">
        <v>711</v>
      </c>
      <c r="Y196" s="149" t="s">
        <v>770</v>
      </c>
      <c r="Z196" s="149">
        <f t="shared" si="75"/>
        <v>1</v>
      </c>
      <c r="AA196" s="149" t="str">
        <f t="shared" si="76"/>
        <v>H59R16 - 1</v>
      </c>
      <c r="AB196" s="60">
        <f t="shared" ca="1" si="77"/>
        <v>1</v>
      </c>
      <c r="AC196" s="60">
        <f t="shared" ca="1" si="74"/>
        <v>1</v>
      </c>
      <c r="AD196" s="60" t="str">
        <f t="shared" si="69"/>
        <v>H59R16.</v>
      </c>
      <c r="AE196" s="60" t="str">
        <f t="shared" si="68"/>
        <v>H59R16</v>
      </c>
      <c r="AF196" s="68"/>
      <c r="AG196" s="68"/>
      <c r="AH196" s="68"/>
      <c r="AI196" s="15"/>
      <c r="AJ196" s="15"/>
      <c r="AK196" s="15"/>
      <c r="AL196" s="15"/>
      <c r="AM196" s="15"/>
      <c r="AN196" s="15"/>
      <c r="AO196" s="15"/>
    </row>
    <row r="197" spans="1:41" s="2" customFormat="1" ht="249.95" customHeight="1" x14ac:dyDescent="0.2">
      <c r="A197" s="79">
        <f t="shared" si="78"/>
        <v>178</v>
      </c>
      <c r="B197" s="90">
        <v>196</v>
      </c>
      <c r="C197" s="109" t="s">
        <v>2535</v>
      </c>
      <c r="D197" s="101">
        <v>1405004</v>
      </c>
      <c r="E197" s="95" t="s">
        <v>643</v>
      </c>
      <c r="F197" s="115" t="s">
        <v>644</v>
      </c>
      <c r="G197" s="115" t="s">
        <v>1264</v>
      </c>
      <c r="H197" s="115" t="s">
        <v>1262</v>
      </c>
      <c r="I197" s="118" t="s">
        <v>1263</v>
      </c>
      <c r="J197" s="90">
        <v>1</v>
      </c>
      <c r="K197" s="116">
        <v>43038</v>
      </c>
      <c r="L197" s="116">
        <v>43189</v>
      </c>
      <c r="M197" s="87">
        <f t="shared" si="65"/>
        <v>21.571428571428573</v>
      </c>
      <c r="N197" s="79" t="s">
        <v>1236</v>
      </c>
      <c r="O197" s="85">
        <v>1</v>
      </c>
      <c r="P197" s="79"/>
      <c r="Q197" s="88">
        <f t="shared" si="70"/>
        <v>100</v>
      </c>
      <c r="R197" s="89">
        <f t="shared" si="71"/>
        <v>21.571428571428573</v>
      </c>
      <c r="S197" s="89">
        <f t="shared" ca="1" si="72"/>
        <v>21.571428571428573</v>
      </c>
      <c r="T197" s="89">
        <f t="shared" ca="1" si="73"/>
        <v>21.571428571428573</v>
      </c>
      <c r="U197" s="90" t="str">
        <f t="shared" si="64"/>
        <v>SI</v>
      </c>
      <c r="V197" s="148" t="str">
        <f t="shared" si="66"/>
        <v>CUMPLIDO</v>
      </c>
      <c r="W197" s="148" t="str">
        <f t="shared" si="67"/>
        <v>CUMPLIDO</v>
      </c>
      <c r="X197" s="149" t="s">
        <v>711</v>
      </c>
      <c r="Y197" s="149" t="s">
        <v>771</v>
      </c>
      <c r="Z197" s="149">
        <f t="shared" si="75"/>
        <v>1</v>
      </c>
      <c r="AA197" s="149" t="str">
        <f t="shared" si="76"/>
        <v>H60R16 - 1</v>
      </c>
      <c r="AB197" s="60">
        <f t="shared" si="77"/>
        <v>5</v>
      </c>
      <c r="AC197" s="60">
        <f t="shared" si="74"/>
        <v>5</v>
      </c>
      <c r="AD197" s="60" t="str">
        <f t="shared" si="69"/>
        <v>H60R16.</v>
      </c>
      <c r="AE197" s="60" t="str">
        <f t="shared" si="68"/>
        <v>H60R16</v>
      </c>
      <c r="AF197" s="68"/>
      <c r="AG197" s="68"/>
      <c r="AH197" s="68"/>
      <c r="AI197" s="15"/>
      <c r="AJ197" s="15"/>
      <c r="AK197" s="15"/>
      <c r="AL197" s="15"/>
      <c r="AM197" s="15"/>
      <c r="AN197" s="15"/>
      <c r="AO197" s="15"/>
    </row>
    <row r="198" spans="1:41" s="2" customFormat="1" ht="249.95" customHeight="1" x14ac:dyDescent="0.2">
      <c r="A198" s="79">
        <f t="shared" si="78"/>
        <v>179</v>
      </c>
      <c r="B198" s="90">
        <v>197</v>
      </c>
      <c r="C198" s="109" t="s">
        <v>2528</v>
      </c>
      <c r="D198" s="101">
        <v>1405004</v>
      </c>
      <c r="E198" s="95" t="s">
        <v>926</v>
      </c>
      <c r="F198" s="115" t="s">
        <v>645</v>
      </c>
      <c r="G198" s="103" t="s">
        <v>922</v>
      </c>
      <c r="H198" s="103" t="s">
        <v>923</v>
      </c>
      <c r="I198" s="105" t="s">
        <v>9</v>
      </c>
      <c r="J198" s="79">
        <v>1</v>
      </c>
      <c r="K198" s="86">
        <v>43040</v>
      </c>
      <c r="L198" s="86">
        <v>43159</v>
      </c>
      <c r="M198" s="87">
        <f t="shared" si="65"/>
        <v>17</v>
      </c>
      <c r="N198" s="79" t="s">
        <v>28</v>
      </c>
      <c r="O198" s="85">
        <v>1</v>
      </c>
      <c r="P198" s="79"/>
      <c r="Q198" s="88">
        <f t="shared" si="70"/>
        <v>100</v>
      </c>
      <c r="R198" s="89">
        <f t="shared" si="71"/>
        <v>17</v>
      </c>
      <c r="S198" s="89">
        <f t="shared" ca="1" si="72"/>
        <v>17</v>
      </c>
      <c r="T198" s="89">
        <f t="shared" ca="1" si="73"/>
        <v>17</v>
      </c>
      <c r="U198" s="90" t="str">
        <f t="shared" si="64"/>
        <v>SI</v>
      </c>
      <c r="V198" s="148" t="str">
        <f t="shared" si="66"/>
        <v>CUMPLIDO</v>
      </c>
      <c r="W198" s="148" t="str">
        <f t="shared" si="67"/>
        <v>CUMPLIDO</v>
      </c>
      <c r="X198" s="149" t="s">
        <v>711</v>
      </c>
      <c r="Y198" s="149" t="s">
        <v>772</v>
      </c>
      <c r="Z198" s="149">
        <f t="shared" si="75"/>
        <v>1</v>
      </c>
      <c r="AA198" s="149" t="str">
        <f t="shared" si="76"/>
        <v>H61R16 - 1</v>
      </c>
      <c r="AB198" s="60">
        <f t="shared" si="77"/>
        <v>5</v>
      </c>
      <c r="AC198" s="60">
        <f t="shared" si="74"/>
        <v>5</v>
      </c>
      <c r="AD198" s="60" t="str">
        <f t="shared" si="69"/>
        <v>H61R16.</v>
      </c>
      <c r="AE198" s="60" t="str">
        <f t="shared" si="68"/>
        <v>H61R16</v>
      </c>
      <c r="AF198" s="68"/>
      <c r="AG198" s="68"/>
      <c r="AH198" s="68"/>
      <c r="AI198" s="15"/>
      <c r="AJ198" s="15"/>
      <c r="AK198" s="15"/>
      <c r="AL198" s="15"/>
      <c r="AM198" s="15"/>
      <c r="AN198" s="15"/>
      <c r="AO198" s="15"/>
    </row>
    <row r="199" spans="1:41" s="2" customFormat="1" ht="249.95" customHeight="1" x14ac:dyDescent="0.2">
      <c r="A199" s="79">
        <f t="shared" si="78"/>
        <v>180</v>
      </c>
      <c r="B199" s="90">
        <v>198</v>
      </c>
      <c r="C199" s="109" t="s">
        <v>2535</v>
      </c>
      <c r="D199" s="101">
        <v>1103002</v>
      </c>
      <c r="E199" s="95" t="s">
        <v>646</v>
      </c>
      <c r="F199" s="115" t="s">
        <v>647</v>
      </c>
      <c r="G199" s="102" t="s">
        <v>924</v>
      </c>
      <c r="H199" s="102" t="s">
        <v>925</v>
      </c>
      <c r="I199" s="79" t="s">
        <v>927</v>
      </c>
      <c r="J199" s="79">
        <v>1</v>
      </c>
      <c r="K199" s="86">
        <v>43160</v>
      </c>
      <c r="L199" s="86">
        <v>43189</v>
      </c>
      <c r="M199" s="87">
        <f t="shared" si="65"/>
        <v>4.1428571428571432</v>
      </c>
      <c r="N199" s="79" t="s">
        <v>28</v>
      </c>
      <c r="O199" s="85">
        <v>1</v>
      </c>
      <c r="P199" s="79"/>
      <c r="Q199" s="88">
        <f t="shared" si="70"/>
        <v>100</v>
      </c>
      <c r="R199" s="89">
        <f t="shared" si="71"/>
        <v>4.1428571428571432</v>
      </c>
      <c r="S199" s="89">
        <f t="shared" ca="1" si="72"/>
        <v>4.1428571428571432</v>
      </c>
      <c r="T199" s="89">
        <f t="shared" ca="1" si="73"/>
        <v>4.1428571428571432</v>
      </c>
      <c r="U199" s="90" t="str">
        <f t="shared" ref="U199:U263" si="79">IF(W199="CUMPLIDO","SI","NO")</f>
        <v>SI</v>
      </c>
      <c r="V199" s="148" t="str">
        <f t="shared" si="66"/>
        <v>CUMPLIDO</v>
      </c>
      <c r="W199" s="148" t="str">
        <f t="shared" si="67"/>
        <v>CUMPLIDO</v>
      </c>
      <c r="X199" s="149" t="s">
        <v>711</v>
      </c>
      <c r="Y199" s="149" t="s">
        <v>773</v>
      </c>
      <c r="Z199" s="149">
        <f t="shared" si="75"/>
        <v>1</v>
      </c>
      <c r="AA199" s="149" t="str">
        <f t="shared" si="76"/>
        <v>H62R16 - 1</v>
      </c>
      <c r="AB199" s="60">
        <f t="shared" si="77"/>
        <v>5</v>
      </c>
      <c r="AC199" s="60">
        <f t="shared" si="74"/>
        <v>5</v>
      </c>
      <c r="AD199" s="60" t="str">
        <f t="shared" si="69"/>
        <v>H62R16.</v>
      </c>
      <c r="AE199" s="60" t="str">
        <f t="shared" si="68"/>
        <v>H62R16</v>
      </c>
      <c r="AF199" s="68"/>
      <c r="AG199" s="68"/>
      <c r="AH199" s="68"/>
      <c r="AI199" s="15"/>
      <c r="AJ199" s="15"/>
      <c r="AK199" s="15"/>
      <c r="AL199" s="15"/>
      <c r="AM199" s="15"/>
      <c r="AN199" s="15"/>
      <c r="AO199" s="15"/>
    </row>
    <row r="200" spans="1:41" s="2" customFormat="1" ht="309" customHeight="1" x14ac:dyDescent="0.2">
      <c r="A200" s="79">
        <f t="shared" si="78"/>
        <v>181</v>
      </c>
      <c r="B200" s="90">
        <v>199</v>
      </c>
      <c r="C200" s="109" t="s">
        <v>2528</v>
      </c>
      <c r="D200" s="101">
        <v>1405004</v>
      </c>
      <c r="E200" s="95" t="s">
        <v>648</v>
      </c>
      <c r="F200" s="115" t="s">
        <v>649</v>
      </c>
      <c r="G200" s="115" t="s">
        <v>1265</v>
      </c>
      <c r="H200" s="115" t="s">
        <v>1266</v>
      </c>
      <c r="I200" s="118" t="s">
        <v>1267</v>
      </c>
      <c r="J200" s="90">
        <v>2</v>
      </c>
      <c r="K200" s="116">
        <v>43040</v>
      </c>
      <c r="L200" s="116">
        <v>43250</v>
      </c>
      <c r="M200" s="117">
        <f t="shared" ref="M200:M257" si="80">(+L200-K200)/7</f>
        <v>30</v>
      </c>
      <c r="N200" s="79" t="s">
        <v>1236</v>
      </c>
      <c r="O200" s="85">
        <v>0</v>
      </c>
      <c r="P200" s="79"/>
      <c r="Q200" s="88">
        <f t="shared" si="70"/>
        <v>0</v>
      </c>
      <c r="R200" s="89">
        <f t="shared" si="71"/>
        <v>0</v>
      </c>
      <c r="S200" s="89">
        <f t="shared" ca="1" si="72"/>
        <v>0</v>
      </c>
      <c r="T200" s="89">
        <f t="shared" ca="1" si="73"/>
        <v>30</v>
      </c>
      <c r="U200" s="90" t="str">
        <f t="shared" ca="1" si="79"/>
        <v>NO</v>
      </c>
      <c r="V200" s="148" t="str">
        <f t="shared" ref="V200:V263" ca="1" si="81">IF(Q200=100,"CUMPLIDO",IF(L200-$AG$1&lt;0,"VENCIDO",IF(L200-$AG$1&lt;=30,"PRÓXIMO A VENCER",IF(Q200&gt;0,"CON AVANCE","EN TERMINO"))))</f>
        <v>VENCIDO</v>
      </c>
      <c r="W200" s="148" t="str">
        <f t="shared" ref="W200:W263" ca="1" si="82">IF(A200&lt;&gt;"",IF(AC200=1,"VENCIDO",IF(AC200=2,"PRÓXIMO A VENCER",IF(AC200=3,"EN TERMINO",IF(AC200=4,"CON AVANCE",IF(AC200=5,"CUMPLIDO",))))),"")</f>
        <v>VENCIDO</v>
      </c>
      <c r="X200" s="149" t="s">
        <v>711</v>
      </c>
      <c r="Y200" s="149" t="s">
        <v>774</v>
      </c>
      <c r="Z200" s="149">
        <f t="shared" si="75"/>
        <v>1</v>
      </c>
      <c r="AA200" s="149" t="str">
        <f t="shared" si="76"/>
        <v>H63R16 - 1</v>
      </c>
      <c r="AB200" s="60">
        <f t="shared" ca="1" si="77"/>
        <v>1</v>
      </c>
      <c r="AC200" s="60">
        <f t="shared" ca="1" si="74"/>
        <v>1</v>
      </c>
      <c r="AD200" s="60" t="str">
        <f t="shared" si="69"/>
        <v>H63R16.</v>
      </c>
      <c r="AE200" s="60" t="str">
        <f t="shared" si="68"/>
        <v>H63R16</v>
      </c>
      <c r="AF200" s="68"/>
      <c r="AG200" s="68"/>
      <c r="AH200" s="68"/>
      <c r="AI200" s="15"/>
      <c r="AJ200" s="15"/>
      <c r="AK200" s="15"/>
      <c r="AL200" s="15"/>
      <c r="AM200" s="15"/>
      <c r="AN200" s="15"/>
      <c r="AO200" s="15"/>
    </row>
    <row r="201" spans="1:41" s="2" customFormat="1" ht="249.95" customHeight="1" x14ac:dyDescent="0.2">
      <c r="A201" s="79">
        <f t="shared" si="78"/>
        <v>182</v>
      </c>
      <c r="B201" s="90">
        <v>200</v>
      </c>
      <c r="C201" s="109" t="s">
        <v>2529</v>
      </c>
      <c r="D201" s="101">
        <v>1405004</v>
      </c>
      <c r="E201" s="95" t="s">
        <v>650</v>
      </c>
      <c r="F201" s="115" t="s">
        <v>651</v>
      </c>
      <c r="G201" s="95" t="s">
        <v>1988</v>
      </c>
      <c r="H201" s="95" t="s">
        <v>1989</v>
      </c>
      <c r="I201" s="90" t="s">
        <v>1533</v>
      </c>
      <c r="J201" s="90">
        <v>1</v>
      </c>
      <c r="K201" s="116">
        <v>43040</v>
      </c>
      <c r="L201" s="116">
        <v>43189</v>
      </c>
      <c r="M201" s="117">
        <f t="shared" si="80"/>
        <v>21.285714285714285</v>
      </c>
      <c r="N201" s="79" t="s">
        <v>1482</v>
      </c>
      <c r="O201" s="85">
        <v>1</v>
      </c>
      <c r="P201" s="79"/>
      <c r="Q201" s="88">
        <f t="shared" si="70"/>
        <v>100</v>
      </c>
      <c r="R201" s="89">
        <f t="shared" si="71"/>
        <v>21.285714285714285</v>
      </c>
      <c r="S201" s="89">
        <f t="shared" ca="1" si="72"/>
        <v>21.285714285714285</v>
      </c>
      <c r="T201" s="89">
        <f t="shared" ca="1" si="73"/>
        <v>21.285714285714285</v>
      </c>
      <c r="U201" s="90" t="str">
        <f t="shared" si="79"/>
        <v>SI</v>
      </c>
      <c r="V201" s="148" t="str">
        <f t="shared" si="81"/>
        <v>CUMPLIDO</v>
      </c>
      <c r="W201" s="148" t="str">
        <f t="shared" si="82"/>
        <v>CUMPLIDO</v>
      </c>
      <c r="X201" s="149" t="s">
        <v>711</v>
      </c>
      <c r="Y201" s="149" t="s">
        <v>775</v>
      </c>
      <c r="Z201" s="149">
        <f t="shared" si="75"/>
        <v>1</v>
      </c>
      <c r="AA201" s="149" t="str">
        <f t="shared" si="76"/>
        <v>H64R16 - 1</v>
      </c>
      <c r="AB201" s="60">
        <f t="shared" si="77"/>
        <v>5</v>
      </c>
      <c r="AC201" s="60">
        <f t="shared" si="74"/>
        <v>5</v>
      </c>
      <c r="AD201" s="60" t="str">
        <f t="shared" ref="AD201:AD264" si="83">IF(A201&lt;&gt;"",MID(E201,1,FIND(" ",E201,1)-1),AD200)</f>
        <v>H64R16.</v>
      </c>
      <c r="AE201" s="60" t="str">
        <f t="shared" si="68"/>
        <v>H64R16</v>
      </c>
      <c r="AF201" s="68"/>
      <c r="AG201" s="68"/>
      <c r="AH201" s="68"/>
      <c r="AI201" s="15"/>
      <c r="AJ201" s="15"/>
      <c r="AK201" s="15"/>
      <c r="AL201" s="15"/>
      <c r="AM201" s="15"/>
      <c r="AN201" s="15"/>
      <c r="AO201" s="15"/>
    </row>
    <row r="202" spans="1:41" s="2" customFormat="1" ht="249.95" customHeight="1" x14ac:dyDescent="0.2">
      <c r="A202" s="79">
        <f t="shared" si="78"/>
        <v>183</v>
      </c>
      <c r="B202" s="90">
        <v>201</v>
      </c>
      <c r="C202" s="109" t="s">
        <v>2527</v>
      </c>
      <c r="D202" s="101">
        <v>1405004</v>
      </c>
      <c r="E202" s="95" t="s">
        <v>652</v>
      </c>
      <c r="F202" s="115" t="s">
        <v>653</v>
      </c>
      <c r="G202" s="115" t="s">
        <v>1534</v>
      </c>
      <c r="H202" s="115" t="s">
        <v>1535</v>
      </c>
      <c r="I202" s="118" t="s">
        <v>1536</v>
      </c>
      <c r="J202" s="90">
        <v>1</v>
      </c>
      <c r="K202" s="116">
        <v>43040</v>
      </c>
      <c r="L202" s="116">
        <v>43099</v>
      </c>
      <c r="M202" s="117">
        <f t="shared" si="80"/>
        <v>8.4285714285714288</v>
      </c>
      <c r="N202" s="79" t="s">
        <v>1482</v>
      </c>
      <c r="O202" s="85">
        <v>1</v>
      </c>
      <c r="P202" s="79"/>
      <c r="Q202" s="88">
        <f t="shared" si="70"/>
        <v>100</v>
      </c>
      <c r="R202" s="89">
        <f t="shared" si="71"/>
        <v>8.4285714285714288</v>
      </c>
      <c r="S202" s="89">
        <f t="shared" ca="1" si="72"/>
        <v>8.4285714285714288</v>
      </c>
      <c r="T202" s="89">
        <f t="shared" ca="1" si="73"/>
        <v>8.4285714285714288</v>
      </c>
      <c r="U202" s="90" t="str">
        <f t="shared" si="79"/>
        <v>SI</v>
      </c>
      <c r="V202" s="148" t="str">
        <f t="shared" si="81"/>
        <v>CUMPLIDO</v>
      </c>
      <c r="W202" s="148" t="str">
        <f t="shared" si="82"/>
        <v>CUMPLIDO</v>
      </c>
      <c r="X202" s="149" t="s">
        <v>711</v>
      </c>
      <c r="Y202" s="149" t="s">
        <v>776</v>
      </c>
      <c r="Z202" s="149">
        <f t="shared" si="75"/>
        <v>1</v>
      </c>
      <c r="AA202" s="149" t="str">
        <f t="shared" si="76"/>
        <v>H65R16 - 1</v>
      </c>
      <c r="AB202" s="60">
        <f t="shared" si="77"/>
        <v>5</v>
      </c>
      <c r="AC202" s="60">
        <f t="shared" si="74"/>
        <v>5</v>
      </c>
      <c r="AD202" s="60" t="str">
        <f t="shared" si="83"/>
        <v>H65R16.</v>
      </c>
      <c r="AE202" s="60" t="str">
        <f t="shared" si="68"/>
        <v>H65R16</v>
      </c>
      <c r="AF202" s="68"/>
      <c r="AG202" s="68"/>
      <c r="AH202" s="68"/>
      <c r="AI202" s="15"/>
      <c r="AJ202" s="15"/>
      <c r="AK202" s="15"/>
      <c r="AL202" s="15"/>
      <c r="AM202" s="15"/>
      <c r="AN202" s="15"/>
      <c r="AO202" s="15"/>
    </row>
    <row r="203" spans="1:41" s="2" customFormat="1" ht="249.95" customHeight="1" x14ac:dyDescent="0.2">
      <c r="A203" s="79">
        <f t="shared" si="78"/>
        <v>184</v>
      </c>
      <c r="B203" s="90">
        <v>202</v>
      </c>
      <c r="C203" s="109" t="s">
        <v>2528</v>
      </c>
      <c r="D203" s="101">
        <v>1405004</v>
      </c>
      <c r="E203" s="95" t="s">
        <v>654</v>
      </c>
      <c r="F203" s="115" t="s">
        <v>655</v>
      </c>
      <c r="G203" s="115" t="s">
        <v>1537</v>
      </c>
      <c r="H203" s="115" t="s">
        <v>1538</v>
      </c>
      <c r="I203" s="118" t="s">
        <v>1990</v>
      </c>
      <c r="J203" s="90">
        <v>1</v>
      </c>
      <c r="K203" s="116">
        <v>43040</v>
      </c>
      <c r="L203" s="116">
        <v>43099</v>
      </c>
      <c r="M203" s="117">
        <f t="shared" si="80"/>
        <v>8.4285714285714288</v>
      </c>
      <c r="N203" s="79" t="s">
        <v>1482</v>
      </c>
      <c r="O203" s="85">
        <v>1</v>
      </c>
      <c r="P203" s="79"/>
      <c r="Q203" s="88">
        <f t="shared" ref="Q203:Q261" si="84">IF(O203/J203&gt;1,100,+O203/J203*100)</f>
        <v>100</v>
      </c>
      <c r="R203" s="89">
        <f t="shared" ref="R203:R261" si="85">+M203*Q203/100</f>
        <v>8.4285714285714288</v>
      </c>
      <c r="S203" s="89">
        <f t="shared" ref="S203:S261" ca="1" si="86">IF(L203&lt;=$AG$1,R203,0)</f>
        <v>8.4285714285714288</v>
      </c>
      <c r="T203" s="89">
        <f t="shared" ref="T203:T261" ca="1" si="87">IF($AG$1&gt;=L203,M203,0)</f>
        <v>8.4285714285714288</v>
      </c>
      <c r="U203" s="90" t="str">
        <f t="shared" si="79"/>
        <v>SI</v>
      </c>
      <c r="V203" s="148" t="str">
        <f t="shared" si="81"/>
        <v>CUMPLIDO</v>
      </c>
      <c r="W203" s="148" t="str">
        <f t="shared" si="82"/>
        <v>CUMPLIDO</v>
      </c>
      <c r="X203" s="149" t="s">
        <v>711</v>
      </c>
      <c r="Y203" s="149" t="s">
        <v>777</v>
      </c>
      <c r="Z203" s="149">
        <f t="shared" si="75"/>
        <v>1</v>
      </c>
      <c r="AA203" s="149" t="str">
        <f t="shared" si="76"/>
        <v>H66R16 - 1</v>
      </c>
      <c r="AB203" s="60">
        <f t="shared" si="77"/>
        <v>5</v>
      </c>
      <c r="AC203" s="60">
        <f t="shared" si="74"/>
        <v>5</v>
      </c>
      <c r="AD203" s="60" t="str">
        <f t="shared" si="83"/>
        <v>H66R16.</v>
      </c>
      <c r="AE203" s="60" t="str">
        <f t="shared" ref="AE203:AE266" si="88">IFERROR(MID(AD203,1,FIND(".",AD203,1)-1),AD203)</f>
        <v>H66R16</v>
      </c>
      <c r="AF203" s="68"/>
      <c r="AG203" s="68"/>
      <c r="AH203" s="68"/>
      <c r="AI203" s="15"/>
      <c r="AJ203" s="15"/>
      <c r="AK203" s="15"/>
      <c r="AL203" s="15"/>
      <c r="AM203" s="15"/>
      <c r="AN203" s="15"/>
      <c r="AO203" s="15"/>
    </row>
    <row r="204" spans="1:41" s="2" customFormat="1" ht="249.95" customHeight="1" x14ac:dyDescent="0.2">
      <c r="A204" s="79">
        <f t="shared" si="78"/>
        <v>185</v>
      </c>
      <c r="B204" s="90">
        <v>203</v>
      </c>
      <c r="C204" s="109" t="s">
        <v>2527</v>
      </c>
      <c r="D204" s="101">
        <v>1405004</v>
      </c>
      <c r="E204" s="95" t="s">
        <v>1539</v>
      </c>
      <c r="F204" s="115" t="s">
        <v>656</v>
      </c>
      <c r="G204" s="95" t="s">
        <v>1530</v>
      </c>
      <c r="H204" s="95" t="s">
        <v>1540</v>
      </c>
      <c r="I204" s="90" t="s">
        <v>1541</v>
      </c>
      <c r="J204" s="90">
        <v>6</v>
      </c>
      <c r="K204" s="116">
        <v>43040</v>
      </c>
      <c r="L204" s="116">
        <v>43281</v>
      </c>
      <c r="M204" s="117">
        <f t="shared" si="80"/>
        <v>34.428571428571431</v>
      </c>
      <c r="N204" s="79" t="s">
        <v>1482</v>
      </c>
      <c r="O204" s="85">
        <v>6</v>
      </c>
      <c r="P204" s="102" t="s">
        <v>2629</v>
      </c>
      <c r="Q204" s="88">
        <f t="shared" si="84"/>
        <v>100</v>
      </c>
      <c r="R204" s="89">
        <f t="shared" si="85"/>
        <v>34.428571428571431</v>
      </c>
      <c r="S204" s="89">
        <f t="shared" ca="1" si="86"/>
        <v>34.428571428571431</v>
      </c>
      <c r="T204" s="89">
        <f t="shared" ca="1" si="87"/>
        <v>34.428571428571431</v>
      </c>
      <c r="U204" s="90" t="str">
        <f t="shared" si="79"/>
        <v>SI</v>
      </c>
      <c r="V204" s="148" t="str">
        <f t="shared" si="81"/>
        <v>CUMPLIDO</v>
      </c>
      <c r="W204" s="148" t="str">
        <f t="shared" si="82"/>
        <v>CUMPLIDO</v>
      </c>
      <c r="X204" s="149" t="s">
        <v>711</v>
      </c>
      <c r="Y204" s="149" t="s">
        <v>778</v>
      </c>
      <c r="Z204" s="149">
        <f t="shared" si="75"/>
        <v>1</v>
      </c>
      <c r="AA204" s="149" t="str">
        <f t="shared" si="76"/>
        <v>H67R16 - 1</v>
      </c>
      <c r="AB204" s="60">
        <f t="shared" si="77"/>
        <v>5</v>
      </c>
      <c r="AC204" s="60">
        <f t="shared" si="74"/>
        <v>5</v>
      </c>
      <c r="AD204" s="60" t="str">
        <f t="shared" si="83"/>
        <v>H67R16.</v>
      </c>
      <c r="AE204" s="60" t="str">
        <f t="shared" si="88"/>
        <v>H67R16</v>
      </c>
      <c r="AF204" s="68"/>
      <c r="AG204" s="68"/>
      <c r="AH204" s="68"/>
      <c r="AI204" s="15"/>
      <c r="AJ204" s="15"/>
      <c r="AK204" s="15"/>
      <c r="AL204" s="15"/>
      <c r="AM204" s="15"/>
      <c r="AN204" s="15"/>
      <c r="AO204" s="15"/>
    </row>
    <row r="205" spans="1:41" s="2" customFormat="1" ht="249.95" customHeight="1" x14ac:dyDescent="0.2">
      <c r="A205" s="79">
        <f t="shared" si="78"/>
        <v>186</v>
      </c>
      <c r="B205" s="90">
        <v>204</v>
      </c>
      <c r="C205" s="109" t="s">
        <v>2527</v>
      </c>
      <c r="D205" s="101">
        <v>1401003</v>
      </c>
      <c r="E205" s="95" t="s">
        <v>657</v>
      </c>
      <c r="F205" s="115" t="s">
        <v>658</v>
      </c>
      <c r="G205" s="115" t="s">
        <v>1531</v>
      </c>
      <c r="H205" s="115" t="s">
        <v>1542</v>
      </c>
      <c r="I205" s="118" t="s">
        <v>1543</v>
      </c>
      <c r="J205" s="90">
        <v>1</v>
      </c>
      <c r="K205" s="116">
        <v>43040</v>
      </c>
      <c r="L205" s="116">
        <v>43159</v>
      </c>
      <c r="M205" s="117">
        <f t="shared" si="80"/>
        <v>17</v>
      </c>
      <c r="N205" s="79" t="s">
        <v>1482</v>
      </c>
      <c r="O205" s="85">
        <v>0</v>
      </c>
      <c r="P205" s="79"/>
      <c r="Q205" s="88">
        <f t="shared" si="84"/>
        <v>0</v>
      </c>
      <c r="R205" s="89">
        <f t="shared" si="85"/>
        <v>0</v>
      </c>
      <c r="S205" s="89">
        <f t="shared" ca="1" si="86"/>
        <v>0</v>
      </c>
      <c r="T205" s="89">
        <f t="shared" ca="1" si="87"/>
        <v>17</v>
      </c>
      <c r="U205" s="90" t="str">
        <f t="shared" ca="1" si="79"/>
        <v>NO</v>
      </c>
      <c r="V205" s="148" t="str">
        <f t="shared" ca="1" si="81"/>
        <v>VENCIDO</v>
      </c>
      <c r="W205" s="148" t="str">
        <f t="shared" ca="1" si="82"/>
        <v>VENCIDO</v>
      </c>
      <c r="X205" s="149" t="s">
        <v>711</v>
      </c>
      <c r="Y205" s="149" t="s">
        <v>779</v>
      </c>
      <c r="Z205" s="149">
        <f t="shared" si="75"/>
        <v>1</v>
      </c>
      <c r="AA205" s="149" t="str">
        <f t="shared" si="76"/>
        <v>H68R16 - 1</v>
      </c>
      <c r="AB205" s="60">
        <f t="shared" ca="1" si="77"/>
        <v>1</v>
      </c>
      <c r="AC205" s="60">
        <f t="shared" ca="1" si="74"/>
        <v>1</v>
      </c>
      <c r="AD205" s="60" t="str">
        <f t="shared" si="83"/>
        <v>H68R16.</v>
      </c>
      <c r="AE205" s="60" t="str">
        <f t="shared" si="88"/>
        <v>H68R16</v>
      </c>
      <c r="AF205" s="68"/>
      <c r="AG205" s="68"/>
      <c r="AH205" s="68"/>
      <c r="AI205" s="15"/>
      <c r="AJ205" s="15"/>
      <c r="AK205" s="15"/>
      <c r="AL205" s="15"/>
      <c r="AM205" s="15"/>
      <c r="AN205" s="15"/>
      <c r="AO205" s="15"/>
    </row>
    <row r="206" spans="1:41" s="2" customFormat="1" ht="249.95" customHeight="1" x14ac:dyDescent="0.2">
      <c r="A206" s="79">
        <f t="shared" si="78"/>
        <v>187</v>
      </c>
      <c r="B206" s="90">
        <v>205</v>
      </c>
      <c r="C206" s="109" t="s">
        <v>2527</v>
      </c>
      <c r="D206" s="101">
        <v>1405004</v>
      </c>
      <c r="E206" s="95" t="s">
        <v>659</v>
      </c>
      <c r="F206" s="115" t="s">
        <v>660</v>
      </c>
      <c r="G206" s="115" t="s">
        <v>1532</v>
      </c>
      <c r="H206" s="115" t="s">
        <v>1991</v>
      </c>
      <c r="I206" s="118" t="s">
        <v>1992</v>
      </c>
      <c r="J206" s="90">
        <v>1</v>
      </c>
      <c r="K206" s="116">
        <v>43132</v>
      </c>
      <c r="L206" s="116">
        <v>43159</v>
      </c>
      <c r="M206" s="117">
        <f t="shared" si="80"/>
        <v>3.8571428571428572</v>
      </c>
      <c r="N206" s="79" t="s">
        <v>1482</v>
      </c>
      <c r="O206" s="85">
        <v>1</v>
      </c>
      <c r="P206" s="79"/>
      <c r="Q206" s="88">
        <f t="shared" si="84"/>
        <v>100</v>
      </c>
      <c r="R206" s="89">
        <f t="shared" si="85"/>
        <v>3.8571428571428572</v>
      </c>
      <c r="S206" s="89">
        <f t="shared" ca="1" si="86"/>
        <v>3.8571428571428572</v>
      </c>
      <c r="T206" s="89">
        <f t="shared" ca="1" si="87"/>
        <v>3.8571428571428572</v>
      </c>
      <c r="U206" s="90" t="str">
        <f t="shared" si="79"/>
        <v>SI</v>
      </c>
      <c r="V206" s="148" t="str">
        <f t="shared" si="81"/>
        <v>CUMPLIDO</v>
      </c>
      <c r="W206" s="148" t="str">
        <f t="shared" si="82"/>
        <v>CUMPLIDO</v>
      </c>
      <c r="X206" s="149" t="s">
        <v>711</v>
      </c>
      <c r="Y206" s="149" t="s">
        <v>780</v>
      </c>
      <c r="Z206" s="149">
        <f t="shared" si="75"/>
        <v>1</v>
      </c>
      <c r="AA206" s="149" t="str">
        <f t="shared" si="76"/>
        <v>H69R16 - 1</v>
      </c>
      <c r="AB206" s="60">
        <f t="shared" si="77"/>
        <v>5</v>
      </c>
      <c r="AC206" s="60">
        <f t="shared" si="74"/>
        <v>5</v>
      </c>
      <c r="AD206" s="60" t="str">
        <f t="shared" si="83"/>
        <v>H69R16.</v>
      </c>
      <c r="AE206" s="60" t="str">
        <f t="shared" si="88"/>
        <v>H69R16</v>
      </c>
      <c r="AF206" s="68"/>
      <c r="AG206" s="68"/>
      <c r="AH206" s="68"/>
      <c r="AI206" s="15"/>
      <c r="AJ206" s="15"/>
      <c r="AK206" s="15"/>
      <c r="AL206" s="15"/>
      <c r="AM206" s="15"/>
      <c r="AN206" s="15"/>
      <c r="AO206" s="15"/>
    </row>
    <row r="207" spans="1:41" s="2" customFormat="1" ht="249.95" customHeight="1" x14ac:dyDescent="0.2">
      <c r="A207" s="79">
        <f t="shared" si="78"/>
        <v>188</v>
      </c>
      <c r="B207" s="90">
        <v>206</v>
      </c>
      <c r="C207" s="109" t="s">
        <v>2527</v>
      </c>
      <c r="D207" s="101">
        <v>1405004</v>
      </c>
      <c r="E207" s="95" t="s">
        <v>661</v>
      </c>
      <c r="F207" s="115" t="s">
        <v>662</v>
      </c>
      <c r="G207" s="115" t="s">
        <v>1993</v>
      </c>
      <c r="H207" s="115" t="s">
        <v>1544</v>
      </c>
      <c r="I207" s="118" t="s">
        <v>1994</v>
      </c>
      <c r="J207" s="90">
        <v>1</v>
      </c>
      <c r="K207" s="116">
        <v>43040</v>
      </c>
      <c r="L207" s="116">
        <v>43099</v>
      </c>
      <c r="M207" s="117">
        <f t="shared" si="80"/>
        <v>8.4285714285714288</v>
      </c>
      <c r="N207" s="79" t="s">
        <v>1482</v>
      </c>
      <c r="O207" s="85">
        <v>1</v>
      </c>
      <c r="P207" s="79"/>
      <c r="Q207" s="88">
        <f t="shared" si="84"/>
        <v>100</v>
      </c>
      <c r="R207" s="89">
        <f t="shared" si="85"/>
        <v>8.4285714285714288</v>
      </c>
      <c r="S207" s="89">
        <f t="shared" ca="1" si="86"/>
        <v>8.4285714285714288</v>
      </c>
      <c r="T207" s="89">
        <f t="shared" ca="1" si="87"/>
        <v>8.4285714285714288</v>
      </c>
      <c r="U207" s="90" t="str">
        <f t="shared" si="79"/>
        <v>SI</v>
      </c>
      <c r="V207" s="148" t="str">
        <f t="shared" si="81"/>
        <v>CUMPLIDO</v>
      </c>
      <c r="W207" s="148" t="str">
        <f t="shared" si="82"/>
        <v>CUMPLIDO</v>
      </c>
      <c r="X207" s="149" t="s">
        <v>711</v>
      </c>
      <c r="Y207" s="149" t="s">
        <v>781</v>
      </c>
      <c r="Z207" s="149">
        <f t="shared" si="75"/>
        <v>1</v>
      </c>
      <c r="AA207" s="149" t="str">
        <f t="shared" si="76"/>
        <v>H70R16 - 1</v>
      </c>
      <c r="AB207" s="60">
        <f t="shared" si="77"/>
        <v>5</v>
      </c>
      <c r="AC207" s="60">
        <f t="shared" si="74"/>
        <v>5</v>
      </c>
      <c r="AD207" s="60" t="str">
        <f t="shared" si="83"/>
        <v>H70R16.</v>
      </c>
      <c r="AE207" s="60" t="str">
        <f t="shared" si="88"/>
        <v>H70R16</v>
      </c>
      <c r="AF207" s="68"/>
      <c r="AG207" s="68"/>
      <c r="AH207" s="68"/>
      <c r="AI207" s="15"/>
      <c r="AJ207" s="15"/>
      <c r="AK207" s="15"/>
      <c r="AL207" s="15"/>
      <c r="AM207" s="15"/>
      <c r="AN207" s="15"/>
      <c r="AO207" s="15"/>
    </row>
    <row r="208" spans="1:41" s="2" customFormat="1" ht="249.95" customHeight="1" x14ac:dyDescent="0.2">
      <c r="A208" s="79">
        <f t="shared" si="78"/>
        <v>189</v>
      </c>
      <c r="B208" s="90">
        <v>207</v>
      </c>
      <c r="C208" s="109" t="s">
        <v>2528</v>
      </c>
      <c r="D208" s="101">
        <v>1101002</v>
      </c>
      <c r="E208" s="95" t="s">
        <v>993</v>
      </c>
      <c r="F208" s="115" t="s">
        <v>992</v>
      </c>
      <c r="G208" s="115" t="s">
        <v>1924</v>
      </c>
      <c r="H208" s="115" t="s">
        <v>995</v>
      </c>
      <c r="I208" s="118" t="s">
        <v>1995</v>
      </c>
      <c r="J208" s="90">
        <v>1</v>
      </c>
      <c r="K208" s="116">
        <v>43040</v>
      </c>
      <c r="L208" s="116">
        <v>43084</v>
      </c>
      <c r="M208" s="117">
        <f t="shared" si="80"/>
        <v>6.2857142857142856</v>
      </c>
      <c r="N208" s="79" t="s">
        <v>994</v>
      </c>
      <c r="O208" s="85">
        <v>1</v>
      </c>
      <c r="P208" s="79"/>
      <c r="Q208" s="88">
        <f t="shared" si="84"/>
        <v>100</v>
      </c>
      <c r="R208" s="89">
        <f t="shared" si="85"/>
        <v>6.2857142857142856</v>
      </c>
      <c r="S208" s="89">
        <f t="shared" ca="1" si="86"/>
        <v>6.2857142857142856</v>
      </c>
      <c r="T208" s="89">
        <f t="shared" ca="1" si="87"/>
        <v>6.2857142857142856</v>
      </c>
      <c r="U208" s="90" t="str">
        <f t="shared" si="79"/>
        <v>SI</v>
      </c>
      <c r="V208" s="148" t="str">
        <f t="shared" si="81"/>
        <v>CUMPLIDO</v>
      </c>
      <c r="W208" s="148" t="str">
        <f t="shared" si="82"/>
        <v>CUMPLIDO</v>
      </c>
      <c r="X208" s="149" t="s">
        <v>711</v>
      </c>
      <c r="Y208" s="149" t="s">
        <v>782</v>
      </c>
      <c r="Z208" s="149">
        <f t="shared" si="75"/>
        <v>1</v>
      </c>
      <c r="AA208" s="149" t="str">
        <f t="shared" si="76"/>
        <v>H71R16 - 1</v>
      </c>
      <c r="AB208" s="60">
        <f t="shared" si="77"/>
        <v>5</v>
      </c>
      <c r="AC208" s="60">
        <f t="shared" si="74"/>
        <v>5</v>
      </c>
      <c r="AD208" s="60" t="str">
        <f t="shared" si="83"/>
        <v>H71R16.</v>
      </c>
      <c r="AE208" s="60" t="str">
        <f t="shared" si="88"/>
        <v>H71R16</v>
      </c>
      <c r="AF208" s="68"/>
      <c r="AG208" s="68"/>
      <c r="AH208" s="68"/>
      <c r="AI208" s="15"/>
      <c r="AJ208" s="15"/>
      <c r="AK208" s="15"/>
      <c r="AL208" s="15"/>
      <c r="AM208" s="15"/>
      <c r="AN208" s="15"/>
      <c r="AO208" s="15"/>
    </row>
    <row r="209" spans="1:41" s="2" customFormat="1" ht="249.95" customHeight="1" x14ac:dyDescent="0.2">
      <c r="A209" s="79"/>
      <c r="B209" s="90">
        <v>208</v>
      </c>
      <c r="C209" s="109"/>
      <c r="D209" s="101">
        <v>1101002</v>
      </c>
      <c r="E209" s="95" t="s">
        <v>991</v>
      </c>
      <c r="F209" s="115" t="s">
        <v>992</v>
      </c>
      <c r="G209" s="115" t="s">
        <v>1925</v>
      </c>
      <c r="H209" s="115" t="s">
        <v>996</v>
      </c>
      <c r="I209" s="118" t="s">
        <v>997</v>
      </c>
      <c r="J209" s="90">
        <v>1</v>
      </c>
      <c r="K209" s="116">
        <v>43282</v>
      </c>
      <c r="L209" s="116">
        <v>43373</v>
      </c>
      <c r="M209" s="117">
        <f t="shared" si="80"/>
        <v>13</v>
      </c>
      <c r="N209" s="79" t="s">
        <v>994</v>
      </c>
      <c r="O209" s="85">
        <v>1</v>
      </c>
      <c r="P209" s="79"/>
      <c r="Q209" s="88">
        <f t="shared" si="84"/>
        <v>100</v>
      </c>
      <c r="R209" s="89">
        <f t="shared" si="85"/>
        <v>13</v>
      </c>
      <c r="S209" s="89">
        <f t="shared" ca="1" si="86"/>
        <v>13</v>
      </c>
      <c r="T209" s="89">
        <f t="shared" ca="1" si="87"/>
        <v>13</v>
      </c>
      <c r="U209" s="90" t="str">
        <f t="shared" si="79"/>
        <v>NO</v>
      </c>
      <c r="V209" s="148" t="str">
        <f t="shared" si="81"/>
        <v>CUMPLIDO</v>
      </c>
      <c r="W209" s="148" t="str">
        <f t="shared" si="82"/>
        <v/>
      </c>
      <c r="X209" s="149" t="s">
        <v>711</v>
      </c>
      <c r="Y209" s="149" t="s">
        <v>782</v>
      </c>
      <c r="Z209" s="149">
        <f t="shared" si="75"/>
        <v>2</v>
      </c>
      <c r="AA209" s="149" t="str">
        <f t="shared" si="76"/>
        <v>H71R16 - 2</v>
      </c>
      <c r="AB209" s="60">
        <f t="shared" si="77"/>
        <v>5</v>
      </c>
      <c r="AC209" s="60">
        <f t="shared" si="74"/>
        <v>5</v>
      </c>
      <c r="AD209" s="60" t="str">
        <f t="shared" si="83"/>
        <v>H71R16.</v>
      </c>
      <c r="AE209" s="60" t="str">
        <f t="shared" si="88"/>
        <v>H71R16</v>
      </c>
      <c r="AF209" s="68"/>
      <c r="AG209" s="68"/>
      <c r="AH209" s="68"/>
      <c r="AI209" s="15"/>
      <c r="AJ209" s="15"/>
      <c r="AK209" s="15"/>
      <c r="AL209" s="15"/>
      <c r="AM209" s="15"/>
      <c r="AN209" s="15"/>
      <c r="AO209" s="15"/>
    </row>
    <row r="210" spans="1:41" s="2" customFormat="1" ht="300" customHeight="1" x14ac:dyDescent="0.2">
      <c r="A210" s="79">
        <f>A208+1</f>
        <v>190</v>
      </c>
      <c r="B210" s="90">
        <v>209</v>
      </c>
      <c r="C210" s="109" t="s">
        <v>2528</v>
      </c>
      <c r="D210" s="101">
        <v>1101002</v>
      </c>
      <c r="E210" s="95" t="s">
        <v>1996</v>
      </c>
      <c r="F210" s="115" t="s">
        <v>663</v>
      </c>
      <c r="G210" s="115" t="s">
        <v>998</v>
      </c>
      <c r="H210" s="115" t="s">
        <v>999</v>
      </c>
      <c r="I210" s="118" t="s">
        <v>1002</v>
      </c>
      <c r="J210" s="90">
        <v>1</v>
      </c>
      <c r="K210" s="116">
        <v>43132</v>
      </c>
      <c r="L210" s="116">
        <v>43189</v>
      </c>
      <c r="M210" s="117">
        <f t="shared" si="80"/>
        <v>8.1428571428571423</v>
      </c>
      <c r="N210" s="79" t="s">
        <v>994</v>
      </c>
      <c r="O210" s="85">
        <v>1</v>
      </c>
      <c r="P210" s="79"/>
      <c r="Q210" s="88">
        <f t="shared" si="84"/>
        <v>100</v>
      </c>
      <c r="R210" s="89">
        <f t="shared" si="85"/>
        <v>8.1428571428571423</v>
      </c>
      <c r="S210" s="89">
        <f t="shared" ca="1" si="86"/>
        <v>8.1428571428571423</v>
      </c>
      <c r="T210" s="89">
        <f t="shared" ca="1" si="87"/>
        <v>8.1428571428571423</v>
      </c>
      <c r="U210" s="90" t="str">
        <f t="shared" si="79"/>
        <v>SI</v>
      </c>
      <c r="V210" s="148" t="str">
        <f t="shared" si="81"/>
        <v>CUMPLIDO</v>
      </c>
      <c r="W210" s="148" t="str">
        <f t="shared" si="82"/>
        <v>CUMPLIDO</v>
      </c>
      <c r="X210" s="149" t="s">
        <v>711</v>
      </c>
      <c r="Y210" s="149" t="s">
        <v>783</v>
      </c>
      <c r="Z210" s="149">
        <f t="shared" si="75"/>
        <v>1</v>
      </c>
      <c r="AA210" s="149" t="str">
        <f t="shared" si="76"/>
        <v>H72R16 - 1</v>
      </c>
      <c r="AB210" s="60">
        <f t="shared" si="77"/>
        <v>5</v>
      </c>
      <c r="AC210" s="60">
        <f t="shared" si="74"/>
        <v>5</v>
      </c>
      <c r="AD210" s="60" t="str">
        <f t="shared" si="83"/>
        <v>H72R16.</v>
      </c>
      <c r="AE210" s="60" t="str">
        <f t="shared" si="88"/>
        <v>H72R16</v>
      </c>
      <c r="AF210" s="68"/>
      <c r="AG210" s="68"/>
      <c r="AH210" s="68"/>
      <c r="AI210" s="15"/>
      <c r="AJ210" s="15"/>
      <c r="AK210" s="15"/>
      <c r="AL210" s="15"/>
      <c r="AM210" s="15"/>
      <c r="AN210" s="15"/>
      <c r="AO210" s="15"/>
    </row>
    <row r="211" spans="1:41" s="2" customFormat="1" ht="249.95" customHeight="1" x14ac:dyDescent="0.2">
      <c r="A211" s="79">
        <f t="shared" si="78"/>
        <v>191</v>
      </c>
      <c r="B211" s="90">
        <v>210</v>
      </c>
      <c r="C211" s="109" t="s">
        <v>2528</v>
      </c>
      <c r="D211" s="101">
        <v>1101002</v>
      </c>
      <c r="E211" s="95" t="s">
        <v>664</v>
      </c>
      <c r="F211" s="115" t="s">
        <v>1997</v>
      </c>
      <c r="G211" s="115" t="s">
        <v>1000</v>
      </c>
      <c r="H211" s="115" t="s">
        <v>1003</v>
      </c>
      <c r="I211" s="118" t="s">
        <v>61</v>
      </c>
      <c r="J211" s="90">
        <v>3</v>
      </c>
      <c r="K211" s="116">
        <v>43040</v>
      </c>
      <c r="L211" s="116">
        <v>43342</v>
      </c>
      <c r="M211" s="117">
        <f t="shared" si="80"/>
        <v>43.142857142857146</v>
      </c>
      <c r="N211" s="79" t="s">
        <v>994</v>
      </c>
      <c r="O211" s="85">
        <v>3</v>
      </c>
      <c r="P211" s="79"/>
      <c r="Q211" s="88">
        <f t="shared" si="84"/>
        <v>100</v>
      </c>
      <c r="R211" s="89">
        <f t="shared" si="85"/>
        <v>43.142857142857146</v>
      </c>
      <c r="S211" s="89">
        <f t="shared" ca="1" si="86"/>
        <v>43.142857142857146</v>
      </c>
      <c r="T211" s="89">
        <f t="shared" ca="1" si="87"/>
        <v>43.142857142857146</v>
      </c>
      <c r="U211" s="90" t="str">
        <f t="shared" si="79"/>
        <v>SI</v>
      </c>
      <c r="V211" s="148" t="str">
        <f t="shared" si="81"/>
        <v>CUMPLIDO</v>
      </c>
      <c r="W211" s="148" t="str">
        <f t="shared" si="82"/>
        <v>CUMPLIDO</v>
      </c>
      <c r="X211" s="149" t="s">
        <v>711</v>
      </c>
      <c r="Y211" s="149" t="s">
        <v>784</v>
      </c>
      <c r="Z211" s="149">
        <f t="shared" si="75"/>
        <v>1</v>
      </c>
      <c r="AA211" s="149" t="str">
        <f t="shared" si="76"/>
        <v>H73R16 - 1</v>
      </c>
      <c r="AB211" s="60">
        <f t="shared" si="77"/>
        <v>5</v>
      </c>
      <c r="AC211" s="60">
        <f t="shared" si="74"/>
        <v>5</v>
      </c>
      <c r="AD211" s="60" t="str">
        <f t="shared" si="83"/>
        <v>H73R16.</v>
      </c>
      <c r="AE211" s="60" t="str">
        <f t="shared" si="88"/>
        <v>H73R16</v>
      </c>
      <c r="AF211" s="68"/>
      <c r="AG211" s="68"/>
      <c r="AH211" s="68"/>
      <c r="AI211" s="15"/>
      <c r="AJ211" s="15"/>
      <c r="AK211" s="15"/>
      <c r="AL211" s="15"/>
      <c r="AM211" s="15"/>
      <c r="AN211" s="15"/>
      <c r="AO211" s="15"/>
    </row>
    <row r="212" spans="1:41" s="2" customFormat="1" ht="294" customHeight="1" x14ac:dyDescent="0.2">
      <c r="A212" s="79">
        <f t="shared" si="78"/>
        <v>192</v>
      </c>
      <c r="B212" s="90">
        <v>211</v>
      </c>
      <c r="C212" s="109" t="s">
        <v>2528</v>
      </c>
      <c r="D212" s="101">
        <v>1101001</v>
      </c>
      <c r="E212" s="95" t="s">
        <v>1998</v>
      </c>
      <c r="F212" s="115" t="s">
        <v>665</v>
      </c>
      <c r="G212" s="115" t="s">
        <v>1001</v>
      </c>
      <c r="H212" s="122" t="s">
        <v>1003</v>
      </c>
      <c r="I212" s="116" t="s">
        <v>61</v>
      </c>
      <c r="J212" s="90">
        <v>3</v>
      </c>
      <c r="K212" s="116">
        <v>43040</v>
      </c>
      <c r="L212" s="116">
        <v>43342</v>
      </c>
      <c r="M212" s="117">
        <f t="shared" si="80"/>
        <v>43.142857142857146</v>
      </c>
      <c r="N212" s="79" t="s">
        <v>994</v>
      </c>
      <c r="O212" s="85">
        <v>2.4</v>
      </c>
      <c r="P212" s="79"/>
      <c r="Q212" s="88">
        <f t="shared" si="84"/>
        <v>80</v>
      </c>
      <c r="R212" s="89">
        <f t="shared" si="85"/>
        <v>34.514285714285712</v>
      </c>
      <c r="S212" s="89">
        <f t="shared" ca="1" si="86"/>
        <v>34.514285714285712</v>
      </c>
      <c r="T212" s="89">
        <f t="shared" ca="1" si="87"/>
        <v>43.142857142857146</v>
      </c>
      <c r="U212" s="90" t="str">
        <f t="shared" ca="1" si="79"/>
        <v>NO</v>
      </c>
      <c r="V212" s="148" t="str">
        <f t="shared" ca="1" si="81"/>
        <v>VENCIDO</v>
      </c>
      <c r="W212" s="148" t="str">
        <f t="shared" ca="1" si="82"/>
        <v>VENCIDO</v>
      </c>
      <c r="X212" s="149" t="s">
        <v>711</v>
      </c>
      <c r="Y212" s="149" t="s">
        <v>785</v>
      </c>
      <c r="Z212" s="149">
        <f t="shared" si="75"/>
        <v>1</v>
      </c>
      <c r="AA212" s="149" t="str">
        <f t="shared" si="76"/>
        <v>H74R16 - 1</v>
      </c>
      <c r="AB212" s="60">
        <f t="shared" ca="1" si="77"/>
        <v>1</v>
      </c>
      <c r="AC212" s="60">
        <f t="shared" ca="1" si="74"/>
        <v>1</v>
      </c>
      <c r="AD212" s="60" t="str">
        <f t="shared" si="83"/>
        <v>H74R16.</v>
      </c>
      <c r="AE212" s="60" t="str">
        <f t="shared" si="88"/>
        <v>H74R16</v>
      </c>
      <c r="AF212" s="68"/>
      <c r="AG212" s="68"/>
      <c r="AH212" s="68"/>
      <c r="AI212" s="15"/>
      <c r="AJ212" s="15"/>
      <c r="AK212" s="15"/>
      <c r="AL212" s="15"/>
      <c r="AM212" s="15"/>
      <c r="AN212" s="15"/>
      <c r="AO212" s="15"/>
    </row>
    <row r="213" spans="1:41" s="2" customFormat="1" ht="249.95" customHeight="1" x14ac:dyDescent="0.2">
      <c r="A213" s="79">
        <f t="shared" si="78"/>
        <v>193</v>
      </c>
      <c r="B213" s="90">
        <v>212</v>
      </c>
      <c r="C213" s="109" t="s">
        <v>2528</v>
      </c>
      <c r="D213" s="101">
        <v>1908003</v>
      </c>
      <c r="E213" s="95" t="s">
        <v>1014</v>
      </c>
      <c r="F213" s="115" t="s">
        <v>666</v>
      </c>
      <c r="G213" s="115" t="s">
        <v>1015</v>
      </c>
      <c r="H213" s="115" t="s">
        <v>1016</v>
      </c>
      <c r="I213" s="118" t="s">
        <v>1017</v>
      </c>
      <c r="J213" s="90">
        <v>4</v>
      </c>
      <c r="K213" s="116">
        <v>43040</v>
      </c>
      <c r="L213" s="116">
        <v>43403</v>
      </c>
      <c r="M213" s="117">
        <f t="shared" si="80"/>
        <v>51.857142857142854</v>
      </c>
      <c r="N213" s="79" t="s">
        <v>1013</v>
      </c>
      <c r="O213" s="85">
        <v>4</v>
      </c>
      <c r="P213" s="79"/>
      <c r="Q213" s="88">
        <f t="shared" si="84"/>
        <v>100</v>
      </c>
      <c r="R213" s="89">
        <f t="shared" si="85"/>
        <v>51.857142857142854</v>
      </c>
      <c r="S213" s="89">
        <f t="shared" ca="1" si="86"/>
        <v>51.857142857142854</v>
      </c>
      <c r="T213" s="89">
        <f t="shared" ca="1" si="87"/>
        <v>51.857142857142854</v>
      </c>
      <c r="U213" s="90" t="str">
        <f t="shared" si="79"/>
        <v>SI</v>
      </c>
      <c r="V213" s="148" t="str">
        <f t="shared" si="81"/>
        <v>CUMPLIDO</v>
      </c>
      <c r="W213" s="148" t="str">
        <f t="shared" si="82"/>
        <v>CUMPLIDO</v>
      </c>
      <c r="X213" s="149" t="s">
        <v>711</v>
      </c>
      <c r="Y213" s="149" t="s">
        <v>786</v>
      </c>
      <c r="Z213" s="149">
        <f t="shared" si="75"/>
        <v>1</v>
      </c>
      <c r="AA213" s="149" t="str">
        <f t="shared" si="76"/>
        <v>H75R16 - 1</v>
      </c>
      <c r="AB213" s="60">
        <f t="shared" si="77"/>
        <v>5</v>
      </c>
      <c r="AC213" s="60">
        <f t="shared" si="74"/>
        <v>5</v>
      </c>
      <c r="AD213" s="60" t="str">
        <f t="shared" si="83"/>
        <v>H75R16.</v>
      </c>
      <c r="AE213" s="60" t="str">
        <f t="shared" si="88"/>
        <v>H75R16</v>
      </c>
      <c r="AF213" s="68"/>
      <c r="AG213" s="68"/>
      <c r="AH213" s="68"/>
      <c r="AI213" s="15"/>
      <c r="AJ213" s="15"/>
      <c r="AK213" s="15"/>
      <c r="AL213" s="15"/>
      <c r="AM213" s="15"/>
      <c r="AN213" s="15"/>
      <c r="AO213" s="15"/>
    </row>
    <row r="214" spans="1:41" s="2" customFormat="1" ht="190.5" customHeight="1" x14ac:dyDescent="0.2">
      <c r="A214" s="79">
        <f t="shared" si="78"/>
        <v>194</v>
      </c>
      <c r="B214" s="90">
        <v>213</v>
      </c>
      <c r="C214" s="109" t="s">
        <v>2527</v>
      </c>
      <c r="D214" s="101">
        <v>1405004</v>
      </c>
      <c r="E214" s="95" t="s">
        <v>2084</v>
      </c>
      <c r="F214" s="115" t="s">
        <v>667</v>
      </c>
      <c r="G214" s="115" t="s">
        <v>2063</v>
      </c>
      <c r="H214" s="115" t="s">
        <v>2062</v>
      </c>
      <c r="I214" s="118" t="s">
        <v>1865</v>
      </c>
      <c r="J214" s="90">
        <v>1</v>
      </c>
      <c r="K214" s="116">
        <v>43101</v>
      </c>
      <c r="L214" s="116">
        <v>43220</v>
      </c>
      <c r="M214" s="117">
        <f t="shared" si="80"/>
        <v>17</v>
      </c>
      <c r="N214" s="79" t="s">
        <v>1237</v>
      </c>
      <c r="O214" s="85">
        <v>1</v>
      </c>
      <c r="P214" s="79"/>
      <c r="Q214" s="88">
        <f t="shared" si="84"/>
        <v>100</v>
      </c>
      <c r="R214" s="89">
        <f t="shared" si="85"/>
        <v>17</v>
      </c>
      <c r="S214" s="89">
        <f t="shared" ca="1" si="86"/>
        <v>17</v>
      </c>
      <c r="T214" s="89">
        <f t="shared" ca="1" si="87"/>
        <v>17</v>
      </c>
      <c r="U214" s="90" t="str">
        <f t="shared" si="79"/>
        <v>SI</v>
      </c>
      <c r="V214" s="148" t="str">
        <f t="shared" si="81"/>
        <v>CUMPLIDO</v>
      </c>
      <c r="W214" s="148" t="str">
        <f t="shared" si="82"/>
        <v>CUMPLIDO</v>
      </c>
      <c r="X214" s="149" t="s">
        <v>711</v>
      </c>
      <c r="Y214" s="149" t="s">
        <v>787</v>
      </c>
      <c r="Z214" s="149">
        <f t="shared" si="75"/>
        <v>1</v>
      </c>
      <c r="AA214" s="149" t="str">
        <f t="shared" si="76"/>
        <v>H76R16 - 1</v>
      </c>
      <c r="AB214" s="60">
        <f t="shared" si="77"/>
        <v>5</v>
      </c>
      <c r="AC214" s="60">
        <f t="shared" si="74"/>
        <v>5</v>
      </c>
      <c r="AD214" s="60" t="str">
        <f t="shared" si="83"/>
        <v>H76R16.</v>
      </c>
      <c r="AE214" s="60" t="str">
        <f t="shared" si="88"/>
        <v>H76R16</v>
      </c>
      <c r="AF214" s="68"/>
      <c r="AG214" s="68"/>
      <c r="AH214" s="68"/>
      <c r="AI214" s="15"/>
      <c r="AJ214" s="15"/>
      <c r="AK214" s="15"/>
      <c r="AL214" s="15"/>
      <c r="AM214" s="15"/>
      <c r="AN214" s="15"/>
      <c r="AO214" s="15"/>
    </row>
    <row r="215" spans="1:41" s="2" customFormat="1" ht="190.5" customHeight="1" x14ac:dyDescent="0.2">
      <c r="A215" s="79">
        <f t="shared" si="78"/>
        <v>195</v>
      </c>
      <c r="B215" s="90">
        <v>214</v>
      </c>
      <c r="C215" s="109" t="s">
        <v>2536</v>
      </c>
      <c r="D215" s="101">
        <v>1401005</v>
      </c>
      <c r="E215" s="95" t="s">
        <v>2065</v>
      </c>
      <c r="F215" s="115" t="s">
        <v>668</v>
      </c>
      <c r="G215" s="95" t="s">
        <v>2064</v>
      </c>
      <c r="H215" s="95" t="s">
        <v>2066</v>
      </c>
      <c r="I215" s="90" t="s">
        <v>2067</v>
      </c>
      <c r="J215" s="90">
        <v>1</v>
      </c>
      <c r="K215" s="116">
        <v>43101</v>
      </c>
      <c r="L215" s="116">
        <v>43403</v>
      </c>
      <c r="M215" s="117">
        <f t="shared" si="80"/>
        <v>43.142857142857146</v>
      </c>
      <c r="N215" s="79" t="s">
        <v>1237</v>
      </c>
      <c r="O215" s="85">
        <v>0</v>
      </c>
      <c r="P215" s="79"/>
      <c r="Q215" s="88">
        <f t="shared" si="84"/>
        <v>0</v>
      </c>
      <c r="R215" s="89">
        <f t="shared" si="85"/>
        <v>0</v>
      </c>
      <c r="S215" s="89">
        <f t="shared" ca="1" si="86"/>
        <v>0</v>
      </c>
      <c r="T215" s="89">
        <f t="shared" ca="1" si="87"/>
        <v>43.142857142857146</v>
      </c>
      <c r="U215" s="90" t="str">
        <f t="shared" ca="1" si="79"/>
        <v>NO</v>
      </c>
      <c r="V215" s="148" t="str">
        <f t="shared" ca="1" si="81"/>
        <v>VENCIDO</v>
      </c>
      <c r="W215" s="148" t="str">
        <f t="shared" ca="1" si="82"/>
        <v>VENCIDO</v>
      </c>
      <c r="X215" s="149" t="s">
        <v>711</v>
      </c>
      <c r="Y215" s="149" t="s">
        <v>788</v>
      </c>
      <c r="Z215" s="149">
        <f t="shared" si="75"/>
        <v>1</v>
      </c>
      <c r="AA215" s="149" t="str">
        <f t="shared" si="76"/>
        <v>H77R16 - 1</v>
      </c>
      <c r="AB215" s="60">
        <f t="shared" ca="1" si="77"/>
        <v>1</v>
      </c>
      <c r="AC215" s="60">
        <f t="shared" ca="1" si="74"/>
        <v>1</v>
      </c>
      <c r="AD215" s="60" t="str">
        <f t="shared" si="83"/>
        <v>H77R16.</v>
      </c>
      <c r="AE215" s="60" t="str">
        <f t="shared" si="88"/>
        <v>H77R16</v>
      </c>
      <c r="AF215" s="68"/>
      <c r="AG215" s="68"/>
      <c r="AH215" s="68"/>
      <c r="AI215" s="15"/>
      <c r="AJ215" s="15"/>
      <c r="AK215" s="15"/>
      <c r="AL215" s="15"/>
      <c r="AM215" s="15"/>
      <c r="AN215" s="15"/>
      <c r="AO215" s="15"/>
    </row>
    <row r="216" spans="1:41" s="2" customFormat="1" ht="249.95" customHeight="1" x14ac:dyDescent="0.2">
      <c r="A216" s="79">
        <f t="shared" si="78"/>
        <v>196</v>
      </c>
      <c r="B216" s="90">
        <v>215</v>
      </c>
      <c r="C216" s="109" t="s">
        <v>2536</v>
      </c>
      <c r="D216" s="101">
        <v>1405004</v>
      </c>
      <c r="E216" s="95" t="s">
        <v>2069</v>
      </c>
      <c r="F216" s="115" t="s">
        <v>669</v>
      </c>
      <c r="G216" s="115" t="s">
        <v>2068</v>
      </c>
      <c r="H216" s="115" t="s">
        <v>2070</v>
      </c>
      <c r="I216" s="90" t="s">
        <v>2071</v>
      </c>
      <c r="J216" s="90">
        <v>2</v>
      </c>
      <c r="K216" s="116">
        <v>43101</v>
      </c>
      <c r="L216" s="116">
        <v>43403</v>
      </c>
      <c r="M216" s="117">
        <f t="shared" si="80"/>
        <v>43.142857142857146</v>
      </c>
      <c r="N216" s="79" t="s">
        <v>1237</v>
      </c>
      <c r="O216" s="85">
        <v>0</v>
      </c>
      <c r="P216" s="79"/>
      <c r="Q216" s="88">
        <f t="shared" si="84"/>
        <v>0</v>
      </c>
      <c r="R216" s="89">
        <f t="shared" si="85"/>
        <v>0</v>
      </c>
      <c r="S216" s="89">
        <f t="shared" ca="1" si="86"/>
        <v>0</v>
      </c>
      <c r="T216" s="89">
        <f t="shared" ca="1" si="87"/>
        <v>43.142857142857146</v>
      </c>
      <c r="U216" s="90" t="str">
        <f t="shared" ca="1" si="79"/>
        <v>NO</v>
      </c>
      <c r="V216" s="148" t="str">
        <f t="shared" ca="1" si="81"/>
        <v>VENCIDO</v>
      </c>
      <c r="W216" s="148" t="str">
        <f t="shared" ca="1" si="82"/>
        <v>VENCIDO</v>
      </c>
      <c r="X216" s="149" t="s">
        <v>711</v>
      </c>
      <c r="Y216" s="149" t="s">
        <v>789</v>
      </c>
      <c r="Z216" s="149">
        <f t="shared" si="75"/>
        <v>1</v>
      </c>
      <c r="AA216" s="149" t="str">
        <f t="shared" si="76"/>
        <v>H78R16 - 1</v>
      </c>
      <c r="AB216" s="60">
        <f t="shared" ca="1" si="77"/>
        <v>1</v>
      </c>
      <c r="AC216" s="60">
        <f t="shared" ca="1" si="74"/>
        <v>1</v>
      </c>
      <c r="AD216" s="60" t="str">
        <f t="shared" si="83"/>
        <v>H78R16.</v>
      </c>
      <c r="AE216" s="60" t="str">
        <f t="shared" si="88"/>
        <v>H78R16</v>
      </c>
      <c r="AF216" s="68"/>
      <c r="AG216" s="68"/>
      <c r="AH216" s="68"/>
      <c r="AI216" s="15"/>
      <c r="AJ216" s="15"/>
      <c r="AK216" s="15"/>
      <c r="AL216" s="15"/>
      <c r="AM216" s="15"/>
      <c r="AN216" s="15"/>
      <c r="AO216" s="15"/>
    </row>
    <row r="217" spans="1:41" s="2" customFormat="1" ht="249.95" customHeight="1" x14ac:dyDescent="0.2">
      <c r="A217" s="79">
        <f t="shared" si="78"/>
        <v>197</v>
      </c>
      <c r="B217" s="90">
        <v>216</v>
      </c>
      <c r="C217" s="109" t="s">
        <v>2537</v>
      </c>
      <c r="D217" s="101">
        <v>1402006</v>
      </c>
      <c r="E217" s="95" t="s">
        <v>1866</v>
      </c>
      <c r="F217" s="115" t="s">
        <v>1867</v>
      </c>
      <c r="G217" s="115" t="s">
        <v>2072</v>
      </c>
      <c r="H217" s="115" t="s">
        <v>2073</v>
      </c>
      <c r="I217" s="118" t="s">
        <v>2074</v>
      </c>
      <c r="J217" s="90">
        <v>1</v>
      </c>
      <c r="K217" s="116">
        <v>43101</v>
      </c>
      <c r="L217" s="116">
        <v>43403</v>
      </c>
      <c r="M217" s="117">
        <f t="shared" si="80"/>
        <v>43.142857142857146</v>
      </c>
      <c r="N217" s="79" t="s">
        <v>1237</v>
      </c>
      <c r="O217" s="85">
        <v>0</v>
      </c>
      <c r="P217" s="79"/>
      <c r="Q217" s="88">
        <f t="shared" si="84"/>
        <v>0</v>
      </c>
      <c r="R217" s="89">
        <f t="shared" si="85"/>
        <v>0</v>
      </c>
      <c r="S217" s="89">
        <f t="shared" ca="1" si="86"/>
        <v>0</v>
      </c>
      <c r="T217" s="89">
        <f t="shared" ca="1" si="87"/>
        <v>43.142857142857146</v>
      </c>
      <c r="U217" s="90" t="str">
        <f t="shared" ca="1" si="79"/>
        <v>NO</v>
      </c>
      <c r="V217" s="148" t="str">
        <f t="shared" ca="1" si="81"/>
        <v>VENCIDO</v>
      </c>
      <c r="W217" s="148" t="str">
        <f t="shared" ca="1" si="82"/>
        <v>VENCIDO</v>
      </c>
      <c r="X217" s="149" t="s">
        <v>711</v>
      </c>
      <c r="Y217" s="149" t="s">
        <v>790</v>
      </c>
      <c r="Z217" s="149">
        <f t="shared" si="75"/>
        <v>1</v>
      </c>
      <c r="AA217" s="149" t="str">
        <f t="shared" si="76"/>
        <v>H79R16 - 1</v>
      </c>
      <c r="AB217" s="60">
        <f t="shared" ca="1" si="77"/>
        <v>1</v>
      </c>
      <c r="AC217" s="60">
        <f t="shared" ca="1" si="74"/>
        <v>1</v>
      </c>
      <c r="AD217" s="60" t="str">
        <f t="shared" si="83"/>
        <v>H79R16.</v>
      </c>
      <c r="AE217" s="60" t="str">
        <f t="shared" si="88"/>
        <v>H79R16</v>
      </c>
      <c r="AF217" s="68"/>
      <c r="AG217" s="68"/>
      <c r="AH217" s="68"/>
      <c r="AI217" s="15"/>
      <c r="AJ217" s="15"/>
      <c r="AK217" s="15"/>
      <c r="AL217" s="15"/>
      <c r="AM217" s="15"/>
      <c r="AN217" s="15"/>
      <c r="AO217" s="15"/>
    </row>
    <row r="218" spans="1:41" s="2" customFormat="1" ht="180" customHeight="1" x14ac:dyDescent="0.2">
      <c r="A218" s="79">
        <f t="shared" si="78"/>
        <v>198</v>
      </c>
      <c r="B218" s="90">
        <v>217</v>
      </c>
      <c r="C218" s="109" t="s">
        <v>2538</v>
      </c>
      <c r="D218" s="101">
        <v>1802001</v>
      </c>
      <c r="E218" s="95" t="s">
        <v>670</v>
      </c>
      <c r="F218" s="115" t="s">
        <v>2828</v>
      </c>
      <c r="G218" s="115" t="s">
        <v>1043</v>
      </c>
      <c r="H218" s="115" t="s">
        <v>1039</v>
      </c>
      <c r="I218" s="118" t="s">
        <v>1042</v>
      </c>
      <c r="J218" s="90">
        <v>3</v>
      </c>
      <c r="K218" s="116">
        <v>43040</v>
      </c>
      <c r="L218" s="116">
        <v>43099</v>
      </c>
      <c r="M218" s="117">
        <f t="shared" si="80"/>
        <v>8.4285714285714288</v>
      </c>
      <c r="N218" s="79" t="s">
        <v>1038</v>
      </c>
      <c r="O218" s="85">
        <v>3</v>
      </c>
      <c r="P218" s="79"/>
      <c r="Q218" s="88">
        <f t="shared" si="84"/>
        <v>100</v>
      </c>
      <c r="R218" s="89">
        <f t="shared" si="85"/>
        <v>8.4285714285714288</v>
      </c>
      <c r="S218" s="89">
        <f t="shared" ca="1" si="86"/>
        <v>8.4285714285714288</v>
      </c>
      <c r="T218" s="89">
        <f t="shared" ca="1" si="87"/>
        <v>8.4285714285714288</v>
      </c>
      <c r="U218" s="90" t="str">
        <f t="shared" si="79"/>
        <v>SI</v>
      </c>
      <c r="V218" s="148" t="str">
        <f t="shared" si="81"/>
        <v>CUMPLIDO</v>
      </c>
      <c r="W218" s="148" t="str">
        <f t="shared" si="82"/>
        <v>CUMPLIDO</v>
      </c>
      <c r="X218" s="149" t="s">
        <v>711</v>
      </c>
      <c r="Y218" s="149" t="s">
        <v>791</v>
      </c>
      <c r="Z218" s="149">
        <f t="shared" si="75"/>
        <v>1</v>
      </c>
      <c r="AA218" s="149" t="str">
        <f t="shared" si="76"/>
        <v>H80R16 - 1</v>
      </c>
      <c r="AB218" s="60">
        <f t="shared" si="77"/>
        <v>5</v>
      </c>
      <c r="AC218" s="60">
        <f t="shared" si="74"/>
        <v>5</v>
      </c>
      <c r="AD218" s="60" t="str">
        <f t="shared" si="83"/>
        <v>H80R16.</v>
      </c>
      <c r="AE218" s="60" t="str">
        <f t="shared" si="88"/>
        <v>H80R16</v>
      </c>
      <c r="AF218" s="68"/>
      <c r="AG218" s="68"/>
      <c r="AH218" s="68"/>
      <c r="AI218" s="15"/>
      <c r="AJ218" s="15"/>
      <c r="AK218" s="15"/>
      <c r="AL218" s="15"/>
      <c r="AM218" s="15"/>
      <c r="AN218" s="15"/>
      <c r="AO218" s="15"/>
    </row>
    <row r="219" spans="1:41" s="2" customFormat="1" ht="249.95" customHeight="1" x14ac:dyDescent="0.2">
      <c r="A219" s="79">
        <f t="shared" si="78"/>
        <v>199</v>
      </c>
      <c r="B219" s="90">
        <v>218</v>
      </c>
      <c r="C219" s="109" t="s">
        <v>2528</v>
      </c>
      <c r="D219" s="101">
        <v>1404002</v>
      </c>
      <c r="E219" s="95" t="s">
        <v>671</v>
      </c>
      <c r="F219" s="115" t="s">
        <v>672</v>
      </c>
      <c r="G219" s="115" t="s">
        <v>1040</v>
      </c>
      <c r="H219" s="115" t="s">
        <v>1041</v>
      </c>
      <c r="I219" s="118" t="s">
        <v>8</v>
      </c>
      <c r="J219" s="90">
        <v>1</v>
      </c>
      <c r="K219" s="116">
        <v>43040</v>
      </c>
      <c r="L219" s="116">
        <v>43099</v>
      </c>
      <c r="M219" s="117">
        <f t="shared" si="80"/>
        <v>8.4285714285714288</v>
      </c>
      <c r="N219" s="79" t="s">
        <v>1038</v>
      </c>
      <c r="O219" s="85">
        <v>1</v>
      </c>
      <c r="P219" s="79"/>
      <c r="Q219" s="88">
        <f t="shared" si="84"/>
        <v>100</v>
      </c>
      <c r="R219" s="89">
        <f t="shared" si="85"/>
        <v>8.4285714285714288</v>
      </c>
      <c r="S219" s="89">
        <f t="shared" ca="1" si="86"/>
        <v>8.4285714285714288</v>
      </c>
      <c r="T219" s="89">
        <f t="shared" ca="1" si="87"/>
        <v>8.4285714285714288</v>
      </c>
      <c r="U219" s="90" t="str">
        <f t="shared" si="79"/>
        <v>SI</v>
      </c>
      <c r="V219" s="148" t="str">
        <f t="shared" si="81"/>
        <v>CUMPLIDO</v>
      </c>
      <c r="W219" s="148" t="str">
        <f t="shared" si="82"/>
        <v>CUMPLIDO</v>
      </c>
      <c r="X219" s="149" t="s">
        <v>711</v>
      </c>
      <c r="Y219" s="149" t="s">
        <v>792</v>
      </c>
      <c r="Z219" s="149">
        <f t="shared" si="75"/>
        <v>1</v>
      </c>
      <c r="AA219" s="149" t="str">
        <f t="shared" si="76"/>
        <v>H81R16 - 1</v>
      </c>
      <c r="AB219" s="60">
        <f t="shared" si="77"/>
        <v>5</v>
      </c>
      <c r="AC219" s="60">
        <f t="shared" si="74"/>
        <v>5</v>
      </c>
      <c r="AD219" s="60" t="str">
        <f t="shared" si="83"/>
        <v>H81R16.</v>
      </c>
      <c r="AE219" s="60" t="str">
        <f t="shared" si="88"/>
        <v>H81R16</v>
      </c>
      <c r="AF219" s="68"/>
      <c r="AG219" s="68"/>
      <c r="AH219" s="68"/>
      <c r="AI219" s="15"/>
      <c r="AJ219" s="15"/>
      <c r="AK219" s="15"/>
      <c r="AL219" s="15"/>
      <c r="AM219" s="15"/>
      <c r="AN219" s="15"/>
      <c r="AO219" s="15"/>
    </row>
    <row r="220" spans="1:41" s="2" customFormat="1" ht="249.95" customHeight="1" x14ac:dyDescent="0.2">
      <c r="A220" s="79">
        <f t="shared" si="78"/>
        <v>200</v>
      </c>
      <c r="B220" s="90">
        <v>219</v>
      </c>
      <c r="C220" s="109" t="s">
        <v>2538</v>
      </c>
      <c r="D220" s="101">
        <v>1404002</v>
      </c>
      <c r="E220" s="95" t="s">
        <v>2144</v>
      </c>
      <c r="F220" s="115" t="s">
        <v>673</v>
      </c>
      <c r="G220" s="115" t="s">
        <v>2072</v>
      </c>
      <c r="H220" s="115" t="s">
        <v>2073</v>
      </c>
      <c r="I220" s="118" t="s">
        <v>2074</v>
      </c>
      <c r="J220" s="90">
        <v>1</v>
      </c>
      <c r="K220" s="116">
        <v>43101</v>
      </c>
      <c r="L220" s="116">
        <v>43403</v>
      </c>
      <c r="M220" s="117">
        <f t="shared" si="80"/>
        <v>43.142857142857146</v>
      </c>
      <c r="N220" s="79" t="s">
        <v>1237</v>
      </c>
      <c r="O220" s="85">
        <v>0</v>
      </c>
      <c r="P220" s="79"/>
      <c r="Q220" s="88">
        <f t="shared" si="84"/>
        <v>0</v>
      </c>
      <c r="R220" s="89">
        <f t="shared" si="85"/>
        <v>0</v>
      </c>
      <c r="S220" s="89">
        <f t="shared" ca="1" si="86"/>
        <v>0</v>
      </c>
      <c r="T220" s="89">
        <f t="shared" ca="1" si="87"/>
        <v>43.142857142857146</v>
      </c>
      <c r="U220" s="90" t="str">
        <f t="shared" ca="1" si="79"/>
        <v>NO</v>
      </c>
      <c r="V220" s="148" t="str">
        <f t="shared" ca="1" si="81"/>
        <v>VENCIDO</v>
      </c>
      <c r="W220" s="148" t="str">
        <f t="shared" ca="1" si="82"/>
        <v>VENCIDO</v>
      </c>
      <c r="X220" s="149" t="s">
        <v>711</v>
      </c>
      <c r="Y220" s="149" t="s">
        <v>793</v>
      </c>
      <c r="Z220" s="149">
        <f t="shared" si="75"/>
        <v>1</v>
      </c>
      <c r="AA220" s="149" t="str">
        <f t="shared" si="76"/>
        <v>H82R16 - 1</v>
      </c>
      <c r="AB220" s="60">
        <f t="shared" ca="1" si="77"/>
        <v>1</v>
      </c>
      <c r="AC220" s="60">
        <f t="shared" ca="1" si="74"/>
        <v>1</v>
      </c>
      <c r="AD220" s="60" t="str">
        <f t="shared" si="83"/>
        <v>H82R16</v>
      </c>
      <c r="AE220" s="60" t="str">
        <f t="shared" si="88"/>
        <v>H82R16</v>
      </c>
      <c r="AF220" s="68"/>
      <c r="AG220" s="68"/>
      <c r="AH220" s="68"/>
      <c r="AI220" s="15"/>
      <c r="AJ220" s="15"/>
      <c r="AK220" s="15"/>
      <c r="AL220" s="15"/>
      <c r="AM220" s="15"/>
      <c r="AN220" s="15"/>
      <c r="AO220" s="15"/>
    </row>
    <row r="221" spans="1:41" s="2" customFormat="1" ht="249.95" customHeight="1" x14ac:dyDescent="0.2">
      <c r="A221" s="79">
        <f t="shared" si="78"/>
        <v>201</v>
      </c>
      <c r="B221" s="90">
        <v>220</v>
      </c>
      <c r="C221" s="109" t="s">
        <v>2604</v>
      </c>
      <c r="D221" s="101">
        <v>1102002</v>
      </c>
      <c r="E221" s="95" t="s">
        <v>2892</v>
      </c>
      <c r="F221" s="115" t="s">
        <v>674</v>
      </c>
      <c r="G221" s="115" t="s">
        <v>2072</v>
      </c>
      <c r="H221" s="115" t="s">
        <v>2073</v>
      </c>
      <c r="I221" s="118" t="s">
        <v>2074</v>
      </c>
      <c r="J221" s="90">
        <v>1</v>
      </c>
      <c r="K221" s="116">
        <v>43101</v>
      </c>
      <c r="L221" s="116">
        <v>43403</v>
      </c>
      <c r="M221" s="117">
        <f t="shared" si="80"/>
        <v>43.142857142857146</v>
      </c>
      <c r="N221" s="79" t="s">
        <v>1237</v>
      </c>
      <c r="O221" s="85">
        <v>0</v>
      </c>
      <c r="P221" s="79"/>
      <c r="Q221" s="88">
        <f t="shared" si="84"/>
        <v>0</v>
      </c>
      <c r="R221" s="89">
        <f t="shared" si="85"/>
        <v>0</v>
      </c>
      <c r="S221" s="89">
        <f t="shared" ca="1" si="86"/>
        <v>0</v>
      </c>
      <c r="T221" s="89">
        <f t="shared" ca="1" si="87"/>
        <v>43.142857142857146</v>
      </c>
      <c r="U221" s="90" t="str">
        <f t="shared" ca="1" si="79"/>
        <v>NO</v>
      </c>
      <c r="V221" s="148" t="str">
        <f t="shared" ca="1" si="81"/>
        <v>VENCIDO</v>
      </c>
      <c r="W221" s="148" t="str">
        <f t="shared" ca="1" si="82"/>
        <v>VENCIDO</v>
      </c>
      <c r="X221" s="149" t="s">
        <v>711</v>
      </c>
      <c r="Y221" s="149" t="s">
        <v>794</v>
      </c>
      <c r="Z221" s="149">
        <f t="shared" si="75"/>
        <v>1</v>
      </c>
      <c r="AA221" s="149" t="str">
        <f t="shared" si="76"/>
        <v>H83R16 - 1</v>
      </c>
      <c r="AB221" s="60">
        <f t="shared" ca="1" si="77"/>
        <v>1</v>
      </c>
      <c r="AC221" s="60">
        <f t="shared" ca="1" si="74"/>
        <v>1</v>
      </c>
      <c r="AD221" s="60" t="str">
        <f t="shared" si="83"/>
        <v>H83R16.</v>
      </c>
      <c r="AE221" s="60" t="str">
        <f t="shared" si="88"/>
        <v>H83R16</v>
      </c>
      <c r="AF221" s="68"/>
      <c r="AG221" s="68"/>
      <c r="AH221" s="68"/>
      <c r="AI221" s="15"/>
      <c r="AJ221" s="15"/>
      <c r="AK221" s="15"/>
      <c r="AL221" s="15"/>
      <c r="AM221" s="15"/>
      <c r="AN221" s="15"/>
      <c r="AO221" s="15"/>
    </row>
    <row r="222" spans="1:41" s="2" customFormat="1" ht="249.95" customHeight="1" x14ac:dyDescent="0.2">
      <c r="A222" s="79">
        <f t="shared" si="78"/>
        <v>202</v>
      </c>
      <c r="B222" s="90">
        <v>221</v>
      </c>
      <c r="C222" s="109" t="s">
        <v>2530</v>
      </c>
      <c r="D222" s="101">
        <v>1401001</v>
      </c>
      <c r="E222" s="95" t="s">
        <v>2076</v>
      </c>
      <c r="F222" s="115" t="s">
        <v>1868</v>
      </c>
      <c r="G222" s="83" t="s">
        <v>2079</v>
      </c>
      <c r="H222" s="115" t="s">
        <v>2080</v>
      </c>
      <c r="I222" s="118" t="s">
        <v>1773</v>
      </c>
      <c r="J222" s="90">
        <v>2</v>
      </c>
      <c r="K222" s="116">
        <v>43101</v>
      </c>
      <c r="L222" s="116">
        <v>43281</v>
      </c>
      <c r="M222" s="117">
        <f t="shared" si="80"/>
        <v>25.714285714285715</v>
      </c>
      <c r="N222" s="79" t="s">
        <v>1237</v>
      </c>
      <c r="O222" s="85">
        <v>0</v>
      </c>
      <c r="P222" s="79"/>
      <c r="Q222" s="88">
        <f t="shared" si="84"/>
        <v>0</v>
      </c>
      <c r="R222" s="89">
        <f t="shared" si="85"/>
        <v>0</v>
      </c>
      <c r="S222" s="89">
        <f t="shared" ca="1" si="86"/>
        <v>0</v>
      </c>
      <c r="T222" s="89">
        <f t="shared" ca="1" si="87"/>
        <v>25.714285714285715</v>
      </c>
      <c r="U222" s="90" t="str">
        <f t="shared" ca="1" si="79"/>
        <v>NO</v>
      </c>
      <c r="V222" s="148" t="str">
        <f t="shared" ca="1" si="81"/>
        <v>VENCIDO</v>
      </c>
      <c r="W222" s="148" t="str">
        <f t="shared" ca="1" si="82"/>
        <v>VENCIDO</v>
      </c>
      <c r="X222" s="149" t="s">
        <v>711</v>
      </c>
      <c r="Y222" s="149" t="s">
        <v>795</v>
      </c>
      <c r="Z222" s="149">
        <f t="shared" si="75"/>
        <v>1</v>
      </c>
      <c r="AA222" s="149" t="str">
        <f t="shared" si="76"/>
        <v>H84R16 - 1</v>
      </c>
      <c r="AB222" s="60">
        <f t="shared" ca="1" si="77"/>
        <v>1</v>
      </c>
      <c r="AC222" s="60">
        <f t="shared" ca="1" si="74"/>
        <v>1</v>
      </c>
      <c r="AD222" s="60" t="str">
        <f t="shared" si="83"/>
        <v>H84R16.</v>
      </c>
      <c r="AE222" s="60" t="str">
        <f t="shared" si="88"/>
        <v>H84R16</v>
      </c>
      <c r="AF222" s="68"/>
      <c r="AG222" s="68"/>
      <c r="AH222" s="68"/>
      <c r="AI222" s="15"/>
      <c r="AJ222" s="15"/>
      <c r="AK222" s="15"/>
      <c r="AL222" s="15"/>
      <c r="AM222" s="15"/>
      <c r="AN222" s="15"/>
      <c r="AO222" s="15"/>
    </row>
    <row r="223" spans="1:41" s="2" customFormat="1" ht="249.95" customHeight="1" x14ac:dyDescent="0.2">
      <c r="A223" s="79"/>
      <c r="B223" s="90">
        <v>222</v>
      </c>
      <c r="C223" s="109"/>
      <c r="D223" s="101">
        <v>1401001</v>
      </c>
      <c r="E223" s="95" t="s">
        <v>2077</v>
      </c>
      <c r="F223" s="115" t="s">
        <v>1868</v>
      </c>
      <c r="G223" s="83" t="s">
        <v>2081</v>
      </c>
      <c r="H223" s="115" t="s">
        <v>2078</v>
      </c>
      <c r="I223" s="118" t="s">
        <v>2083</v>
      </c>
      <c r="J223" s="90">
        <v>1</v>
      </c>
      <c r="K223" s="116">
        <v>43101</v>
      </c>
      <c r="L223" s="116">
        <v>43403</v>
      </c>
      <c r="M223" s="117">
        <f t="shared" si="80"/>
        <v>43.142857142857146</v>
      </c>
      <c r="N223" s="79" t="s">
        <v>1237</v>
      </c>
      <c r="O223" s="85">
        <v>0</v>
      </c>
      <c r="P223" s="79"/>
      <c r="Q223" s="88">
        <f t="shared" si="84"/>
        <v>0</v>
      </c>
      <c r="R223" s="89">
        <v>0</v>
      </c>
      <c r="S223" s="89">
        <v>0</v>
      </c>
      <c r="T223" s="89">
        <v>0</v>
      </c>
      <c r="U223" s="90" t="str">
        <f t="shared" si="79"/>
        <v>NO</v>
      </c>
      <c r="V223" s="148" t="str">
        <f t="shared" ca="1" si="81"/>
        <v>VENCIDO</v>
      </c>
      <c r="W223" s="148" t="str">
        <f t="shared" si="82"/>
        <v/>
      </c>
      <c r="X223" s="149" t="s">
        <v>711</v>
      </c>
      <c r="Y223" s="149" t="s">
        <v>795</v>
      </c>
      <c r="Z223" s="149">
        <f t="shared" si="75"/>
        <v>2</v>
      </c>
      <c r="AA223" s="149" t="str">
        <f t="shared" si="76"/>
        <v>H84R16 - 2</v>
      </c>
      <c r="AB223" s="60">
        <f t="shared" ca="1" si="77"/>
        <v>1</v>
      </c>
      <c r="AC223" s="60">
        <f t="shared" ca="1" si="74"/>
        <v>1</v>
      </c>
      <c r="AD223" s="60" t="str">
        <f t="shared" si="83"/>
        <v>H84R16.</v>
      </c>
      <c r="AE223" s="60" t="str">
        <f t="shared" si="88"/>
        <v>H84R16</v>
      </c>
      <c r="AF223" s="68"/>
      <c r="AG223" s="68"/>
      <c r="AH223" s="68"/>
      <c r="AI223" s="15"/>
      <c r="AJ223" s="15"/>
      <c r="AK223" s="15"/>
      <c r="AL223" s="15"/>
      <c r="AM223" s="15"/>
      <c r="AN223" s="15"/>
      <c r="AO223" s="15"/>
    </row>
    <row r="224" spans="1:41" s="2" customFormat="1" ht="249.95" customHeight="1" x14ac:dyDescent="0.2">
      <c r="A224" s="79">
        <f>A222+1</f>
        <v>203</v>
      </c>
      <c r="B224" s="90">
        <v>223</v>
      </c>
      <c r="C224" s="109" t="s">
        <v>2535</v>
      </c>
      <c r="D224" s="101">
        <v>1401001</v>
      </c>
      <c r="E224" s="95" t="s">
        <v>2075</v>
      </c>
      <c r="F224" s="115" t="s">
        <v>675</v>
      </c>
      <c r="G224" s="115" t="s">
        <v>2082</v>
      </c>
      <c r="H224" s="115" t="s">
        <v>2078</v>
      </c>
      <c r="I224" s="118" t="s">
        <v>2083</v>
      </c>
      <c r="J224" s="90">
        <v>1</v>
      </c>
      <c r="K224" s="116">
        <v>43101</v>
      </c>
      <c r="L224" s="116">
        <v>43403</v>
      </c>
      <c r="M224" s="117">
        <f t="shared" si="80"/>
        <v>43.142857142857146</v>
      </c>
      <c r="N224" s="79" t="s">
        <v>1237</v>
      </c>
      <c r="O224" s="85">
        <v>0</v>
      </c>
      <c r="P224" s="79"/>
      <c r="Q224" s="88">
        <f t="shared" si="84"/>
        <v>0</v>
      </c>
      <c r="R224" s="89">
        <f t="shared" si="85"/>
        <v>0</v>
      </c>
      <c r="S224" s="89">
        <f t="shared" ca="1" si="86"/>
        <v>0</v>
      </c>
      <c r="T224" s="89">
        <f t="shared" ca="1" si="87"/>
        <v>43.142857142857146</v>
      </c>
      <c r="U224" s="90" t="str">
        <f t="shared" ca="1" si="79"/>
        <v>NO</v>
      </c>
      <c r="V224" s="148" t="str">
        <f t="shared" ca="1" si="81"/>
        <v>VENCIDO</v>
      </c>
      <c r="W224" s="148" t="str">
        <f t="shared" ca="1" si="82"/>
        <v>VENCIDO</v>
      </c>
      <c r="X224" s="149" t="s">
        <v>711</v>
      </c>
      <c r="Y224" s="149" t="s">
        <v>796</v>
      </c>
      <c r="Z224" s="149">
        <f t="shared" si="75"/>
        <v>1</v>
      </c>
      <c r="AA224" s="149" t="str">
        <f t="shared" si="76"/>
        <v>H85R16 - 1</v>
      </c>
      <c r="AB224" s="60">
        <f t="shared" ca="1" si="77"/>
        <v>1</v>
      </c>
      <c r="AC224" s="60">
        <f t="shared" ca="1" si="74"/>
        <v>1</v>
      </c>
      <c r="AD224" s="60" t="str">
        <f t="shared" si="83"/>
        <v>H85R16.</v>
      </c>
      <c r="AE224" s="60" t="str">
        <f t="shared" si="88"/>
        <v>H85R16</v>
      </c>
      <c r="AF224" s="68"/>
      <c r="AG224" s="68"/>
      <c r="AH224" s="68"/>
      <c r="AI224" s="15"/>
      <c r="AJ224" s="15"/>
      <c r="AK224" s="15"/>
      <c r="AL224" s="15"/>
      <c r="AM224" s="15"/>
      <c r="AN224" s="15"/>
      <c r="AO224" s="15"/>
    </row>
    <row r="225" spans="1:41" s="2" customFormat="1" ht="249.95" customHeight="1" x14ac:dyDescent="0.2">
      <c r="A225" s="79">
        <f t="shared" si="78"/>
        <v>204</v>
      </c>
      <c r="B225" s="90">
        <v>224</v>
      </c>
      <c r="C225" s="109" t="s">
        <v>2528</v>
      </c>
      <c r="D225" s="101">
        <v>1301001</v>
      </c>
      <c r="E225" s="95" t="s">
        <v>2477</v>
      </c>
      <c r="F225" s="115" t="s">
        <v>676</v>
      </c>
      <c r="G225" s="115" t="s">
        <v>967</v>
      </c>
      <c r="H225" s="115" t="s">
        <v>968</v>
      </c>
      <c r="I225" s="118" t="s">
        <v>969</v>
      </c>
      <c r="J225" s="90">
        <v>16</v>
      </c>
      <c r="K225" s="116">
        <v>43040</v>
      </c>
      <c r="L225" s="116">
        <v>43403</v>
      </c>
      <c r="M225" s="117">
        <f t="shared" si="80"/>
        <v>51.857142857142854</v>
      </c>
      <c r="N225" s="79" t="s">
        <v>966</v>
      </c>
      <c r="O225" s="79">
        <v>1</v>
      </c>
      <c r="P225" s="79"/>
      <c r="Q225" s="88">
        <f t="shared" si="84"/>
        <v>6.25</v>
      </c>
      <c r="R225" s="89">
        <f t="shared" si="85"/>
        <v>3.2410714285714284</v>
      </c>
      <c r="S225" s="89">
        <f t="shared" ca="1" si="86"/>
        <v>3.2410714285714284</v>
      </c>
      <c r="T225" s="89">
        <f t="shared" ca="1" si="87"/>
        <v>51.857142857142854</v>
      </c>
      <c r="U225" s="90" t="str">
        <f t="shared" ca="1" si="79"/>
        <v>NO</v>
      </c>
      <c r="V225" s="148" t="str">
        <f t="shared" ca="1" si="81"/>
        <v>VENCIDO</v>
      </c>
      <c r="W225" s="148" t="str">
        <f t="shared" ca="1" si="82"/>
        <v>VENCIDO</v>
      </c>
      <c r="X225" s="149" t="s">
        <v>711</v>
      </c>
      <c r="Y225" s="149" t="s">
        <v>797</v>
      </c>
      <c r="Z225" s="149">
        <f t="shared" si="75"/>
        <v>1</v>
      </c>
      <c r="AA225" s="149" t="str">
        <f t="shared" si="76"/>
        <v>H86R16 - 1</v>
      </c>
      <c r="AB225" s="60">
        <f t="shared" ca="1" si="77"/>
        <v>1</v>
      </c>
      <c r="AC225" s="60">
        <f t="shared" ca="1" si="74"/>
        <v>1</v>
      </c>
      <c r="AD225" s="60" t="str">
        <f t="shared" si="83"/>
        <v>H86R16.</v>
      </c>
      <c r="AE225" s="60" t="str">
        <f t="shared" si="88"/>
        <v>H86R16</v>
      </c>
      <c r="AF225" s="68"/>
      <c r="AG225" s="68"/>
      <c r="AH225" s="68"/>
      <c r="AI225" s="15"/>
      <c r="AJ225" s="15"/>
      <c r="AK225" s="15"/>
      <c r="AL225" s="15"/>
      <c r="AM225" s="15"/>
      <c r="AN225" s="15"/>
      <c r="AO225" s="15"/>
    </row>
    <row r="226" spans="1:41" s="2" customFormat="1" ht="249.95" customHeight="1" x14ac:dyDescent="0.2">
      <c r="A226" s="79">
        <f t="shared" si="78"/>
        <v>205</v>
      </c>
      <c r="B226" s="90">
        <v>225</v>
      </c>
      <c r="C226" s="109" t="s">
        <v>2528</v>
      </c>
      <c r="D226" s="101">
        <v>1301001</v>
      </c>
      <c r="E226" s="95" t="s">
        <v>1873</v>
      </c>
      <c r="F226" s="115" t="s">
        <v>1874</v>
      </c>
      <c r="G226" s="123" t="s">
        <v>2829</v>
      </c>
      <c r="H226" s="115" t="s">
        <v>970</v>
      </c>
      <c r="I226" s="118" t="s">
        <v>969</v>
      </c>
      <c r="J226" s="90">
        <v>16</v>
      </c>
      <c r="K226" s="116">
        <v>43040</v>
      </c>
      <c r="L226" s="116">
        <v>43403</v>
      </c>
      <c r="M226" s="117">
        <f t="shared" si="80"/>
        <v>51.857142857142854</v>
      </c>
      <c r="N226" s="79" t="s">
        <v>966</v>
      </c>
      <c r="O226" s="79">
        <v>1</v>
      </c>
      <c r="P226" s="79"/>
      <c r="Q226" s="88">
        <f t="shared" si="84"/>
        <v>6.25</v>
      </c>
      <c r="R226" s="89">
        <f t="shared" si="85"/>
        <v>3.2410714285714284</v>
      </c>
      <c r="S226" s="89">
        <f t="shared" ca="1" si="86"/>
        <v>3.2410714285714284</v>
      </c>
      <c r="T226" s="89">
        <f t="shared" ca="1" si="87"/>
        <v>51.857142857142854</v>
      </c>
      <c r="U226" s="90" t="str">
        <f t="shared" ca="1" si="79"/>
        <v>NO</v>
      </c>
      <c r="V226" s="148" t="str">
        <f t="shared" ca="1" si="81"/>
        <v>VENCIDO</v>
      </c>
      <c r="W226" s="148" t="str">
        <f t="shared" ca="1" si="82"/>
        <v>VENCIDO</v>
      </c>
      <c r="X226" s="149" t="s">
        <v>711</v>
      </c>
      <c r="Y226" s="149" t="s">
        <v>798</v>
      </c>
      <c r="Z226" s="149">
        <f t="shared" si="75"/>
        <v>1</v>
      </c>
      <c r="AA226" s="149" t="str">
        <f t="shared" si="76"/>
        <v>H87R16 - 1</v>
      </c>
      <c r="AB226" s="60">
        <f t="shared" ca="1" si="77"/>
        <v>1</v>
      </c>
      <c r="AC226" s="60">
        <f t="shared" ca="1" si="74"/>
        <v>1</v>
      </c>
      <c r="AD226" s="60" t="str">
        <f t="shared" si="83"/>
        <v>H87R16</v>
      </c>
      <c r="AE226" s="60" t="str">
        <f t="shared" si="88"/>
        <v>H87R16</v>
      </c>
      <c r="AF226" s="68"/>
      <c r="AG226" s="68"/>
      <c r="AH226" s="68"/>
      <c r="AI226" s="15"/>
      <c r="AJ226" s="15"/>
      <c r="AK226" s="15"/>
      <c r="AL226" s="15"/>
      <c r="AM226" s="15"/>
      <c r="AN226" s="15"/>
      <c r="AO226" s="15"/>
    </row>
    <row r="227" spans="1:41" s="2" customFormat="1" ht="249.95" customHeight="1" x14ac:dyDescent="0.2">
      <c r="A227" s="79">
        <f t="shared" si="78"/>
        <v>206</v>
      </c>
      <c r="B227" s="90">
        <v>226</v>
      </c>
      <c r="C227" s="109" t="s">
        <v>2535</v>
      </c>
      <c r="D227" s="101">
        <v>1301001</v>
      </c>
      <c r="E227" s="95" t="s">
        <v>2479</v>
      </c>
      <c r="F227" s="115" t="s">
        <v>677</v>
      </c>
      <c r="G227" s="123" t="s">
        <v>971</v>
      </c>
      <c r="H227" s="115" t="s">
        <v>972</v>
      </c>
      <c r="I227" s="118" t="s">
        <v>27</v>
      </c>
      <c r="J227" s="90">
        <v>4</v>
      </c>
      <c r="K227" s="116">
        <v>43040</v>
      </c>
      <c r="L227" s="116">
        <v>43403</v>
      </c>
      <c r="M227" s="117">
        <f t="shared" si="80"/>
        <v>51.857142857142854</v>
      </c>
      <c r="N227" s="79" t="s">
        <v>966</v>
      </c>
      <c r="O227" s="85">
        <v>0</v>
      </c>
      <c r="P227" s="79"/>
      <c r="Q227" s="88">
        <f t="shared" si="84"/>
        <v>0</v>
      </c>
      <c r="R227" s="89">
        <f t="shared" si="85"/>
        <v>0</v>
      </c>
      <c r="S227" s="89">
        <f t="shared" ca="1" si="86"/>
        <v>0</v>
      </c>
      <c r="T227" s="89">
        <f t="shared" ca="1" si="87"/>
        <v>51.857142857142854</v>
      </c>
      <c r="U227" s="90" t="str">
        <f t="shared" ca="1" si="79"/>
        <v>NO</v>
      </c>
      <c r="V227" s="148" t="str">
        <f t="shared" ca="1" si="81"/>
        <v>VENCIDO</v>
      </c>
      <c r="W227" s="148" t="str">
        <f t="shared" ca="1" si="82"/>
        <v>VENCIDO</v>
      </c>
      <c r="X227" s="149" t="s">
        <v>711</v>
      </c>
      <c r="Y227" s="149" t="s">
        <v>799</v>
      </c>
      <c r="Z227" s="149">
        <f t="shared" si="75"/>
        <v>1</v>
      </c>
      <c r="AA227" s="149" t="str">
        <f t="shared" si="76"/>
        <v>H88R16 - 1</v>
      </c>
      <c r="AB227" s="60">
        <f t="shared" ca="1" si="77"/>
        <v>1</v>
      </c>
      <c r="AC227" s="60">
        <f t="shared" ca="1" si="74"/>
        <v>1</v>
      </c>
      <c r="AD227" s="60" t="str">
        <f t="shared" si="83"/>
        <v>H88R16</v>
      </c>
      <c r="AE227" s="60" t="str">
        <f t="shared" si="88"/>
        <v>H88R16</v>
      </c>
      <c r="AF227" s="68"/>
      <c r="AG227" s="68"/>
      <c r="AH227" s="68"/>
      <c r="AI227" s="15"/>
      <c r="AJ227" s="15"/>
      <c r="AK227" s="15"/>
      <c r="AL227" s="15"/>
      <c r="AM227" s="15"/>
      <c r="AN227" s="15"/>
      <c r="AO227" s="15"/>
    </row>
    <row r="228" spans="1:41" s="2" customFormat="1" ht="249.95" customHeight="1" x14ac:dyDescent="0.2">
      <c r="A228" s="79">
        <f t="shared" si="78"/>
        <v>207</v>
      </c>
      <c r="B228" s="90">
        <v>227</v>
      </c>
      <c r="C228" s="109" t="s">
        <v>2528</v>
      </c>
      <c r="D228" s="101">
        <v>1301001</v>
      </c>
      <c r="E228" s="95" t="s">
        <v>2478</v>
      </c>
      <c r="F228" s="115" t="s">
        <v>678</v>
      </c>
      <c r="G228" s="115" t="s">
        <v>973</v>
      </c>
      <c r="H228" s="115" t="s">
        <v>974</v>
      </c>
      <c r="I228" s="118" t="s">
        <v>61</v>
      </c>
      <c r="J228" s="90">
        <v>4</v>
      </c>
      <c r="K228" s="116">
        <v>43040</v>
      </c>
      <c r="L228" s="116">
        <v>43403</v>
      </c>
      <c r="M228" s="117">
        <f t="shared" si="80"/>
        <v>51.857142857142854</v>
      </c>
      <c r="N228" s="79" t="s">
        <v>966</v>
      </c>
      <c r="O228" s="85">
        <v>0</v>
      </c>
      <c r="P228" s="79"/>
      <c r="Q228" s="88">
        <f t="shared" si="84"/>
        <v>0</v>
      </c>
      <c r="R228" s="89">
        <f t="shared" si="85"/>
        <v>0</v>
      </c>
      <c r="S228" s="89">
        <f t="shared" ca="1" si="86"/>
        <v>0</v>
      </c>
      <c r="T228" s="89">
        <f t="shared" ca="1" si="87"/>
        <v>51.857142857142854</v>
      </c>
      <c r="U228" s="90" t="str">
        <f t="shared" ca="1" si="79"/>
        <v>NO</v>
      </c>
      <c r="V228" s="148" t="str">
        <f t="shared" ca="1" si="81"/>
        <v>VENCIDO</v>
      </c>
      <c r="W228" s="148" t="str">
        <f t="shared" ca="1" si="82"/>
        <v>VENCIDO</v>
      </c>
      <c r="X228" s="149" t="s">
        <v>711</v>
      </c>
      <c r="Y228" s="149" t="s">
        <v>800</v>
      </c>
      <c r="Z228" s="149">
        <f t="shared" si="75"/>
        <v>1</v>
      </c>
      <c r="AA228" s="149" t="str">
        <f t="shared" si="76"/>
        <v>H89R16 - 1</v>
      </c>
      <c r="AB228" s="60">
        <f t="shared" ca="1" si="77"/>
        <v>1</v>
      </c>
      <c r="AC228" s="60">
        <f t="shared" ca="1" si="74"/>
        <v>1</v>
      </c>
      <c r="AD228" s="60" t="str">
        <f t="shared" si="83"/>
        <v>H89R16.</v>
      </c>
      <c r="AE228" s="60" t="str">
        <f t="shared" si="88"/>
        <v>H89R16</v>
      </c>
      <c r="AF228" s="68"/>
      <c r="AG228" s="68"/>
      <c r="AH228" s="68"/>
      <c r="AI228" s="15"/>
      <c r="AJ228" s="15"/>
      <c r="AK228" s="15"/>
      <c r="AL228" s="15"/>
      <c r="AM228" s="15"/>
      <c r="AN228" s="15"/>
      <c r="AO228" s="15"/>
    </row>
    <row r="229" spans="1:41" s="2" customFormat="1" ht="249.95" customHeight="1" x14ac:dyDescent="0.2">
      <c r="A229" s="79">
        <f t="shared" si="78"/>
        <v>208</v>
      </c>
      <c r="B229" s="90">
        <v>228</v>
      </c>
      <c r="C229" s="109" t="s">
        <v>2528</v>
      </c>
      <c r="D229" s="101">
        <v>1301001</v>
      </c>
      <c r="E229" s="95" t="s">
        <v>2519</v>
      </c>
      <c r="F229" s="115" t="s">
        <v>679</v>
      </c>
      <c r="G229" s="115" t="s">
        <v>975</v>
      </c>
      <c r="H229" s="115" t="s">
        <v>976</v>
      </c>
      <c r="I229" s="118" t="s">
        <v>977</v>
      </c>
      <c r="J229" s="90">
        <v>6</v>
      </c>
      <c r="K229" s="116">
        <v>43040</v>
      </c>
      <c r="L229" s="116">
        <v>43403</v>
      </c>
      <c r="M229" s="117">
        <f t="shared" si="80"/>
        <v>51.857142857142854</v>
      </c>
      <c r="N229" s="79" t="s">
        <v>966</v>
      </c>
      <c r="O229" s="85">
        <v>0</v>
      </c>
      <c r="P229" s="79"/>
      <c r="Q229" s="88">
        <f t="shared" si="84"/>
        <v>0</v>
      </c>
      <c r="R229" s="89">
        <f t="shared" si="85"/>
        <v>0</v>
      </c>
      <c r="S229" s="89">
        <f t="shared" ca="1" si="86"/>
        <v>0</v>
      </c>
      <c r="T229" s="89">
        <f t="shared" ca="1" si="87"/>
        <v>51.857142857142854</v>
      </c>
      <c r="U229" s="90" t="str">
        <f t="shared" ca="1" si="79"/>
        <v>NO</v>
      </c>
      <c r="V229" s="148" t="str">
        <f t="shared" ca="1" si="81"/>
        <v>VENCIDO</v>
      </c>
      <c r="W229" s="148" t="str">
        <f t="shared" ca="1" si="82"/>
        <v>VENCIDO</v>
      </c>
      <c r="X229" s="149" t="s">
        <v>711</v>
      </c>
      <c r="Y229" s="149" t="s">
        <v>801</v>
      </c>
      <c r="Z229" s="149">
        <f t="shared" si="75"/>
        <v>1</v>
      </c>
      <c r="AA229" s="149" t="str">
        <f t="shared" si="76"/>
        <v>H90R16 - 1</v>
      </c>
      <c r="AB229" s="60">
        <f t="shared" ca="1" si="77"/>
        <v>1</v>
      </c>
      <c r="AC229" s="60">
        <f t="shared" ca="1" si="74"/>
        <v>1</v>
      </c>
      <c r="AD229" s="60" t="str">
        <f t="shared" si="83"/>
        <v>H90R16.</v>
      </c>
      <c r="AE229" s="60" t="str">
        <f t="shared" si="88"/>
        <v>H90R16</v>
      </c>
      <c r="AF229" s="68"/>
      <c r="AG229" s="68"/>
      <c r="AH229" s="68"/>
      <c r="AI229" s="15"/>
      <c r="AJ229" s="15"/>
      <c r="AK229" s="15"/>
      <c r="AL229" s="15"/>
      <c r="AM229" s="15"/>
      <c r="AN229" s="15"/>
      <c r="AO229" s="15"/>
    </row>
    <row r="230" spans="1:41" s="2" customFormat="1" ht="249.95" customHeight="1" x14ac:dyDescent="0.2">
      <c r="A230" s="79">
        <f t="shared" si="78"/>
        <v>209</v>
      </c>
      <c r="B230" s="90">
        <v>229</v>
      </c>
      <c r="C230" s="109" t="s">
        <v>2528</v>
      </c>
      <c r="D230" s="101">
        <v>1301001</v>
      </c>
      <c r="E230" s="95" t="s">
        <v>2520</v>
      </c>
      <c r="F230" s="115" t="s">
        <v>680</v>
      </c>
      <c r="G230" s="115" t="s">
        <v>975</v>
      </c>
      <c r="H230" s="115" t="s">
        <v>976</v>
      </c>
      <c r="I230" s="118" t="s">
        <v>977</v>
      </c>
      <c r="J230" s="90">
        <v>6</v>
      </c>
      <c r="K230" s="116">
        <v>43040</v>
      </c>
      <c r="L230" s="116">
        <v>43403</v>
      </c>
      <c r="M230" s="117">
        <f t="shared" si="80"/>
        <v>51.857142857142854</v>
      </c>
      <c r="N230" s="79" t="s">
        <v>966</v>
      </c>
      <c r="O230" s="85">
        <v>0</v>
      </c>
      <c r="P230" s="79"/>
      <c r="Q230" s="88">
        <f t="shared" si="84"/>
        <v>0</v>
      </c>
      <c r="R230" s="89">
        <f t="shared" si="85"/>
        <v>0</v>
      </c>
      <c r="S230" s="89">
        <f t="shared" ca="1" si="86"/>
        <v>0</v>
      </c>
      <c r="T230" s="89">
        <f t="shared" ca="1" si="87"/>
        <v>51.857142857142854</v>
      </c>
      <c r="U230" s="90" t="str">
        <f t="shared" ca="1" si="79"/>
        <v>NO</v>
      </c>
      <c r="V230" s="148" t="str">
        <f t="shared" ca="1" si="81"/>
        <v>VENCIDO</v>
      </c>
      <c r="W230" s="148" t="str">
        <f t="shared" ca="1" si="82"/>
        <v>VENCIDO</v>
      </c>
      <c r="X230" s="149" t="s">
        <v>711</v>
      </c>
      <c r="Y230" s="149" t="s">
        <v>802</v>
      </c>
      <c r="Z230" s="149">
        <f t="shared" si="75"/>
        <v>1</v>
      </c>
      <c r="AA230" s="149" t="str">
        <f t="shared" si="76"/>
        <v>H91R16 - 1</v>
      </c>
      <c r="AB230" s="60">
        <f t="shared" ca="1" si="77"/>
        <v>1</v>
      </c>
      <c r="AC230" s="60">
        <f t="shared" ca="1" si="74"/>
        <v>1</v>
      </c>
      <c r="AD230" s="60" t="str">
        <f t="shared" si="83"/>
        <v>H91R16.</v>
      </c>
      <c r="AE230" s="60" t="str">
        <f t="shared" si="88"/>
        <v>H91R16</v>
      </c>
      <c r="AF230" s="68"/>
      <c r="AG230" s="68"/>
      <c r="AH230" s="68"/>
      <c r="AI230" s="15"/>
      <c r="AJ230" s="15"/>
      <c r="AK230" s="15"/>
      <c r="AL230" s="15"/>
      <c r="AM230" s="15"/>
      <c r="AN230" s="15"/>
      <c r="AO230" s="15"/>
    </row>
    <row r="231" spans="1:41" s="2" customFormat="1" ht="249.95" customHeight="1" x14ac:dyDescent="0.2">
      <c r="A231" s="79">
        <f t="shared" si="78"/>
        <v>210</v>
      </c>
      <c r="B231" s="90">
        <v>230</v>
      </c>
      <c r="C231" s="109" t="s">
        <v>2535</v>
      </c>
      <c r="D231" s="101">
        <v>1801002</v>
      </c>
      <c r="E231" s="95" t="s">
        <v>1109</v>
      </c>
      <c r="F231" s="115" t="s">
        <v>681</v>
      </c>
      <c r="G231" s="115" t="s">
        <v>1102</v>
      </c>
      <c r="H231" s="115" t="s">
        <v>1103</v>
      </c>
      <c r="I231" s="118" t="s">
        <v>8</v>
      </c>
      <c r="J231" s="90">
        <v>1</v>
      </c>
      <c r="K231" s="116">
        <v>43040</v>
      </c>
      <c r="L231" s="116">
        <v>43281</v>
      </c>
      <c r="M231" s="117">
        <f t="shared" si="80"/>
        <v>34.428571428571431</v>
      </c>
      <c r="N231" s="79" t="s">
        <v>1104</v>
      </c>
      <c r="O231" s="85">
        <v>1</v>
      </c>
      <c r="P231" s="79"/>
      <c r="Q231" s="88">
        <f t="shared" si="84"/>
        <v>100</v>
      </c>
      <c r="R231" s="89">
        <f t="shared" si="85"/>
        <v>34.428571428571431</v>
      </c>
      <c r="S231" s="89">
        <f t="shared" ca="1" si="86"/>
        <v>34.428571428571431</v>
      </c>
      <c r="T231" s="89">
        <f t="shared" ca="1" si="87"/>
        <v>34.428571428571431</v>
      </c>
      <c r="U231" s="90" t="str">
        <f t="shared" si="79"/>
        <v>SI</v>
      </c>
      <c r="V231" s="148" t="str">
        <f t="shared" si="81"/>
        <v>CUMPLIDO</v>
      </c>
      <c r="W231" s="148" t="str">
        <f t="shared" si="82"/>
        <v>CUMPLIDO</v>
      </c>
      <c r="X231" s="149" t="s">
        <v>711</v>
      </c>
      <c r="Y231" s="149" t="s">
        <v>803</v>
      </c>
      <c r="Z231" s="149">
        <f t="shared" si="75"/>
        <v>1</v>
      </c>
      <c r="AA231" s="149" t="str">
        <f t="shared" si="76"/>
        <v>H92R16 - 1</v>
      </c>
      <c r="AB231" s="60">
        <f t="shared" si="77"/>
        <v>5</v>
      </c>
      <c r="AC231" s="60">
        <f t="shared" si="74"/>
        <v>5</v>
      </c>
      <c r="AD231" s="60" t="str">
        <f t="shared" si="83"/>
        <v>H92R16.</v>
      </c>
      <c r="AE231" s="60" t="str">
        <f t="shared" si="88"/>
        <v>H92R16</v>
      </c>
      <c r="AF231" s="68"/>
      <c r="AG231" s="68"/>
      <c r="AH231" s="68"/>
      <c r="AI231" s="15"/>
      <c r="AJ231" s="15"/>
      <c r="AK231" s="15"/>
      <c r="AL231" s="15"/>
      <c r="AM231" s="15"/>
      <c r="AN231" s="15"/>
      <c r="AO231" s="15"/>
    </row>
    <row r="232" spans="1:41" s="2" customFormat="1" ht="249.95" customHeight="1" x14ac:dyDescent="0.2">
      <c r="A232" s="79">
        <f t="shared" si="78"/>
        <v>211</v>
      </c>
      <c r="B232" s="90">
        <v>231</v>
      </c>
      <c r="C232" s="109" t="s">
        <v>2535</v>
      </c>
      <c r="D232" s="101">
        <v>1801002</v>
      </c>
      <c r="E232" s="95" t="s">
        <v>1110</v>
      </c>
      <c r="F232" s="115" t="s">
        <v>682</v>
      </c>
      <c r="G232" s="115" t="s">
        <v>1105</v>
      </c>
      <c r="H232" s="115" t="s">
        <v>1106</v>
      </c>
      <c r="I232" s="118" t="s">
        <v>61</v>
      </c>
      <c r="J232" s="90">
        <v>4</v>
      </c>
      <c r="K232" s="116">
        <v>43040</v>
      </c>
      <c r="L232" s="116">
        <v>43403</v>
      </c>
      <c r="M232" s="117">
        <f t="shared" si="80"/>
        <v>51.857142857142854</v>
      </c>
      <c r="N232" s="79" t="s">
        <v>1104</v>
      </c>
      <c r="O232" s="85">
        <v>4</v>
      </c>
      <c r="P232" s="79"/>
      <c r="Q232" s="88">
        <f t="shared" si="84"/>
        <v>100</v>
      </c>
      <c r="R232" s="89">
        <f t="shared" si="85"/>
        <v>51.857142857142854</v>
      </c>
      <c r="S232" s="89">
        <f t="shared" ca="1" si="86"/>
        <v>51.857142857142854</v>
      </c>
      <c r="T232" s="89">
        <f t="shared" ca="1" si="87"/>
        <v>51.857142857142854</v>
      </c>
      <c r="U232" s="90" t="str">
        <f t="shared" si="79"/>
        <v>SI</v>
      </c>
      <c r="V232" s="148" t="str">
        <f t="shared" si="81"/>
        <v>CUMPLIDO</v>
      </c>
      <c r="W232" s="148" t="str">
        <f t="shared" si="82"/>
        <v>CUMPLIDO</v>
      </c>
      <c r="X232" s="149" t="s">
        <v>711</v>
      </c>
      <c r="Y232" s="149" t="s">
        <v>804</v>
      </c>
      <c r="Z232" s="149">
        <f t="shared" si="75"/>
        <v>1</v>
      </c>
      <c r="AA232" s="149" t="str">
        <f t="shared" si="76"/>
        <v>H93R16 - 1</v>
      </c>
      <c r="AB232" s="60">
        <f t="shared" si="77"/>
        <v>5</v>
      </c>
      <c r="AC232" s="60">
        <f t="shared" ref="AC232:AC295" si="89">IF(Z233=Z232+1,MIN(AB232,AC233),AB232)</f>
        <v>5</v>
      </c>
      <c r="AD232" s="60" t="str">
        <f t="shared" si="83"/>
        <v>H93R16.</v>
      </c>
      <c r="AE232" s="60" t="str">
        <f t="shared" si="88"/>
        <v>H93R16</v>
      </c>
      <c r="AF232" s="68"/>
      <c r="AG232" s="68"/>
      <c r="AH232" s="68"/>
      <c r="AI232" s="15"/>
      <c r="AJ232" s="15"/>
      <c r="AK232" s="15"/>
      <c r="AL232" s="15"/>
      <c r="AM232" s="15"/>
      <c r="AN232" s="15"/>
      <c r="AO232" s="15"/>
    </row>
    <row r="233" spans="1:41" s="2" customFormat="1" ht="249.95" customHeight="1" x14ac:dyDescent="0.2">
      <c r="A233" s="79">
        <f t="shared" si="78"/>
        <v>212</v>
      </c>
      <c r="B233" s="90">
        <v>232</v>
      </c>
      <c r="C233" s="109" t="s">
        <v>2528</v>
      </c>
      <c r="D233" s="101">
        <v>1801004</v>
      </c>
      <c r="E233" s="95" t="s">
        <v>1111</v>
      </c>
      <c r="F233" s="115" t="s">
        <v>683</v>
      </c>
      <c r="G233" s="115" t="s">
        <v>1107</v>
      </c>
      <c r="H233" s="115" t="s">
        <v>1108</v>
      </c>
      <c r="I233" s="118" t="s">
        <v>61</v>
      </c>
      <c r="J233" s="90">
        <v>4</v>
      </c>
      <c r="K233" s="116">
        <v>43040</v>
      </c>
      <c r="L233" s="116">
        <v>43403</v>
      </c>
      <c r="M233" s="117">
        <f t="shared" si="80"/>
        <v>51.857142857142854</v>
      </c>
      <c r="N233" s="79" t="s">
        <v>1104</v>
      </c>
      <c r="O233" s="85">
        <v>3.899</v>
      </c>
      <c r="P233" s="79"/>
      <c r="Q233" s="88">
        <f t="shared" si="84"/>
        <v>97.474999999999994</v>
      </c>
      <c r="R233" s="89">
        <f t="shared" si="85"/>
        <v>50.547749999999994</v>
      </c>
      <c r="S233" s="89">
        <f t="shared" ca="1" si="86"/>
        <v>50.547749999999994</v>
      </c>
      <c r="T233" s="89">
        <f t="shared" ca="1" si="87"/>
        <v>51.857142857142854</v>
      </c>
      <c r="U233" s="90" t="str">
        <f t="shared" ca="1" si="79"/>
        <v>NO</v>
      </c>
      <c r="V233" s="148" t="str">
        <f t="shared" ca="1" si="81"/>
        <v>VENCIDO</v>
      </c>
      <c r="W233" s="148" t="str">
        <f t="shared" ca="1" si="82"/>
        <v>VENCIDO</v>
      </c>
      <c r="X233" s="149" t="s">
        <v>711</v>
      </c>
      <c r="Y233" s="149" t="s">
        <v>805</v>
      </c>
      <c r="Z233" s="149">
        <f t="shared" si="75"/>
        <v>1</v>
      </c>
      <c r="AA233" s="149" t="str">
        <f t="shared" si="76"/>
        <v>H94R16 - 1</v>
      </c>
      <c r="AB233" s="60">
        <f t="shared" ca="1" si="77"/>
        <v>1</v>
      </c>
      <c r="AC233" s="60">
        <f t="shared" ca="1" si="89"/>
        <v>1</v>
      </c>
      <c r="AD233" s="60" t="str">
        <f t="shared" si="83"/>
        <v>H94R16.</v>
      </c>
      <c r="AE233" s="60" t="str">
        <f t="shared" si="88"/>
        <v>H94R16</v>
      </c>
      <c r="AF233" s="68"/>
      <c r="AG233" s="68"/>
      <c r="AH233" s="68"/>
      <c r="AI233" s="15"/>
      <c r="AJ233" s="15"/>
      <c r="AK233" s="15"/>
      <c r="AL233" s="15"/>
      <c r="AM233" s="15"/>
      <c r="AN233" s="15"/>
      <c r="AO233" s="15"/>
    </row>
    <row r="234" spans="1:41" s="2" customFormat="1" ht="330" customHeight="1" x14ac:dyDescent="0.2">
      <c r="A234" s="79">
        <f t="shared" si="78"/>
        <v>213</v>
      </c>
      <c r="B234" s="90">
        <v>233</v>
      </c>
      <c r="C234" s="109" t="s">
        <v>2528</v>
      </c>
      <c r="D234" s="101">
        <v>1301001</v>
      </c>
      <c r="E234" s="95" t="s">
        <v>1937</v>
      </c>
      <c r="F234" s="115" t="s">
        <v>684</v>
      </c>
      <c r="G234" s="115" t="s">
        <v>978</v>
      </c>
      <c r="H234" s="115" t="s">
        <v>979</v>
      </c>
      <c r="I234" s="118" t="s">
        <v>27</v>
      </c>
      <c r="J234" s="90">
        <v>4</v>
      </c>
      <c r="K234" s="116">
        <v>43040</v>
      </c>
      <c r="L234" s="116">
        <v>43403</v>
      </c>
      <c r="M234" s="117">
        <f t="shared" si="80"/>
        <v>51.857142857142854</v>
      </c>
      <c r="N234" s="79" t="s">
        <v>966</v>
      </c>
      <c r="O234" s="85">
        <v>0</v>
      </c>
      <c r="P234" s="79"/>
      <c r="Q234" s="88">
        <f t="shared" si="84"/>
        <v>0</v>
      </c>
      <c r="R234" s="89">
        <f t="shared" si="85"/>
        <v>0</v>
      </c>
      <c r="S234" s="89">
        <f t="shared" ca="1" si="86"/>
        <v>0</v>
      </c>
      <c r="T234" s="89">
        <f t="shared" ca="1" si="87"/>
        <v>51.857142857142854</v>
      </c>
      <c r="U234" s="90" t="str">
        <f t="shared" ca="1" si="79"/>
        <v>NO</v>
      </c>
      <c r="V234" s="148" t="str">
        <f t="shared" ca="1" si="81"/>
        <v>VENCIDO</v>
      </c>
      <c r="W234" s="148" t="str">
        <f t="shared" ca="1" si="82"/>
        <v>VENCIDO</v>
      </c>
      <c r="X234" s="149" t="s">
        <v>711</v>
      </c>
      <c r="Y234" s="149" t="s">
        <v>806</v>
      </c>
      <c r="Z234" s="149">
        <f t="shared" si="75"/>
        <v>1</v>
      </c>
      <c r="AA234" s="149" t="str">
        <f t="shared" si="76"/>
        <v>H95R16 - 1</v>
      </c>
      <c r="AB234" s="60">
        <f t="shared" ca="1" si="77"/>
        <v>1</v>
      </c>
      <c r="AC234" s="60">
        <f t="shared" ca="1" si="89"/>
        <v>1</v>
      </c>
      <c r="AD234" s="60" t="str">
        <f t="shared" si="83"/>
        <v>H95R16.</v>
      </c>
      <c r="AE234" s="60" t="str">
        <f t="shared" si="88"/>
        <v>H95R16</v>
      </c>
      <c r="AF234" s="68"/>
      <c r="AG234" s="68"/>
      <c r="AH234" s="68"/>
      <c r="AI234" s="15"/>
      <c r="AJ234" s="15"/>
      <c r="AK234" s="15"/>
      <c r="AL234" s="15"/>
      <c r="AM234" s="15"/>
      <c r="AN234" s="15"/>
      <c r="AO234" s="15"/>
    </row>
    <row r="235" spans="1:41" s="2" customFormat="1" ht="178.5" customHeight="1" x14ac:dyDescent="0.2">
      <c r="A235" s="79">
        <f t="shared" si="78"/>
        <v>214</v>
      </c>
      <c r="B235" s="90">
        <v>234</v>
      </c>
      <c r="C235" s="124" t="s">
        <v>2535</v>
      </c>
      <c r="D235" s="125">
        <v>1801002</v>
      </c>
      <c r="E235" s="95" t="s">
        <v>1928</v>
      </c>
      <c r="F235" s="115" t="s">
        <v>1929</v>
      </c>
      <c r="G235" s="115" t="s">
        <v>1999</v>
      </c>
      <c r="H235" s="115" t="s">
        <v>2830</v>
      </c>
      <c r="I235" s="118" t="s">
        <v>1932</v>
      </c>
      <c r="J235" s="90">
        <v>4</v>
      </c>
      <c r="K235" s="116">
        <v>43040</v>
      </c>
      <c r="L235" s="116">
        <v>43342</v>
      </c>
      <c r="M235" s="117">
        <f t="shared" si="80"/>
        <v>43.142857142857146</v>
      </c>
      <c r="N235" s="90" t="s">
        <v>1104</v>
      </c>
      <c r="O235" s="85">
        <v>1.6</v>
      </c>
      <c r="P235" s="90"/>
      <c r="Q235" s="88">
        <f t="shared" si="84"/>
        <v>40</v>
      </c>
      <c r="R235" s="89">
        <f t="shared" si="85"/>
        <v>17.257142857142856</v>
      </c>
      <c r="S235" s="89">
        <f t="shared" ca="1" si="86"/>
        <v>17.257142857142856</v>
      </c>
      <c r="T235" s="89">
        <f t="shared" ca="1" si="87"/>
        <v>43.142857142857146</v>
      </c>
      <c r="U235" s="90" t="str">
        <f t="shared" ca="1" si="79"/>
        <v>NO</v>
      </c>
      <c r="V235" s="148" t="str">
        <f t="shared" ca="1" si="81"/>
        <v>VENCIDO</v>
      </c>
      <c r="W235" s="148" t="str">
        <f t="shared" ca="1" si="82"/>
        <v>VENCIDO</v>
      </c>
      <c r="X235" s="149" t="s">
        <v>711</v>
      </c>
      <c r="Y235" s="149" t="s">
        <v>807</v>
      </c>
      <c r="Z235" s="149">
        <f t="shared" si="75"/>
        <v>1</v>
      </c>
      <c r="AA235" s="149" t="str">
        <f t="shared" si="76"/>
        <v>H96R16 - 1</v>
      </c>
      <c r="AB235" s="60">
        <f t="shared" ca="1" si="77"/>
        <v>1</v>
      </c>
      <c r="AC235" s="60">
        <f t="shared" ca="1" si="89"/>
        <v>1</v>
      </c>
      <c r="AD235" s="60" t="str">
        <f t="shared" si="83"/>
        <v>H96R16.</v>
      </c>
      <c r="AE235" s="60" t="str">
        <f t="shared" si="88"/>
        <v>H96R16</v>
      </c>
      <c r="AF235" s="69"/>
      <c r="AG235" s="69"/>
      <c r="AH235" s="69"/>
    </row>
    <row r="236" spans="1:41" s="2" customFormat="1" ht="249.95" customHeight="1" x14ac:dyDescent="0.2">
      <c r="A236" s="79">
        <f t="shared" si="78"/>
        <v>215</v>
      </c>
      <c r="B236" s="90">
        <v>235</v>
      </c>
      <c r="C236" s="109" t="s">
        <v>2535</v>
      </c>
      <c r="D236" s="101">
        <v>1801003</v>
      </c>
      <c r="E236" s="95" t="s">
        <v>1046</v>
      </c>
      <c r="F236" s="115" t="s">
        <v>685</v>
      </c>
      <c r="G236" s="115" t="s">
        <v>1113</v>
      </c>
      <c r="H236" s="115" t="s">
        <v>1114</v>
      </c>
      <c r="I236" s="118" t="s">
        <v>61</v>
      </c>
      <c r="J236" s="90">
        <v>4</v>
      </c>
      <c r="K236" s="116">
        <v>43040</v>
      </c>
      <c r="L236" s="116">
        <v>43403</v>
      </c>
      <c r="M236" s="117">
        <f t="shared" si="80"/>
        <v>51.857142857142854</v>
      </c>
      <c r="N236" s="79" t="s">
        <v>1045</v>
      </c>
      <c r="O236" s="126">
        <v>3.738</v>
      </c>
      <c r="P236" s="79"/>
      <c r="Q236" s="127">
        <f t="shared" si="84"/>
        <v>93.45</v>
      </c>
      <c r="R236" s="89">
        <f t="shared" si="85"/>
        <v>48.460500000000003</v>
      </c>
      <c r="S236" s="89">
        <f t="shared" ca="1" si="86"/>
        <v>48.460500000000003</v>
      </c>
      <c r="T236" s="89">
        <f t="shared" ca="1" si="87"/>
        <v>51.857142857142854</v>
      </c>
      <c r="U236" s="90" t="str">
        <f t="shared" ca="1" si="79"/>
        <v>NO</v>
      </c>
      <c r="V236" s="148" t="str">
        <f t="shared" ca="1" si="81"/>
        <v>VENCIDO</v>
      </c>
      <c r="W236" s="148" t="str">
        <f t="shared" ca="1" si="82"/>
        <v>VENCIDO</v>
      </c>
      <c r="X236" s="149" t="s">
        <v>711</v>
      </c>
      <c r="Y236" s="149" t="s">
        <v>808</v>
      </c>
      <c r="Z236" s="149">
        <f t="shared" si="75"/>
        <v>1</v>
      </c>
      <c r="AA236" s="149" t="str">
        <f t="shared" si="76"/>
        <v>H97R16 - 1</v>
      </c>
      <c r="AB236" s="60">
        <f t="shared" ca="1" si="77"/>
        <v>1</v>
      </c>
      <c r="AC236" s="60">
        <f t="shared" ca="1" si="89"/>
        <v>1</v>
      </c>
      <c r="AD236" s="60" t="str">
        <f t="shared" si="83"/>
        <v>H97R16.</v>
      </c>
      <c r="AE236" s="60" t="str">
        <f t="shared" si="88"/>
        <v>H97R16</v>
      </c>
      <c r="AF236" s="68"/>
      <c r="AG236" s="68"/>
      <c r="AH236" s="68"/>
      <c r="AI236" s="15"/>
      <c r="AJ236" s="15"/>
      <c r="AK236" s="15"/>
      <c r="AL236" s="15"/>
      <c r="AM236" s="15"/>
      <c r="AN236" s="15"/>
      <c r="AO236" s="15"/>
    </row>
    <row r="237" spans="1:41" s="2" customFormat="1" ht="127.5" customHeight="1" x14ac:dyDescent="0.2">
      <c r="A237" s="79">
        <f t="shared" si="78"/>
        <v>216</v>
      </c>
      <c r="B237" s="90">
        <v>236</v>
      </c>
      <c r="C237" s="109" t="s">
        <v>2528</v>
      </c>
      <c r="D237" s="101">
        <v>1801003</v>
      </c>
      <c r="E237" s="95" t="s">
        <v>2209</v>
      </c>
      <c r="F237" s="115" t="s">
        <v>1416</v>
      </c>
      <c r="G237" s="115" t="s">
        <v>1415</v>
      </c>
      <c r="H237" s="115" t="s">
        <v>1112</v>
      </c>
      <c r="I237" s="118" t="s">
        <v>8</v>
      </c>
      <c r="J237" s="90">
        <v>1</v>
      </c>
      <c r="K237" s="116">
        <v>43040</v>
      </c>
      <c r="L237" s="116">
        <v>43099</v>
      </c>
      <c r="M237" s="117">
        <f t="shared" si="80"/>
        <v>8.4285714285714288</v>
      </c>
      <c r="N237" s="79" t="s">
        <v>1104</v>
      </c>
      <c r="O237" s="85">
        <v>1</v>
      </c>
      <c r="P237" s="79"/>
      <c r="Q237" s="88">
        <f t="shared" si="84"/>
        <v>100</v>
      </c>
      <c r="R237" s="89">
        <f t="shared" si="85"/>
        <v>8.4285714285714288</v>
      </c>
      <c r="S237" s="89">
        <f t="shared" ca="1" si="86"/>
        <v>8.4285714285714288</v>
      </c>
      <c r="T237" s="89">
        <f t="shared" ca="1" si="87"/>
        <v>8.4285714285714288</v>
      </c>
      <c r="U237" s="90" t="str">
        <f t="shared" si="79"/>
        <v>SI</v>
      </c>
      <c r="V237" s="148" t="str">
        <f t="shared" si="81"/>
        <v>CUMPLIDO</v>
      </c>
      <c r="W237" s="148" t="str">
        <f t="shared" si="82"/>
        <v>CUMPLIDO</v>
      </c>
      <c r="X237" s="149" t="s">
        <v>711</v>
      </c>
      <c r="Y237" s="149" t="s">
        <v>809</v>
      </c>
      <c r="Z237" s="149">
        <f t="shared" si="75"/>
        <v>1</v>
      </c>
      <c r="AA237" s="149" t="str">
        <f t="shared" si="76"/>
        <v>H98R16 - 1</v>
      </c>
      <c r="AB237" s="60">
        <f t="shared" si="77"/>
        <v>5</v>
      </c>
      <c r="AC237" s="60">
        <f t="shared" si="89"/>
        <v>5</v>
      </c>
      <c r="AD237" s="60" t="str">
        <f t="shared" si="83"/>
        <v>H98R16.</v>
      </c>
      <c r="AE237" s="60" t="str">
        <f t="shared" si="88"/>
        <v>H98R16</v>
      </c>
      <c r="AF237" s="68"/>
      <c r="AG237" s="68"/>
      <c r="AH237" s="68"/>
      <c r="AI237" s="15"/>
      <c r="AJ237" s="15"/>
      <c r="AK237" s="15"/>
      <c r="AL237" s="15"/>
      <c r="AM237" s="15"/>
      <c r="AN237" s="15"/>
      <c r="AO237" s="15"/>
    </row>
    <row r="238" spans="1:41" s="2" customFormat="1" ht="156" customHeight="1" x14ac:dyDescent="0.2">
      <c r="A238" s="79"/>
      <c r="B238" s="90">
        <v>237</v>
      </c>
      <c r="C238" s="109"/>
      <c r="D238" s="101">
        <v>1801003</v>
      </c>
      <c r="E238" s="95" t="s">
        <v>2210</v>
      </c>
      <c r="F238" s="115" t="s">
        <v>1416</v>
      </c>
      <c r="G238" s="115" t="s">
        <v>1420</v>
      </c>
      <c r="H238" s="115" t="s">
        <v>1421</v>
      </c>
      <c r="I238" s="118" t="s">
        <v>1116</v>
      </c>
      <c r="J238" s="90">
        <v>1</v>
      </c>
      <c r="K238" s="116">
        <v>43040</v>
      </c>
      <c r="L238" s="116">
        <v>43099</v>
      </c>
      <c r="M238" s="117">
        <f t="shared" si="80"/>
        <v>8.4285714285714288</v>
      </c>
      <c r="N238" s="79" t="s">
        <v>1406</v>
      </c>
      <c r="O238" s="85">
        <v>1</v>
      </c>
      <c r="P238" s="79"/>
      <c r="Q238" s="88">
        <f t="shared" si="84"/>
        <v>100</v>
      </c>
      <c r="R238" s="89">
        <f t="shared" si="85"/>
        <v>8.4285714285714288</v>
      </c>
      <c r="S238" s="89">
        <f t="shared" ca="1" si="86"/>
        <v>8.4285714285714288</v>
      </c>
      <c r="T238" s="89">
        <f t="shared" ca="1" si="87"/>
        <v>8.4285714285714288</v>
      </c>
      <c r="U238" s="90" t="str">
        <f t="shared" si="79"/>
        <v>NO</v>
      </c>
      <c r="V238" s="148" t="str">
        <f t="shared" si="81"/>
        <v>CUMPLIDO</v>
      </c>
      <c r="W238" s="148" t="str">
        <f t="shared" si="82"/>
        <v/>
      </c>
      <c r="X238" s="149" t="s">
        <v>711</v>
      </c>
      <c r="Y238" s="149" t="s">
        <v>809</v>
      </c>
      <c r="Z238" s="149">
        <f t="shared" si="75"/>
        <v>2</v>
      </c>
      <c r="AA238" s="149" t="str">
        <f t="shared" si="76"/>
        <v>H98R16 - 2</v>
      </c>
      <c r="AB238" s="60">
        <f t="shared" si="77"/>
        <v>5</v>
      </c>
      <c r="AC238" s="60">
        <f t="shared" si="89"/>
        <v>5</v>
      </c>
      <c r="AD238" s="60" t="str">
        <f t="shared" si="83"/>
        <v>H98R16.</v>
      </c>
      <c r="AE238" s="60" t="str">
        <f t="shared" si="88"/>
        <v>H98R16</v>
      </c>
      <c r="AF238" s="68"/>
      <c r="AG238" s="68"/>
      <c r="AH238" s="68"/>
      <c r="AI238" s="15"/>
      <c r="AJ238" s="15"/>
      <c r="AK238" s="15"/>
      <c r="AL238" s="15"/>
      <c r="AM238" s="15"/>
      <c r="AN238" s="15"/>
      <c r="AO238" s="15"/>
    </row>
    <row r="239" spans="1:41" s="2" customFormat="1" ht="153.75" customHeight="1" x14ac:dyDescent="0.2">
      <c r="A239" s="79">
        <f>A237+1</f>
        <v>217</v>
      </c>
      <c r="B239" s="90">
        <v>238</v>
      </c>
      <c r="C239" s="109" t="s">
        <v>2528</v>
      </c>
      <c r="D239" s="101">
        <v>1801002</v>
      </c>
      <c r="E239" s="95" t="s">
        <v>1422</v>
      </c>
      <c r="F239" s="115" t="s">
        <v>1118</v>
      </c>
      <c r="G239" s="115" t="s">
        <v>1424</v>
      </c>
      <c r="H239" s="115" t="s">
        <v>1425</v>
      </c>
      <c r="I239" s="118" t="s">
        <v>1116</v>
      </c>
      <c r="J239" s="90">
        <v>1</v>
      </c>
      <c r="K239" s="116">
        <v>43040</v>
      </c>
      <c r="L239" s="116">
        <v>43250</v>
      </c>
      <c r="M239" s="117">
        <f t="shared" si="80"/>
        <v>30</v>
      </c>
      <c r="N239" s="79" t="s">
        <v>1423</v>
      </c>
      <c r="O239" s="85">
        <v>1</v>
      </c>
      <c r="P239" s="79"/>
      <c r="Q239" s="88">
        <f t="shared" si="84"/>
        <v>100</v>
      </c>
      <c r="R239" s="89">
        <f t="shared" si="85"/>
        <v>30</v>
      </c>
      <c r="S239" s="89">
        <f t="shared" ca="1" si="86"/>
        <v>30</v>
      </c>
      <c r="T239" s="89">
        <f t="shared" ca="1" si="87"/>
        <v>30</v>
      </c>
      <c r="U239" s="90" t="str">
        <f t="shared" si="79"/>
        <v>SI</v>
      </c>
      <c r="V239" s="148" t="str">
        <f t="shared" si="81"/>
        <v>CUMPLIDO</v>
      </c>
      <c r="W239" s="148" t="str">
        <f t="shared" si="82"/>
        <v>CUMPLIDO</v>
      </c>
      <c r="X239" s="149" t="s">
        <v>711</v>
      </c>
      <c r="Y239" s="150" t="s">
        <v>810</v>
      </c>
      <c r="Z239" s="149">
        <f t="shared" si="75"/>
        <v>1</v>
      </c>
      <c r="AA239" s="149" t="str">
        <f t="shared" si="76"/>
        <v>H99R16 - 1</v>
      </c>
      <c r="AB239" s="60">
        <f t="shared" si="77"/>
        <v>5</v>
      </c>
      <c r="AC239" s="60">
        <f t="shared" si="89"/>
        <v>5</v>
      </c>
      <c r="AD239" s="60" t="str">
        <f t="shared" si="83"/>
        <v>H99R16.</v>
      </c>
      <c r="AE239" s="60" t="str">
        <f t="shared" si="88"/>
        <v>H99R16</v>
      </c>
      <c r="AF239" s="68"/>
      <c r="AG239" s="68"/>
      <c r="AH239" s="68"/>
      <c r="AI239" s="15"/>
      <c r="AJ239" s="15"/>
      <c r="AK239" s="15"/>
      <c r="AL239" s="15"/>
      <c r="AM239" s="15"/>
      <c r="AN239" s="15"/>
      <c r="AO239" s="15"/>
    </row>
    <row r="240" spans="1:41" s="2" customFormat="1" ht="249.95" customHeight="1" x14ac:dyDescent="0.2">
      <c r="A240" s="79">
        <f t="shared" si="78"/>
        <v>218</v>
      </c>
      <c r="B240" s="90">
        <v>239</v>
      </c>
      <c r="C240" s="109" t="s">
        <v>2528</v>
      </c>
      <c r="D240" s="101">
        <v>1801002</v>
      </c>
      <c r="E240" s="95" t="s">
        <v>686</v>
      </c>
      <c r="F240" s="115" t="s">
        <v>687</v>
      </c>
      <c r="G240" s="115" t="s">
        <v>1119</v>
      </c>
      <c r="H240" s="115" t="s">
        <v>1117</v>
      </c>
      <c r="I240" s="118" t="s">
        <v>1116</v>
      </c>
      <c r="J240" s="90">
        <v>1</v>
      </c>
      <c r="K240" s="116">
        <v>43040</v>
      </c>
      <c r="L240" s="116">
        <v>43311</v>
      </c>
      <c r="M240" s="117">
        <f t="shared" si="80"/>
        <v>38.714285714285715</v>
      </c>
      <c r="N240" s="128" t="s">
        <v>1104</v>
      </c>
      <c r="O240" s="85">
        <v>1</v>
      </c>
      <c r="P240" s="79"/>
      <c r="Q240" s="88">
        <f t="shared" si="84"/>
        <v>100</v>
      </c>
      <c r="R240" s="89">
        <f t="shared" si="85"/>
        <v>38.714285714285715</v>
      </c>
      <c r="S240" s="89">
        <f t="shared" ca="1" si="86"/>
        <v>38.714285714285715</v>
      </c>
      <c r="T240" s="89">
        <f t="shared" ca="1" si="87"/>
        <v>38.714285714285715</v>
      </c>
      <c r="U240" s="90" t="str">
        <f t="shared" si="79"/>
        <v>SI</v>
      </c>
      <c r="V240" s="148" t="str">
        <f t="shared" si="81"/>
        <v>CUMPLIDO</v>
      </c>
      <c r="W240" s="148" t="str">
        <f t="shared" si="82"/>
        <v>CUMPLIDO</v>
      </c>
      <c r="X240" s="149" t="s">
        <v>711</v>
      </c>
      <c r="Y240" s="149" t="s">
        <v>811</v>
      </c>
      <c r="Z240" s="149">
        <f t="shared" si="75"/>
        <v>1</v>
      </c>
      <c r="AA240" s="149" t="str">
        <f t="shared" si="76"/>
        <v>H100R16 - 1</v>
      </c>
      <c r="AB240" s="60">
        <f t="shared" si="77"/>
        <v>5</v>
      </c>
      <c r="AC240" s="60">
        <f t="shared" si="89"/>
        <v>5</v>
      </c>
      <c r="AD240" s="60" t="str">
        <f t="shared" si="83"/>
        <v>H100R16.</v>
      </c>
      <c r="AE240" s="60" t="str">
        <f t="shared" si="88"/>
        <v>H100R16</v>
      </c>
      <c r="AF240" s="68"/>
      <c r="AG240" s="68"/>
      <c r="AH240" s="68"/>
      <c r="AI240" s="15"/>
      <c r="AJ240" s="15"/>
      <c r="AK240" s="15"/>
      <c r="AL240" s="15"/>
      <c r="AM240" s="15"/>
      <c r="AN240" s="15"/>
      <c r="AO240" s="15"/>
    </row>
    <row r="241" spans="1:41" s="2" customFormat="1" ht="171" customHeight="1" x14ac:dyDescent="0.2">
      <c r="A241" s="79">
        <f t="shared" si="78"/>
        <v>219</v>
      </c>
      <c r="B241" s="90">
        <v>240</v>
      </c>
      <c r="C241" s="109" t="s">
        <v>2535</v>
      </c>
      <c r="D241" s="101">
        <v>1801003</v>
      </c>
      <c r="E241" s="95" t="s">
        <v>1268</v>
      </c>
      <c r="F241" s="115" t="s">
        <v>1275</v>
      </c>
      <c r="G241" s="115" t="s">
        <v>1745</v>
      </c>
      <c r="H241" s="115" t="s">
        <v>1120</v>
      </c>
      <c r="I241" s="118" t="s">
        <v>1050</v>
      </c>
      <c r="J241" s="90">
        <v>3</v>
      </c>
      <c r="K241" s="116">
        <v>43040</v>
      </c>
      <c r="L241" s="116">
        <v>43403</v>
      </c>
      <c r="M241" s="117">
        <f t="shared" si="80"/>
        <v>51.857142857142854</v>
      </c>
      <c r="N241" s="79" t="s">
        <v>1104</v>
      </c>
      <c r="O241" s="85">
        <v>0</v>
      </c>
      <c r="P241" s="79"/>
      <c r="Q241" s="88">
        <f t="shared" si="84"/>
        <v>0</v>
      </c>
      <c r="R241" s="89">
        <f t="shared" si="85"/>
        <v>0</v>
      </c>
      <c r="S241" s="89">
        <f t="shared" ca="1" si="86"/>
        <v>0</v>
      </c>
      <c r="T241" s="89">
        <f t="shared" ca="1" si="87"/>
        <v>51.857142857142854</v>
      </c>
      <c r="U241" s="90" t="str">
        <f t="shared" ca="1" si="79"/>
        <v>NO</v>
      </c>
      <c r="V241" s="148" t="str">
        <f t="shared" ca="1" si="81"/>
        <v>VENCIDO</v>
      </c>
      <c r="W241" s="148" t="str">
        <f t="shared" ca="1" si="82"/>
        <v>VENCIDO</v>
      </c>
      <c r="X241" s="149" t="s">
        <v>711</v>
      </c>
      <c r="Y241" s="149" t="s">
        <v>812</v>
      </c>
      <c r="Z241" s="149">
        <f t="shared" si="75"/>
        <v>1</v>
      </c>
      <c r="AA241" s="149" t="str">
        <f t="shared" si="76"/>
        <v>H101R16 - 1</v>
      </c>
      <c r="AB241" s="60">
        <f t="shared" ca="1" si="77"/>
        <v>1</v>
      </c>
      <c r="AC241" s="60">
        <f t="shared" ca="1" si="89"/>
        <v>1</v>
      </c>
      <c r="AD241" s="60" t="str">
        <f t="shared" si="83"/>
        <v>H101R16.</v>
      </c>
      <c r="AE241" s="60" t="str">
        <f t="shared" si="88"/>
        <v>H101R16</v>
      </c>
      <c r="AF241" s="68"/>
      <c r="AG241" s="68"/>
      <c r="AH241" s="68"/>
      <c r="AI241" s="15"/>
      <c r="AJ241" s="15"/>
      <c r="AK241" s="15"/>
      <c r="AL241" s="15"/>
      <c r="AM241" s="15"/>
      <c r="AN241" s="15"/>
      <c r="AO241" s="15"/>
    </row>
    <row r="242" spans="1:41" s="2" customFormat="1" ht="249.95" customHeight="1" x14ac:dyDescent="0.2">
      <c r="A242" s="79"/>
      <c r="B242" s="90">
        <v>241</v>
      </c>
      <c r="C242" s="109"/>
      <c r="D242" s="101">
        <v>1801003</v>
      </c>
      <c r="E242" s="95" t="s">
        <v>1269</v>
      </c>
      <c r="F242" s="115" t="s">
        <v>1275</v>
      </c>
      <c r="G242" s="115" t="s">
        <v>1746</v>
      </c>
      <c r="H242" s="115" t="s">
        <v>2831</v>
      </c>
      <c r="I242" s="118" t="s">
        <v>1270</v>
      </c>
      <c r="J242" s="90">
        <v>3</v>
      </c>
      <c r="K242" s="116">
        <v>43050</v>
      </c>
      <c r="L242" s="116">
        <v>43342</v>
      </c>
      <c r="M242" s="117">
        <f t="shared" si="80"/>
        <v>41.714285714285715</v>
      </c>
      <c r="N242" s="79" t="s">
        <v>1236</v>
      </c>
      <c r="O242" s="85">
        <v>0.75</v>
      </c>
      <c r="P242" s="79"/>
      <c r="Q242" s="88">
        <f t="shared" si="84"/>
        <v>25</v>
      </c>
      <c r="R242" s="89">
        <f t="shared" si="85"/>
        <v>10.428571428571429</v>
      </c>
      <c r="S242" s="89">
        <f t="shared" ca="1" si="86"/>
        <v>10.428571428571429</v>
      </c>
      <c r="T242" s="89">
        <f t="shared" ca="1" si="87"/>
        <v>41.714285714285715</v>
      </c>
      <c r="U242" s="90" t="str">
        <f t="shared" si="79"/>
        <v>NO</v>
      </c>
      <c r="V242" s="148" t="str">
        <f t="shared" ca="1" si="81"/>
        <v>VENCIDO</v>
      </c>
      <c r="W242" s="148" t="str">
        <f t="shared" si="82"/>
        <v/>
      </c>
      <c r="X242" s="149" t="s">
        <v>711</v>
      </c>
      <c r="Y242" s="149" t="s">
        <v>812</v>
      </c>
      <c r="Z242" s="149">
        <f t="shared" si="75"/>
        <v>2</v>
      </c>
      <c r="AA242" s="149" t="str">
        <f t="shared" si="76"/>
        <v>H101R16 - 2</v>
      </c>
      <c r="AB242" s="60">
        <f t="shared" ca="1" si="77"/>
        <v>1</v>
      </c>
      <c r="AC242" s="60">
        <f t="shared" ca="1" si="89"/>
        <v>1</v>
      </c>
      <c r="AD242" s="60" t="str">
        <f t="shared" si="83"/>
        <v>H101R16.</v>
      </c>
      <c r="AE242" s="60" t="str">
        <f t="shared" si="88"/>
        <v>H101R16</v>
      </c>
      <c r="AF242" s="68"/>
      <c r="AG242" s="68"/>
      <c r="AH242" s="68"/>
      <c r="AI242" s="15"/>
      <c r="AJ242" s="15"/>
      <c r="AK242" s="15"/>
      <c r="AL242" s="15"/>
      <c r="AM242" s="15"/>
      <c r="AN242" s="15"/>
      <c r="AO242" s="15"/>
    </row>
    <row r="243" spans="1:41" s="2" customFormat="1" ht="249.95" customHeight="1" x14ac:dyDescent="0.2">
      <c r="A243" s="79"/>
      <c r="B243" s="90">
        <v>242</v>
      </c>
      <c r="C243" s="109"/>
      <c r="D243" s="101">
        <v>1801003</v>
      </c>
      <c r="E243" s="95" t="s">
        <v>1744</v>
      </c>
      <c r="F243" s="115" t="s">
        <v>1275</v>
      </c>
      <c r="G243" s="115" t="s">
        <v>1748</v>
      </c>
      <c r="H243" s="115" t="s">
        <v>1747</v>
      </c>
      <c r="I243" s="118" t="s">
        <v>1270</v>
      </c>
      <c r="J243" s="90">
        <v>3</v>
      </c>
      <c r="K243" s="116">
        <v>43050</v>
      </c>
      <c r="L243" s="116">
        <v>43342</v>
      </c>
      <c r="M243" s="117">
        <f t="shared" si="80"/>
        <v>41.714285714285715</v>
      </c>
      <c r="N243" s="79" t="s">
        <v>1715</v>
      </c>
      <c r="O243" s="85">
        <v>0</v>
      </c>
      <c r="P243" s="79"/>
      <c r="Q243" s="88">
        <f t="shared" si="84"/>
        <v>0</v>
      </c>
      <c r="R243" s="89">
        <f t="shared" si="85"/>
        <v>0</v>
      </c>
      <c r="S243" s="89">
        <f t="shared" ca="1" si="86"/>
        <v>0</v>
      </c>
      <c r="T243" s="89">
        <f t="shared" ca="1" si="87"/>
        <v>41.714285714285715</v>
      </c>
      <c r="U243" s="90" t="str">
        <f t="shared" si="79"/>
        <v>NO</v>
      </c>
      <c r="V243" s="148" t="str">
        <f t="shared" ca="1" si="81"/>
        <v>VENCIDO</v>
      </c>
      <c r="W243" s="148" t="str">
        <f t="shared" si="82"/>
        <v/>
      </c>
      <c r="X243" s="149" t="s">
        <v>711</v>
      </c>
      <c r="Y243" s="149" t="s">
        <v>812</v>
      </c>
      <c r="Z243" s="149">
        <f t="shared" si="75"/>
        <v>3</v>
      </c>
      <c r="AA243" s="149" t="str">
        <f t="shared" si="76"/>
        <v>H101R16 - 3</v>
      </c>
      <c r="AB243" s="60">
        <f t="shared" ca="1" si="77"/>
        <v>1</v>
      </c>
      <c r="AC243" s="60">
        <f t="shared" ca="1" si="89"/>
        <v>1</v>
      </c>
      <c r="AD243" s="60" t="str">
        <f t="shared" si="83"/>
        <v>H101R16.</v>
      </c>
      <c r="AE243" s="60" t="str">
        <f t="shared" si="88"/>
        <v>H101R16</v>
      </c>
      <c r="AF243" s="68"/>
      <c r="AG243" s="68"/>
      <c r="AH243" s="68"/>
      <c r="AI243" s="15"/>
      <c r="AJ243" s="15"/>
      <c r="AK243" s="15"/>
      <c r="AL243" s="15"/>
      <c r="AM243" s="15"/>
      <c r="AN243" s="15"/>
      <c r="AO243" s="15"/>
    </row>
    <row r="244" spans="1:41" s="2" customFormat="1" ht="249.95" customHeight="1" x14ac:dyDescent="0.2">
      <c r="A244" s="79">
        <f>A241+1</f>
        <v>220</v>
      </c>
      <c r="B244" s="90">
        <v>243</v>
      </c>
      <c r="C244" s="109" t="s">
        <v>2528</v>
      </c>
      <c r="D244" s="101">
        <v>1801003</v>
      </c>
      <c r="E244" s="95" t="s">
        <v>1426</v>
      </c>
      <c r="F244" s="115" t="s">
        <v>688</v>
      </c>
      <c r="G244" s="115" t="s">
        <v>1428</v>
      </c>
      <c r="H244" s="115" t="s">
        <v>1417</v>
      </c>
      <c r="I244" s="118" t="s">
        <v>1116</v>
      </c>
      <c r="J244" s="90">
        <v>1</v>
      </c>
      <c r="K244" s="116">
        <v>43040</v>
      </c>
      <c r="L244" s="116">
        <v>43250</v>
      </c>
      <c r="M244" s="117">
        <f t="shared" si="80"/>
        <v>30</v>
      </c>
      <c r="N244" s="79" t="s">
        <v>1406</v>
      </c>
      <c r="O244" s="85">
        <v>1</v>
      </c>
      <c r="P244" s="79"/>
      <c r="Q244" s="88">
        <f t="shared" si="84"/>
        <v>100</v>
      </c>
      <c r="R244" s="89">
        <f t="shared" si="85"/>
        <v>30</v>
      </c>
      <c r="S244" s="89">
        <f t="shared" ca="1" si="86"/>
        <v>30</v>
      </c>
      <c r="T244" s="89">
        <f t="shared" ca="1" si="87"/>
        <v>30</v>
      </c>
      <c r="U244" s="90" t="str">
        <f t="shared" si="79"/>
        <v>SI</v>
      </c>
      <c r="V244" s="148" t="str">
        <f t="shared" si="81"/>
        <v>CUMPLIDO</v>
      </c>
      <c r="W244" s="148" t="str">
        <f t="shared" si="82"/>
        <v>CUMPLIDO</v>
      </c>
      <c r="X244" s="149" t="s">
        <v>711</v>
      </c>
      <c r="Y244" s="149" t="s">
        <v>813</v>
      </c>
      <c r="Z244" s="149">
        <f t="shared" si="75"/>
        <v>1</v>
      </c>
      <c r="AA244" s="149" t="str">
        <f t="shared" si="76"/>
        <v>H102R16 - 1</v>
      </c>
      <c r="AB244" s="60">
        <f t="shared" si="77"/>
        <v>5</v>
      </c>
      <c r="AC244" s="60">
        <f t="shared" si="89"/>
        <v>5</v>
      </c>
      <c r="AD244" s="60" t="str">
        <f t="shared" si="83"/>
        <v>H102R16.</v>
      </c>
      <c r="AE244" s="60" t="str">
        <f t="shared" si="88"/>
        <v>H102R16</v>
      </c>
      <c r="AF244" s="68"/>
      <c r="AG244" s="68"/>
      <c r="AH244" s="68"/>
      <c r="AI244" s="15"/>
      <c r="AJ244" s="15"/>
      <c r="AK244" s="15"/>
      <c r="AL244" s="15"/>
      <c r="AM244" s="15"/>
      <c r="AN244" s="15"/>
      <c r="AO244" s="15"/>
    </row>
    <row r="245" spans="1:41" s="2" customFormat="1" ht="249.95" customHeight="1" x14ac:dyDescent="0.2">
      <c r="A245" s="79"/>
      <c r="B245" s="90">
        <v>244</v>
      </c>
      <c r="C245" s="109"/>
      <c r="D245" s="101">
        <v>1801003</v>
      </c>
      <c r="E245" s="95" t="s">
        <v>1427</v>
      </c>
      <c r="F245" s="115" t="s">
        <v>688</v>
      </c>
      <c r="G245" s="103" t="s">
        <v>1429</v>
      </c>
      <c r="H245" s="115" t="s">
        <v>1121</v>
      </c>
      <c r="I245" s="118" t="s">
        <v>1116</v>
      </c>
      <c r="J245" s="90">
        <v>1</v>
      </c>
      <c r="K245" s="116">
        <v>43040</v>
      </c>
      <c r="L245" s="116">
        <v>43311</v>
      </c>
      <c r="M245" s="117">
        <f t="shared" si="80"/>
        <v>38.714285714285715</v>
      </c>
      <c r="N245" s="79" t="s">
        <v>1104</v>
      </c>
      <c r="O245" s="85">
        <v>1</v>
      </c>
      <c r="P245" s="79"/>
      <c r="Q245" s="88">
        <f t="shared" si="84"/>
        <v>100</v>
      </c>
      <c r="R245" s="89">
        <f t="shared" si="85"/>
        <v>38.714285714285715</v>
      </c>
      <c r="S245" s="89">
        <f t="shared" ca="1" si="86"/>
        <v>38.714285714285715</v>
      </c>
      <c r="T245" s="89">
        <f t="shared" ca="1" si="87"/>
        <v>38.714285714285715</v>
      </c>
      <c r="U245" s="90" t="str">
        <f t="shared" si="79"/>
        <v>NO</v>
      </c>
      <c r="V245" s="148" t="str">
        <f t="shared" si="81"/>
        <v>CUMPLIDO</v>
      </c>
      <c r="W245" s="148" t="str">
        <f t="shared" si="82"/>
        <v/>
      </c>
      <c r="X245" s="149" t="s">
        <v>711</v>
      </c>
      <c r="Y245" s="149" t="s">
        <v>813</v>
      </c>
      <c r="Z245" s="149">
        <f t="shared" ref="Z245:Z308" si="90">IF(A245&lt;&gt;"",1,Z244+1)</f>
        <v>2</v>
      </c>
      <c r="AA245" s="149" t="str">
        <f t="shared" si="76"/>
        <v>H102R16 - 2</v>
      </c>
      <c r="AB245" s="60">
        <f t="shared" si="77"/>
        <v>5</v>
      </c>
      <c r="AC245" s="60">
        <f t="shared" si="89"/>
        <v>5</v>
      </c>
      <c r="AD245" s="60" t="str">
        <f t="shared" si="83"/>
        <v>H102R16.</v>
      </c>
      <c r="AE245" s="60" t="str">
        <f t="shared" si="88"/>
        <v>H102R16</v>
      </c>
      <c r="AF245" s="68"/>
      <c r="AG245" s="68"/>
      <c r="AH245" s="68"/>
      <c r="AI245" s="15"/>
      <c r="AJ245" s="15"/>
      <c r="AK245" s="15"/>
      <c r="AL245" s="15"/>
      <c r="AM245" s="15"/>
      <c r="AN245" s="15"/>
      <c r="AO245" s="15"/>
    </row>
    <row r="246" spans="1:41" s="2" customFormat="1" ht="153.75" customHeight="1" x14ac:dyDescent="0.2">
      <c r="A246" s="79">
        <v>221</v>
      </c>
      <c r="B246" s="90">
        <v>245</v>
      </c>
      <c r="C246" s="109" t="s">
        <v>2528</v>
      </c>
      <c r="D246" s="101">
        <v>1801002</v>
      </c>
      <c r="E246" s="95" t="s">
        <v>1271</v>
      </c>
      <c r="F246" s="115" t="s">
        <v>689</v>
      </c>
      <c r="G246" s="103" t="s">
        <v>1430</v>
      </c>
      <c r="H246" s="115" t="s">
        <v>1273</v>
      </c>
      <c r="I246" s="118" t="s">
        <v>1274</v>
      </c>
      <c r="J246" s="90">
        <v>2</v>
      </c>
      <c r="K246" s="116">
        <v>43040</v>
      </c>
      <c r="L246" s="116">
        <v>43403</v>
      </c>
      <c r="M246" s="117">
        <f t="shared" si="80"/>
        <v>51.857142857142854</v>
      </c>
      <c r="N246" s="79" t="s">
        <v>1236</v>
      </c>
      <c r="O246" s="85">
        <v>0</v>
      </c>
      <c r="P246" s="79"/>
      <c r="Q246" s="88">
        <f t="shared" si="84"/>
        <v>0</v>
      </c>
      <c r="R246" s="89">
        <f t="shared" si="85"/>
        <v>0</v>
      </c>
      <c r="S246" s="89">
        <f t="shared" ca="1" si="86"/>
        <v>0</v>
      </c>
      <c r="T246" s="89">
        <f t="shared" ca="1" si="87"/>
        <v>51.857142857142854</v>
      </c>
      <c r="U246" s="90" t="str">
        <f t="shared" ca="1" si="79"/>
        <v>NO</v>
      </c>
      <c r="V246" s="148" t="str">
        <f t="shared" ca="1" si="81"/>
        <v>VENCIDO</v>
      </c>
      <c r="W246" s="148" t="str">
        <f t="shared" ca="1" si="82"/>
        <v>VENCIDO</v>
      </c>
      <c r="X246" s="149" t="s">
        <v>711</v>
      </c>
      <c r="Y246" s="149" t="s">
        <v>814</v>
      </c>
      <c r="Z246" s="149">
        <f t="shared" si="90"/>
        <v>1</v>
      </c>
      <c r="AA246" s="149" t="str">
        <f t="shared" si="76"/>
        <v>H103R16 - 1</v>
      </c>
      <c r="AB246" s="60">
        <f t="shared" ca="1" si="77"/>
        <v>1</v>
      </c>
      <c r="AC246" s="60">
        <f t="shared" ca="1" si="89"/>
        <v>1</v>
      </c>
      <c r="AD246" s="60" t="str">
        <f t="shared" si="83"/>
        <v>H103R16.</v>
      </c>
      <c r="AE246" s="60" t="str">
        <f t="shared" si="88"/>
        <v>H103R16</v>
      </c>
      <c r="AF246" s="68"/>
      <c r="AG246" s="68"/>
      <c r="AH246" s="68"/>
      <c r="AI246" s="15"/>
      <c r="AJ246" s="15"/>
      <c r="AK246" s="15"/>
      <c r="AL246" s="15"/>
      <c r="AM246" s="15"/>
      <c r="AN246" s="15"/>
      <c r="AO246" s="15"/>
    </row>
    <row r="247" spans="1:41" s="2" customFormat="1" ht="159.75" customHeight="1" x14ac:dyDescent="0.2">
      <c r="A247" s="79"/>
      <c r="B247" s="90">
        <v>246</v>
      </c>
      <c r="C247" s="109"/>
      <c r="D247" s="101">
        <v>1801002</v>
      </c>
      <c r="E247" s="95" t="s">
        <v>1272</v>
      </c>
      <c r="F247" s="115" t="s">
        <v>689</v>
      </c>
      <c r="G247" s="115" t="s">
        <v>1431</v>
      </c>
      <c r="H247" s="115" t="s">
        <v>1123</v>
      </c>
      <c r="I247" s="118" t="s">
        <v>1122</v>
      </c>
      <c r="J247" s="90">
        <v>2</v>
      </c>
      <c r="K247" s="116">
        <v>43040</v>
      </c>
      <c r="L247" s="116">
        <v>43403</v>
      </c>
      <c r="M247" s="117">
        <f t="shared" si="80"/>
        <v>51.857142857142854</v>
      </c>
      <c r="N247" s="79" t="s">
        <v>1104</v>
      </c>
      <c r="O247" s="85">
        <v>2</v>
      </c>
      <c r="P247" s="79"/>
      <c r="Q247" s="88">
        <f t="shared" si="84"/>
        <v>100</v>
      </c>
      <c r="R247" s="89">
        <f t="shared" si="85"/>
        <v>51.857142857142854</v>
      </c>
      <c r="S247" s="89">
        <f t="shared" ca="1" si="86"/>
        <v>51.857142857142854</v>
      </c>
      <c r="T247" s="89">
        <f t="shared" ca="1" si="87"/>
        <v>51.857142857142854</v>
      </c>
      <c r="U247" s="90" t="str">
        <f t="shared" si="79"/>
        <v>NO</v>
      </c>
      <c r="V247" s="148" t="str">
        <f t="shared" si="81"/>
        <v>CUMPLIDO</v>
      </c>
      <c r="W247" s="148" t="str">
        <f t="shared" si="82"/>
        <v/>
      </c>
      <c r="X247" s="149" t="s">
        <v>711</v>
      </c>
      <c r="Y247" s="149" t="s">
        <v>814</v>
      </c>
      <c r="Z247" s="149">
        <f t="shared" si="90"/>
        <v>2</v>
      </c>
      <c r="AA247" s="149" t="str">
        <f t="shared" si="76"/>
        <v>H103R16 - 2</v>
      </c>
      <c r="AB247" s="60">
        <f t="shared" si="77"/>
        <v>5</v>
      </c>
      <c r="AC247" s="60">
        <f t="shared" si="89"/>
        <v>5</v>
      </c>
      <c r="AD247" s="60" t="str">
        <f t="shared" si="83"/>
        <v>H103R16.</v>
      </c>
      <c r="AE247" s="60" t="str">
        <f t="shared" si="88"/>
        <v>H103R16</v>
      </c>
      <c r="AF247" s="68"/>
      <c r="AG247" s="68"/>
      <c r="AH247" s="68"/>
      <c r="AI247" s="15"/>
      <c r="AJ247" s="15"/>
      <c r="AK247" s="15"/>
      <c r="AL247" s="15"/>
      <c r="AM247" s="15"/>
      <c r="AN247" s="15"/>
      <c r="AO247" s="15"/>
    </row>
    <row r="248" spans="1:41" s="2" customFormat="1" ht="249.95" customHeight="1" x14ac:dyDescent="0.2">
      <c r="A248" s="79">
        <f>A246+1</f>
        <v>222</v>
      </c>
      <c r="B248" s="90">
        <v>247</v>
      </c>
      <c r="C248" s="109" t="s">
        <v>2528</v>
      </c>
      <c r="D248" s="101">
        <v>1801002</v>
      </c>
      <c r="E248" s="95" t="s">
        <v>1137</v>
      </c>
      <c r="F248" s="115" t="s">
        <v>690</v>
      </c>
      <c r="G248" s="115" t="s">
        <v>1124</v>
      </c>
      <c r="H248" s="115" t="s">
        <v>1125</v>
      </c>
      <c r="I248" s="118" t="s">
        <v>957</v>
      </c>
      <c r="J248" s="90">
        <v>2</v>
      </c>
      <c r="K248" s="116">
        <v>43040</v>
      </c>
      <c r="L248" s="116">
        <v>43403</v>
      </c>
      <c r="M248" s="117">
        <f t="shared" si="80"/>
        <v>51.857142857142854</v>
      </c>
      <c r="N248" s="79" t="s">
        <v>1104</v>
      </c>
      <c r="O248" s="85">
        <v>2</v>
      </c>
      <c r="P248" s="79"/>
      <c r="Q248" s="88">
        <f t="shared" si="84"/>
        <v>100</v>
      </c>
      <c r="R248" s="89">
        <f t="shared" si="85"/>
        <v>51.857142857142854</v>
      </c>
      <c r="S248" s="89">
        <f t="shared" ca="1" si="86"/>
        <v>51.857142857142854</v>
      </c>
      <c r="T248" s="89">
        <f t="shared" ca="1" si="87"/>
        <v>51.857142857142854</v>
      </c>
      <c r="U248" s="90" t="str">
        <f t="shared" si="79"/>
        <v>SI</v>
      </c>
      <c r="V248" s="148" t="str">
        <f t="shared" si="81"/>
        <v>CUMPLIDO</v>
      </c>
      <c r="W248" s="148" t="str">
        <f t="shared" si="82"/>
        <v>CUMPLIDO</v>
      </c>
      <c r="X248" s="149" t="s">
        <v>711</v>
      </c>
      <c r="Y248" s="149" t="s">
        <v>815</v>
      </c>
      <c r="Z248" s="149">
        <f t="shared" si="90"/>
        <v>1</v>
      </c>
      <c r="AA248" s="149" t="str">
        <f t="shared" ref="AA248:AA311" si="91">CONCATENATE(Y248," - ",Z248)</f>
        <v>H104R16 - 1</v>
      </c>
      <c r="AB248" s="60">
        <f t="shared" si="77"/>
        <v>5</v>
      </c>
      <c r="AC248" s="60">
        <f t="shared" si="89"/>
        <v>5</v>
      </c>
      <c r="AD248" s="60" t="str">
        <f t="shared" si="83"/>
        <v>H104R16.</v>
      </c>
      <c r="AE248" s="60" t="str">
        <f t="shared" si="88"/>
        <v>H104R16</v>
      </c>
      <c r="AF248" s="68"/>
      <c r="AG248" s="68"/>
      <c r="AH248" s="68"/>
      <c r="AI248" s="15"/>
      <c r="AJ248" s="15"/>
      <c r="AK248" s="15"/>
      <c r="AL248" s="15"/>
      <c r="AM248" s="15"/>
      <c r="AN248" s="15"/>
      <c r="AO248" s="15"/>
    </row>
    <row r="249" spans="1:41" s="2" customFormat="1" ht="204.75" customHeight="1" x14ac:dyDescent="0.2">
      <c r="A249" s="79">
        <f t="shared" si="78"/>
        <v>223</v>
      </c>
      <c r="B249" s="90">
        <v>248</v>
      </c>
      <c r="C249" s="109" t="s">
        <v>2528</v>
      </c>
      <c r="D249" s="101">
        <v>1801003</v>
      </c>
      <c r="E249" s="95" t="s">
        <v>1547</v>
      </c>
      <c r="F249" s="115" t="s">
        <v>1136</v>
      </c>
      <c r="G249" s="115" t="s">
        <v>1546</v>
      </c>
      <c r="H249" s="115" t="s">
        <v>1126</v>
      </c>
      <c r="I249" s="118" t="s">
        <v>1050</v>
      </c>
      <c r="J249" s="90">
        <v>3</v>
      </c>
      <c r="K249" s="116">
        <v>43040</v>
      </c>
      <c r="L249" s="116">
        <v>43403</v>
      </c>
      <c r="M249" s="117">
        <f t="shared" si="80"/>
        <v>51.857142857142854</v>
      </c>
      <c r="N249" s="79" t="s">
        <v>1918</v>
      </c>
      <c r="O249" s="85">
        <v>3</v>
      </c>
      <c r="P249" s="79"/>
      <c r="Q249" s="88">
        <f t="shared" si="84"/>
        <v>100</v>
      </c>
      <c r="R249" s="89">
        <f t="shared" si="85"/>
        <v>51.857142857142854</v>
      </c>
      <c r="S249" s="89">
        <f t="shared" ca="1" si="86"/>
        <v>51.857142857142854</v>
      </c>
      <c r="T249" s="89">
        <f t="shared" ca="1" si="87"/>
        <v>51.857142857142854</v>
      </c>
      <c r="U249" s="90" t="str">
        <f t="shared" si="79"/>
        <v>SI</v>
      </c>
      <c r="V249" s="148" t="str">
        <f t="shared" si="81"/>
        <v>CUMPLIDO</v>
      </c>
      <c r="W249" s="148" t="str">
        <f t="shared" si="82"/>
        <v>CUMPLIDO</v>
      </c>
      <c r="X249" s="149" t="s">
        <v>711</v>
      </c>
      <c r="Y249" s="149" t="s">
        <v>816</v>
      </c>
      <c r="Z249" s="149">
        <f t="shared" si="90"/>
        <v>1</v>
      </c>
      <c r="AA249" s="149" t="str">
        <f t="shared" si="91"/>
        <v>H105R16 - 1</v>
      </c>
      <c r="AB249" s="60">
        <f t="shared" ref="AB249:AB312" si="92">IF(V249="VENCIDO",1,IF(V249="PRÓXIMO A VENCER",2,IF(V249="EN TERMINO",3,IF(V249="CON AVANCE",4,IF(V249="CUMPLIDO",5,)))))</f>
        <v>5</v>
      </c>
      <c r="AC249" s="60">
        <f t="shared" si="89"/>
        <v>5</v>
      </c>
      <c r="AD249" s="60" t="str">
        <f t="shared" si="83"/>
        <v>H105R16.</v>
      </c>
      <c r="AE249" s="60" t="str">
        <f t="shared" si="88"/>
        <v>H105R16</v>
      </c>
      <c r="AF249" s="68"/>
      <c r="AG249" s="68"/>
      <c r="AH249" s="68"/>
      <c r="AI249" s="15"/>
      <c r="AJ249" s="15"/>
      <c r="AK249" s="15"/>
      <c r="AL249" s="15"/>
      <c r="AM249" s="15"/>
      <c r="AN249" s="15"/>
      <c r="AO249" s="15"/>
    </row>
    <row r="250" spans="1:41" s="2" customFormat="1" ht="198" customHeight="1" x14ac:dyDescent="0.2">
      <c r="A250" s="79"/>
      <c r="B250" s="90">
        <v>249</v>
      </c>
      <c r="C250" s="109"/>
      <c r="D250" s="101">
        <v>1801003</v>
      </c>
      <c r="E250" s="95" t="s">
        <v>1548</v>
      </c>
      <c r="F250" s="115" t="s">
        <v>1136</v>
      </c>
      <c r="G250" s="115" t="s">
        <v>2832</v>
      </c>
      <c r="H250" s="115" t="s">
        <v>2000</v>
      </c>
      <c r="I250" s="118" t="s">
        <v>1545</v>
      </c>
      <c r="J250" s="90">
        <v>3</v>
      </c>
      <c r="K250" s="116">
        <v>43040</v>
      </c>
      <c r="L250" s="116">
        <v>43342</v>
      </c>
      <c r="M250" s="117">
        <v>43.142857142857146</v>
      </c>
      <c r="N250" s="79" t="s">
        <v>1482</v>
      </c>
      <c r="O250" s="85">
        <v>3</v>
      </c>
      <c r="P250" s="79"/>
      <c r="Q250" s="88">
        <f t="shared" si="84"/>
        <v>100</v>
      </c>
      <c r="R250" s="89">
        <f t="shared" si="85"/>
        <v>43.142857142857146</v>
      </c>
      <c r="S250" s="89">
        <f t="shared" ca="1" si="86"/>
        <v>43.142857142857146</v>
      </c>
      <c r="T250" s="89">
        <f t="shared" ca="1" si="87"/>
        <v>43.142857142857146</v>
      </c>
      <c r="U250" s="90" t="str">
        <f t="shared" si="79"/>
        <v>NO</v>
      </c>
      <c r="V250" s="148" t="str">
        <f t="shared" si="81"/>
        <v>CUMPLIDO</v>
      </c>
      <c r="W250" s="148" t="str">
        <f t="shared" si="82"/>
        <v/>
      </c>
      <c r="X250" s="149" t="s">
        <v>711</v>
      </c>
      <c r="Y250" s="149" t="s">
        <v>816</v>
      </c>
      <c r="Z250" s="149">
        <f t="shared" si="90"/>
        <v>2</v>
      </c>
      <c r="AA250" s="149" t="str">
        <f t="shared" si="91"/>
        <v>H105R16 - 2</v>
      </c>
      <c r="AB250" s="60">
        <f t="shared" si="92"/>
        <v>5</v>
      </c>
      <c r="AC250" s="60">
        <f t="shared" si="89"/>
        <v>5</v>
      </c>
      <c r="AD250" s="60" t="str">
        <f t="shared" si="83"/>
        <v>H105R16.</v>
      </c>
      <c r="AE250" s="60" t="str">
        <f t="shared" si="88"/>
        <v>H105R16</v>
      </c>
      <c r="AF250" s="68"/>
      <c r="AG250" s="68"/>
      <c r="AH250" s="68"/>
      <c r="AI250" s="15"/>
      <c r="AJ250" s="15"/>
      <c r="AK250" s="15"/>
      <c r="AL250" s="15"/>
      <c r="AM250" s="15"/>
      <c r="AN250" s="15"/>
      <c r="AO250" s="15"/>
    </row>
    <row r="251" spans="1:41" s="2" customFormat="1" ht="249.95" customHeight="1" x14ac:dyDescent="0.2">
      <c r="A251" s="79">
        <f>A249+1</f>
        <v>224</v>
      </c>
      <c r="B251" s="90">
        <v>250</v>
      </c>
      <c r="C251" s="109" t="s">
        <v>2528</v>
      </c>
      <c r="D251" s="101">
        <v>1801003</v>
      </c>
      <c r="E251" s="95" t="s">
        <v>1134</v>
      </c>
      <c r="F251" s="115" t="s">
        <v>1135</v>
      </c>
      <c r="G251" s="115" t="s">
        <v>1127</v>
      </c>
      <c r="H251" s="115" t="s">
        <v>1128</v>
      </c>
      <c r="I251" s="118" t="s">
        <v>1129</v>
      </c>
      <c r="J251" s="90">
        <v>1</v>
      </c>
      <c r="K251" s="116">
        <v>43101</v>
      </c>
      <c r="L251" s="116">
        <v>43189</v>
      </c>
      <c r="M251" s="117">
        <f t="shared" si="80"/>
        <v>12.571428571428571</v>
      </c>
      <c r="N251" s="79" t="s">
        <v>1104</v>
      </c>
      <c r="O251" s="85">
        <v>1</v>
      </c>
      <c r="P251" s="79"/>
      <c r="Q251" s="88">
        <f t="shared" si="84"/>
        <v>100</v>
      </c>
      <c r="R251" s="89">
        <f t="shared" si="85"/>
        <v>12.571428571428571</v>
      </c>
      <c r="S251" s="89">
        <f t="shared" ca="1" si="86"/>
        <v>12.571428571428571</v>
      </c>
      <c r="T251" s="89">
        <f t="shared" ca="1" si="87"/>
        <v>12.571428571428571</v>
      </c>
      <c r="U251" s="90" t="str">
        <f t="shared" si="79"/>
        <v>SI</v>
      </c>
      <c r="V251" s="148" t="str">
        <f t="shared" si="81"/>
        <v>CUMPLIDO</v>
      </c>
      <c r="W251" s="148" t="str">
        <f t="shared" si="82"/>
        <v>CUMPLIDO</v>
      </c>
      <c r="X251" s="149" t="s">
        <v>711</v>
      </c>
      <c r="Y251" s="149" t="s">
        <v>817</v>
      </c>
      <c r="Z251" s="149">
        <f t="shared" si="90"/>
        <v>1</v>
      </c>
      <c r="AA251" s="149" t="str">
        <f t="shared" si="91"/>
        <v>H106R16 - 1</v>
      </c>
      <c r="AB251" s="60">
        <f t="shared" si="92"/>
        <v>5</v>
      </c>
      <c r="AC251" s="60">
        <f t="shared" si="89"/>
        <v>5</v>
      </c>
      <c r="AD251" s="60" t="str">
        <f t="shared" si="83"/>
        <v>H106R16.</v>
      </c>
      <c r="AE251" s="60" t="str">
        <f t="shared" si="88"/>
        <v>H106R16</v>
      </c>
      <c r="AF251" s="68"/>
      <c r="AG251" s="68"/>
      <c r="AH251" s="68"/>
      <c r="AI251" s="15"/>
      <c r="AJ251" s="15"/>
      <c r="AK251" s="15"/>
      <c r="AL251" s="15"/>
      <c r="AM251" s="15"/>
      <c r="AN251" s="15"/>
      <c r="AO251" s="15"/>
    </row>
    <row r="252" spans="1:41" s="2" customFormat="1" ht="249.95" customHeight="1" x14ac:dyDescent="0.2">
      <c r="A252" s="79">
        <f t="shared" ref="A252:A303" si="93">A251+1</f>
        <v>225</v>
      </c>
      <c r="B252" s="90">
        <v>251</v>
      </c>
      <c r="C252" s="109" t="s">
        <v>2528</v>
      </c>
      <c r="D252" s="101">
        <v>1801003</v>
      </c>
      <c r="E252" s="95" t="s">
        <v>2097</v>
      </c>
      <c r="F252" s="115" t="s">
        <v>1133</v>
      </c>
      <c r="G252" s="115" t="s">
        <v>1130</v>
      </c>
      <c r="H252" s="115" t="s">
        <v>1131</v>
      </c>
      <c r="I252" s="118" t="s">
        <v>1132</v>
      </c>
      <c r="J252" s="90">
        <v>1</v>
      </c>
      <c r="K252" s="116">
        <v>43040</v>
      </c>
      <c r="L252" s="116">
        <v>43069</v>
      </c>
      <c r="M252" s="117">
        <f t="shared" si="80"/>
        <v>4.1428571428571432</v>
      </c>
      <c r="N252" s="79" t="s">
        <v>1104</v>
      </c>
      <c r="O252" s="79">
        <v>1</v>
      </c>
      <c r="P252" s="79"/>
      <c r="Q252" s="88">
        <f t="shared" si="84"/>
        <v>100</v>
      </c>
      <c r="R252" s="89">
        <f t="shared" si="85"/>
        <v>4.1428571428571432</v>
      </c>
      <c r="S252" s="89">
        <f t="shared" ca="1" si="86"/>
        <v>4.1428571428571432</v>
      </c>
      <c r="T252" s="89">
        <f t="shared" ca="1" si="87"/>
        <v>4.1428571428571432</v>
      </c>
      <c r="U252" s="90" t="str">
        <f t="shared" si="79"/>
        <v>SI</v>
      </c>
      <c r="V252" s="148" t="str">
        <f t="shared" si="81"/>
        <v>CUMPLIDO</v>
      </c>
      <c r="W252" s="148" t="str">
        <f t="shared" si="82"/>
        <v>CUMPLIDO</v>
      </c>
      <c r="X252" s="149" t="s">
        <v>711</v>
      </c>
      <c r="Y252" s="149" t="s">
        <v>818</v>
      </c>
      <c r="Z252" s="149">
        <f t="shared" si="90"/>
        <v>1</v>
      </c>
      <c r="AA252" s="149" t="str">
        <f t="shared" si="91"/>
        <v>H107R16 - 1</v>
      </c>
      <c r="AB252" s="60">
        <f t="shared" si="92"/>
        <v>5</v>
      </c>
      <c r="AC252" s="60">
        <f t="shared" si="89"/>
        <v>5</v>
      </c>
      <c r="AD252" s="60" t="str">
        <f t="shared" si="83"/>
        <v>H107R16.</v>
      </c>
      <c r="AE252" s="60" t="str">
        <f t="shared" si="88"/>
        <v>H107R16</v>
      </c>
      <c r="AF252" s="68"/>
      <c r="AG252" s="68"/>
      <c r="AH252" s="68"/>
      <c r="AI252" s="15"/>
      <c r="AJ252" s="15"/>
      <c r="AK252" s="15"/>
      <c r="AL252" s="15"/>
      <c r="AM252" s="15"/>
      <c r="AN252" s="15"/>
      <c r="AO252" s="15"/>
    </row>
    <row r="253" spans="1:41" s="2" customFormat="1" ht="249.95" customHeight="1" x14ac:dyDescent="0.2">
      <c r="A253" s="79">
        <f t="shared" si="93"/>
        <v>226</v>
      </c>
      <c r="B253" s="90">
        <v>252</v>
      </c>
      <c r="C253" s="109" t="s">
        <v>2528</v>
      </c>
      <c r="D253" s="101">
        <v>1908003</v>
      </c>
      <c r="E253" s="95" t="s">
        <v>1018</v>
      </c>
      <c r="F253" s="115" t="s">
        <v>691</v>
      </c>
      <c r="G253" s="115" t="s">
        <v>1019</v>
      </c>
      <c r="H253" s="115" t="s">
        <v>1020</v>
      </c>
      <c r="I253" s="118" t="s">
        <v>61</v>
      </c>
      <c r="J253" s="90">
        <v>4</v>
      </c>
      <c r="K253" s="116">
        <v>43040</v>
      </c>
      <c r="L253" s="116">
        <v>43403</v>
      </c>
      <c r="M253" s="117">
        <f t="shared" si="80"/>
        <v>51.857142857142854</v>
      </c>
      <c r="N253" s="79" t="s">
        <v>1013</v>
      </c>
      <c r="O253" s="85">
        <v>2.8</v>
      </c>
      <c r="P253" s="102" t="s">
        <v>2668</v>
      </c>
      <c r="Q253" s="88">
        <f t="shared" si="84"/>
        <v>70</v>
      </c>
      <c r="R253" s="89">
        <f t="shared" si="85"/>
        <v>36.299999999999997</v>
      </c>
      <c r="S253" s="89">
        <f t="shared" ca="1" si="86"/>
        <v>36.299999999999997</v>
      </c>
      <c r="T253" s="89">
        <f t="shared" ca="1" si="87"/>
        <v>51.857142857142854</v>
      </c>
      <c r="U253" s="90" t="str">
        <f t="shared" ca="1" si="79"/>
        <v>NO</v>
      </c>
      <c r="V253" s="148" t="str">
        <f t="shared" ca="1" si="81"/>
        <v>VENCIDO</v>
      </c>
      <c r="W253" s="148" t="str">
        <f t="shared" ca="1" si="82"/>
        <v>VENCIDO</v>
      </c>
      <c r="X253" s="149" t="s">
        <v>711</v>
      </c>
      <c r="Y253" s="149" t="s">
        <v>819</v>
      </c>
      <c r="Z253" s="149">
        <f t="shared" si="90"/>
        <v>1</v>
      </c>
      <c r="AA253" s="149" t="str">
        <f t="shared" si="91"/>
        <v>H108R16 - 1</v>
      </c>
      <c r="AB253" s="60">
        <f t="shared" ca="1" si="92"/>
        <v>1</v>
      </c>
      <c r="AC253" s="60">
        <f t="shared" ca="1" si="89"/>
        <v>1</v>
      </c>
      <c r="AD253" s="60" t="str">
        <f t="shared" si="83"/>
        <v>H108R16.</v>
      </c>
      <c r="AE253" s="60" t="str">
        <f t="shared" si="88"/>
        <v>H108R16</v>
      </c>
      <c r="AF253" s="68"/>
      <c r="AG253" s="68"/>
      <c r="AH253" s="68"/>
      <c r="AI253" s="15"/>
      <c r="AJ253" s="15"/>
      <c r="AK253" s="15"/>
      <c r="AL253" s="15"/>
      <c r="AM253" s="15"/>
      <c r="AN253" s="15"/>
      <c r="AO253" s="15"/>
    </row>
    <row r="254" spans="1:41" s="2" customFormat="1" ht="249.95" customHeight="1" x14ac:dyDescent="0.2">
      <c r="A254" s="79">
        <f t="shared" si="93"/>
        <v>227</v>
      </c>
      <c r="B254" s="90">
        <v>253</v>
      </c>
      <c r="C254" s="109" t="s">
        <v>2528</v>
      </c>
      <c r="D254" s="101">
        <v>1908003</v>
      </c>
      <c r="E254" s="95" t="s">
        <v>1022</v>
      </c>
      <c r="F254" s="115" t="s">
        <v>692</v>
      </c>
      <c r="G254" s="95" t="s">
        <v>1021</v>
      </c>
      <c r="H254" s="115" t="s">
        <v>1020</v>
      </c>
      <c r="I254" s="90" t="s">
        <v>61</v>
      </c>
      <c r="J254" s="90">
        <v>4</v>
      </c>
      <c r="K254" s="116">
        <v>43040</v>
      </c>
      <c r="L254" s="116">
        <v>43403</v>
      </c>
      <c r="M254" s="117">
        <f t="shared" si="80"/>
        <v>51.857142857142854</v>
      </c>
      <c r="N254" s="79" t="s">
        <v>1013</v>
      </c>
      <c r="O254" s="85">
        <v>0</v>
      </c>
      <c r="P254" s="102" t="s">
        <v>2669</v>
      </c>
      <c r="Q254" s="88">
        <f t="shared" si="84"/>
        <v>0</v>
      </c>
      <c r="R254" s="89">
        <f t="shared" si="85"/>
        <v>0</v>
      </c>
      <c r="S254" s="89">
        <f t="shared" ca="1" si="86"/>
        <v>0</v>
      </c>
      <c r="T254" s="89">
        <f t="shared" ca="1" si="87"/>
        <v>51.857142857142854</v>
      </c>
      <c r="U254" s="90" t="str">
        <f t="shared" ca="1" si="79"/>
        <v>NO</v>
      </c>
      <c r="V254" s="148" t="str">
        <f t="shared" ca="1" si="81"/>
        <v>VENCIDO</v>
      </c>
      <c r="W254" s="148" t="str">
        <f t="shared" ca="1" si="82"/>
        <v>VENCIDO</v>
      </c>
      <c r="X254" s="149" t="s">
        <v>711</v>
      </c>
      <c r="Y254" s="149" t="s">
        <v>820</v>
      </c>
      <c r="Z254" s="149">
        <f t="shared" si="90"/>
        <v>1</v>
      </c>
      <c r="AA254" s="149" t="str">
        <f t="shared" si="91"/>
        <v>H109R16 - 1</v>
      </c>
      <c r="AB254" s="60">
        <f t="shared" ca="1" si="92"/>
        <v>1</v>
      </c>
      <c r="AC254" s="60">
        <f t="shared" ca="1" si="89"/>
        <v>1</v>
      </c>
      <c r="AD254" s="60" t="str">
        <f t="shared" si="83"/>
        <v>H109R16.</v>
      </c>
      <c r="AE254" s="60" t="str">
        <f t="shared" si="88"/>
        <v>H109R16</v>
      </c>
      <c r="AF254" s="68"/>
      <c r="AG254" s="68"/>
      <c r="AH254" s="68"/>
      <c r="AI254" s="15"/>
      <c r="AJ254" s="15"/>
      <c r="AK254" s="15"/>
      <c r="AL254" s="15"/>
      <c r="AM254" s="15"/>
      <c r="AN254" s="15"/>
      <c r="AO254" s="15"/>
    </row>
    <row r="255" spans="1:41" s="2" customFormat="1" ht="249.95" customHeight="1" x14ac:dyDescent="0.2">
      <c r="A255" s="79">
        <f t="shared" si="93"/>
        <v>228</v>
      </c>
      <c r="B255" s="90">
        <v>254</v>
      </c>
      <c r="C255" s="109" t="s">
        <v>2528</v>
      </c>
      <c r="D255" s="101">
        <v>1908003</v>
      </c>
      <c r="E255" s="95" t="s">
        <v>1023</v>
      </c>
      <c r="F255" s="115" t="s">
        <v>693</v>
      </c>
      <c r="G255" s="115" t="s">
        <v>1024</v>
      </c>
      <c r="H255" s="115" t="s">
        <v>1025</v>
      </c>
      <c r="I255" s="118" t="s">
        <v>1026</v>
      </c>
      <c r="J255" s="90">
        <v>1</v>
      </c>
      <c r="K255" s="116">
        <v>43040</v>
      </c>
      <c r="L255" s="116">
        <v>43403</v>
      </c>
      <c r="M255" s="117">
        <f t="shared" si="80"/>
        <v>51.857142857142854</v>
      </c>
      <c r="N255" s="79" t="s">
        <v>1013</v>
      </c>
      <c r="O255" s="85">
        <v>0.56999999999999995</v>
      </c>
      <c r="P255" s="102" t="s">
        <v>2670</v>
      </c>
      <c r="Q255" s="88">
        <f t="shared" si="84"/>
        <v>56.999999999999993</v>
      </c>
      <c r="R255" s="89">
        <f t="shared" si="85"/>
        <v>29.558571428571423</v>
      </c>
      <c r="S255" s="89">
        <f t="shared" ca="1" si="86"/>
        <v>29.558571428571423</v>
      </c>
      <c r="T255" s="89">
        <f t="shared" ca="1" si="87"/>
        <v>51.857142857142854</v>
      </c>
      <c r="U255" s="90" t="str">
        <f t="shared" ca="1" si="79"/>
        <v>NO</v>
      </c>
      <c r="V255" s="148" t="str">
        <f t="shared" ca="1" si="81"/>
        <v>VENCIDO</v>
      </c>
      <c r="W255" s="148" t="str">
        <f t="shared" ca="1" si="82"/>
        <v>VENCIDO</v>
      </c>
      <c r="X255" s="149" t="s">
        <v>711</v>
      </c>
      <c r="Y255" s="149" t="s">
        <v>821</v>
      </c>
      <c r="Z255" s="149">
        <f t="shared" si="90"/>
        <v>1</v>
      </c>
      <c r="AA255" s="149" t="str">
        <f t="shared" si="91"/>
        <v>H110R16 - 1</v>
      </c>
      <c r="AB255" s="60">
        <f t="shared" ca="1" si="92"/>
        <v>1</v>
      </c>
      <c r="AC255" s="60">
        <f t="shared" ca="1" si="89"/>
        <v>1</v>
      </c>
      <c r="AD255" s="60" t="str">
        <f t="shared" si="83"/>
        <v>H110R16.</v>
      </c>
      <c r="AE255" s="60" t="str">
        <f t="shared" si="88"/>
        <v>H110R16</v>
      </c>
      <c r="AF255" s="68"/>
      <c r="AG255" s="68"/>
      <c r="AH255" s="68"/>
      <c r="AI255" s="15"/>
      <c r="AJ255" s="15"/>
      <c r="AK255" s="15"/>
      <c r="AL255" s="15"/>
      <c r="AM255" s="15"/>
      <c r="AN255" s="15"/>
      <c r="AO255" s="15"/>
    </row>
    <row r="256" spans="1:41" s="2" customFormat="1" ht="211.5" customHeight="1" x14ac:dyDescent="0.2">
      <c r="A256" s="79">
        <f t="shared" si="93"/>
        <v>229</v>
      </c>
      <c r="B256" s="90">
        <v>255</v>
      </c>
      <c r="C256" s="124" t="s">
        <v>2528</v>
      </c>
      <c r="D256" s="125">
        <v>1802001</v>
      </c>
      <c r="E256" s="95" t="s">
        <v>1938</v>
      </c>
      <c r="F256" s="115" t="s">
        <v>694</v>
      </c>
      <c r="G256" s="115" t="s">
        <v>1473</v>
      </c>
      <c r="H256" s="115" t="s">
        <v>1098</v>
      </c>
      <c r="I256" s="118" t="s">
        <v>1099</v>
      </c>
      <c r="J256" s="90">
        <v>2</v>
      </c>
      <c r="K256" s="116">
        <v>43132</v>
      </c>
      <c r="L256" s="116">
        <v>43189</v>
      </c>
      <c r="M256" s="117">
        <f t="shared" si="80"/>
        <v>8.1428571428571423</v>
      </c>
      <c r="N256" s="90" t="s">
        <v>1096</v>
      </c>
      <c r="O256" s="85">
        <v>2</v>
      </c>
      <c r="P256" s="90"/>
      <c r="Q256" s="88">
        <f t="shared" si="84"/>
        <v>100</v>
      </c>
      <c r="R256" s="89">
        <f t="shared" si="85"/>
        <v>8.1428571428571423</v>
      </c>
      <c r="S256" s="89">
        <f t="shared" ca="1" si="86"/>
        <v>8.1428571428571423</v>
      </c>
      <c r="T256" s="89">
        <f t="shared" ca="1" si="87"/>
        <v>8.1428571428571423</v>
      </c>
      <c r="U256" s="90" t="str">
        <f t="shared" si="79"/>
        <v>SI</v>
      </c>
      <c r="V256" s="148" t="str">
        <f t="shared" si="81"/>
        <v>CUMPLIDO</v>
      </c>
      <c r="W256" s="148" t="str">
        <f t="shared" si="82"/>
        <v>CUMPLIDO</v>
      </c>
      <c r="X256" s="149" t="s">
        <v>711</v>
      </c>
      <c r="Y256" s="149" t="s">
        <v>822</v>
      </c>
      <c r="Z256" s="149">
        <f t="shared" si="90"/>
        <v>1</v>
      </c>
      <c r="AA256" s="149" t="str">
        <f t="shared" si="91"/>
        <v>H111R16 - 1</v>
      </c>
      <c r="AB256" s="60">
        <f t="shared" si="92"/>
        <v>5</v>
      </c>
      <c r="AC256" s="60">
        <f t="shared" si="89"/>
        <v>5</v>
      </c>
      <c r="AD256" s="60" t="str">
        <f t="shared" si="83"/>
        <v>H111R16.</v>
      </c>
      <c r="AE256" s="60" t="str">
        <f t="shared" si="88"/>
        <v>H111R16</v>
      </c>
      <c r="AF256" s="69"/>
      <c r="AG256" s="69"/>
      <c r="AH256" s="69"/>
    </row>
    <row r="257" spans="1:41" s="2" customFormat="1" ht="211.5" customHeight="1" x14ac:dyDescent="0.2">
      <c r="A257" s="79"/>
      <c r="B257" s="90">
        <v>256</v>
      </c>
      <c r="C257" s="124"/>
      <c r="D257" s="125">
        <v>1802001</v>
      </c>
      <c r="E257" s="95" t="s">
        <v>1939</v>
      </c>
      <c r="F257" s="115" t="s">
        <v>694</v>
      </c>
      <c r="G257" s="115" t="s">
        <v>1474</v>
      </c>
      <c r="H257" s="115" t="s">
        <v>1470</v>
      </c>
      <c r="I257" s="118" t="s">
        <v>1475</v>
      </c>
      <c r="J257" s="90">
        <v>1</v>
      </c>
      <c r="K257" s="116">
        <v>43040</v>
      </c>
      <c r="L257" s="116">
        <v>43250</v>
      </c>
      <c r="M257" s="117">
        <f t="shared" si="80"/>
        <v>30</v>
      </c>
      <c r="N257" s="90" t="s">
        <v>1406</v>
      </c>
      <c r="O257" s="85">
        <v>1</v>
      </c>
      <c r="P257" s="90"/>
      <c r="Q257" s="88">
        <f t="shared" si="84"/>
        <v>100</v>
      </c>
      <c r="R257" s="89">
        <f t="shared" si="85"/>
        <v>30</v>
      </c>
      <c r="S257" s="89">
        <f t="shared" ca="1" si="86"/>
        <v>30</v>
      </c>
      <c r="T257" s="89">
        <f t="shared" ca="1" si="87"/>
        <v>30</v>
      </c>
      <c r="U257" s="90" t="str">
        <f t="shared" si="79"/>
        <v>NO</v>
      </c>
      <c r="V257" s="148" t="str">
        <f t="shared" si="81"/>
        <v>CUMPLIDO</v>
      </c>
      <c r="W257" s="148" t="str">
        <f t="shared" si="82"/>
        <v/>
      </c>
      <c r="X257" s="149" t="s">
        <v>711</v>
      </c>
      <c r="Y257" s="149" t="s">
        <v>822</v>
      </c>
      <c r="Z257" s="149">
        <f t="shared" si="90"/>
        <v>2</v>
      </c>
      <c r="AA257" s="149" t="str">
        <f t="shared" si="91"/>
        <v>H111R16 - 2</v>
      </c>
      <c r="AB257" s="60">
        <f t="shared" si="92"/>
        <v>5</v>
      </c>
      <c r="AC257" s="60">
        <f t="shared" si="89"/>
        <v>5</v>
      </c>
      <c r="AD257" s="60" t="str">
        <f t="shared" si="83"/>
        <v>H111R16.</v>
      </c>
      <c r="AE257" s="60" t="str">
        <f t="shared" si="88"/>
        <v>H111R16</v>
      </c>
      <c r="AF257" s="69"/>
      <c r="AG257" s="69"/>
      <c r="AH257" s="69"/>
    </row>
    <row r="258" spans="1:41" s="2" customFormat="1" ht="249.95" customHeight="1" x14ac:dyDescent="0.2">
      <c r="A258" s="79">
        <f>A256+1</f>
        <v>230</v>
      </c>
      <c r="B258" s="90">
        <v>257</v>
      </c>
      <c r="C258" s="109" t="s">
        <v>2528</v>
      </c>
      <c r="D258" s="101">
        <v>1802001</v>
      </c>
      <c r="E258" s="95" t="s">
        <v>695</v>
      </c>
      <c r="F258" s="115" t="s">
        <v>696</v>
      </c>
      <c r="G258" s="103" t="s">
        <v>1716</v>
      </c>
      <c r="H258" s="103" t="s">
        <v>1717</v>
      </c>
      <c r="I258" s="105" t="s">
        <v>61</v>
      </c>
      <c r="J258" s="79">
        <v>3</v>
      </c>
      <c r="K258" s="86">
        <v>43040</v>
      </c>
      <c r="L258" s="86">
        <v>43342</v>
      </c>
      <c r="M258" s="87">
        <f>(+L258-K258)/7</f>
        <v>43.142857142857146</v>
      </c>
      <c r="N258" s="87" t="s">
        <v>23</v>
      </c>
      <c r="O258" s="108">
        <v>3</v>
      </c>
      <c r="P258" s="79"/>
      <c r="Q258" s="88">
        <f t="shared" si="84"/>
        <v>100</v>
      </c>
      <c r="R258" s="89">
        <f t="shared" si="85"/>
        <v>43.142857142857146</v>
      </c>
      <c r="S258" s="89">
        <f t="shared" ca="1" si="86"/>
        <v>43.142857142857146</v>
      </c>
      <c r="T258" s="89">
        <f t="shared" ca="1" si="87"/>
        <v>43.142857142857146</v>
      </c>
      <c r="U258" s="90" t="str">
        <f t="shared" si="79"/>
        <v>SI</v>
      </c>
      <c r="V258" s="148" t="str">
        <f t="shared" si="81"/>
        <v>CUMPLIDO</v>
      </c>
      <c r="W258" s="148" t="str">
        <f t="shared" si="82"/>
        <v>CUMPLIDO</v>
      </c>
      <c r="X258" s="149" t="s">
        <v>711</v>
      </c>
      <c r="Y258" s="149" t="s">
        <v>823</v>
      </c>
      <c r="Z258" s="149">
        <f t="shared" si="90"/>
        <v>1</v>
      </c>
      <c r="AA258" s="149" t="str">
        <f t="shared" si="91"/>
        <v>H112R16 - 1</v>
      </c>
      <c r="AB258" s="60">
        <f t="shared" si="92"/>
        <v>5</v>
      </c>
      <c r="AC258" s="60">
        <f t="shared" si="89"/>
        <v>5</v>
      </c>
      <c r="AD258" s="60" t="str">
        <f t="shared" si="83"/>
        <v>H112R16.</v>
      </c>
      <c r="AE258" s="60" t="str">
        <f t="shared" si="88"/>
        <v>H112R16</v>
      </c>
      <c r="AF258" s="68"/>
      <c r="AG258" s="68"/>
      <c r="AH258" s="68"/>
      <c r="AI258" s="15"/>
      <c r="AJ258" s="15"/>
      <c r="AK258" s="15"/>
      <c r="AL258" s="15"/>
      <c r="AM258" s="15"/>
      <c r="AN258" s="15"/>
      <c r="AO258" s="15"/>
    </row>
    <row r="259" spans="1:41" s="2" customFormat="1" ht="249.95" customHeight="1" x14ac:dyDescent="0.2">
      <c r="A259" s="79">
        <f t="shared" si="93"/>
        <v>231</v>
      </c>
      <c r="B259" s="90">
        <v>258</v>
      </c>
      <c r="C259" s="109" t="s">
        <v>2528</v>
      </c>
      <c r="D259" s="101">
        <v>1802001</v>
      </c>
      <c r="E259" s="95" t="s">
        <v>2001</v>
      </c>
      <c r="F259" s="115" t="s">
        <v>697</v>
      </c>
      <c r="G259" s="103" t="s">
        <v>1718</v>
      </c>
      <c r="H259" s="103" t="s">
        <v>1718</v>
      </c>
      <c r="I259" s="105" t="s">
        <v>61</v>
      </c>
      <c r="J259" s="79">
        <v>3</v>
      </c>
      <c r="K259" s="86">
        <v>43040</v>
      </c>
      <c r="L259" s="86">
        <v>43342</v>
      </c>
      <c r="M259" s="87">
        <f>(+L259-K259)/7</f>
        <v>43.142857142857146</v>
      </c>
      <c r="N259" s="87" t="s">
        <v>2244</v>
      </c>
      <c r="O259" s="108">
        <v>3</v>
      </c>
      <c r="P259" s="129"/>
      <c r="Q259" s="88">
        <f t="shared" si="84"/>
        <v>100</v>
      </c>
      <c r="R259" s="89">
        <f t="shared" si="85"/>
        <v>43.142857142857146</v>
      </c>
      <c r="S259" s="89">
        <f t="shared" ca="1" si="86"/>
        <v>43.142857142857146</v>
      </c>
      <c r="T259" s="89">
        <f t="shared" ca="1" si="87"/>
        <v>43.142857142857146</v>
      </c>
      <c r="U259" s="90" t="str">
        <f t="shared" si="79"/>
        <v>SI</v>
      </c>
      <c r="V259" s="148" t="str">
        <f t="shared" si="81"/>
        <v>CUMPLIDO</v>
      </c>
      <c r="W259" s="148" t="str">
        <f t="shared" si="82"/>
        <v>CUMPLIDO</v>
      </c>
      <c r="X259" s="149" t="s">
        <v>711</v>
      </c>
      <c r="Y259" s="149" t="s">
        <v>824</v>
      </c>
      <c r="Z259" s="149">
        <f t="shared" si="90"/>
        <v>1</v>
      </c>
      <c r="AA259" s="149" t="str">
        <f t="shared" si="91"/>
        <v>H113R16 - 1</v>
      </c>
      <c r="AB259" s="60">
        <f t="shared" si="92"/>
        <v>5</v>
      </c>
      <c r="AC259" s="60">
        <f t="shared" si="89"/>
        <v>5</v>
      </c>
      <c r="AD259" s="60" t="str">
        <f t="shared" si="83"/>
        <v>H113R16.</v>
      </c>
      <c r="AE259" s="60" t="str">
        <f t="shared" si="88"/>
        <v>H113R16</v>
      </c>
      <c r="AF259" s="68"/>
      <c r="AG259" s="68"/>
      <c r="AH259" s="68"/>
      <c r="AI259" s="15"/>
      <c r="AJ259" s="15"/>
      <c r="AK259" s="15"/>
      <c r="AL259" s="15"/>
      <c r="AM259" s="15"/>
      <c r="AN259" s="15"/>
      <c r="AO259" s="15"/>
    </row>
    <row r="260" spans="1:41" s="2" customFormat="1" ht="213.75" customHeight="1" x14ac:dyDescent="0.2">
      <c r="A260" s="79">
        <f t="shared" si="93"/>
        <v>232</v>
      </c>
      <c r="B260" s="90">
        <v>259</v>
      </c>
      <c r="C260" s="109" t="s">
        <v>2528</v>
      </c>
      <c r="D260" s="101">
        <v>1802002</v>
      </c>
      <c r="E260" s="95" t="s">
        <v>1719</v>
      </c>
      <c r="F260" s="115" t="s">
        <v>698</v>
      </c>
      <c r="G260" s="103" t="s">
        <v>2085</v>
      </c>
      <c r="H260" s="103" t="s">
        <v>1721</v>
      </c>
      <c r="I260" s="105" t="s">
        <v>61</v>
      </c>
      <c r="J260" s="79">
        <v>3</v>
      </c>
      <c r="K260" s="86">
        <v>43040</v>
      </c>
      <c r="L260" s="86">
        <v>43342</v>
      </c>
      <c r="M260" s="87">
        <f t="shared" ref="M260:M323" si="94">(+L260-K260)/7</f>
        <v>43.142857142857146</v>
      </c>
      <c r="N260" s="79" t="s">
        <v>23</v>
      </c>
      <c r="O260" s="108">
        <v>3</v>
      </c>
      <c r="P260" s="79"/>
      <c r="Q260" s="88">
        <f t="shared" si="84"/>
        <v>100</v>
      </c>
      <c r="R260" s="89">
        <f t="shared" si="85"/>
        <v>43.142857142857146</v>
      </c>
      <c r="S260" s="89">
        <f t="shared" ca="1" si="86"/>
        <v>43.142857142857146</v>
      </c>
      <c r="T260" s="89">
        <f t="shared" ca="1" si="87"/>
        <v>43.142857142857146</v>
      </c>
      <c r="U260" s="90" t="str">
        <f t="shared" si="79"/>
        <v>SI</v>
      </c>
      <c r="V260" s="148" t="str">
        <f t="shared" si="81"/>
        <v>CUMPLIDO</v>
      </c>
      <c r="W260" s="148" t="str">
        <f t="shared" si="82"/>
        <v>CUMPLIDO</v>
      </c>
      <c r="X260" s="149" t="s">
        <v>711</v>
      </c>
      <c r="Y260" s="149" t="s">
        <v>825</v>
      </c>
      <c r="Z260" s="149">
        <f t="shared" si="90"/>
        <v>1</v>
      </c>
      <c r="AA260" s="149" t="str">
        <f t="shared" si="91"/>
        <v>H114R16 - 1</v>
      </c>
      <c r="AB260" s="60">
        <f t="shared" si="92"/>
        <v>5</v>
      </c>
      <c r="AC260" s="60">
        <f t="shared" si="89"/>
        <v>5</v>
      </c>
      <c r="AD260" s="60" t="str">
        <f t="shared" si="83"/>
        <v xml:space="preserve">
H114R16.</v>
      </c>
      <c r="AE260" s="60" t="str">
        <f t="shared" si="88"/>
        <v xml:space="preserve">
H114R16</v>
      </c>
      <c r="AF260" s="68"/>
      <c r="AG260" s="68"/>
      <c r="AH260" s="68"/>
      <c r="AI260" s="15"/>
      <c r="AJ260" s="15"/>
      <c r="AK260" s="15"/>
      <c r="AL260" s="15"/>
      <c r="AM260" s="15"/>
      <c r="AN260" s="15"/>
      <c r="AO260" s="15"/>
    </row>
    <row r="261" spans="1:41" s="2" customFormat="1" ht="240" customHeight="1" x14ac:dyDescent="0.2">
      <c r="A261" s="79"/>
      <c r="B261" s="90">
        <v>260</v>
      </c>
      <c r="C261" s="109"/>
      <c r="D261" s="101">
        <v>1802002</v>
      </c>
      <c r="E261" s="95" t="s">
        <v>1720</v>
      </c>
      <c r="F261" s="115" t="s">
        <v>698</v>
      </c>
      <c r="G261" s="103" t="s">
        <v>2089</v>
      </c>
      <c r="H261" s="103" t="s">
        <v>1722</v>
      </c>
      <c r="I261" s="105" t="s">
        <v>2002</v>
      </c>
      <c r="J261" s="79">
        <v>1</v>
      </c>
      <c r="K261" s="86">
        <v>43040</v>
      </c>
      <c r="L261" s="86">
        <v>43099</v>
      </c>
      <c r="M261" s="87">
        <f t="shared" si="94"/>
        <v>8.4285714285714288</v>
      </c>
      <c r="N261" s="79" t="s">
        <v>23</v>
      </c>
      <c r="O261" s="85">
        <v>1</v>
      </c>
      <c r="P261" s="79"/>
      <c r="Q261" s="88">
        <f t="shared" si="84"/>
        <v>100</v>
      </c>
      <c r="R261" s="89">
        <f t="shared" si="85"/>
        <v>8.4285714285714288</v>
      </c>
      <c r="S261" s="89">
        <f t="shared" ca="1" si="86"/>
        <v>8.4285714285714288</v>
      </c>
      <c r="T261" s="89">
        <f t="shared" ca="1" si="87"/>
        <v>8.4285714285714288</v>
      </c>
      <c r="U261" s="90" t="str">
        <f t="shared" si="79"/>
        <v>NO</v>
      </c>
      <c r="V261" s="148" t="str">
        <f t="shared" si="81"/>
        <v>CUMPLIDO</v>
      </c>
      <c r="W261" s="148" t="str">
        <f t="shared" si="82"/>
        <v/>
      </c>
      <c r="X261" s="149" t="s">
        <v>711</v>
      </c>
      <c r="Y261" s="149" t="s">
        <v>825</v>
      </c>
      <c r="Z261" s="149">
        <f t="shared" si="90"/>
        <v>2</v>
      </c>
      <c r="AA261" s="149" t="str">
        <f t="shared" si="91"/>
        <v>H114R16 - 2</v>
      </c>
      <c r="AB261" s="60">
        <f t="shared" si="92"/>
        <v>5</v>
      </c>
      <c r="AC261" s="60">
        <f t="shared" si="89"/>
        <v>5</v>
      </c>
      <c r="AD261" s="60" t="str">
        <f t="shared" si="83"/>
        <v xml:space="preserve">
H114R16.</v>
      </c>
      <c r="AE261" s="60" t="str">
        <f t="shared" si="88"/>
        <v xml:space="preserve">
H114R16</v>
      </c>
      <c r="AF261" s="68"/>
      <c r="AG261" s="68"/>
      <c r="AH261" s="68"/>
      <c r="AI261" s="15"/>
      <c r="AJ261" s="15"/>
      <c r="AK261" s="15"/>
      <c r="AL261" s="15"/>
      <c r="AM261" s="15"/>
      <c r="AN261" s="15"/>
      <c r="AO261" s="15"/>
    </row>
    <row r="262" spans="1:41" s="2" customFormat="1" ht="240" customHeight="1" x14ac:dyDescent="0.2">
      <c r="A262" s="79"/>
      <c r="B262" s="90">
        <v>261</v>
      </c>
      <c r="C262" s="124"/>
      <c r="D262" s="125">
        <v>1802002</v>
      </c>
      <c r="E262" s="95" t="s">
        <v>2087</v>
      </c>
      <c r="F262" s="115" t="s">
        <v>698</v>
      </c>
      <c r="G262" s="115" t="s">
        <v>2088</v>
      </c>
      <c r="H262" s="115" t="s">
        <v>2086</v>
      </c>
      <c r="I262" s="118" t="s">
        <v>9</v>
      </c>
      <c r="J262" s="90">
        <v>3</v>
      </c>
      <c r="K262" s="116">
        <v>43040</v>
      </c>
      <c r="L262" s="116">
        <v>43342</v>
      </c>
      <c r="M262" s="117">
        <f t="shared" si="94"/>
        <v>43.142857142857146</v>
      </c>
      <c r="N262" s="90" t="s">
        <v>2246</v>
      </c>
      <c r="O262" s="85">
        <v>3</v>
      </c>
      <c r="P262" s="90"/>
      <c r="Q262" s="130">
        <f>IF(O262/J262&gt;1,100,+O262/J262*100)</f>
        <v>100</v>
      </c>
      <c r="R262" s="89">
        <f>+M262*Q262/100</f>
        <v>43.142857142857146</v>
      </c>
      <c r="S262" s="89">
        <f ca="1">IF(L262&lt;=$AG$1,R262,0)</f>
        <v>43.142857142857146</v>
      </c>
      <c r="T262" s="89">
        <f ca="1">IF($AG$1&gt;=L262,M262,0)</f>
        <v>43.142857142857146</v>
      </c>
      <c r="U262" s="90" t="str">
        <f>IF(W262="CUMPLIDO","SI","NO")</f>
        <v>NO</v>
      </c>
      <c r="V262" s="148" t="str">
        <f t="shared" si="81"/>
        <v>CUMPLIDO</v>
      </c>
      <c r="W262" s="148" t="str">
        <f t="shared" si="82"/>
        <v/>
      </c>
      <c r="X262" s="149" t="s">
        <v>711</v>
      </c>
      <c r="Y262" s="149" t="s">
        <v>825</v>
      </c>
      <c r="Z262" s="149">
        <f t="shared" si="90"/>
        <v>3</v>
      </c>
      <c r="AA262" s="149" t="str">
        <f>CONCATENATE(Y262," - ",Z262)</f>
        <v>H114R16 - 3</v>
      </c>
      <c r="AB262" s="60">
        <f t="shared" si="92"/>
        <v>5</v>
      </c>
      <c r="AC262" s="60">
        <f t="shared" si="89"/>
        <v>5</v>
      </c>
      <c r="AD262" s="60" t="str">
        <f t="shared" si="83"/>
        <v xml:space="preserve">
H114R16.</v>
      </c>
      <c r="AE262" s="60" t="str">
        <f t="shared" si="88"/>
        <v xml:space="preserve">
H114R16</v>
      </c>
      <c r="AF262" s="69"/>
      <c r="AG262" s="69"/>
      <c r="AH262" s="69"/>
    </row>
    <row r="263" spans="1:41" s="2" customFormat="1" ht="249.95" customHeight="1" x14ac:dyDescent="0.2">
      <c r="A263" s="79">
        <f>A260+1</f>
        <v>233</v>
      </c>
      <c r="B263" s="90">
        <v>262</v>
      </c>
      <c r="C263" s="109" t="s">
        <v>2528</v>
      </c>
      <c r="D263" s="101">
        <v>1802002</v>
      </c>
      <c r="E263" s="95" t="s">
        <v>2091</v>
      </c>
      <c r="F263" s="115" t="s">
        <v>699</v>
      </c>
      <c r="G263" s="103" t="s">
        <v>2093</v>
      </c>
      <c r="H263" s="103" t="s">
        <v>2090</v>
      </c>
      <c r="I263" s="105" t="s">
        <v>61</v>
      </c>
      <c r="J263" s="79">
        <v>3</v>
      </c>
      <c r="K263" s="86">
        <v>43040</v>
      </c>
      <c r="L263" s="86">
        <v>43342</v>
      </c>
      <c r="M263" s="87">
        <f t="shared" si="94"/>
        <v>43.142857142857146</v>
      </c>
      <c r="N263" s="79" t="s">
        <v>23</v>
      </c>
      <c r="O263" s="108">
        <v>3</v>
      </c>
      <c r="P263" s="79"/>
      <c r="Q263" s="88">
        <f t="shared" ref="Q263:Q327" si="95">IF(O263/J263&gt;1,100,+O263/J263*100)</f>
        <v>100</v>
      </c>
      <c r="R263" s="89">
        <f t="shared" ref="R263:R327" si="96">+M263*Q263/100</f>
        <v>43.142857142857146</v>
      </c>
      <c r="S263" s="89">
        <f t="shared" ref="S263:S327" ca="1" si="97">IF(L263&lt;=$AG$1,R263,0)</f>
        <v>43.142857142857146</v>
      </c>
      <c r="T263" s="89">
        <f t="shared" ref="T263:T327" ca="1" si="98">IF($AG$1&gt;=L263,M263,0)</f>
        <v>43.142857142857146</v>
      </c>
      <c r="U263" s="90" t="str">
        <f t="shared" si="79"/>
        <v>SI</v>
      </c>
      <c r="V263" s="148" t="str">
        <f t="shared" si="81"/>
        <v>CUMPLIDO</v>
      </c>
      <c r="W263" s="148" t="str">
        <f t="shared" si="82"/>
        <v>CUMPLIDO</v>
      </c>
      <c r="X263" s="149" t="s">
        <v>711</v>
      </c>
      <c r="Y263" s="149" t="s">
        <v>826</v>
      </c>
      <c r="Z263" s="149">
        <f t="shared" si="90"/>
        <v>1</v>
      </c>
      <c r="AA263" s="149" t="str">
        <f t="shared" si="91"/>
        <v>H115R16 - 1</v>
      </c>
      <c r="AB263" s="60">
        <f t="shared" si="92"/>
        <v>5</v>
      </c>
      <c r="AC263" s="60">
        <f t="shared" si="89"/>
        <v>5</v>
      </c>
      <c r="AD263" s="60" t="str">
        <f t="shared" si="83"/>
        <v>H115R16.</v>
      </c>
      <c r="AE263" s="60" t="str">
        <f t="shared" si="88"/>
        <v>H115R16</v>
      </c>
      <c r="AF263" s="68"/>
      <c r="AG263" s="68"/>
      <c r="AH263" s="68"/>
      <c r="AI263" s="15"/>
      <c r="AJ263" s="15"/>
      <c r="AK263" s="15"/>
      <c r="AL263" s="15"/>
      <c r="AM263" s="15"/>
      <c r="AN263" s="15"/>
      <c r="AO263" s="15"/>
    </row>
    <row r="264" spans="1:41" s="2" customFormat="1" ht="249.95" customHeight="1" x14ac:dyDescent="0.2">
      <c r="A264" s="79"/>
      <c r="B264" s="90">
        <v>263</v>
      </c>
      <c r="C264" s="109"/>
      <c r="D264" s="101">
        <v>1802002</v>
      </c>
      <c r="E264" s="95" t="s">
        <v>2092</v>
      </c>
      <c r="F264" s="115" t="s">
        <v>699</v>
      </c>
      <c r="G264" s="103" t="s">
        <v>2094</v>
      </c>
      <c r="H264" s="103" t="s">
        <v>2086</v>
      </c>
      <c r="I264" s="105" t="s">
        <v>9</v>
      </c>
      <c r="J264" s="79">
        <v>3</v>
      </c>
      <c r="K264" s="86">
        <v>43040</v>
      </c>
      <c r="L264" s="86">
        <v>43342</v>
      </c>
      <c r="M264" s="87">
        <f t="shared" si="94"/>
        <v>43.142857142857146</v>
      </c>
      <c r="N264" s="79" t="s">
        <v>2246</v>
      </c>
      <c r="O264" s="85">
        <v>3</v>
      </c>
      <c r="P264" s="79"/>
      <c r="Q264" s="88">
        <f>IF(O264/J264&gt;1,100,+O264/J264*100)</f>
        <v>100</v>
      </c>
      <c r="R264" s="89">
        <f>+M264*Q264/100</f>
        <v>43.142857142857146</v>
      </c>
      <c r="S264" s="89">
        <f ca="1">IF(L264&lt;=$AG$1,R264,0)</f>
        <v>43.142857142857146</v>
      </c>
      <c r="T264" s="89">
        <f ca="1">IF($AG$1&gt;=L264,M264,0)</f>
        <v>43.142857142857146</v>
      </c>
      <c r="U264" s="90" t="str">
        <f>IF(W264="CUMPLIDO","SI","NO")</f>
        <v>NO</v>
      </c>
      <c r="V264" s="148" t="str">
        <f t="shared" ref="V264:V327" si="99">IF(Q264=100,"CUMPLIDO",IF(L264-$AG$1&lt;0,"VENCIDO",IF(L264-$AG$1&lt;=30,"PRÓXIMO A VENCER",IF(Q264&gt;0,"CON AVANCE","EN TERMINO"))))</f>
        <v>CUMPLIDO</v>
      </c>
      <c r="W264" s="148" t="str">
        <f t="shared" ref="W264:W327" si="100">IF(A264&lt;&gt;"",IF(AC264=1,"VENCIDO",IF(AC264=2,"PRÓXIMO A VENCER",IF(AC264=3,"EN TERMINO",IF(AC264=4,"CON AVANCE",IF(AC264=5,"CUMPLIDO",))))),"")</f>
        <v/>
      </c>
      <c r="X264" s="149" t="s">
        <v>711</v>
      </c>
      <c r="Y264" s="149" t="s">
        <v>826</v>
      </c>
      <c r="Z264" s="149">
        <f t="shared" si="90"/>
        <v>2</v>
      </c>
      <c r="AA264" s="149" t="str">
        <f t="shared" si="91"/>
        <v>H115R16 - 2</v>
      </c>
      <c r="AB264" s="60">
        <f t="shared" si="92"/>
        <v>5</v>
      </c>
      <c r="AC264" s="60">
        <f t="shared" si="89"/>
        <v>5</v>
      </c>
      <c r="AD264" s="60" t="str">
        <f t="shared" si="83"/>
        <v>H115R16.</v>
      </c>
      <c r="AE264" s="60" t="str">
        <f t="shared" si="88"/>
        <v>H115R16</v>
      </c>
      <c r="AF264" s="68"/>
      <c r="AG264" s="68"/>
      <c r="AH264" s="68"/>
      <c r="AI264" s="15"/>
      <c r="AJ264" s="15"/>
      <c r="AK264" s="15"/>
      <c r="AL264" s="15"/>
      <c r="AM264" s="15"/>
      <c r="AN264" s="15"/>
      <c r="AO264" s="15"/>
    </row>
    <row r="265" spans="1:41" s="2" customFormat="1" ht="249.95" customHeight="1" x14ac:dyDescent="0.2">
      <c r="A265" s="79">
        <f>A263+1</f>
        <v>234</v>
      </c>
      <c r="B265" s="90">
        <v>264</v>
      </c>
      <c r="C265" s="109" t="s">
        <v>2528</v>
      </c>
      <c r="D265" s="101">
        <v>1802002</v>
      </c>
      <c r="E265" s="95" t="s">
        <v>2212</v>
      </c>
      <c r="F265" s="115" t="s">
        <v>700</v>
      </c>
      <c r="G265" s="115" t="s">
        <v>2096</v>
      </c>
      <c r="H265" s="115" t="s">
        <v>2095</v>
      </c>
      <c r="I265" s="118" t="s">
        <v>9</v>
      </c>
      <c r="J265" s="90">
        <v>1</v>
      </c>
      <c r="K265" s="116">
        <v>43040</v>
      </c>
      <c r="L265" s="116">
        <v>43099</v>
      </c>
      <c r="M265" s="87">
        <f t="shared" si="94"/>
        <v>8.4285714285714288</v>
      </c>
      <c r="N265" s="79" t="s">
        <v>1104</v>
      </c>
      <c r="O265" s="85">
        <v>0.99</v>
      </c>
      <c r="P265" s="102" t="s">
        <v>2208</v>
      </c>
      <c r="Q265" s="88">
        <f t="shared" si="95"/>
        <v>99</v>
      </c>
      <c r="R265" s="89">
        <f t="shared" si="96"/>
        <v>8.3442857142857143</v>
      </c>
      <c r="S265" s="89">
        <f t="shared" ca="1" si="97"/>
        <v>8.3442857142857143</v>
      </c>
      <c r="T265" s="89">
        <f t="shared" ca="1" si="98"/>
        <v>8.4285714285714288</v>
      </c>
      <c r="U265" s="90" t="str">
        <f t="shared" ref="U265:U328" ca="1" si="101">IF(W265="CUMPLIDO","SI","NO")</f>
        <v>NO</v>
      </c>
      <c r="V265" s="148" t="str">
        <f t="shared" ca="1" si="99"/>
        <v>VENCIDO</v>
      </c>
      <c r="W265" s="148" t="str">
        <f t="shared" ca="1" si="100"/>
        <v>VENCIDO</v>
      </c>
      <c r="X265" s="149" t="s">
        <v>711</v>
      </c>
      <c r="Y265" s="149" t="s">
        <v>827</v>
      </c>
      <c r="Z265" s="149">
        <f t="shared" si="90"/>
        <v>1</v>
      </c>
      <c r="AA265" s="149" t="str">
        <f t="shared" si="91"/>
        <v>H116R16 - 1</v>
      </c>
      <c r="AB265" s="60">
        <f t="shared" ca="1" si="92"/>
        <v>1</v>
      </c>
      <c r="AC265" s="60">
        <f t="shared" ca="1" si="89"/>
        <v>1</v>
      </c>
      <c r="AD265" s="60" t="str">
        <f t="shared" ref="AD265:AD328" si="102">IF(A265&lt;&gt;"",MID(E265,1,FIND(" ",E265,1)-1),AD264)</f>
        <v>H116R16.</v>
      </c>
      <c r="AE265" s="60" t="str">
        <f t="shared" si="88"/>
        <v>H116R16</v>
      </c>
      <c r="AF265" s="68"/>
      <c r="AG265" s="68"/>
      <c r="AH265" s="68"/>
      <c r="AI265" s="15"/>
      <c r="AJ265" s="15"/>
      <c r="AK265" s="15"/>
      <c r="AL265" s="15"/>
      <c r="AM265" s="15"/>
      <c r="AN265" s="15"/>
      <c r="AO265" s="15"/>
    </row>
    <row r="266" spans="1:41" s="2" customFormat="1" ht="249.95" customHeight="1" x14ac:dyDescent="0.2">
      <c r="A266" s="79">
        <f t="shared" si="93"/>
        <v>235</v>
      </c>
      <c r="B266" s="90">
        <v>265</v>
      </c>
      <c r="C266" s="109" t="s">
        <v>2528</v>
      </c>
      <c r="D266" s="101">
        <v>1406100</v>
      </c>
      <c r="E266" s="95" t="s">
        <v>2211</v>
      </c>
      <c r="F266" s="115" t="s">
        <v>701</v>
      </c>
      <c r="G266" s="103" t="s">
        <v>1432</v>
      </c>
      <c r="H266" s="115" t="s">
        <v>1433</v>
      </c>
      <c r="I266" s="118" t="s">
        <v>9</v>
      </c>
      <c r="J266" s="90">
        <v>1</v>
      </c>
      <c r="K266" s="116">
        <v>43040</v>
      </c>
      <c r="L266" s="116">
        <v>43221</v>
      </c>
      <c r="M266" s="87">
        <f t="shared" si="94"/>
        <v>25.857142857142858</v>
      </c>
      <c r="N266" s="79" t="s">
        <v>1406</v>
      </c>
      <c r="O266" s="85">
        <v>1</v>
      </c>
      <c r="P266" s="79"/>
      <c r="Q266" s="88">
        <f t="shared" si="95"/>
        <v>100</v>
      </c>
      <c r="R266" s="89">
        <f t="shared" si="96"/>
        <v>25.857142857142858</v>
      </c>
      <c r="S266" s="89">
        <f t="shared" ca="1" si="97"/>
        <v>25.857142857142858</v>
      </c>
      <c r="T266" s="89">
        <f t="shared" ca="1" si="98"/>
        <v>25.857142857142858</v>
      </c>
      <c r="U266" s="90" t="str">
        <f t="shared" si="101"/>
        <v>SI</v>
      </c>
      <c r="V266" s="148" t="str">
        <f t="shared" si="99"/>
        <v>CUMPLIDO</v>
      </c>
      <c r="W266" s="148" t="str">
        <f t="shared" si="100"/>
        <v>CUMPLIDO</v>
      </c>
      <c r="X266" s="149" t="s">
        <v>711</v>
      </c>
      <c r="Y266" s="149" t="s">
        <v>828</v>
      </c>
      <c r="Z266" s="149">
        <f t="shared" si="90"/>
        <v>1</v>
      </c>
      <c r="AA266" s="149" t="str">
        <f t="shared" si="91"/>
        <v>H117R16 - 1</v>
      </c>
      <c r="AB266" s="60">
        <f t="shared" si="92"/>
        <v>5</v>
      </c>
      <c r="AC266" s="60">
        <f t="shared" si="89"/>
        <v>5</v>
      </c>
      <c r="AD266" s="60" t="str">
        <f t="shared" si="102"/>
        <v>H117R16.</v>
      </c>
      <c r="AE266" s="60" t="str">
        <f t="shared" si="88"/>
        <v>H117R16</v>
      </c>
      <c r="AF266" s="68"/>
      <c r="AG266" s="68"/>
      <c r="AH266" s="68"/>
      <c r="AI266" s="15"/>
      <c r="AJ266" s="15"/>
      <c r="AK266" s="15"/>
      <c r="AL266" s="15"/>
      <c r="AM266" s="15"/>
      <c r="AN266" s="15"/>
      <c r="AO266" s="15"/>
    </row>
    <row r="267" spans="1:41" s="2" customFormat="1" ht="249.95" customHeight="1" x14ac:dyDescent="0.2">
      <c r="A267" s="79">
        <f t="shared" si="93"/>
        <v>236</v>
      </c>
      <c r="B267" s="90">
        <v>266</v>
      </c>
      <c r="C267" s="109" t="s">
        <v>2528</v>
      </c>
      <c r="D267" s="101">
        <v>1801002</v>
      </c>
      <c r="E267" s="95" t="s">
        <v>1138</v>
      </c>
      <c r="F267" s="115" t="s">
        <v>702</v>
      </c>
      <c r="G267" s="103" t="s">
        <v>1438</v>
      </c>
      <c r="H267" s="115" t="s">
        <v>1047</v>
      </c>
      <c r="I267" s="118" t="s">
        <v>61</v>
      </c>
      <c r="J267" s="90">
        <v>4</v>
      </c>
      <c r="K267" s="116">
        <v>43040</v>
      </c>
      <c r="L267" s="116">
        <v>43403</v>
      </c>
      <c r="M267" s="117">
        <f t="shared" si="94"/>
        <v>51.857142857142854</v>
      </c>
      <c r="N267" s="79" t="s">
        <v>1038</v>
      </c>
      <c r="O267" s="85">
        <v>4</v>
      </c>
      <c r="P267" s="79" t="s">
        <v>2619</v>
      </c>
      <c r="Q267" s="88">
        <f t="shared" si="95"/>
        <v>100</v>
      </c>
      <c r="R267" s="89">
        <f t="shared" si="96"/>
        <v>51.857142857142854</v>
      </c>
      <c r="S267" s="89">
        <f t="shared" ca="1" si="97"/>
        <v>51.857142857142854</v>
      </c>
      <c r="T267" s="89">
        <f t="shared" ca="1" si="98"/>
        <v>51.857142857142854</v>
      </c>
      <c r="U267" s="90" t="str">
        <f t="shared" si="101"/>
        <v>SI</v>
      </c>
      <c r="V267" s="148" t="str">
        <f t="shared" si="99"/>
        <v>CUMPLIDO</v>
      </c>
      <c r="W267" s="148" t="str">
        <f t="shared" si="100"/>
        <v>CUMPLIDO</v>
      </c>
      <c r="X267" s="149" t="s">
        <v>711</v>
      </c>
      <c r="Y267" s="149" t="s">
        <v>829</v>
      </c>
      <c r="Z267" s="149">
        <f t="shared" si="90"/>
        <v>1</v>
      </c>
      <c r="AA267" s="149" t="str">
        <f t="shared" si="91"/>
        <v>H118R16 - 1</v>
      </c>
      <c r="AB267" s="60">
        <f t="shared" si="92"/>
        <v>5</v>
      </c>
      <c r="AC267" s="60">
        <f t="shared" si="89"/>
        <v>5</v>
      </c>
      <c r="AD267" s="60" t="str">
        <f t="shared" si="102"/>
        <v>H118R16.</v>
      </c>
      <c r="AE267" s="60" t="str">
        <f t="shared" ref="AE267:AE330" si="103">IFERROR(MID(AD267,1,FIND(".",AD267,1)-1),AD267)</f>
        <v>H118R16</v>
      </c>
      <c r="AF267" s="68"/>
      <c r="AG267" s="68"/>
      <c r="AH267" s="68"/>
      <c r="AI267" s="15"/>
      <c r="AJ267" s="15"/>
      <c r="AK267" s="15"/>
      <c r="AL267" s="15"/>
      <c r="AM267" s="15"/>
      <c r="AN267" s="15"/>
      <c r="AO267" s="15"/>
    </row>
    <row r="268" spans="1:41" s="2" customFormat="1" ht="249.95" customHeight="1" x14ac:dyDescent="0.2">
      <c r="A268" s="79"/>
      <c r="B268" s="90">
        <v>267</v>
      </c>
      <c r="C268" s="109"/>
      <c r="D268" s="101">
        <v>1801002</v>
      </c>
      <c r="E268" s="95" t="s">
        <v>1434</v>
      </c>
      <c r="F268" s="115" t="s">
        <v>702</v>
      </c>
      <c r="G268" s="103" t="s">
        <v>1437</v>
      </c>
      <c r="H268" s="115" t="s">
        <v>1435</v>
      </c>
      <c r="I268" s="118" t="s">
        <v>1116</v>
      </c>
      <c r="J268" s="90">
        <v>1</v>
      </c>
      <c r="K268" s="116">
        <v>43040</v>
      </c>
      <c r="L268" s="116">
        <v>43099</v>
      </c>
      <c r="M268" s="117">
        <f t="shared" si="94"/>
        <v>8.4285714285714288</v>
      </c>
      <c r="N268" s="79" t="s">
        <v>1406</v>
      </c>
      <c r="O268" s="85">
        <v>1</v>
      </c>
      <c r="P268" s="79"/>
      <c r="Q268" s="88">
        <f t="shared" si="95"/>
        <v>100</v>
      </c>
      <c r="R268" s="89">
        <f t="shared" si="96"/>
        <v>8.4285714285714288</v>
      </c>
      <c r="S268" s="89">
        <f t="shared" ca="1" si="97"/>
        <v>8.4285714285714288</v>
      </c>
      <c r="T268" s="89">
        <f t="shared" ca="1" si="98"/>
        <v>8.4285714285714288</v>
      </c>
      <c r="U268" s="90" t="str">
        <f t="shared" si="101"/>
        <v>NO</v>
      </c>
      <c r="V268" s="148" t="str">
        <f t="shared" si="99"/>
        <v>CUMPLIDO</v>
      </c>
      <c r="W268" s="148" t="str">
        <f t="shared" si="100"/>
        <v/>
      </c>
      <c r="X268" s="149" t="s">
        <v>711</v>
      </c>
      <c r="Y268" s="149" t="s">
        <v>829</v>
      </c>
      <c r="Z268" s="149">
        <f t="shared" si="90"/>
        <v>2</v>
      </c>
      <c r="AA268" s="149" t="str">
        <f t="shared" si="91"/>
        <v>H118R16 - 2</v>
      </c>
      <c r="AB268" s="60">
        <f t="shared" si="92"/>
        <v>5</v>
      </c>
      <c r="AC268" s="60">
        <f t="shared" si="89"/>
        <v>5</v>
      </c>
      <c r="AD268" s="60" t="str">
        <f t="shared" si="102"/>
        <v>H118R16.</v>
      </c>
      <c r="AE268" s="60" t="str">
        <f t="shared" si="103"/>
        <v>H118R16</v>
      </c>
      <c r="AF268" s="68"/>
      <c r="AG268" s="68"/>
      <c r="AH268" s="68"/>
      <c r="AI268" s="15"/>
      <c r="AJ268" s="15"/>
      <c r="AK268" s="15"/>
      <c r="AL268" s="15"/>
      <c r="AM268" s="15"/>
      <c r="AN268" s="15"/>
      <c r="AO268" s="15"/>
    </row>
    <row r="269" spans="1:41" s="2" customFormat="1" ht="249.95" customHeight="1" x14ac:dyDescent="0.2">
      <c r="A269" s="79"/>
      <c r="B269" s="90">
        <v>268</v>
      </c>
      <c r="C269" s="109"/>
      <c r="D269" s="101">
        <v>1801002</v>
      </c>
      <c r="E269" s="95" t="s">
        <v>1439</v>
      </c>
      <c r="F269" s="115" t="s">
        <v>702</v>
      </c>
      <c r="G269" s="103" t="s">
        <v>1436</v>
      </c>
      <c r="H269" s="115" t="s">
        <v>1139</v>
      </c>
      <c r="I269" s="118" t="s">
        <v>1116</v>
      </c>
      <c r="J269" s="90">
        <v>1</v>
      </c>
      <c r="K269" s="116">
        <v>43040</v>
      </c>
      <c r="L269" s="116">
        <v>43189</v>
      </c>
      <c r="M269" s="117">
        <f t="shared" si="94"/>
        <v>21.285714285714285</v>
      </c>
      <c r="N269" s="79" t="s">
        <v>1104</v>
      </c>
      <c r="O269" s="85">
        <v>1</v>
      </c>
      <c r="P269" s="79"/>
      <c r="Q269" s="88">
        <f t="shared" si="95"/>
        <v>100</v>
      </c>
      <c r="R269" s="89">
        <f t="shared" si="96"/>
        <v>21.285714285714285</v>
      </c>
      <c r="S269" s="89">
        <f t="shared" ca="1" si="97"/>
        <v>21.285714285714285</v>
      </c>
      <c r="T269" s="89">
        <f t="shared" ca="1" si="98"/>
        <v>21.285714285714285</v>
      </c>
      <c r="U269" s="90" t="str">
        <f t="shared" si="101"/>
        <v>NO</v>
      </c>
      <c r="V269" s="148" t="str">
        <f t="shared" si="99"/>
        <v>CUMPLIDO</v>
      </c>
      <c r="W269" s="148" t="str">
        <f t="shared" si="100"/>
        <v/>
      </c>
      <c r="X269" s="149" t="s">
        <v>711</v>
      </c>
      <c r="Y269" s="149" t="s">
        <v>829</v>
      </c>
      <c r="Z269" s="149">
        <f t="shared" si="90"/>
        <v>3</v>
      </c>
      <c r="AA269" s="149" t="str">
        <f t="shared" si="91"/>
        <v>H118R16 - 3</v>
      </c>
      <c r="AB269" s="60">
        <f t="shared" si="92"/>
        <v>5</v>
      </c>
      <c r="AC269" s="60">
        <f t="shared" si="89"/>
        <v>5</v>
      </c>
      <c r="AD269" s="60" t="str">
        <f t="shared" si="102"/>
        <v>H118R16.</v>
      </c>
      <c r="AE269" s="60" t="str">
        <f t="shared" si="103"/>
        <v>H118R16</v>
      </c>
      <c r="AF269" s="68"/>
      <c r="AG269" s="68"/>
      <c r="AH269" s="68"/>
      <c r="AI269" s="15"/>
      <c r="AJ269" s="15"/>
      <c r="AK269" s="15"/>
      <c r="AL269" s="15"/>
      <c r="AM269" s="15"/>
      <c r="AN269" s="15"/>
      <c r="AO269" s="15"/>
    </row>
    <row r="270" spans="1:41" s="2" customFormat="1" ht="249.95" customHeight="1" x14ac:dyDescent="0.2">
      <c r="A270" s="79">
        <v>237</v>
      </c>
      <c r="B270" s="90">
        <v>269</v>
      </c>
      <c r="C270" s="109" t="s">
        <v>2528</v>
      </c>
      <c r="D270" s="101">
        <v>1406100</v>
      </c>
      <c r="E270" s="95" t="s">
        <v>2213</v>
      </c>
      <c r="F270" s="115" t="s">
        <v>703</v>
      </c>
      <c r="G270" s="115" t="s">
        <v>1440</v>
      </c>
      <c r="H270" s="115" t="s">
        <v>1441</v>
      </c>
      <c r="I270" s="118" t="s">
        <v>9</v>
      </c>
      <c r="J270" s="90">
        <v>1</v>
      </c>
      <c r="K270" s="116">
        <v>43040</v>
      </c>
      <c r="L270" s="116">
        <v>43250</v>
      </c>
      <c r="M270" s="117">
        <f t="shared" si="94"/>
        <v>30</v>
      </c>
      <c r="N270" s="79" t="s">
        <v>1406</v>
      </c>
      <c r="O270" s="85">
        <v>1</v>
      </c>
      <c r="P270" s="79"/>
      <c r="Q270" s="88">
        <f t="shared" si="95"/>
        <v>100</v>
      </c>
      <c r="R270" s="89">
        <f t="shared" si="96"/>
        <v>30</v>
      </c>
      <c r="S270" s="89">
        <f t="shared" ca="1" si="97"/>
        <v>30</v>
      </c>
      <c r="T270" s="89">
        <f t="shared" ca="1" si="98"/>
        <v>30</v>
      </c>
      <c r="U270" s="90" t="str">
        <f t="shared" si="101"/>
        <v>SI</v>
      </c>
      <c r="V270" s="148" t="str">
        <f t="shared" si="99"/>
        <v>CUMPLIDO</v>
      </c>
      <c r="W270" s="148" t="str">
        <f t="shared" si="100"/>
        <v>CUMPLIDO</v>
      </c>
      <c r="X270" s="149" t="str">
        <f>$X267</f>
        <v>R2016</v>
      </c>
      <c r="Y270" s="149" t="s">
        <v>830</v>
      </c>
      <c r="Z270" s="149">
        <f t="shared" si="90"/>
        <v>1</v>
      </c>
      <c r="AA270" s="149" t="str">
        <f t="shared" si="91"/>
        <v>H119R16 - 1</v>
      </c>
      <c r="AB270" s="60">
        <f t="shared" si="92"/>
        <v>5</v>
      </c>
      <c r="AC270" s="60">
        <f t="shared" si="89"/>
        <v>5</v>
      </c>
      <c r="AD270" s="60" t="str">
        <f t="shared" si="102"/>
        <v>H119R16.</v>
      </c>
      <c r="AE270" s="60" t="str">
        <f t="shared" si="103"/>
        <v>H119R16</v>
      </c>
      <c r="AF270" s="68"/>
      <c r="AG270" s="68"/>
      <c r="AH270" s="68"/>
      <c r="AI270" s="15"/>
      <c r="AJ270" s="15"/>
      <c r="AK270" s="15"/>
      <c r="AL270" s="15"/>
      <c r="AM270" s="15"/>
      <c r="AN270" s="15"/>
      <c r="AO270" s="15"/>
    </row>
    <row r="271" spans="1:41" s="2" customFormat="1" ht="249.95" customHeight="1" x14ac:dyDescent="0.2">
      <c r="A271" s="79">
        <f t="shared" si="93"/>
        <v>238</v>
      </c>
      <c r="B271" s="90">
        <v>270</v>
      </c>
      <c r="C271" s="109" t="s">
        <v>2528</v>
      </c>
      <c r="D271" s="101">
        <v>1801002</v>
      </c>
      <c r="E271" s="95" t="s">
        <v>1443</v>
      </c>
      <c r="F271" s="115" t="s">
        <v>704</v>
      </c>
      <c r="G271" s="115" t="s">
        <v>1444</v>
      </c>
      <c r="H271" s="115" t="s">
        <v>1435</v>
      </c>
      <c r="I271" s="118" t="s">
        <v>1116</v>
      </c>
      <c r="J271" s="90">
        <v>1</v>
      </c>
      <c r="K271" s="116">
        <v>43040</v>
      </c>
      <c r="L271" s="116">
        <v>43388</v>
      </c>
      <c r="M271" s="117">
        <f t="shared" si="94"/>
        <v>49.714285714285715</v>
      </c>
      <c r="N271" s="79" t="s">
        <v>1406</v>
      </c>
      <c r="O271" s="85">
        <v>1</v>
      </c>
      <c r="P271" s="79"/>
      <c r="Q271" s="88">
        <f t="shared" si="95"/>
        <v>100</v>
      </c>
      <c r="R271" s="89">
        <f t="shared" si="96"/>
        <v>49.714285714285715</v>
      </c>
      <c r="S271" s="89">
        <f t="shared" ca="1" si="97"/>
        <v>49.714285714285715</v>
      </c>
      <c r="T271" s="89">
        <f t="shared" ca="1" si="98"/>
        <v>49.714285714285715</v>
      </c>
      <c r="U271" s="90" t="str">
        <f t="shared" si="101"/>
        <v>SI</v>
      </c>
      <c r="V271" s="148" t="str">
        <f t="shared" si="99"/>
        <v>CUMPLIDO</v>
      </c>
      <c r="W271" s="148" t="str">
        <f t="shared" si="100"/>
        <v>CUMPLIDO</v>
      </c>
      <c r="X271" s="149" t="s">
        <v>711</v>
      </c>
      <c r="Y271" s="149" t="s">
        <v>831</v>
      </c>
      <c r="Z271" s="149">
        <f t="shared" si="90"/>
        <v>1</v>
      </c>
      <c r="AA271" s="149" t="str">
        <f t="shared" si="91"/>
        <v>H120R16 - 1</v>
      </c>
      <c r="AB271" s="60">
        <f t="shared" si="92"/>
        <v>5</v>
      </c>
      <c r="AC271" s="60">
        <f t="shared" si="89"/>
        <v>5</v>
      </c>
      <c r="AD271" s="60" t="str">
        <f t="shared" si="102"/>
        <v>H120R16.</v>
      </c>
      <c r="AE271" s="60" t="str">
        <f t="shared" si="103"/>
        <v>H120R16</v>
      </c>
      <c r="AF271" s="68"/>
      <c r="AG271" s="68"/>
      <c r="AH271" s="68"/>
      <c r="AI271" s="15"/>
      <c r="AJ271" s="15"/>
      <c r="AK271" s="15"/>
      <c r="AL271" s="15"/>
      <c r="AM271" s="15"/>
      <c r="AN271" s="15"/>
      <c r="AO271" s="15"/>
    </row>
    <row r="272" spans="1:41" s="2" customFormat="1" ht="249.95" customHeight="1" x14ac:dyDescent="0.2">
      <c r="A272" s="79"/>
      <c r="B272" s="90">
        <v>271</v>
      </c>
      <c r="C272" s="109"/>
      <c r="D272" s="101">
        <v>1801002</v>
      </c>
      <c r="E272" s="95" t="s">
        <v>1445</v>
      </c>
      <c r="F272" s="115" t="s">
        <v>704</v>
      </c>
      <c r="G272" s="115" t="s">
        <v>1442</v>
      </c>
      <c r="H272" s="115" t="s">
        <v>1140</v>
      </c>
      <c r="I272" s="118" t="s">
        <v>1141</v>
      </c>
      <c r="J272" s="90">
        <v>1</v>
      </c>
      <c r="K272" s="116">
        <v>43040</v>
      </c>
      <c r="L272" s="116">
        <v>43099</v>
      </c>
      <c r="M272" s="117">
        <f t="shared" si="94"/>
        <v>8.4285714285714288</v>
      </c>
      <c r="N272" s="79" t="s">
        <v>1104</v>
      </c>
      <c r="O272" s="85">
        <v>1</v>
      </c>
      <c r="P272" s="79"/>
      <c r="Q272" s="88">
        <f t="shared" si="95"/>
        <v>100</v>
      </c>
      <c r="R272" s="89">
        <f t="shared" si="96"/>
        <v>8.4285714285714288</v>
      </c>
      <c r="S272" s="89">
        <f t="shared" ca="1" si="97"/>
        <v>8.4285714285714288</v>
      </c>
      <c r="T272" s="89">
        <f t="shared" ca="1" si="98"/>
        <v>8.4285714285714288</v>
      </c>
      <c r="U272" s="90" t="str">
        <f t="shared" si="101"/>
        <v>NO</v>
      </c>
      <c r="V272" s="148" t="str">
        <f t="shared" si="99"/>
        <v>CUMPLIDO</v>
      </c>
      <c r="W272" s="148" t="str">
        <f t="shared" si="100"/>
        <v/>
      </c>
      <c r="X272" s="149" t="s">
        <v>711</v>
      </c>
      <c r="Y272" s="149" t="s">
        <v>831</v>
      </c>
      <c r="Z272" s="149">
        <f t="shared" si="90"/>
        <v>2</v>
      </c>
      <c r="AA272" s="149" t="str">
        <f t="shared" si="91"/>
        <v>H120R16 - 2</v>
      </c>
      <c r="AB272" s="60">
        <f t="shared" si="92"/>
        <v>5</v>
      </c>
      <c r="AC272" s="60">
        <f t="shared" si="89"/>
        <v>5</v>
      </c>
      <c r="AD272" s="60" t="str">
        <f t="shared" si="102"/>
        <v>H120R16.</v>
      </c>
      <c r="AE272" s="60" t="str">
        <f t="shared" si="103"/>
        <v>H120R16</v>
      </c>
      <c r="AF272" s="68"/>
      <c r="AG272" s="68"/>
      <c r="AH272" s="68"/>
      <c r="AI272" s="15"/>
      <c r="AJ272" s="15"/>
      <c r="AK272" s="15"/>
      <c r="AL272" s="15"/>
      <c r="AM272" s="15"/>
      <c r="AN272" s="15"/>
      <c r="AO272" s="15"/>
    </row>
    <row r="273" spans="1:41" s="2" customFormat="1" ht="249.95" customHeight="1" x14ac:dyDescent="0.2">
      <c r="A273" s="79">
        <v>239</v>
      </c>
      <c r="B273" s="90">
        <v>272</v>
      </c>
      <c r="C273" s="109" t="s">
        <v>2528</v>
      </c>
      <c r="D273" s="101">
        <v>1101001</v>
      </c>
      <c r="E273" s="95" t="s">
        <v>2214</v>
      </c>
      <c r="F273" s="115" t="s">
        <v>705</v>
      </c>
      <c r="G273" s="115" t="s">
        <v>1446</v>
      </c>
      <c r="H273" s="95" t="s">
        <v>1447</v>
      </c>
      <c r="I273" s="90" t="s">
        <v>1448</v>
      </c>
      <c r="J273" s="90">
        <v>2</v>
      </c>
      <c r="K273" s="116">
        <v>43040</v>
      </c>
      <c r="L273" s="116">
        <v>43250</v>
      </c>
      <c r="M273" s="117">
        <f t="shared" si="94"/>
        <v>30</v>
      </c>
      <c r="N273" s="79" t="s">
        <v>1406</v>
      </c>
      <c r="O273" s="85">
        <v>2</v>
      </c>
      <c r="P273" s="79"/>
      <c r="Q273" s="88">
        <f t="shared" si="95"/>
        <v>100</v>
      </c>
      <c r="R273" s="89">
        <f t="shared" si="96"/>
        <v>30</v>
      </c>
      <c r="S273" s="89">
        <f t="shared" ca="1" si="97"/>
        <v>30</v>
      </c>
      <c r="T273" s="89">
        <f t="shared" ca="1" si="98"/>
        <v>30</v>
      </c>
      <c r="U273" s="90" t="str">
        <f t="shared" si="101"/>
        <v>SI</v>
      </c>
      <c r="V273" s="148" t="str">
        <f t="shared" si="99"/>
        <v>CUMPLIDO</v>
      </c>
      <c r="W273" s="148" t="str">
        <f t="shared" si="100"/>
        <v>CUMPLIDO</v>
      </c>
      <c r="X273" s="149" t="str">
        <f>$X272</f>
        <v>R2016</v>
      </c>
      <c r="Y273" s="149" t="s">
        <v>832</v>
      </c>
      <c r="Z273" s="149">
        <f t="shared" si="90"/>
        <v>1</v>
      </c>
      <c r="AA273" s="149" t="str">
        <f t="shared" si="91"/>
        <v>H121R16 - 1</v>
      </c>
      <c r="AB273" s="60">
        <f t="shared" si="92"/>
        <v>5</v>
      </c>
      <c r="AC273" s="60">
        <f t="shared" si="89"/>
        <v>5</v>
      </c>
      <c r="AD273" s="60" t="str">
        <f t="shared" si="102"/>
        <v>H121R16.</v>
      </c>
      <c r="AE273" s="60" t="str">
        <f t="shared" si="103"/>
        <v>H121R16</v>
      </c>
      <c r="AF273" s="68"/>
      <c r="AG273" s="68"/>
      <c r="AH273" s="68"/>
      <c r="AI273" s="15"/>
      <c r="AJ273" s="15"/>
      <c r="AK273" s="15"/>
      <c r="AL273" s="15"/>
      <c r="AM273" s="15"/>
      <c r="AN273" s="15"/>
      <c r="AO273" s="15"/>
    </row>
    <row r="274" spans="1:41" s="2" customFormat="1" ht="156.75" customHeight="1" x14ac:dyDescent="0.2">
      <c r="A274" s="79">
        <f t="shared" si="93"/>
        <v>240</v>
      </c>
      <c r="B274" s="90">
        <v>273</v>
      </c>
      <c r="C274" s="109" t="s">
        <v>2535</v>
      </c>
      <c r="D274" s="101">
        <v>1604001</v>
      </c>
      <c r="E274" s="95" t="s">
        <v>2250</v>
      </c>
      <c r="F274" s="115" t="s">
        <v>2251</v>
      </c>
      <c r="G274" s="115" t="s">
        <v>1449</v>
      </c>
      <c r="H274" s="95" t="s">
        <v>1452</v>
      </c>
      <c r="I274" s="90" t="s">
        <v>9</v>
      </c>
      <c r="J274" s="90">
        <v>1</v>
      </c>
      <c r="K274" s="116">
        <v>43040</v>
      </c>
      <c r="L274" s="116">
        <v>43099</v>
      </c>
      <c r="M274" s="117">
        <f t="shared" si="94"/>
        <v>8.4285714285714288</v>
      </c>
      <c r="N274" s="79" t="s">
        <v>1406</v>
      </c>
      <c r="O274" s="85">
        <v>1</v>
      </c>
      <c r="P274" s="79"/>
      <c r="Q274" s="88">
        <f t="shared" si="95"/>
        <v>100</v>
      </c>
      <c r="R274" s="89">
        <f t="shared" si="96"/>
        <v>8.4285714285714288</v>
      </c>
      <c r="S274" s="89">
        <f t="shared" ca="1" si="97"/>
        <v>8.4285714285714288</v>
      </c>
      <c r="T274" s="89">
        <f t="shared" ca="1" si="98"/>
        <v>8.4285714285714288</v>
      </c>
      <c r="U274" s="90" t="str">
        <f t="shared" si="101"/>
        <v>SI</v>
      </c>
      <c r="V274" s="148" t="str">
        <f t="shared" si="99"/>
        <v>CUMPLIDO</v>
      </c>
      <c r="W274" s="148" t="str">
        <f t="shared" si="100"/>
        <v>CUMPLIDO</v>
      </c>
      <c r="X274" s="149" t="str">
        <f>$X273</f>
        <v>R2016</v>
      </c>
      <c r="Y274" s="149" t="s">
        <v>833</v>
      </c>
      <c r="Z274" s="149">
        <f t="shared" si="90"/>
        <v>1</v>
      </c>
      <c r="AA274" s="149" t="str">
        <f t="shared" si="91"/>
        <v>H122R16 - 1</v>
      </c>
      <c r="AB274" s="60">
        <f t="shared" si="92"/>
        <v>5</v>
      </c>
      <c r="AC274" s="60">
        <f t="shared" si="89"/>
        <v>5</v>
      </c>
      <c r="AD274" s="60" t="str">
        <f t="shared" si="102"/>
        <v>H122R16.</v>
      </c>
      <c r="AE274" s="60" t="str">
        <f t="shared" si="103"/>
        <v>H122R16</v>
      </c>
      <c r="AF274" s="68"/>
      <c r="AG274" s="68"/>
      <c r="AH274" s="68"/>
      <c r="AI274" s="15"/>
      <c r="AJ274" s="15"/>
      <c r="AK274" s="15"/>
      <c r="AL274" s="15"/>
      <c r="AM274" s="15"/>
      <c r="AN274" s="15"/>
      <c r="AO274" s="15"/>
    </row>
    <row r="275" spans="1:41" s="2" customFormat="1" ht="249.95" customHeight="1" x14ac:dyDescent="0.2">
      <c r="A275" s="79">
        <f t="shared" si="93"/>
        <v>241</v>
      </c>
      <c r="B275" s="90">
        <v>274</v>
      </c>
      <c r="C275" s="109" t="s">
        <v>2535</v>
      </c>
      <c r="D275" s="101">
        <v>1405004</v>
      </c>
      <c r="E275" s="95" t="s">
        <v>2215</v>
      </c>
      <c r="F275" s="115" t="s">
        <v>706</v>
      </c>
      <c r="G275" s="115" t="s">
        <v>1450</v>
      </c>
      <c r="H275" s="95" t="s">
        <v>1451</v>
      </c>
      <c r="I275" s="90" t="s">
        <v>27</v>
      </c>
      <c r="J275" s="90">
        <v>3</v>
      </c>
      <c r="K275" s="116">
        <v>43040</v>
      </c>
      <c r="L275" s="116">
        <v>43342</v>
      </c>
      <c r="M275" s="117">
        <f t="shared" si="94"/>
        <v>43.142857142857146</v>
      </c>
      <c r="N275" s="79" t="s">
        <v>1406</v>
      </c>
      <c r="O275" s="85">
        <v>3</v>
      </c>
      <c r="P275" s="79"/>
      <c r="Q275" s="88">
        <f t="shared" si="95"/>
        <v>100</v>
      </c>
      <c r="R275" s="89">
        <f t="shared" si="96"/>
        <v>43.142857142857146</v>
      </c>
      <c r="S275" s="89">
        <f t="shared" ca="1" si="97"/>
        <v>43.142857142857146</v>
      </c>
      <c r="T275" s="89">
        <f t="shared" ca="1" si="98"/>
        <v>43.142857142857146</v>
      </c>
      <c r="U275" s="90" t="str">
        <f t="shared" si="101"/>
        <v>SI</v>
      </c>
      <c r="V275" s="148" t="str">
        <f t="shared" si="99"/>
        <v>CUMPLIDO</v>
      </c>
      <c r="W275" s="148" t="str">
        <f t="shared" si="100"/>
        <v>CUMPLIDO</v>
      </c>
      <c r="X275" s="149" t="str">
        <f>$X274</f>
        <v>R2016</v>
      </c>
      <c r="Y275" s="149" t="s">
        <v>834</v>
      </c>
      <c r="Z275" s="149">
        <f t="shared" si="90"/>
        <v>1</v>
      </c>
      <c r="AA275" s="149" t="str">
        <f t="shared" si="91"/>
        <v>H123R16 - 1</v>
      </c>
      <c r="AB275" s="60">
        <f t="shared" si="92"/>
        <v>5</v>
      </c>
      <c r="AC275" s="60">
        <f t="shared" si="89"/>
        <v>5</v>
      </c>
      <c r="AD275" s="60" t="str">
        <f t="shared" si="102"/>
        <v>H123R16.</v>
      </c>
      <c r="AE275" s="60" t="str">
        <f t="shared" si="103"/>
        <v>H123R16</v>
      </c>
      <c r="AF275" s="68"/>
      <c r="AG275" s="68"/>
      <c r="AH275" s="68"/>
      <c r="AI275" s="15"/>
      <c r="AJ275" s="15"/>
      <c r="AK275" s="15"/>
      <c r="AL275" s="15"/>
      <c r="AM275" s="15"/>
      <c r="AN275" s="15"/>
      <c r="AO275" s="15"/>
    </row>
    <row r="276" spans="1:41" s="2" customFormat="1" ht="249.95" customHeight="1" x14ac:dyDescent="0.2">
      <c r="A276" s="79">
        <f t="shared" si="93"/>
        <v>242</v>
      </c>
      <c r="B276" s="90">
        <v>275</v>
      </c>
      <c r="C276" s="109" t="s">
        <v>2528</v>
      </c>
      <c r="D276" s="101">
        <v>1405004</v>
      </c>
      <c r="E276" s="95" t="s">
        <v>2893</v>
      </c>
      <c r="F276" s="115" t="s">
        <v>707</v>
      </c>
      <c r="G276" s="115" t="s">
        <v>1453</v>
      </c>
      <c r="H276" s="95" t="s">
        <v>1454</v>
      </c>
      <c r="I276" s="90" t="s">
        <v>1455</v>
      </c>
      <c r="J276" s="90">
        <v>10</v>
      </c>
      <c r="K276" s="116">
        <v>43040</v>
      </c>
      <c r="L276" s="116">
        <v>43388</v>
      </c>
      <c r="M276" s="117">
        <f t="shared" si="94"/>
        <v>49.714285714285715</v>
      </c>
      <c r="N276" s="79" t="s">
        <v>1406</v>
      </c>
      <c r="O276" s="85">
        <v>10</v>
      </c>
      <c r="P276" s="79"/>
      <c r="Q276" s="88">
        <f t="shared" si="95"/>
        <v>100</v>
      </c>
      <c r="R276" s="89">
        <f t="shared" si="96"/>
        <v>49.714285714285715</v>
      </c>
      <c r="S276" s="89">
        <f t="shared" ca="1" si="97"/>
        <v>49.714285714285715</v>
      </c>
      <c r="T276" s="89">
        <f t="shared" ca="1" si="98"/>
        <v>49.714285714285715</v>
      </c>
      <c r="U276" s="90" t="str">
        <f t="shared" si="101"/>
        <v>SI</v>
      </c>
      <c r="V276" s="148" t="str">
        <f t="shared" si="99"/>
        <v>CUMPLIDO</v>
      </c>
      <c r="W276" s="148" t="str">
        <f t="shared" si="100"/>
        <v>CUMPLIDO</v>
      </c>
      <c r="X276" s="149" t="str">
        <f>$X275</f>
        <v>R2016</v>
      </c>
      <c r="Y276" s="149" t="s">
        <v>835</v>
      </c>
      <c r="Z276" s="149">
        <f t="shared" si="90"/>
        <v>1</v>
      </c>
      <c r="AA276" s="149" t="str">
        <f t="shared" si="91"/>
        <v>H124R16 - 1</v>
      </c>
      <c r="AB276" s="60">
        <f t="shared" si="92"/>
        <v>5</v>
      </c>
      <c r="AC276" s="60">
        <f t="shared" si="89"/>
        <v>5</v>
      </c>
      <c r="AD276" s="60" t="str">
        <f t="shared" si="102"/>
        <v>H124R16.</v>
      </c>
      <c r="AE276" s="60" t="str">
        <f t="shared" si="103"/>
        <v>H124R16</v>
      </c>
      <c r="AF276" s="68"/>
      <c r="AG276" s="68"/>
      <c r="AH276" s="68"/>
      <c r="AI276" s="15"/>
      <c r="AJ276" s="15"/>
      <c r="AK276" s="15"/>
      <c r="AL276" s="15"/>
      <c r="AM276" s="15"/>
      <c r="AN276" s="15"/>
      <c r="AO276" s="15"/>
    </row>
    <row r="277" spans="1:41" s="2" customFormat="1" ht="249.95" customHeight="1" x14ac:dyDescent="0.2">
      <c r="A277" s="79">
        <f t="shared" si="93"/>
        <v>243</v>
      </c>
      <c r="B277" s="90">
        <v>276</v>
      </c>
      <c r="C277" s="109" t="s">
        <v>2535</v>
      </c>
      <c r="D277" s="101">
        <v>1601001</v>
      </c>
      <c r="E277" s="95" t="s">
        <v>1460</v>
      </c>
      <c r="F277" s="115" t="s">
        <v>708</v>
      </c>
      <c r="G277" s="115" t="s">
        <v>1459</v>
      </c>
      <c r="H277" s="115" t="s">
        <v>1457</v>
      </c>
      <c r="I277" s="118" t="s">
        <v>1458</v>
      </c>
      <c r="J277" s="90">
        <v>1</v>
      </c>
      <c r="K277" s="116">
        <v>43040</v>
      </c>
      <c r="L277" s="116">
        <v>43250</v>
      </c>
      <c r="M277" s="117">
        <f t="shared" si="94"/>
        <v>30</v>
      </c>
      <c r="N277" s="79" t="s">
        <v>1406</v>
      </c>
      <c r="O277" s="85">
        <v>1</v>
      </c>
      <c r="P277" s="79"/>
      <c r="Q277" s="88">
        <f t="shared" si="95"/>
        <v>100</v>
      </c>
      <c r="R277" s="89">
        <f t="shared" si="96"/>
        <v>30</v>
      </c>
      <c r="S277" s="89">
        <f t="shared" ca="1" si="97"/>
        <v>30</v>
      </c>
      <c r="T277" s="89">
        <f t="shared" ca="1" si="98"/>
        <v>30</v>
      </c>
      <c r="U277" s="90" t="str">
        <f t="shared" si="101"/>
        <v>SI</v>
      </c>
      <c r="V277" s="148" t="str">
        <f t="shared" si="99"/>
        <v>CUMPLIDO</v>
      </c>
      <c r="W277" s="148" t="str">
        <f t="shared" si="100"/>
        <v>CUMPLIDO</v>
      </c>
      <c r="X277" s="149" t="str">
        <f>$X276</f>
        <v>R2016</v>
      </c>
      <c r="Y277" s="149" t="s">
        <v>836</v>
      </c>
      <c r="Z277" s="149">
        <f t="shared" si="90"/>
        <v>1</v>
      </c>
      <c r="AA277" s="149" t="str">
        <f t="shared" si="91"/>
        <v>H125R16 - 1</v>
      </c>
      <c r="AB277" s="60">
        <f t="shared" si="92"/>
        <v>5</v>
      </c>
      <c r="AC277" s="60">
        <f t="shared" si="89"/>
        <v>5</v>
      </c>
      <c r="AD277" s="60" t="str">
        <f t="shared" si="102"/>
        <v>H125R16.</v>
      </c>
      <c r="AE277" s="60" t="str">
        <f t="shared" si="103"/>
        <v>H125R16</v>
      </c>
      <c r="AF277" s="68"/>
      <c r="AG277" s="68"/>
      <c r="AH277" s="68"/>
      <c r="AI277" s="15"/>
      <c r="AJ277" s="15"/>
      <c r="AK277" s="15"/>
      <c r="AL277" s="15"/>
      <c r="AM277" s="15"/>
      <c r="AN277" s="15"/>
      <c r="AO277" s="15"/>
    </row>
    <row r="278" spans="1:41" s="2" customFormat="1" ht="249.95" customHeight="1" x14ac:dyDescent="0.2">
      <c r="A278" s="79">
        <f t="shared" si="93"/>
        <v>244</v>
      </c>
      <c r="B278" s="90">
        <v>277</v>
      </c>
      <c r="C278" s="109" t="s">
        <v>2528</v>
      </c>
      <c r="D278" s="109">
        <v>1103002</v>
      </c>
      <c r="E278" s="115" t="s">
        <v>251</v>
      </c>
      <c r="F278" s="115" t="s">
        <v>252</v>
      </c>
      <c r="G278" s="115" t="s">
        <v>1704</v>
      </c>
      <c r="H278" s="115" t="s">
        <v>1574</v>
      </c>
      <c r="I278" s="118" t="s">
        <v>1575</v>
      </c>
      <c r="J278" s="90">
        <v>3</v>
      </c>
      <c r="K278" s="116">
        <v>43040</v>
      </c>
      <c r="L278" s="116">
        <v>43342</v>
      </c>
      <c r="M278" s="117">
        <f t="shared" si="94"/>
        <v>43.142857142857146</v>
      </c>
      <c r="N278" s="79" t="s">
        <v>1482</v>
      </c>
      <c r="O278" s="85">
        <v>0</v>
      </c>
      <c r="P278" s="79"/>
      <c r="Q278" s="88">
        <f t="shared" si="95"/>
        <v>0</v>
      </c>
      <c r="R278" s="89">
        <f t="shared" si="96"/>
        <v>0</v>
      </c>
      <c r="S278" s="89">
        <f t="shared" ca="1" si="97"/>
        <v>0</v>
      </c>
      <c r="T278" s="89">
        <f t="shared" ca="1" si="98"/>
        <v>43.142857142857146</v>
      </c>
      <c r="U278" s="90" t="str">
        <f t="shared" ca="1" si="101"/>
        <v>NO</v>
      </c>
      <c r="V278" s="148" t="str">
        <f t="shared" ca="1" si="99"/>
        <v>VENCIDO</v>
      </c>
      <c r="W278" s="148" t="str">
        <f t="shared" ca="1" si="100"/>
        <v>VENCIDO</v>
      </c>
      <c r="X278" s="149" t="s">
        <v>502</v>
      </c>
      <c r="Y278" s="149" t="s">
        <v>473</v>
      </c>
      <c r="Z278" s="149">
        <f t="shared" si="90"/>
        <v>1</v>
      </c>
      <c r="AA278" s="149" t="str">
        <f t="shared" si="91"/>
        <v>H1D16 - 1</v>
      </c>
      <c r="AB278" s="60">
        <f t="shared" ca="1" si="92"/>
        <v>1</v>
      </c>
      <c r="AC278" s="60">
        <f t="shared" ca="1" si="89"/>
        <v>1</v>
      </c>
      <c r="AD278" s="60" t="str">
        <f t="shared" si="102"/>
        <v>H1D16.</v>
      </c>
      <c r="AE278" s="60" t="str">
        <f t="shared" si="103"/>
        <v>H1D16</v>
      </c>
      <c r="AF278" s="68"/>
      <c r="AG278" s="68"/>
      <c r="AH278" s="68"/>
      <c r="AI278" s="15"/>
      <c r="AJ278" s="15"/>
      <c r="AK278" s="15"/>
      <c r="AL278" s="15"/>
      <c r="AM278" s="15"/>
      <c r="AN278" s="15"/>
      <c r="AO278" s="15"/>
    </row>
    <row r="279" spans="1:41" s="2" customFormat="1" ht="249.95" customHeight="1" x14ac:dyDescent="0.2">
      <c r="A279" s="79">
        <f t="shared" si="93"/>
        <v>245</v>
      </c>
      <c r="B279" s="90">
        <v>278</v>
      </c>
      <c r="C279" s="109" t="s">
        <v>2527</v>
      </c>
      <c r="D279" s="109">
        <v>1103002</v>
      </c>
      <c r="E279" s="115" t="s">
        <v>2521</v>
      </c>
      <c r="F279" s="115" t="s">
        <v>1706</v>
      </c>
      <c r="G279" s="115" t="s">
        <v>2522</v>
      </c>
      <c r="H279" s="115" t="s">
        <v>1705</v>
      </c>
      <c r="I279" s="118" t="s">
        <v>1158</v>
      </c>
      <c r="J279" s="90">
        <v>1</v>
      </c>
      <c r="K279" s="116">
        <v>43040</v>
      </c>
      <c r="L279" s="116">
        <v>43099</v>
      </c>
      <c r="M279" s="117">
        <f t="shared" si="94"/>
        <v>8.4285714285714288</v>
      </c>
      <c r="N279" s="79" t="s">
        <v>1482</v>
      </c>
      <c r="O279" s="85">
        <v>1</v>
      </c>
      <c r="P279" s="79"/>
      <c r="Q279" s="88">
        <f t="shared" si="95"/>
        <v>100</v>
      </c>
      <c r="R279" s="89">
        <f t="shared" si="96"/>
        <v>8.4285714285714288</v>
      </c>
      <c r="S279" s="89">
        <f t="shared" ca="1" si="97"/>
        <v>8.4285714285714288</v>
      </c>
      <c r="T279" s="89">
        <f t="shared" ca="1" si="98"/>
        <v>8.4285714285714288</v>
      </c>
      <c r="U279" s="90" t="str">
        <f t="shared" si="101"/>
        <v>SI</v>
      </c>
      <c r="V279" s="148" t="str">
        <f t="shared" si="99"/>
        <v>CUMPLIDO</v>
      </c>
      <c r="W279" s="148" t="str">
        <f t="shared" si="100"/>
        <v>CUMPLIDO</v>
      </c>
      <c r="X279" s="149" t="s">
        <v>502</v>
      </c>
      <c r="Y279" s="149" t="s">
        <v>474</v>
      </c>
      <c r="Z279" s="149">
        <f t="shared" si="90"/>
        <v>1</v>
      </c>
      <c r="AA279" s="149" t="str">
        <f t="shared" si="91"/>
        <v>H2D16 - 1</v>
      </c>
      <c r="AB279" s="60">
        <f t="shared" si="92"/>
        <v>5</v>
      </c>
      <c r="AC279" s="60">
        <f t="shared" si="89"/>
        <v>5</v>
      </c>
      <c r="AD279" s="60" t="str">
        <f t="shared" si="102"/>
        <v>H2D16.</v>
      </c>
      <c r="AE279" s="60" t="str">
        <f t="shared" si="103"/>
        <v>H2D16</v>
      </c>
      <c r="AF279" s="68"/>
      <c r="AG279" s="68"/>
      <c r="AH279" s="68"/>
      <c r="AI279" s="15"/>
      <c r="AJ279" s="15"/>
      <c r="AK279" s="15"/>
      <c r="AL279" s="15"/>
      <c r="AM279" s="15"/>
      <c r="AN279" s="15"/>
      <c r="AO279" s="15"/>
    </row>
    <row r="280" spans="1:41" s="2" customFormat="1" ht="249.95" customHeight="1" x14ac:dyDescent="0.2">
      <c r="A280" s="79"/>
      <c r="B280" s="90">
        <v>279</v>
      </c>
      <c r="C280" s="109"/>
      <c r="D280" s="109">
        <v>1103002</v>
      </c>
      <c r="E280" s="103" t="s">
        <v>2523</v>
      </c>
      <c r="F280" s="115" t="s">
        <v>253</v>
      </c>
      <c r="G280" s="95" t="s">
        <v>2524</v>
      </c>
      <c r="H280" s="95" t="s">
        <v>1100</v>
      </c>
      <c r="I280" s="90" t="s">
        <v>1101</v>
      </c>
      <c r="J280" s="90">
        <v>1</v>
      </c>
      <c r="K280" s="116">
        <v>43040</v>
      </c>
      <c r="L280" s="116">
        <v>43099</v>
      </c>
      <c r="M280" s="117">
        <f t="shared" si="94"/>
        <v>8.4285714285714288</v>
      </c>
      <c r="N280" s="79" t="s">
        <v>1096</v>
      </c>
      <c r="O280" s="85">
        <v>1</v>
      </c>
      <c r="P280" s="79"/>
      <c r="Q280" s="88">
        <f t="shared" si="95"/>
        <v>100</v>
      </c>
      <c r="R280" s="89">
        <f t="shared" si="96"/>
        <v>8.4285714285714288</v>
      </c>
      <c r="S280" s="89">
        <f t="shared" ca="1" si="97"/>
        <v>8.4285714285714288</v>
      </c>
      <c r="T280" s="89">
        <f t="shared" ca="1" si="98"/>
        <v>8.4285714285714288</v>
      </c>
      <c r="U280" s="90" t="str">
        <f t="shared" si="101"/>
        <v>NO</v>
      </c>
      <c r="V280" s="148" t="str">
        <f t="shared" si="99"/>
        <v>CUMPLIDO</v>
      </c>
      <c r="W280" s="148" t="str">
        <f t="shared" si="100"/>
        <v/>
      </c>
      <c r="X280" s="149" t="s">
        <v>502</v>
      </c>
      <c r="Y280" s="149" t="s">
        <v>474</v>
      </c>
      <c r="Z280" s="149">
        <f t="shared" si="90"/>
        <v>2</v>
      </c>
      <c r="AA280" s="149" t="str">
        <f t="shared" si="91"/>
        <v>H2D16 - 2</v>
      </c>
      <c r="AB280" s="60">
        <f t="shared" si="92"/>
        <v>5</v>
      </c>
      <c r="AC280" s="60">
        <f t="shared" si="89"/>
        <v>5</v>
      </c>
      <c r="AD280" s="60" t="str">
        <f t="shared" si="102"/>
        <v>H2D16.</v>
      </c>
      <c r="AE280" s="60" t="str">
        <f t="shared" si="103"/>
        <v>H2D16</v>
      </c>
      <c r="AF280" s="68"/>
      <c r="AG280" s="68"/>
      <c r="AH280" s="68"/>
      <c r="AI280" s="15"/>
      <c r="AJ280" s="15"/>
      <c r="AK280" s="15"/>
      <c r="AL280" s="15"/>
      <c r="AM280" s="15"/>
      <c r="AN280" s="15"/>
      <c r="AO280" s="15"/>
    </row>
    <row r="281" spans="1:41" s="2" customFormat="1" ht="249.95" customHeight="1" x14ac:dyDescent="0.2">
      <c r="A281" s="79">
        <v>246</v>
      </c>
      <c r="B281" s="90">
        <v>280</v>
      </c>
      <c r="C281" s="109" t="s">
        <v>2527</v>
      </c>
      <c r="D281" s="109">
        <v>1103002</v>
      </c>
      <c r="E281" s="115" t="s">
        <v>1707</v>
      </c>
      <c r="F281" s="115" t="s">
        <v>252</v>
      </c>
      <c r="G281" s="115" t="s">
        <v>1574</v>
      </c>
      <c r="H281" s="115" t="s">
        <v>1591</v>
      </c>
      <c r="I281" s="118" t="s">
        <v>1158</v>
      </c>
      <c r="J281" s="90">
        <v>3</v>
      </c>
      <c r="K281" s="116">
        <v>43040</v>
      </c>
      <c r="L281" s="116">
        <v>43342</v>
      </c>
      <c r="M281" s="117">
        <f t="shared" si="94"/>
        <v>43.142857142857146</v>
      </c>
      <c r="N281" s="79" t="s">
        <v>1482</v>
      </c>
      <c r="O281" s="85">
        <v>0</v>
      </c>
      <c r="P281" s="79"/>
      <c r="Q281" s="88">
        <f t="shared" si="95"/>
        <v>0</v>
      </c>
      <c r="R281" s="89">
        <f t="shared" si="96"/>
        <v>0</v>
      </c>
      <c r="S281" s="89">
        <f t="shared" ca="1" si="97"/>
        <v>0</v>
      </c>
      <c r="T281" s="89">
        <f t="shared" ca="1" si="98"/>
        <v>43.142857142857146</v>
      </c>
      <c r="U281" s="90" t="str">
        <f t="shared" ca="1" si="101"/>
        <v>NO</v>
      </c>
      <c r="V281" s="148" t="str">
        <f t="shared" ca="1" si="99"/>
        <v>VENCIDO</v>
      </c>
      <c r="W281" s="148" t="str">
        <f t="shared" ca="1" si="100"/>
        <v>VENCIDO</v>
      </c>
      <c r="X281" s="149" t="s">
        <v>502</v>
      </c>
      <c r="Y281" s="149" t="s">
        <v>475</v>
      </c>
      <c r="Z281" s="149">
        <f t="shared" si="90"/>
        <v>1</v>
      </c>
      <c r="AA281" s="149" t="str">
        <f t="shared" si="91"/>
        <v>H3D16 - 1</v>
      </c>
      <c r="AB281" s="60">
        <f t="shared" ca="1" si="92"/>
        <v>1</v>
      </c>
      <c r="AC281" s="60">
        <f t="shared" ca="1" si="89"/>
        <v>1</v>
      </c>
      <c r="AD281" s="60" t="str">
        <f t="shared" si="102"/>
        <v>H3D16.</v>
      </c>
      <c r="AE281" s="60" t="str">
        <f t="shared" si="103"/>
        <v>H3D16</v>
      </c>
      <c r="AF281" s="68"/>
      <c r="AG281" s="68"/>
      <c r="AH281" s="68"/>
      <c r="AI281" s="15"/>
      <c r="AJ281" s="15"/>
      <c r="AK281" s="15"/>
      <c r="AL281" s="15"/>
      <c r="AM281" s="15"/>
      <c r="AN281" s="15"/>
      <c r="AO281" s="15"/>
    </row>
    <row r="282" spans="1:41" s="2" customFormat="1" ht="249.95" customHeight="1" x14ac:dyDescent="0.2">
      <c r="A282" s="79">
        <f t="shared" si="93"/>
        <v>247</v>
      </c>
      <c r="B282" s="90">
        <v>281</v>
      </c>
      <c r="C282" s="109" t="s">
        <v>2527</v>
      </c>
      <c r="D282" s="109">
        <v>1103002</v>
      </c>
      <c r="E282" s="115" t="s">
        <v>844</v>
      </c>
      <c r="F282" s="115" t="s">
        <v>254</v>
      </c>
      <c r="G282" s="95" t="s">
        <v>1712</v>
      </c>
      <c r="H282" s="95" t="s">
        <v>1709</v>
      </c>
      <c r="I282" s="90" t="s">
        <v>8</v>
      </c>
      <c r="J282" s="90">
        <v>1</v>
      </c>
      <c r="K282" s="116">
        <v>43115</v>
      </c>
      <c r="L282" s="116">
        <v>43159</v>
      </c>
      <c r="M282" s="117">
        <f t="shared" si="94"/>
        <v>6.2857142857142856</v>
      </c>
      <c r="N282" s="79" t="s">
        <v>1482</v>
      </c>
      <c r="O282" s="85">
        <v>1</v>
      </c>
      <c r="P282" s="79"/>
      <c r="Q282" s="88">
        <f t="shared" si="95"/>
        <v>100</v>
      </c>
      <c r="R282" s="89">
        <f t="shared" si="96"/>
        <v>6.2857142857142856</v>
      </c>
      <c r="S282" s="89">
        <f t="shared" ca="1" si="97"/>
        <v>6.2857142857142856</v>
      </c>
      <c r="T282" s="89">
        <f t="shared" ca="1" si="98"/>
        <v>6.2857142857142856</v>
      </c>
      <c r="U282" s="90" t="str">
        <f t="shared" si="101"/>
        <v>SI</v>
      </c>
      <c r="V282" s="148" t="str">
        <f t="shared" si="99"/>
        <v>CUMPLIDO</v>
      </c>
      <c r="W282" s="148" t="str">
        <f t="shared" si="100"/>
        <v>CUMPLIDO</v>
      </c>
      <c r="X282" s="149" t="s">
        <v>502</v>
      </c>
      <c r="Y282" s="149" t="s">
        <v>476</v>
      </c>
      <c r="Z282" s="149">
        <f t="shared" si="90"/>
        <v>1</v>
      </c>
      <c r="AA282" s="149" t="str">
        <f t="shared" si="91"/>
        <v>H4D16 - 1</v>
      </c>
      <c r="AB282" s="60">
        <f t="shared" si="92"/>
        <v>5</v>
      </c>
      <c r="AC282" s="60">
        <f t="shared" si="89"/>
        <v>5</v>
      </c>
      <c r="AD282" s="60" t="str">
        <f t="shared" si="102"/>
        <v>H4D16.</v>
      </c>
      <c r="AE282" s="60" t="str">
        <f t="shared" si="103"/>
        <v>H4D16</v>
      </c>
      <c r="AF282" s="68"/>
      <c r="AG282" s="68"/>
      <c r="AH282" s="68"/>
      <c r="AI282" s="15"/>
      <c r="AJ282" s="15"/>
      <c r="AK282" s="15"/>
      <c r="AL282" s="15"/>
      <c r="AM282" s="15"/>
      <c r="AN282" s="15"/>
      <c r="AO282" s="15"/>
    </row>
    <row r="283" spans="1:41" s="2" customFormat="1" ht="249.95" customHeight="1" x14ac:dyDescent="0.2">
      <c r="A283" s="79">
        <f t="shared" si="93"/>
        <v>248</v>
      </c>
      <c r="B283" s="90">
        <v>282</v>
      </c>
      <c r="C283" s="109" t="s">
        <v>2527</v>
      </c>
      <c r="D283" s="109">
        <v>1702011</v>
      </c>
      <c r="E283" s="115" t="s">
        <v>2216</v>
      </c>
      <c r="F283" s="115" t="s">
        <v>255</v>
      </c>
      <c r="G283" s="115" t="s">
        <v>1711</v>
      </c>
      <c r="H283" s="103" t="s">
        <v>1710</v>
      </c>
      <c r="I283" s="118" t="s">
        <v>1708</v>
      </c>
      <c r="J283" s="90">
        <v>1</v>
      </c>
      <c r="K283" s="116">
        <v>43132</v>
      </c>
      <c r="L283" s="116">
        <v>43281</v>
      </c>
      <c r="M283" s="117">
        <f t="shared" si="94"/>
        <v>21.285714285714285</v>
      </c>
      <c r="N283" s="79" t="s">
        <v>1482</v>
      </c>
      <c r="O283" s="85">
        <v>1</v>
      </c>
      <c r="P283" s="103"/>
      <c r="Q283" s="88">
        <f t="shared" si="95"/>
        <v>100</v>
      </c>
      <c r="R283" s="89">
        <f t="shared" si="96"/>
        <v>21.285714285714285</v>
      </c>
      <c r="S283" s="89">
        <f t="shared" ca="1" si="97"/>
        <v>21.285714285714285</v>
      </c>
      <c r="T283" s="89">
        <f t="shared" ca="1" si="98"/>
        <v>21.285714285714285</v>
      </c>
      <c r="U283" s="90" t="str">
        <f t="shared" si="101"/>
        <v>SI</v>
      </c>
      <c r="V283" s="148" t="str">
        <f t="shared" si="99"/>
        <v>CUMPLIDO</v>
      </c>
      <c r="W283" s="148" t="str">
        <f t="shared" si="100"/>
        <v>CUMPLIDO</v>
      </c>
      <c r="X283" s="149" t="s">
        <v>502</v>
      </c>
      <c r="Y283" s="149" t="s">
        <v>477</v>
      </c>
      <c r="Z283" s="149">
        <f t="shared" si="90"/>
        <v>1</v>
      </c>
      <c r="AA283" s="149" t="str">
        <f t="shared" si="91"/>
        <v>H5D16 - 1</v>
      </c>
      <c r="AB283" s="60">
        <f t="shared" si="92"/>
        <v>5</v>
      </c>
      <c r="AC283" s="60">
        <f t="shared" si="89"/>
        <v>5</v>
      </c>
      <c r="AD283" s="60" t="str">
        <f t="shared" si="102"/>
        <v>H5D16.</v>
      </c>
      <c r="AE283" s="60" t="str">
        <f t="shared" si="103"/>
        <v>H5D16</v>
      </c>
      <c r="AF283" s="68"/>
      <c r="AG283" s="68"/>
      <c r="AH283" s="68"/>
      <c r="AI283" s="15"/>
      <c r="AJ283" s="15"/>
      <c r="AK283" s="15"/>
      <c r="AL283" s="15"/>
      <c r="AM283" s="15"/>
      <c r="AN283" s="15"/>
      <c r="AO283" s="15"/>
    </row>
    <row r="284" spans="1:41" s="2" customFormat="1" ht="249.95" customHeight="1" x14ac:dyDescent="0.2">
      <c r="A284" s="79">
        <f t="shared" si="93"/>
        <v>249</v>
      </c>
      <c r="B284" s="90">
        <v>283</v>
      </c>
      <c r="C284" s="109" t="s">
        <v>2527</v>
      </c>
      <c r="D284" s="109">
        <v>1201003</v>
      </c>
      <c r="E284" s="115" t="s">
        <v>2217</v>
      </c>
      <c r="F284" s="115" t="s">
        <v>990</v>
      </c>
      <c r="G284" s="95" t="s">
        <v>989</v>
      </c>
      <c r="H284" s="95" t="s">
        <v>2003</v>
      </c>
      <c r="I284" s="90" t="s">
        <v>977</v>
      </c>
      <c r="J284" s="90">
        <v>5</v>
      </c>
      <c r="K284" s="116">
        <v>43101</v>
      </c>
      <c r="L284" s="116">
        <v>43403</v>
      </c>
      <c r="M284" s="117">
        <f t="shared" si="94"/>
        <v>43.142857142857146</v>
      </c>
      <c r="N284" s="79" t="s">
        <v>966</v>
      </c>
      <c r="O284" s="85">
        <v>3</v>
      </c>
      <c r="P284" s="79"/>
      <c r="Q284" s="88">
        <f t="shared" si="95"/>
        <v>60</v>
      </c>
      <c r="R284" s="89">
        <f t="shared" si="96"/>
        <v>25.88571428571429</v>
      </c>
      <c r="S284" s="89">
        <f t="shared" ca="1" si="97"/>
        <v>25.88571428571429</v>
      </c>
      <c r="T284" s="89">
        <f t="shared" ca="1" si="98"/>
        <v>43.142857142857146</v>
      </c>
      <c r="U284" s="90" t="str">
        <f t="shared" ca="1" si="101"/>
        <v>NO</v>
      </c>
      <c r="V284" s="148" t="str">
        <f t="shared" ca="1" si="99"/>
        <v>VENCIDO</v>
      </c>
      <c r="W284" s="148" t="str">
        <f t="shared" ca="1" si="100"/>
        <v>VENCIDO</v>
      </c>
      <c r="X284" s="149" t="s">
        <v>502</v>
      </c>
      <c r="Y284" s="149" t="s">
        <v>478</v>
      </c>
      <c r="Z284" s="149">
        <f t="shared" si="90"/>
        <v>1</v>
      </c>
      <c r="AA284" s="149" t="str">
        <f t="shared" si="91"/>
        <v>H6D16 - 1</v>
      </c>
      <c r="AB284" s="60">
        <f t="shared" ca="1" si="92"/>
        <v>1</v>
      </c>
      <c r="AC284" s="60">
        <f t="shared" ca="1" si="89"/>
        <v>1</v>
      </c>
      <c r="AD284" s="60" t="str">
        <f t="shared" si="102"/>
        <v>H6D16.</v>
      </c>
      <c r="AE284" s="60" t="str">
        <f t="shared" si="103"/>
        <v>H6D16</v>
      </c>
      <c r="AF284" s="68"/>
      <c r="AG284" s="68"/>
      <c r="AH284" s="68"/>
      <c r="AI284" s="15"/>
      <c r="AJ284" s="15"/>
      <c r="AK284" s="15"/>
      <c r="AL284" s="15"/>
      <c r="AM284" s="15"/>
      <c r="AN284" s="15"/>
      <c r="AO284" s="15"/>
    </row>
    <row r="285" spans="1:41" s="2" customFormat="1" ht="249.95" customHeight="1" x14ac:dyDescent="0.2">
      <c r="A285" s="79">
        <f t="shared" si="93"/>
        <v>250</v>
      </c>
      <c r="B285" s="90">
        <v>284</v>
      </c>
      <c r="C285" s="109" t="s">
        <v>2528</v>
      </c>
      <c r="D285" s="109">
        <v>1404003</v>
      </c>
      <c r="E285" s="115" t="s">
        <v>1940</v>
      </c>
      <c r="F285" s="115" t="s">
        <v>256</v>
      </c>
      <c r="G285" s="103" t="s">
        <v>1713</v>
      </c>
      <c r="H285" s="115" t="s">
        <v>1714</v>
      </c>
      <c r="I285" s="118" t="s">
        <v>10</v>
      </c>
      <c r="J285" s="90">
        <v>1</v>
      </c>
      <c r="K285" s="116">
        <v>43040</v>
      </c>
      <c r="L285" s="116">
        <v>43099</v>
      </c>
      <c r="M285" s="117">
        <f t="shared" si="94"/>
        <v>8.4285714285714288</v>
      </c>
      <c r="N285" s="79" t="s">
        <v>1482</v>
      </c>
      <c r="O285" s="85">
        <v>1</v>
      </c>
      <c r="P285" s="79"/>
      <c r="Q285" s="88">
        <f t="shared" si="95"/>
        <v>100</v>
      </c>
      <c r="R285" s="89">
        <f t="shared" si="96"/>
        <v>8.4285714285714288</v>
      </c>
      <c r="S285" s="89">
        <f t="shared" ca="1" si="97"/>
        <v>8.4285714285714288</v>
      </c>
      <c r="T285" s="89">
        <f t="shared" ca="1" si="98"/>
        <v>8.4285714285714288</v>
      </c>
      <c r="U285" s="90" t="str">
        <f t="shared" si="101"/>
        <v>SI</v>
      </c>
      <c r="V285" s="148" t="str">
        <f t="shared" si="99"/>
        <v>CUMPLIDO</v>
      </c>
      <c r="W285" s="148" t="str">
        <f t="shared" si="100"/>
        <v>CUMPLIDO</v>
      </c>
      <c r="X285" s="149" t="s">
        <v>502</v>
      </c>
      <c r="Y285" s="149" t="s">
        <v>479</v>
      </c>
      <c r="Z285" s="149">
        <f t="shared" si="90"/>
        <v>1</v>
      </c>
      <c r="AA285" s="149" t="str">
        <f t="shared" si="91"/>
        <v>H7D16 - 1</v>
      </c>
      <c r="AB285" s="60">
        <f t="shared" si="92"/>
        <v>5</v>
      </c>
      <c r="AC285" s="60">
        <f t="shared" si="89"/>
        <v>5</v>
      </c>
      <c r="AD285" s="60" t="str">
        <f t="shared" si="102"/>
        <v>H7D16.</v>
      </c>
      <c r="AE285" s="60" t="str">
        <f t="shared" si="103"/>
        <v>H7D16</v>
      </c>
      <c r="AF285" s="68"/>
      <c r="AG285" s="68"/>
      <c r="AH285" s="68"/>
      <c r="AI285" s="15"/>
      <c r="AJ285" s="15"/>
      <c r="AK285" s="15"/>
      <c r="AL285" s="15"/>
      <c r="AM285" s="15"/>
      <c r="AN285" s="15"/>
      <c r="AO285" s="15"/>
    </row>
    <row r="286" spans="1:41" s="2" customFormat="1" ht="249.95" customHeight="1" x14ac:dyDescent="0.2">
      <c r="A286" s="79">
        <f t="shared" si="93"/>
        <v>251</v>
      </c>
      <c r="B286" s="90">
        <v>285</v>
      </c>
      <c r="C286" s="109" t="s">
        <v>2527</v>
      </c>
      <c r="D286" s="109" t="s">
        <v>506</v>
      </c>
      <c r="E286" s="115" t="s">
        <v>2557</v>
      </c>
      <c r="F286" s="115" t="s">
        <v>507</v>
      </c>
      <c r="G286" s="115" t="s">
        <v>1839</v>
      </c>
      <c r="H286" s="95" t="s">
        <v>1840</v>
      </c>
      <c r="I286" s="90" t="s">
        <v>8</v>
      </c>
      <c r="J286" s="90">
        <v>1</v>
      </c>
      <c r="K286" s="116">
        <v>43040</v>
      </c>
      <c r="L286" s="116">
        <v>43099</v>
      </c>
      <c r="M286" s="117">
        <f t="shared" si="94"/>
        <v>8.4285714285714288</v>
      </c>
      <c r="N286" s="79" t="s">
        <v>1715</v>
      </c>
      <c r="O286" s="85">
        <v>0.25</v>
      </c>
      <c r="P286" s="79"/>
      <c r="Q286" s="88">
        <f t="shared" si="95"/>
        <v>25</v>
      </c>
      <c r="R286" s="89">
        <f t="shared" si="96"/>
        <v>2.1071428571428572</v>
      </c>
      <c r="S286" s="89">
        <f t="shared" ca="1" si="97"/>
        <v>2.1071428571428572</v>
      </c>
      <c r="T286" s="89">
        <f t="shared" ca="1" si="98"/>
        <v>8.4285714285714288</v>
      </c>
      <c r="U286" s="90" t="str">
        <f t="shared" ca="1" si="101"/>
        <v>NO</v>
      </c>
      <c r="V286" s="148" t="str">
        <f t="shared" ca="1" si="99"/>
        <v>VENCIDO</v>
      </c>
      <c r="W286" s="148" t="str">
        <f t="shared" ca="1" si="100"/>
        <v>VENCIDO</v>
      </c>
      <c r="X286" s="149" t="s">
        <v>535</v>
      </c>
      <c r="Y286" s="149" t="s">
        <v>536</v>
      </c>
      <c r="Z286" s="149">
        <f t="shared" si="90"/>
        <v>1</v>
      </c>
      <c r="AA286" s="149" t="str">
        <f t="shared" si="91"/>
        <v>H1ECP - 1</v>
      </c>
      <c r="AB286" s="60">
        <f t="shared" ca="1" si="92"/>
        <v>1</v>
      </c>
      <c r="AC286" s="60">
        <f t="shared" ca="1" si="89"/>
        <v>1</v>
      </c>
      <c r="AD286" s="60" t="str">
        <f t="shared" si="102"/>
        <v>H1ECP.</v>
      </c>
      <c r="AE286" s="60" t="str">
        <f t="shared" si="103"/>
        <v>H1ECP</v>
      </c>
      <c r="AF286" s="68"/>
      <c r="AG286" s="68"/>
      <c r="AH286" s="68"/>
      <c r="AI286" s="15"/>
      <c r="AJ286" s="15"/>
      <c r="AK286" s="15"/>
      <c r="AL286" s="15"/>
      <c r="AM286" s="15"/>
      <c r="AN286" s="15"/>
      <c r="AO286" s="15"/>
    </row>
    <row r="287" spans="1:41" s="2" customFormat="1" ht="249.95" customHeight="1" x14ac:dyDescent="0.2">
      <c r="A287" s="79">
        <f t="shared" si="93"/>
        <v>252</v>
      </c>
      <c r="B287" s="90">
        <v>286</v>
      </c>
      <c r="C287" s="109" t="s">
        <v>2527</v>
      </c>
      <c r="D287" s="109" t="s">
        <v>22</v>
      </c>
      <c r="E287" s="115" t="s">
        <v>1009</v>
      </c>
      <c r="F287" s="115" t="s">
        <v>508</v>
      </c>
      <c r="G287" s="115" t="s">
        <v>1007</v>
      </c>
      <c r="H287" s="103" t="s">
        <v>1008</v>
      </c>
      <c r="I287" s="118" t="s">
        <v>8</v>
      </c>
      <c r="J287" s="90">
        <v>1</v>
      </c>
      <c r="K287" s="116">
        <v>43040</v>
      </c>
      <c r="L287" s="116">
        <v>43099</v>
      </c>
      <c r="M287" s="117">
        <f t="shared" si="94"/>
        <v>8.4285714285714288</v>
      </c>
      <c r="N287" s="79" t="s">
        <v>1841</v>
      </c>
      <c r="O287" s="85">
        <v>1</v>
      </c>
      <c r="P287" s="79" t="s">
        <v>2840</v>
      </c>
      <c r="Q287" s="88">
        <f t="shared" si="95"/>
        <v>100</v>
      </c>
      <c r="R287" s="89">
        <f t="shared" si="96"/>
        <v>8.4285714285714288</v>
      </c>
      <c r="S287" s="89">
        <f t="shared" ca="1" si="97"/>
        <v>8.4285714285714288</v>
      </c>
      <c r="T287" s="89">
        <f t="shared" ca="1" si="98"/>
        <v>8.4285714285714288</v>
      </c>
      <c r="U287" s="90" t="str">
        <f t="shared" si="101"/>
        <v>SI</v>
      </c>
      <c r="V287" s="148" t="str">
        <f t="shared" si="99"/>
        <v>CUMPLIDO</v>
      </c>
      <c r="W287" s="148" t="str">
        <f t="shared" si="100"/>
        <v>CUMPLIDO</v>
      </c>
      <c r="X287" s="149" t="s">
        <v>535</v>
      </c>
      <c r="Y287" s="149" t="s">
        <v>537</v>
      </c>
      <c r="Z287" s="149">
        <f t="shared" si="90"/>
        <v>1</v>
      </c>
      <c r="AA287" s="149" t="str">
        <f t="shared" si="91"/>
        <v>H2ECP - 1</v>
      </c>
      <c r="AB287" s="60">
        <f t="shared" si="92"/>
        <v>5</v>
      </c>
      <c r="AC287" s="60">
        <f t="shared" si="89"/>
        <v>5</v>
      </c>
      <c r="AD287" s="60" t="str">
        <f t="shared" si="102"/>
        <v>H2ECP.</v>
      </c>
      <c r="AE287" s="60" t="str">
        <f t="shared" si="103"/>
        <v>H2ECP</v>
      </c>
      <c r="AF287" s="68"/>
      <c r="AG287" s="68"/>
      <c r="AH287" s="68"/>
      <c r="AI287" s="15"/>
      <c r="AJ287" s="15"/>
      <c r="AK287" s="15"/>
      <c r="AL287" s="15"/>
      <c r="AM287" s="15"/>
      <c r="AN287" s="15"/>
      <c r="AO287" s="15"/>
    </row>
    <row r="288" spans="1:41" s="2" customFormat="1" ht="249.95" customHeight="1" x14ac:dyDescent="0.2">
      <c r="A288" s="79">
        <f t="shared" si="93"/>
        <v>253</v>
      </c>
      <c r="B288" s="90">
        <v>287</v>
      </c>
      <c r="C288" s="109" t="s">
        <v>2527</v>
      </c>
      <c r="D288" s="109" t="s">
        <v>506</v>
      </c>
      <c r="E288" s="115" t="s">
        <v>1010</v>
      </c>
      <c r="F288" s="115" t="s">
        <v>509</v>
      </c>
      <c r="G288" s="115" t="s">
        <v>1842</v>
      </c>
      <c r="H288" s="115" t="s">
        <v>1840</v>
      </c>
      <c r="I288" s="118" t="s">
        <v>8</v>
      </c>
      <c r="J288" s="118">
        <v>1</v>
      </c>
      <c r="K288" s="116">
        <v>43040</v>
      </c>
      <c r="L288" s="116">
        <v>43099</v>
      </c>
      <c r="M288" s="117">
        <f t="shared" si="94"/>
        <v>8.4285714285714288</v>
      </c>
      <c r="N288" s="79" t="s">
        <v>1715</v>
      </c>
      <c r="O288" s="85">
        <v>1</v>
      </c>
      <c r="P288" s="79"/>
      <c r="Q288" s="88">
        <f t="shared" si="95"/>
        <v>100</v>
      </c>
      <c r="R288" s="89">
        <f t="shared" si="96"/>
        <v>8.4285714285714288</v>
      </c>
      <c r="S288" s="89">
        <f t="shared" ca="1" si="97"/>
        <v>8.4285714285714288</v>
      </c>
      <c r="T288" s="89">
        <f t="shared" ca="1" si="98"/>
        <v>8.4285714285714288</v>
      </c>
      <c r="U288" s="90" t="str">
        <f t="shared" si="101"/>
        <v>SI</v>
      </c>
      <c r="V288" s="148" t="str">
        <f t="shared" si="99"/>
        <v>CUMPLIDO</v>
      </c>
      <c r="W288" s="148" t="str">
        <f t="shared" si="100"/>
        <v>CUMPLIDO</v>
      </c>
      <c r="X288" s="149" t="s">
        <v>535</v>
      </c>
      <c r="Y288" s="149" t="s">
        <v>538</v>
      </c>
      <c r="Z288" s="149">
        <f t="shared" si="90"/>
        <v>1</v>
      </c>
      <c r="AA288" s="149" t="str">
        <f t="shared" si="91"/>
        <v>H3ECP - 1</v>
      </c>
      <c r="AB288" s="60">
        <f t="shared" si="92"/>
        <v>5</v>
      </c>
      <c r="AC288" s="60">
        <f t="shared" si="89"/>
        <v>5</v>
      </c>
      <c r="AD288" s="60" t="str">
        <f t="shared" si="102"/>
        <v>H3ECP.</v>
      </c>
      <c r="AE288" s="60" t="str">
        <f t="shared" si="103"/>
        <v>H3ECP</v>
      </c>
      <c r="AF288" s="68"/>
      <c r="AG288" s="68"/>
      <c r="AH288" s="68"/>
      <c r="AI288" s="15"/>
      <c r="AJ288" s="15"/>
      <c r="AK288" s="15"/>
      <c r="AL288" s="15"/>
      <c r="AM288" s="15"/>
      <c r="AN288" s="15"/>
      <c r="AO288" s="15"/>
    </row>
    <row r="289" spans="1:41" s="2" customFormat="1" ht="249.95" customHeight="1" x14ac:dyDescent="0.2">
      <c r="A289" s="79">
        <f t="shared" si="93"/>
        <v>254</v>
      </c>
      <c r="B289" s="90">
        <v>288</v>
      </c>
      <c r="C289" s="109" t="s">
        <v>2527</v>
      </c>
      <c r="D289" s="109" t="s">
        <v>506</v>
      </c>
      <c r="E289" s="115" t="s">
        <v>1011</v>
      </c>
      <c r="F289" s="115" t="s">
        <v>1012</v>
      </c>
      <c r="G289" s="115" t="s">
        <v>1843</v>
      </c>
      <c r="H289" s="115" t="s">
        <v>1844</v>
      </c>
      <c r="I289" s="118" t="s">
        <v>485</v>
      </c>
      <c r="J289" s="118">
        <v>2</v>
      </c>
      <c r="K289" s="116">
        <v>43040</v>
      </c>
      <c r="L289" s="116">
        <v>43189</v>
      </c>
      <c r="M289" s="117">
        <f t="shared" si="94"/>
        <v>21.285714285714285</v>
      </c>
      <c r="N289" s="79" t="s">
        <v>1715</v>
      </c>
      <c r="O289" s="126">
        <v>1.72</v>
      </c>
      <c r="P289" s="79"/>
      <c r="Q289" s="88">
        <f t="shared" si="95"/>
        <v>86</v>
      </c>
      <c r="R289" s="89">
        <f t="shared" si="96"/>
        <v>18.305714285714284</v>
      </c>
      <c r="S289" s="89">
        <f t="shared" ca="1" si="97"/>
        <v>18.305714285714284</v>
      </c>
      <c r="T289" s="89">
        <f t="shared" ca="1" si="98"/>
        <v>21.285714285714285</v>
      </c>
      <c r="U289" s="90" t="str">
        <f t="shared" ca="1" si="101"/>
        <v>NO</v>
      </c>
      <c r="V289" s="148" t="str">
        <f t="shared" ca="1" si="99"/>
        <v>VENCIDO</v>
      </c>
      <c r="W289" s="148" t="str">
        <f t="shared" ca="1" si="100"/>
        <v>VENCIDO</v>
      </c>
      <c r="X289" s="149" t="s">
        <v>535</v>
      </c>
      <c r="Y289" s="149" t="s">
        <v>539</v>
      </c>
      <c r="Z289" s="149">
        <f t="shared" si="90"/>
        <v>1</v>
      </c>
      <c r="AA289" s="149" t="str">
        <f t="shared" si="91"/>
        <v>H4ECP - 1</v>
      </c>
      <c r="AB289" s="60">
        <f t="shared" ca="1" si="92"/>
        <v>1</v>
      </c>
      <c r="AC289" s="60">
        <f t="shared" ca="1" si="89"/>
        <v>1</v>
      </c>
      <c r="AD289" s="60" t="str">
        <f t="shared" si="102"/>
        <v>H4ECP.</v>
      </c>
      <c r="AE289" s="60" t="str">
        <f t="shared" si="103"/>
        <v>H4ECP</v>
      </c>
      <c r="AF289" s="68"/>
      <c r="AG289" s="68"/>
      <c r="AH289" s="68"/>
      <c r="AI289" s="15"/>
      <c r="AJ289" s="15"/>
      <c r="AK289" s="15"/>
      <c r="AL289" s="15"/>
      <c r="AM289" s="15"/>
      <c r="AN289" s="15"/>
      <c r="AO289" s="15"/>
    </row>
    <row r="290" spans="1:41" s="2" customFormat="1" ht="249.95" customHeight="1" x14ac:dyDescent="0.2">
      <c r="A290" s="79">
        <f t="shared" si="93"/>
        <v>255</v>
      </c>
      <c r="B290" s="90">
        <v>289</v>
      </c>
      <c r="C290" s="109" t="s">
        <v>2528</v>
      </c>
      <c r="D290" s="109" t="s">
        <v>506</v>
      </c>
      <c r="E290" s="115" t="s">
        <v>845</v>
      </c>
      <c r="F290" s="115" t="s">
        <v>510</v>
      </c>
      <c r="G290" s="115" t="s">
        <v>1846</v>
      </c>
      <c r="H290" s="115" t="s">
        <v>1847</v>
      </c>
      <c r="I290" s="118" t="s">
        <v>1845</v>
      </c>
      <c r="J290" s="90">
        <v>2</v>
      </c>
      <c r="K290" s="116">
        <v>43040</v>
      </c>
      <c r="L290" s="116">
        <v>43189</v>
      </c>
      <c r="M290" s="117">
        <f t="shared" si="94"/>
        <v>21.285714285714285</v>
      </c>
      <c r="N290" s="79" t="s">
        <v>1715</v>
      </c>
      <c r="O290" s="85">
        <v>0.66710000000000003</v>
      </c>
      <c r="P290" s="79"/>
      <c r="Q290" s="127">
        <f t="shared" si="95"/>
        <v>33.355000000000004</v>
      </c>
      <c r="R290" s="89">
        <f t="shared" si="96"/>
        <v>7.09985</v>
      </c>
      <c r="S290" s="89">
        <f t="shared" ca="1" si="97"/>
        <v>7.09985</v>
      </c>
      <c r="T290" s="89">
        <f t="shared" ca="1" si="98"/>
        <v>21.285714285714285</v>
      </c>
      <c r="U290" s="90" t="str">
        <f t="shared" ca="1" si="101"/>
        <v>NO</v>
      </c>
      <c r="V290" s="148" t="str">
        <f t="shared" ca="1" si="99"/>
        <v>VENCIDO</v>
      </c>
      <c r="W290" s="148" t="str">
        <f t="shared" ca="1" si="100"/>
        <v>VENCIDO</v>
      </c>
      <c r="X290" s="149" t="s">
        <v>535</v>
      </c>
      <c r="Y290" s="149" t="s">
        <v>540</v>
      </c>
      <c r="Z290" s="149">
        <f t="shared" si="90"/>
        <v>1</v>
      </c>
      <c r="AA290" s="149" t="str">
        <f t="shared" si="91"/>
        <v>H5ECP - 1</v>
      </c>
      <c r="AB290" s="60">
        <f t="shared" ca="1" si="92"/>
        <v>1</v>
      </c>
      <c r="AC290" s="60">
        <f t="shared" ca="1" si="89"/>
        <v>1</v>
      </c>
      <c r="AD290" s="60" t="str">
        <f t="shared" si="102"/>
        <v>H5ECP.</v>
      </c>
      <c r="AE290" s="60" t="str">
        <f t="shared" si="103"/>
        <v>H5ECP</v>
      </c>
      <c r="AF290" s="68"/>
      <c r="AG290" s="68"/>
      <c r="AH290" s="68"/>
      <c r="AI290" s="15"/>
      <c r="AJ290" s="15"/>
      <c r="AK290" s="15"/>
      <c r="AL290" s="15"/>
      <c r="AM290" s="15"/>
      <c r="AN290" s="15"/>
      <c r="AO290" s="15"/>
    </row>
    <row r="291" spans="1:41" s="2" customFormat="1" ht="249.95" customHeight="1" x14ac:dyDescent="0.2">
      <c r="A291" s="79">
        <f t="shared" si="93"/>
        <v>256</v>
      </c>
      <c r="B291" s="90">
        <v>290</v>
      </c>
      <c r="C291" s="109" t="s">
        <v>2528</v>
      </c>
      <c r="D291" s="109" t="s">
        <v>506</v>
      </c>
      <c r="E291" s="115" t="s">
        <v>1941</v>
      </c>
      <c r="F291" s="115" t="s">
        <v>511</v>
      </c>
      <c r="G291" s="115" t="s">
        <v>1848</v>
      </c>
      <c r="H291" s="115" t="s">
        <v>1849</v>
      </c>
      <c r="I291" s="118" t="s">
        <v>1845</v>
      </c>
      <c r="J291" s="90">
        <v>2</v>
      </c>
      <c r="K291" s="116">
        <v>43040</v>
      </c>
      <c r="L291" s="116">
        <v>43189</v>
      </c>
      <c r="M291" s="117">
        <f t="shared" si="94"/>
        <v>21.285714285714285</v>
      </c>
      <c r="N291" s="79" t="s">
        <v>1715</v>
      </c>
      <c r="O291" s="85">
        <v>0.85699999999999998</v>
      </c>
      <c r="P291" s="79"/>
      <c r="Q291" s="131">
        <f t="shared" si="95"/>
        <v>42.85</v>
      </c>
      <c r="R291" s="89">
        <f t="shared" si="96"/>
        <v>9.1209285714285713</v>
      </c>
      <c r="S291" s="89">
        <f t="shared" ca="1" si="97"/>
        <v>9.1209285714285713</v>
      </c>
      <c r="T291" s="89">
        <f t="shared" ca="1" si="98"/>
        <v>21.285714285714285</v>
      </c>
      <c r="U291" s="90" t="str">
        <f t="shared" ca="1" si="101"/>
        <v>NO</v>
      </c>
      <c r="V291" s="148" t="str">
        <f t="shared" ca="1" si="99"/>
        <v>VENCIDO</v>
      </c>
      <c r="W291" s="148" t="str">
        <f t="shared" ca="1" si="100"/>
        <v>VENCIDO</v>
      </c>
      <c r="X291" s="149" t="s">
        <v>535</v>
      </c>
      <c r="Y291" s="149" t="s">
        <v>541</v>
      </c>
      <c r="Z291" s="149">
        <f t="shared" si="90"/>
        <v>1</v>
      </c>
      <c r="AA291" s="149" t="str">
        <f t="shared" si="91"/>
        <v>H6ECP - 1</v>
      </c>
      <c r="AB291" s="60">
        <f t="shared" ca="1" si="92"/>
        <v>1</v>
      </c>
      <c r="AC291" s="60">
        <f t="shared" ca="1" si="89"/>
        <v>1</v>
      </c>
      <c r="AD291" s="60" t="str">
        <f t="shared" si="102"/>
        <v>H6ECP.</v>
      </c>
      <c r="AE291" s="60" t="str">
        <f t="shared" si="103"/>
        <v>H6ECP</v>
      </c>
      <c r="AF291" s="68"/>
      <c r="AG291" s="68"/>
      <c r="AH291" s="68"/>
      <c r="AI291" s="15"/>
      <c r="AJ291" s="15"/>
      <c r="AK291" s="15"/>
      <c r="AL291" s="15"/>
      <c r="AM291" s="15"/>
      <c r="AN291" s="15"/>
      <c r="AO291" s="15"/>
    </row>
    <row r="292" spans="1:41" s="2" customFormat="1" ht="249.95" customHeight="1" x14ac:dyDescent="0.2">
      <c r="A292" s="79">
        <f t="shared" si="93"/>
        <v>257</v>
      </c>
      <c r="B292" s="90">
        <v>291</v>
      </c>
      <c r="C292" s="109" t="s">
        <v>2528</v>
      </c>
      <c r="D292" s="109" t="s">
        <v>33</v>
      </c>
      <c r="E292" s="115" t="s">
        <v>2464</v>
      </c>
      <c r="F292" s="115" t="s">
        <v>512</v>
      </c>
      <c r="G292" s="115" t="s">
        <v>2466</v>
      </c>
      <c r="H292" s="115" t="s">
        <v>1850</v>
      </c>
      <c r="I292" s="118" t="s">
        <v>9</v>
      </c>
      <c r="J292" s="90">
        <v>1</v>
      </c>
      <c r="K292" s="116">
        <v>43040</v>
      </c>
      <c r="L292" s="116">
        <v>43099</v>
      </c>
      <c r="M292" s="117">
        <f t="shared" si="94"/>
        <v>8.4285714285714288</v>
      </c>
      <c r="N292" s="79" t="s">
        <v>1715</v>
      </c>
      <c r="O292" s="85">
        <v>1</v>
      </c>
      <c r="P292" s="79"/>
      <c r="Q292" s="88">
        <f t="shared" si="95"/>
        <v>100</v>
      </c>
      <c r="R292" s="89">
        <f t="shared" si="96"/>
        <v>8.4285714285714288</v>
      </c>
      <c r="S292" s="89">
        <f t="shared" ca="1" si="97"/>
        <v>8.4285714285714288</v>
      </c>
      <c r="T292" s="89">
        <f t="shared" ca="1" si="98"/>
        <v>8.4285714285714288</v>
      </c>
      <c r="U292" s="90" t="str">
        <f t="shared" ca="1" si="101"/>
        <v>NO</v>
      </c>
      <c r="V292" s="148" t="str">
        <f t="shared" si="99"/>
        <v>CUMPLIDO</v>
      </c>
      <c r="W292" s="148" t="str">
        <f t="shared" ca="1" si="100"/>
        <v>VENCIDO</v>
      </c>
      <c r="X292" s="149" t="s">
        <v>535</v>
      </c>
      <c r="Y292" s="149" t="s">
        <v>542</v>
      </c>
      <c r="Z292" s="149">
        <f t="shared" si="90"/>
        <v>1</v>
      </c>
      <c r="AA292" s="149" t="str">
        <f t="shared" si="91"/>
        <v>H7ECP - 1</v>
      </c>
      <c r="AB292" s="60">
        <f t="shared" si="92"/>
        <v>5</v>
      </c>
      <c r="AC292" s="60">
        <f t="shared" ca="1" si="89"/>
        <v>1</v>
      </c>
      <c r="AD292" s="60" t="str">
        <f t="shared" si="102"/>
        <v>H7ECP.</v>
      </c>
      <c r="AE292" s="60" t="str">
        <f t="shared" si="103"/>
        <v>H7ECP</v>
      </c>
      <c r="AF292" s="68"/>
      <c r="AG292" s="68"/>
      <c r="AH292" s="68"/>
      <c r="AI292" s="15"/>
      <c r="AJ292" s="15"/>
      <c r="AK292" s="15"/>
      <c r="AL292" s="15"/>
      <c r="AM292" s="15"/>
      <c r="AN292" s="15"/>
      <c r="AO292" s="15"/>
    </row>
    <row r="293" spans="1:41" s="2" customFormat="1" ht="249.95" customHeight="1" x14ac:dyDescent="0.2">
      <c r="A293" s="79"/>
      <c r="B293" s="90">
        <v>292</v>
      </c>
      <c r="C293" s="109"/>
      <c r="D293" s="109" t="s">
        <v>33</v>
      </c>
      <c r="E293" s="103" t="s">
        <v>2620</v>
      </c>
      <c r="F293" s="115" t="s">
        <v>513</v>
      </c>
      <c r="G293" s="115" t="s">
        <v>2465</v>
      </c>
      <c r="H293" s="115" t="s">
        <v>1851</v>
      </c>
      <c r="I293" s="118" t="s">
        <v>8</v>
      </c>
      <c r="J293" s="90">
        <v>1</v>
      </c>
      <c r="K293" s="116">
        <v>43040</v>
      </c>
      <c r="L293" s="116">
        <v>43099</v>
      </c>
      <c r="M293" s="117">
        <f t="shared" si="94"/>
        <v>8.4285714285714288</v>
      </c>
      <c r="N293" s="79" t="s">
        <v>1715</v>
      </c>
      <c r="O293" s="85">
        <v>1</v>
      </c>
      <c r="P293" s="79"/>
      <c r="Q293" s="88">
        <f t="shared" si="95"/>
        <v>100</v>
      </c>
      <c r="R293" s="89">
        <f t="shared" si="96"/>
        <v>8.4285714285714288</v>
      </c>
      <c r="S293" s="89">
        <f t="shared" ca="1" si="97"/>
        <v>8.4285714285714288</v>
      </c>
      <c r="T293" s="89">
        <f t="shared" ca="1" si="98"/>
        <v>8.4285714285714288</v>
      </c>
      <c r="U293" s="90" t="str">
        <f t="shared" si="101"/>
        <v>NO</v>
      </c>
      <c r="V293" s="148" t="str">
        <f t="shared" si="99"/>
        <v>CUMPLIDO</v>
      </c>
      <c r="W293" s="148" t="str">
        <f t="shared" si="100"/>
        <v/>
      </c>
      <c r="X293" s="149" t="s">
        <v>535</v>
      </c>
      <c r="Y293" s="149" t="s">
        <v>542</v>
      </c>
      <c r="Z293" s="149">
        <f t="shared" si="90"/>
        <v>2</v>
      </c>
      <c r="AA293" s="149" t="str">
        <f t="shared" si="91"/>
        <v>H7ECP - 2</v>
      </c>
      <c r="AB293" s="60">
        <f t="shared" si="92"/>
        <v>5</v>
      </c>
      <c r="AC293" s="60">
        <f t="shared" ca="1" si="89"/>
        <v>1</v>
      </c>
      <c r="AD293" s="60" t="str">
        <f t="shared" si="102"/>
        <v>H7ECP.</v>
      </c>
      <c r="AE293" s="60" t="str">
        <f t="shared" si="103"/>
        <v>H7ECP</v>
      </c>
      <c r="AF293" s="68"/>
      <c r="AG293" s="68"/>
      <c r="AH293" s="68"/>
      <c r="AI293" s="15"/>
      <c r="AJ293" s="15"/>
      <c r="AK293" s="15"/>
      <c r="AL293" s="15"/>
      <c r="AM293" s="15"/>
      <c r="AN293" s="15"/>
      <c r="AO293" s="15"/>
    </row>
    <row r="294" spans="1:41" s="2" customFormat="1" ht="249.95" customHeight="1" x14ac:dyDescent="0.2">
      <c r="A294" s="79"/>
      <c r="B294" s="90">
        <v>293</v>
      </c>
      <c r="C294" s="109"/>
      <c r="D294" s="109" t="s">
        <v>33</v>
      </c>
      <c r="E294" s="115" t="s">
        <v>2467</v>
      </c>
      <c r="F294" s="115" t="s">
        <v>513</v>
      </c>
      <c r="G294" s="115" t="s">
        <v>2468</v>
      </c>
      <c r="H294" s="115" t="s">
        <v>1852</v>
      </c>
      <c r="I294" s="118" t="s">
        <v>485</v>
      </c>
      <c r="J294" s="90">
        <v>2</v>
      </c>
      <c r="K294" s="116">
        <v>43040</v>
      </c>
      <c r="L294" s="116">
        <v>43189</v>
      </c>
      <c r="M294" s="117">
        <f t="shared" si="94"/>
        <v>21.285714285714285</v>
      </c>
      <c r="N294" s="79" t="s">
        <v>1715</v>
      </c>
      <c r="O294" s="85">
        <v>1</v>
      </c>
      <c r="P294" s="79"/>
      <c r="Q294" s="88">
        <f t="shared" si="95"/>
        <v>50</v>
      </c>
      <c r="R294" s="89">
        <f t="shared" si="96"/>
        <v>10.642857142857142</v>
      </c>
      <c r="S294" s="89">
        <f t="shared" ca="1" si="97"/>
        <v>10.642857142857142</v>
      </c>
      <c r="T294" s="89">
        <f t="shared" ca="1" si="98"/>
        <v>21.285714285714285</v>
      </c>
      <c r="U294" s="90" t="str">
        <f t="shared" si="101"/>
        <v>NO</v>
      </c>
      <c r="V294" s="148" t="str">
        <f t="shared" ca="1" si="99"/>
        <v>VENCIDO</v>
      </c>
      <c r="W294" s="148" t="str">
        <f t="shared" si="100"/>
        <v/>
      </c>
      <c r="X294" s="149" t="s">
        <v>535</v>
      </c>
      <c r="Y294" s="149" t="s">
        <v>542</v>
      </c>
      <c r="Z294" s="149">
        <f t="shared" si="90"/>
        <v>3</v>
      </c>
      <c r="AA294" s="149" t="str">
        <f t="shared" si="91"/>
        <v>H7ECP - 3</v>
      </c>
      <c r="AB294" s="60">
        <f t="shared" ca="1" si="92"/>
        <v>1</v>
      </c>
      <c r="AC294" s="60">
        <f t="shared" ca="1" si="89"/>
        <v>1</v>
      </c>
      <c r="AD294" s="60" t="str">
        <f t="shared" si="102"/>
        <v>H7ECP.</v>
      </c>
      <c r="AE294" s="60" t="str">
        <f t="shared" si="103"/>
        <v>H7ECP</v>
      </c>
      <c r="AF294" s="68"/>
      <c r="AG294" s="68"/>
      <c r="AH294" s="68"/>
      <c r="AI294" s="15"/>
      <c r="AJ294" s="15"/>
      <c r="AK294" s="15"/>
      <c r="AL294" s="15"/>
      <c r="AM294" s="15"/>
      <c r="AN294" s="15"/>
      <c r="AO294" s="15"/>
    </row>
    <row r="295" spans="1:41" s="2" customFormat="1" ht="249.95" customHeight="1" x14ac:dyDescent="0.2">
      <c r="A295" s="79">
        <v>258</v>
      </c>
      <c r="B295" s="90">
        <v>294</v>
      </c>
      <c r="C295" s="109" t="s">
        <v>2528</v>
      </c>
      <c r="D295" s="109" t="s">
        <v>33</v>
      </c>
      <c r="E295" s="115" t="s">
        <v>1942</v>
      </c>
      <c r="F295" s="115" t="s">
        <v>514</v>
      </c>
      <c r="G295" s="115" t="s">
        <v>1853</v>
      </c>
      <c r="H295" s="115" t="s">
        <v>1854</v>
      </c>
      <c r="I295" s="118" t="s">
        <v>9</v>
      </c>
      <c r="J295" s="90">
        <v>1</v>
      </c>
      <c r="K295" s="116">
        <v>43040</v>
      </c>
      <c r="L295" s="116">
        <v>43099</v>
      </c>
      <c r="M295" s="117">
        <f t="shared" si="94"/>
        <v>8.4285714285714288</v>
      </c>
      <c r="N295" s="79" t="s">
        <v>1715</v>
      </c>
      <c r="O295" s="85">
        <v>0</v>
      </c>
      <c r="P295" s="79"/>
      <c r="Q295" s="88">
        <f t="shared" si="95"/>
        <v>0</v>
      </c>
      <c r="R295" s="89">
        <f t="shared" si="96"/>
        <v>0</v>
      </c>
      <c r="S295" s="89">
        <f t="shared" ca="1" si="97"/>
        <v>0</v>
      </c>
      <c r="T295" s="89">
        <f t="shared" ca="1" si="98"/>
        <v>8.4285714285714288</v>
      </c>
      <c r="U295" s="90" t="str">
        <f t="shared" ca="1" si="101"/>
        <v>NO</v>
      </c>
      <c r="V295" s="148" t="str">
        <f t="shared" ca="1" si="99"/>
        <v>VENCIDO</v>
      </c>
      <c r="W295" s="148" t="str">
        <f t="shared" ca="1" si="100"/>
        <v>VENCIDO</v>
      </c>
      <c r="X295" s="149" t="s">
        <v>535</v>
      </c>
      <c r="Y295" s="149" t="s">
        <v>543</v>
      </c>
      <c r="Z295" s="149">
        <f t="shared" si="90"/>
        <v>1</v>
      </c>
      <c r="AA295" s="149" t="str">
        <f t="shared" si="91"/>
        <v>H8ECP - 1</v>
      </c>
      <c r="AB295" s="60">
        <f t="shared" ca="1" si="92"/>
        <v>1</v>
      </c>
      <c r="AC295" s="60">
        <f t="shared" ca="1" si="89"/>
        <v>1</v>
      </c>
      <c r="AD295" s="60" t="str">
        <f t="shared" si="102"/>
        <v>H8ECP.</v>
      </c>
      <c r="AE295" s="60" t="str">
        <f t="shared" si="103"/>
        <v>H8ECP</v>
      </c>
      <c r="AF295" s="68"/>
      <c r="AG295" s="68"/>
      <c r="AH295" s="68"/>
      <c r="AI295" s="15"/>
      <c r="AJ295" s="15"/>
      <c r="AK295" s="15"/>
      <c r="AL295" s="15"/>
      <c r="AM295" s="15"/>
      <c r="AN295" s="15"/>
      <c r="AO295" s="15"/>
    </row>
    <row r="296" spans="1:41" s="2" customFormat="1" ht="249.95" customHeight="1" x14ac:dyDescent="0.2">
      <c r="A296" s="79">
        <f t="shared" si="93"/>
        <v>259</v>
      </c>
      <c r="B296" s="90">
        <v>295</v>
      </c>
      <c r="C296" s="109" t="s">
        <v>2528</v>
      </c>
      <c r="D296" s="109" t="s">
        <v>24</v>
      </c>
      <c r="E296" s="115" t="s">
        <v>846</v>
      </c>
      <c r="F296" s="115" t="s">
        <v>515</v>
      </c>
      <c r="G296" s="115" t="s">
        <v>1654</v>
      </c>
      <c r="H296" s="115" t="s">
        <v>2004</v>
      </c>
      <c r="I296" s="118" t="s">
        <v>1653</v>
      </c>
      <c r="J296" s="90">
        <v>1</v>
      </c>
      <c r="K296" s="116">
        <v>43040</v>
      </c>
      <c r="L296" s="116">
        <v>43099</v>
      </c>
      <c r="M296" s="117">
        <f t="shared" si="94"/>
        <v>8.4285714285714288</v>
      </c>
      <c r="N296" s="79" t="s">
        <v>1482</v>
      </c>
      <c r="O296" s="85">
        <v>1</v>
      </c>
      <c r="P296" s="79"/>
      <c r="Q296" s="88">
        <f t="shared" si="95"/>
        <v>100</v>
      </c>
      <c r="R296" s="89">
        <f t="shared" si="96"/>
        <v>8.4285714285714288</v>
      </c>
      <c r="S296" s="89">
        <f t="shared" ca="1" si="97"/>
        <v>8.4285714285714288</v>
      </c>
      <c r="T296" s="89">
        <f t="shared" ca="1" si="98"/>
        <v>8.4285714285714288</v>
      </c>
      <c r="U296" s="90" t="str">
        <f t="shared" si="101"/>
        <v>SI</v>
      </c>
      <c r="V296" s="148" t="str">
        <f t="shared" si="99"/>
        <v>CUMPLIDO</v>
      </c>
      <c r="W296" s="148" t="str">
        <f t="shared" si="100"/>
        <v>CUMPLIDO</v>
      </c>
      <c r="X296" s="149" t="s">
        <v>535</v>
      </c>
      <c r="Y296" s="149" t="s">
        <v>544</v>
      </c>
      <c r="Z296" s="149">
        <f t="shared" si="90"/>
        <v>1</v>
      </c>
      <c r="AA296" s="149" t="str">
        <f t="shared" si="91"/>
        <v>H9ECP - 1</v>
      </c>
      <c r="AB296" s="60">
        <f t="shared" si="92"/>
        <v>5</v>
      </c>
      <c r="AC296" s="60">
        <f t="shared" ref="AC296:AC359" si="104">IF(Z297=Z296+1,MIN(AB296,AC297),AB296)</f>
        <v>5</v>
      </c>
      <c r="AD296" s="60" t="str">
        <f t="shared" si="102"/>
        <v>H9ECP.</v>
      </c>
      <c r="AE296" s="60" t="str">
        <f t="shared" si="103"/>
        <v>H9ECP</v>
      </c>
      <c r="AF296" s="68"/>
      <c r="AG296" s="68"/>
      <c r="AH296" s="68"/>
      <c r="AI296" s="15"/>
      <c r="AJ296" s="15"/>
      <c r="AK296" s="15"/>
      <c r="AL296" s="15"/>
      <c r="AM296" s="15"/>
      <c r="AN296" s="15"/>
      <c r="AO296" s="15"/>
    </row>
    <row r="297" spans="1:41" s="2" customFormat="1" ht="249.95" customHeight="1" x14ac:dyDescent="0.2">
      <c r="A297" s="79">
        <f t="shared" si="93"/>
        <v>260</v>
      </c>
      <c r="B297" s="90">
        <v>296</v>
      </c>
      <c r="C297" s="109" t="s">
        <v>2528</v>
      </c>
      <c r="D297" s="109" t="s">
        <v>24</v>
      </c>
      <c r="E297" s="115" t="s">
        <v>2218</v>
      </c>
      <c r="F297" s="115" t="s">
        <v>516</v>
      </c>
      <c r="G297" s="115" t="s">
        <v>1855</v>
      </c>
      <c r="H297" s="115" t="s">
        <v>1856</v>
      </c>
      <c r="I297" s="118" t="s">
        <v>61</v>
      </c>
      <c r="J297" s="90">
        <v>3</v>
      </c>
      <c r="K297" s="116">
        <v>43040</v>
      </c>
      <c r="L297" s="116">
        <v>43342</v>
      </c>
      <c r="M297" s="117">
        <f t="shared" si="94"/>
        <v>43.142857142857146</v>
      </c>
      <c r="N297" s="79" t="s">
        <v>1715</v>
      </c>
      <c r="O297" s="85">
        <v>0</v>
      </c>
      <c r="P297" s="79"/>
      <c r="Q297" s="88">
        <f t="shared" si="95"/>
        <v>0</v>
      </c>
      <c r="R297" s="89">
        <f t="shared" si="96"/>
        <v>0</v>
      </c>
      <c r="S297" s="89">
        <f t="shared" ca="1" si="97"/>
        <v>0</v>
      </c>
      <c r="T297" s="89">
        <f t="shared" ca="1" si="98"/>
        <v>43.142857142857146</v>
      </c>
      <c r="U297" s="90" t="str">
        <f t="shared" ca="1" si="101"/>
        <v>NO</v>
      </c>
      <c r="V297" s="148" t="str">
        <f t="shared" ca="1" si="99"/>
        <v>VENCIDO</v>
      </c>
      <c r="W297" s="148" t="str">
        <f t="shared" ca="1" si="100"/>
        <v>VENCIDO</v>
      </c>
      <c r="X297" s="149" t="s">
        <v>535</v>
      </c>
      <c r="Y297" s="149" t="s">
        <v>545</v>
      </c>
      <c r="Z297" s="149">
        <f t="shared" si="90"/>
        <v>1</v>
      </c>
      <c r="AA297" s="149" t="str">
        <f t="shared" si="91"/>
        <v>H10ECP - 1</v>
      </c>
      <c r="AB297" s="60">
        <f t="shared" ca="1" si="92"/>
        <v>1</v>
      </c>
      <c r="AC297" s="60">
        <f t="shared" ca="1" si="104"/>
        <v>1</v>
      </c>
      <c r="AD297" s="60" t="str">
        <f t="shared" si="102"/>
        <v>H10ECP.</v>
      </c>
      <c r="AE297" s="60" t="str">
        <f t="shared" si="103"/>
        <v>H10ECP</v>
      </c>
      <c r="AF297" s="68"/>
      <c r="AG297" s="68"/>
      <c r="AH297" s="68"/>
      <c r="AI297" s="15"/>
      <c r="AJ297" s="15"/>
      <c r="AK297" s="15"/>
      <c r="AL297" s="15"/>
      <c r="AM297" s="15"/>
      <c r="AN297" s="15"/>
      <c r="AO297" s="15"/>
    </row>
    <row r="298" spans="1:41" s="2" customFormat="1" ht="249.95" customHeight="1" x14ac:dyDescent="0.2">
      <c r="A298" s="79">
        <f t="shared" si="93"/>
        <v>261</v>
      </c>
      <c r="B298" s="90">
        <v>297</v>
      </c>
      <c r="C298" s="109" t="s">
        <v>2558</v>
      </c>
      <c r="D298" s="109" t="s">
        <v>24</v>
      </c>
      <c r="E298" s="115" t="s">
        <v>1655</v>
      </c>
      <c r="F298" s="115" t="s">
        <v>517</v>
      </c>
      <c r="G298" s="115" t="s">
        <v>1659</v>
      </c>
      <c r="H298" s="115" t="s">
        <v>1657</v>
      </c>
      <c r="I298" s="118" t="s">
        <v>1658</v>
      </c>
      <c r="J298" s="90">
        <v>2</v>
      </c>
      <c r="K298" s="116">
        <v>43040</v>
      </c>
      <c r="L298" s="116">
        <v>43099</v>
      </c>
      <c r="M298" s="117">
        <f t="shared" si="94"/>
        <v>8.4285714285714288</v>
      </c>
      <c r="N298" s="79" t="s">
        <v>1482</v>
      </c>
      <c r="O298" s="85">
        <v>2</v>
      </c>
      <c r="P298" s="79"/>
      <c r="Q298" s="88">
        <f t="shared" si="95"/>
        <v>100</v>
      </c>
      <c r="R298" s="89">
        <f t="shared" si="96"/>
        <v>8.4285714285714288</v>
      </c>
      <c r="S298" s="89">
        <f t="shared" ca="1" si="97"/>
        <v>8.4285714285714288</v>
      </c>
      <c r="T298" s="89">
        <f t="shared" ca="1" si="98"/>
        <v>8.4285714285714288</v>
      </c>
      <c r="U298" s="90" t="str">
        <f t="shared" si="101"/>
        <v>SI</v>
      </c>
      <c r="V298" s="148" t="str">
        <f t="shared" si="99"/>
        <v>CUMPLIDO</v>
      </c>
      <c r="W298" s="148" t="str">
        <f t="shared" si="100"/>
        <v>CUMPLIDO</v>
      </c>
      <c r="X298" s="149" t="s">
        <v>535</v>
      </c>
      <c r="Y298" s="149" t="s">
        <v>546</v>
      </c>
      <c r="Z298" s="149">
        <f t="shared" si="90"/>
        <v>1</v>
      </c>
      <c r="AA298" s="149" t="str">
        <f t="shared" si="91"/>
        <v>H11ECP - 1</v>
      </c>
      <c r="AB298" s="60">
        <f t="shared" si="92"/>
        <v>5</v>
      </c>
      <c r="AC298" s="60">
        <f t="shared" si="104"/>
        <v>5</v>
      </c>
      <c r="AD298" s="60" t="str">
        <f t="shared" si="102"/>
        <v>H11ECP.</v>
      </c>
      <c r="AE298" s="60" t="str">
        <f t="shared" si="103"/>
        <v>H11ECP</v>
      </c>
      <c r="AF298" s="68"/>
      <c r="AG298" s="68"/>
      <c r="AH298" s="68"/>
      <c r="AI298" s="15"/>
      <c r="AJ298" s="15"/>
      <c r="AK298" s="15"/>
      <c r="AL298" s="15"/>
      <c r="AM298" s="15"/>
      <c r="AN298" s="15"/>
      <c r="AO298" s="15"/>
    </row>
    <row r="299" spans="1:41" s="2" customFormat="1" ht="249.95" customHeight="1" x14ac:dyDescent="0.2">
      <c r="A299" s="79"/>
      <c r="B299" s="90">
        <v>298</v>
      </c>
      <c r="C299" s="109"/>
      <c r="D299" s="109" t="s">
        <v>24</v>
      </c>
      <c r="E299" s="115" t="s">
        <v>1656</v>
      </c>
      <c r="F299" s="115" t="s">
        <v>517</v>
      </c>
      <c r="G299" s="102" t="s">
        <v>1660</v>
      </c>
      <c r="H299" s="102" t="s">
        <v>885</v>
      </c>
      <c r="I299" s="79" t="s">
        <v>1733</v>
      </c>
      <c r="J299" s="132">
        <v>2</v>
      </c>
      <c r="K299" s="110">
        <v>43040</v>
      </c>
      <c r="L299" s="110">
        <v>43099</v>
      </c>
      <c r="M299" s="117">
        <f t="shared" si="94"/>
        <v>8.4285714285714288</v>
      </c>
      <c r="N299" s="79" t="s">
        <v>23</v>
      </c>
      <c r="O299" s="85">
        <v>2</v>
      </c>
      <c r="P299" s="79"/>
      <c r="Q299" s="88">
        <f t="shared" si="95"/>
        <v>100</v>
      </c>
      <c r="R299" s="89">
        <f t="shared" si="96"/>
        <v>8.4285714285714288</v>
      </c>
      <c r="S299" s="89">
        <f t="shared" ca="1" si="97"/>
        <v>8.4285714285714288</v>
      </c>
      <c r="T299" s="89">
        <f t="shared" ca="1" si="98"/>
        <v>8.4285714285714288</v>
      </c>
      <c r="U299" s="90" t="str">
        <f t="shared" si="101"/>
        <v>NO</v>
      </c>
      <c r="V299" s="148" t="str">
        <f t="shared" si="99"/>
        <v>CUMPLIDO</v>
      </c>
      <c r="W299" s="148" t="str">
        <f t="shared" si="100"/>
        <v/>
      </c>
      <c r="X299" s="149" t="s">
        <v>535</v>
      </c>
      <c r="Y299" s="149" t="s">
        <v>546</v>
      </c>
      <c r="Z299" s="149">
        <f t="shared" si="90"/>
        <v>2</v>
      </c>
      <c r="AA299" s="149" t="str">
        <f t="shared" si="91"/>
        <v>H11ECP - 2</v>
      </c>
      <c r="AB299" s="60">
        <f t="shared" si="92"/>
        <v>5</v>
      </c>
      <c r="AC299" s="60">
        <f t="shared" si="104"/>
        <v>5</v>
      </c>
      <c r="AD299" s="60" t="str">
        <f t="shared" si="102"/>
        <v>H11ECP.</v>
      </c>
      <c r="AE299" s="60" t="str">
        <f t="shared" si="103"/>
        <v>H11ECP</v>
      </c>
      <c r="AF299" s="68"/>
      <c r="AG299" s="68"/>
      <c r="AH299" s="68" t="s">
        <v>562</v>
      </c>
      <c r="AI299" s="15"/>
      <c r="AJ299" s="15"/>
      <c r="AK299" s="15"/>
      <c r="AL299" s="15"/>
      <c r="AM299" s="15"/>
      <c r="AN299" s="15"/>
      <c r="AO299" s="15"/>
    </row>
    <row r="300" spans="1:41" s="2" customFormat="1" ht="249.95" customHeight="1" x14ac:dyDescent="0.2">
      <c r="A300" s="79">
        <v>262</v>
      </c>
      <c r="B300" s="90">
        <v>299</v>
      </c>
      <c r="C300" s="109" t="s">
        <v>2558</v>
      </c>
      <c r="D300" s="109" t="s">
        <v>33</v>
      </c>
      <c r="E300" s="115" t="s">
        <v>847</v>
      </c>
      <c r="F300" s="115" t="s">
        <v>518</v>
      </c>
      <c r="G300" s="115" t="s">
        <v>1664</v>
      </c>
      <c r="H300" s="115" t="s">
        <v>1661</v>
      </c>
      <c r="I300" s="118" t="s">
        <v>1340</v>
      </c>
      <c r="J300" s="90">
        <v>1</v>
      </c>
      <c r="K300" s="116">
        <v>43115</v>
      </c>
      <c r="L300" s="116">
        <v>43159</v>
      </c>
      <c r="M300" s="117">
        <f t="shared" si="94"/>
        <v>6.2857142857142856</v>
      </c>
      <c r="N300" s="79" t="s">
        <v>1482</v>
      </c>
      <c r="O300" s="85">
        <v>0</v>
      </c>
      <c r="P300" s="79"/>
      <c r="Q300" s="88">
        <f t="shared" si="95"/>
        <v>0</v>
      </c>
      <c r="R300" s="89">
        <f t="shared" si="96"/>
        <v>0</v>
      </c>
      <c r="S300" s="89">
        <f t="shared" ca="1" si="97"/>
        <v>0</v>
      </c>
      <c r="T300" s="89">
        <f t="shared" ca="1" si="98"/>
        <v>6.2857142857142856</v>
      </c>
      <c r="U300" s="90" t="str">
        <f t="shared" ca="1" si="101"/>
        <v>NO</v>
      </c>
      <c r="V300" s="148" t="str">
        <f t="shared" ca="1" si="99"/>
        <v>VENCIDO</v>
      </c>
      <c r="W300" s="148" t="str">
        <f t="shared" ca="1" si="100"/>
        <v>VENCIDO</v>
      </c>
      <c r="X300" s="149" t="s">
        <v>535</v>
      </c>
      <c r="Y300" s="149" t="s">
        <v>547</v>
      </c>
      <c r="Z300" s="149">
        <f t="shared" si="90"/>
        <v>1</v>
      </c>
      <c r="AA300" s="149" t="str">
        <f t="shared" si="91"/>
        <v>H12ECP - 1</v>
      </c>
      <c r="AB300" s="60">
        <f t="shared" ca="1" si="92"/>
        <v>1</v>
      </c>
      <c r="AC300" s="60">
        <f t="shared" ca="1" si="104"/>
        <v>1</v>
      </c>
      <c r="AD300" s="60" t="str">
        <f t="shared" si="102"/>
        <v>H12ECP.</v>
      </c>
      <c r="AE300" s="60" t="str">
        <f t="shared" si="103"/>
        <v>H12ECP</v>
      </c>
      <c r="AF300" s="68"/>
      <c r="AG300" s="68"/>
      <c r="AH300" s="68"/>
      <c r="AI300" s="15"/>
      <c r="AJ300" s="15"/>
      <c r="AK300" s="15"/>
      <c r="AL300" s="15"/>
      <c r="AM300" s="15"/>
      <c r="AN300" s="15"/>
      <c r="AO300" s="15"/>
    </row>
    <row r="301" spans="1:41" s="2" customFormat="1" ht="249.95" customHeight="1" x14ac:dyDescent="0.2">
      <c r="A301" s="79">
        <f t="shared" si="93"/>
        <v>263</v>
      </c>
      <c r="B301" s="90">
        <v>300</v>
      </c>
      <c r="C301" s="109" t="s">
        <v>2528</v>
      </c>
      <c r="D301" s="109" t="s">
        <v>38</v>
      </c>
      <c r="E301" s="115" t="s">
        <v>2219</v>
      </c>
      <c r="F301" s="115" t="s">
        <v>519</v>
      </c>
      <c r="G301" s="95" t="s">
        <v>1662</v>
      </c>
      <c r="H301" s="95" t="s">
        <v>1663</v>
      </c>
      <c r="I301" s="90" t="s">
        <v>1340</v>
      </c>
      <c r="J301" s="90">
        <v>1</v>
      </c>
      <c r="K301" s="116">
        <v>43115</v>
      </c>
      <c r="L301" s="116">
        <v>43159</v>
      </c>
      <c r="M301" s="117">
        <f t="shared" si="94"/>
        <v>6.2857142857142856</v>
      </c>
      <c r="N301" s="79" t="s">
        <v>1482</v>
      </c>
      <c r="O301" s="85">
        <v>1</v>
      </c>
      <c r="P301" s="79"/>
      <c r="Q301" s="88">
        <f t="shared" si="95"/>
        <v>100</v>
      </c>
      <c r="R301" s="89">
        <f t="shared" si="96"/>
        <v>6.2857142857142856</v>
      </c>
      <c r="S301" s="89">
        <f t="shared" ca="1" si="97"/>
        <v>6.2857142857142856</v>
      </c>
      <c r="T301" s="89">
        <f t="shared" ca="1" si="98"/>
        <v>6.2857142857142856</v>
      </c>
      <c r="U301" s="90" t="str">
        <f t="shared" si="101"/>
        <v>SI</v>
      </c>
      <c r="V301" s="148" t="str">
        <f t="shared" si="99"/>
        <v>CUMPLIDO</v>
      </c>
      <c r="W301" s="148" t="str">
        <f t="shared" si="100"/>
        <v>CUMPLIDO</v>
      </c>
      <c r="X301" s="149" t="s">
        <v>535</v>
      </c>
      <c r="Y301" s="149" t="s">
        <v>548</v>
      </c>
      <c r="Z301" s="149">
        <f t="shared" si="90"/>
        <v>1</v>
      </c>
      <c r="AA301" s="149" t="str">
        <f t="shared" si="91"/>
        <v>H13ECP - 1</v>
      </c>
      <c r="AB301" s="60">
        <f t="shared" si="92"/>
        <v>5</v>
      </c>
      <c r="AC301" s="60">
        <f t="shared" si="104"/>
        <v>5</v>
      </c>
      <c r="AD301" s="60" t="str">
        <f t="shared" si="102"/>
        <v>H13ECP.</v>
      </c>
      <c r="AE301" s="60" t="str">
        <f t="shared" si="103"/>
        <v>H13ECP</v>
      </c>
      <c r="AF301" s="68"/>
      <c r="AG301" s="68"/>
      <c r="AH301" s="68"/>
      <c r="AI301" s="15"/>
      <c r="AJ301" s="15"/>
      <c r="AK301" s="15"/>
      <c r="AL301" s="15"/>
      <c r="AM301" s="15"/>
      <c r="AN301" s="15"/>
      <c r="AO301" s="15"/>
    </row>
    <row r="302" spans="1:41" s="2" customFormat="1" ht="175.5" customHeight="1" x14ac:dyDescent="0.2">
      <c r="A302" s="79">
        <f t="shared" si="93"/>
        <v>264</v>
      </c>
      <c r="B302" s="90">
        <v>301</v>
      </c>
      <c r="C302" s="109" t="s">
        <v>2559</v>
      </c>
      <c r="D302" s="109" t="s">
        <v>24</v>
      </c>
      <c r="E302" s="115" t="s">
        <v>2220</v>
      </c>
      <c r="F302" s="115" t="s">
        <v>520</v>
      </c>
      <c r="G302" s="115" t="s">
        <v>1665</v>
      </c>
      <c r="H302" s="115" t="s">
        <v>1666</v>
      </c>
      <c r="I302" s="118" t="s">
        <v>1340</v>
      </c>
      <c r="J302" s="90">
        <v>1</v>
      </c>
      <c r="K302" s="116">
        <v>43115</v>
      </c>
      <c r="L302" s="116">
        <v>43159</v>
      </c>
      <c r="M302" s="117">
        <f t="shared" si="94"/>
        <v>6.2857142857142856</v>
      </c>
      <c r="N302" s="79" t="s">
        <v>1482</v>
      </c>
      <c r="O302" s="85">
        <v>1</v>
      </c>
      <c r="P302" s="79"/>
      <c r="Q302" s="88">
        <f t="shared" si="95"/>
        <v>100</v>
      </c>
      <c r="R302" s="89">
        <f t="shared" si="96"/>
        <v>6.2857142857142856</v>
      </c>
      <c r="S302" s="89">
        <f t="shared" ca="1" si="97"/>
        <v>6.2857142857142856</v>
      </c>
      <c r="T302" s="89">
        <f t="shared" ca="1" si="98"/>
        <v>6.2857142857142856</v>
      </c>
      <c r="U302" s="90" t="str">
        <f t="shared" si="101"/>
        <v>SI</v>
      </c>
      <c r="V302" s="148" t="str">
        <f t="shared" si="99"/>
        <v>CUMPLIDO</v>
      </c>
      <c r="W302" s="148" t="str">
        <f t="shared" si="100"/>
        <v>CUMPLIDO</v>
      </c>
      <c r="X302" s="149" t="s">
        <v>535</v>
      </c>
      <c r="Y302" s="149" t="s">
        <v>549</v>
      </c>
      <c r="Z302" s="149">
        <f t="shared" si="90"/>
        <v>1</v>
      </c>
      <c r="AA302" s="149" t="str">
        <f t="shared" si="91"/>
        <v>H14ECP - 1</v>
      </c>
      <c r="AB302" s="60">
        <f t="shared" si="92"/>
        <v>5</v>
      </c>
      <c r="AC302" s="60">
        <f t="shared" si="104"/>
        <v>5</v>
      </c>
      <c r="AD302" s="60" t="str">
        <f t="shared" si="102"/>
        <v>H14ECP.</v>
      </c>
      <c r="AE302" s="60" t="str">
        <f t="shared" si="103"/>
        <v>H14ECP</v>
      </c>
      <c r="AF302" s="68"/>
      <c r="AG302" s="68"/>
      <c r="AH302" s="68"/>
      <c r="AI302" s="15"/>
      <c r="AJ302" s="15"/>
      <c r="AK302" s="15"/>
      <c r="AL302" s="15"/>
      <c r="AM302" s="15"/>
      <c r="AN302" s="15"/>
      <c r="AO302" s="15"/>
    </row>
    <row r="303" spans="1:41" s="2" customFormat="1" ht="249.95" customHeight="1" x14ac:dyDescent="0.2">
      <c r="A303" s="79">
        <f t="shared" si="93"/>
        <v>265</v>
      </c>
      <c r="B303" s="90">
        <v>302</v>
      </c>
      <c r="C303" s="109" t="s">
        <v>2527</v>
      </c>
      <c r="D303" s="109" t="s">
        <v>24</v>
      </c>
      <c r="E303" s="115" t="s">
        <v>1392</v>
      </c>
      <c r="F303" s="115" t="s">
        <v>521</v>
      </c>
      <c r="G303" s="95" t="s">
        <v>1393</v>
      </c>
      <c r="H303" s="95" t="s">
        <v>1387</v>
      </c>
      <c r="I303" s="90" t="s">
        <v>1388</v>
      </c>
      <c r="J303" s="90">
        <v>1</v>
      </c>
      <c r="K303" s="116">
        <v>43040</v>
      </c>
      <c r="L303" s="116">
        <v>43281</v>
      </c>
      <c r="M303" s="117">
        <f t="shared" si="94"/>
        <v>34.428571428571431</v>
      </c>
      <c r="N303" s="79" t="s">
        <v>1236</v>
      </c>
      <c r="O303" s="85">
        <v>1</v>
      </c>
      <c r="P303" s="79"/>
      <c r="Q303" s="88">
        <f t="shared" si="95"/>
        <v>100</v>
      </c>
      <c r="R303" s="89">
        <f t="shared" si="96"/>
        <v>34.428571428571431</v>
      </c>
      <c r="S303" s="89">
        <f t="shared" ca="1" si="97"/>
        <v>34.428571428571431</v>
      </c>
      <c r="T303" s="89">
        <f t="shared" ca="1" si="98"/>
        <v>34.428571428571431</v>
      </c>
      <c r="U303" s="90" t="str">
        <f t="shared" ca="1" si="101"/>
        <v>NO</v>
      </c>
      <c r="V303" s="148" t="str">
        <f t="shared" si="99"/>
        <v>CUMPLIDO</v>
      </c>
      <c r="W303" s="148" t="str">
        <f t="shared" ca="1" si="100"/>
        <v>VENCIDO</v>
      </c>
      <c r="X303" s="149" t="s">
        <v>535</v>
      </c>
      <c r="Y303" s="149" t="s">
        <v>550</v>
      </c>
      <c r="Z303" s="149">
        <f t="shared" si="90"/>
        <v>1</v>
      </c>
      <c r="AA303" s="149" t="str">
        <f t="shared" si="91"/>
        <v>H15ECP - 1</v>
      </c>
      <c r="AB303" s="60">
        <f t="shared" si="92"/>
        <v>5</v>
      </c>
      <c r="AC303" s="60">
        <f t="shared" ca="1" si="104"/>
        <v>1</v>
      </c>
      <c r="AD303" s="60" t="str">
        <f t="shared" si="102"/>
        <v>H15ECP.</v>
      </c>
      <c r="AE303" s="60" t="str">
        <f t="shared" si="103"/>
        <v>H15ECP</v>
      </c>
      <c r="AF303" s="68"/>
      <c r="AG303" s="68"/>
      <c r="AH303" s="68"/>
      <c r="AI303" s="15"/>
      <c r="AJ303" s="15"/>
      <c r="AK303" s="15"/>
      <c r="AL303" s="15"/>
      <c r="AM303" s="15"/>
      <c r="AN303" s="15"/>
      <c r="AO303" s="15"/>
    </row>
    <row r="304" spans="1:41" s="2" customFormat="1" ht="249.95" customHeight="1" x14ac:dyDescent="0.2">
      <c r="A304" s="79"/>
      <c r="B304" s="90">
        <v>303</v>
      </c>
      <c r="C304" s="109"/>
      <c r="D304" s="109" t="s">
        <v>24</v>
      </c>
      <c r="E304" s="115" t="s">
        <v>2005</v>
      </c>
      <c r="F304" s="115" t="s">
        <v>522</v>
      </c>
      <c r="G304" s="95" t="s">
        <v>1394</v>
      </c>
      <c r="H304" s="95" t="s">
        <v>1389</v>
      </c>
      <c r="I304" s="90" t="s">
        <v>9</v>
      </c>
      <c r="J304" s="90">
        <v>3</v>
      </c>
      <c r="K304" s="116">
        <v>43040</v>
      </c>
      <c r="L304" s="116">
        <v>43403</v>
      </c>
      <c r="M304" s="117">
        <f t="shared" si="94"/>
        <v>51.857142857142854</v>
      </c>
      <c r="N304" s="79" t="s">
        <v>1236</v>
      </c>
      <c r="O304" s="85">
        <v>0</v>
      </c>
      <c r="P304" s="79"/>
      <c r="Q304" s="88">
        <f t="shared" si="95"/>
        <v>0</v>
      </c>
      <c r="R304" s="89">
        <f t="shared" si="96"/>
        <v>0</v>
      </c>
      <c r="S304" s="89">
        <f t="shared" ca="1" si="97"/>
        <v>0</v>
      </c>
      <c r="T304" s="89">
        <f t="shared" ca="1" si="98"/>
        <v>51.857142857142854</v>
      </c>
      <c r="U304" s="90" t="str">
        <f t="shared" si="101"/>
        <v>NO</v>
      </c>
      <c r="V304" s="148" t="str">
        <f t="shared" ca="1" si="99"/>
        <v>VENCIDO</v>
      </c>
      <c r="W304" s="148" t="str">
        <f t="shared" si="100"/>
        <v/>
      </c>
      <c r="X304" s="149" t="s">
        <v>535</v>
      </c>
      <c r="Y304" s="149" t="s">
        <v>550</v>
      </c>
      <c r="Z304" s="149">
        <f t="shared" si="90"/>
        <v>2</v>
      </c>
      <c r="AA304" s="149" t="str">
        <f t="shared" si="91"/>
        <v>H15ECP - 2</v>
      </c>
      <c r="AB304" s="60">
        <f t="shared" ca="1" si="92"/>
        <v>1</v>
      </c>
      <c r="AC304" s="60">
        <f t="shared" ca="1" si="104"/>
        <v>1</v>
      </c>
      <c r="AD304" s="60" t="str">
        <f t="shared" si="102"/>
        <v>H15ECP.</v>
      </c>
      <c r="AE304" s="60" t="str">
        <f t="shared" si="103"/>
        <v>H15ECP</v>
      </c>
      <c r="AF304" s="68"/>
      <c r="AG304" s="68"/>
      <c r="AH304" s="68"/>
      <c r="AI304" s="15"/>
      <c r="AJ304" s="15"/>
      <c r="AK304" s="15"/>
      <c r="AL304" s="15"/>
      <c r="AM304" s="15"/>
      <c r="AN304" s="15"/>
      <c r="AO304" s="15"/>
    </row>
    <row r="305" spans="1:41" s="2" customFormat="1" ht="249.95" customHeight="1" x14ac:dyDescent="0.2">
      <c r="A305" s="79"/>
      <c r="B305" s="90">
        <v>304</v>
      </c>
      <c r="C305" s="109"/>
      <c r="D305" s="109" t="s">
        <v>24</v>
      </c>
      <c r="E305" s="115" t="s">
        <v>1395</v>
      </c>
      <c r="F305" s="115" t="s">
        <v>57</v>
      </c>
      <c r="G305" s="95" t="s">
        <v>1396</v>
      </c>
      <c r="H305" s="133" t="s">
        <v>1390</v>
      </c>
      <c r="I305" s="90" t="s">
        <v>9</v>
      </c>
      <c r="J305" s="90">
        <v>2</v>
      </c>
      <c r="K305" s="116">
        <v>43040</v>
      </c>
      <c r="L305" s="116">
        <v>43403</v>
      </c>
      <c r="M305" s="117">
        <f t="shared" si="94"/>
        <v>51.857142857142854</v>
      </c>
      <c r="N305" s="79" t="s">
        <v>1236</v>
      </c>
      <c r="O305" s="85">
        <v>0</v>
      </c>
      <c r="P305" s="79"/>
      <c r="Q305" s="88">
        <f t="shared" si="95"/>
        <v>0</v>
      </c>
      <c r="R305" s="89">
        <f t="shared" si="96"/>
        <v>0</v>
      </c>
      <c r="S305" s="89">
        <f t="shared" ca="1" si="97"/>
        <v>0</v>
      </c>
      <c r="T305" s="89">
        <f t="shared" ca="1" si="98"/>
        <v>51.857142857142854</v>
      </c>
      <c r="U305" s="90" t="str">
        <f t="shared" si="101"/>
        <v>NO</v>
      </c>
      <c r="V305" s="148" t="str">
        <f t="shared" ca="1" si="99"/>
        <v>VENCIDO</v>
      </c>
      <c r="W305" s="148" t="str">
        <f t="shared" si="100"/>
        <v/>
      </c>
      <c r="X305" s="149" t="s">
        <v>535</v>
      </c>
      <c r="Y305" s="149" t="s">
        <v>550</v>
      </c>
      <c r="Z305" s="149">
        <f t="shared" si="90"/>
        <v>3</v>
      </c>
      <c r="AA305" s="149" t="str">
        <f t="shared" si="91"/>
        <v>H15ECP - 3</v>
      </c>
      <c r="AB305" s="60">
        <f t="shared" ca="1" si="92"/>
        <v>1</v>
      </c>
      <c r="AC305" s="60">
        <f t="shared" ca="1" si="104"/>
        <v>1</v>
      </c>
      <c r="AD305" s="60" t="str">
        <f t="shared" si="102"/>
        <v>H15ECP.</v>
      </c>
      <c r="AE305" s="60" t="str">
        <f t="shared" si="103"/>
        <v>H15ECP</v>
      </c>
      <c r="AF305" s="68"/>
      <c r="AG305" s="68"/>
      <c r="AH305" s="68"/>
      <c r="AI305" s="15"/>
      <c r="AJ305" s="15"/>
      <c r="AK305" s="15"/>
      <c r="AL305" s="15"/>
      <c r="AM305" s="15"/>
      <c r="AN305" s="15"/>
      <c r="AO305" s="15"/>
    </row>
    <row r="306" spans="1:41" s="2" customFormat="1" ht="249.95" customHeight="1" x14ac:dyDescent="0.2">
      <c r="A306" s="79"/>
      <c r="B306" s="90">
        <v>305</v>
      </c>
      <c r="C306" s="109"/>
      <c r="D306" s="109" t="s">
        <v>24</v>
      </c>
      <c r="E306" s="115" t="s">
        <v>1397</v>
      </c>
      <c r="F306" s="115" t="s">
        <v>568</v>
      </c>
      <c r="G306" s="115" t="s">
        <v>2833</v>
      </c>
      <c r="H306" s="115" t="s">
        <v>1391</v>
      </c>
      <c r="I306" s="118" t="s">
        <v>9</v>
      </c>
      <c r="J306" s="90">
        <v>3</v>
      </c>
      <c r="K306" s="116">
        <v>43040</v>
      </c>
      <c r="L306" s="116">
        <v>43403</v>
      </c>
      <c r="M306" s="117">
        <f t="shared" si="94"/>
        <v>51.857142857142854</v>
      </c>
      <c r="N306" s="79" t="s">
        <v>1236</v>
      </c>
      <c r="O306" s="85">
        <v>0</v>
      </c>
      <c r="P306" s="79"/>
      <c r="Q306" s="88">
        <f t="shared" si="95"/>
        <v>0</v>
      </c>
      <c r="R306" s="89">
        <f t="shared" si="96"/>
        <v>0</v>
      </c>
      <c r="S306" s="89">
        <f t="shared" ca="1" si="97"/>
        <v>0</v>
      </c>
      <c r="T306" s="89">
        <f t="shared" ca="1" si="98"/>
        <v>51.857142857142854</v>
      </c>
      <c r="U306" s="90" t="str">
        <f t="shared" si="101"/>
        <v>NO</v>
      </c>
      <c r="V306" s="148" t="str">
        <f t="shared" ca="1" si="99"/>
        <v>VENCIDO</v>
      </c>
      <c r="W306" s="148" t="str">
        <f t="shared" si="100"/>
        <v/>
      </c>
      <c r="X306" s="149" t="s">
        <v>535</v>
      </c>
      <c r="Y306" s="149" t="s">
        <v>550</v>
      </c>
      <c r="Z306" s="149">
        <f t="shared" si="90"/>
        <v>4</v>
      </c>
      <c r="AA306" s="149" t="str">
        <f t="shared" si="91"/>
        <v>H15ECP - 4</v>
      </c>
      <c r="AB306" s="60">
        <f t="shared" ca="1" si="92"/>
        <v>1</v>
      </c>
      <c r="AC306" s="60">
        <f t="shared" ca="1" si="104"/>
        <v>1</v>
      </c>
      <c r="AD306" s="60" t="str">
        <f t="shared" si="102"/>
        <v>H15ECP.</v>
      </c>
      <c r="AE306" s="60" t="str">
        <f t="shared" si="103"/>
        <v>H15ECP</v>
      </c>
      <c r="AF306" s="68"/>
      <c r="AG306" s="68"/>
      <c r="AH306" s="68"/>
      <c r="AI306" s="15"/>
      <c r="AJ306" s="15"/>
      <c r="AK306" s="15"/>
      <c r="AL306" s="15"/>
      <c r="AM306" s="15"/>
      <c r="AN306" s="15"/>
      <c r="AO306" s="15"/>
    </row>
    <row r="307" spans="1:41" s="2" customFormat="1" ht="249.95" customHeight="1" x14ac:dyDescent="0.2">
      <c r="A307" s="79">
        <v>266</v>
      </c>
      <c r="B307" s="90">
        <v>306</v>
      </c>
      <c r="C307" s="109" t="s">
        <v>2533</v>
      </c>
      <c r="D307" s="109" t="s">
        <v>24</v>
      </c>
      <c r="E307" s="115" t="s">
        <v>2098</v>
      </c>
      <c r="F307" s="115" t="s">
        <v>523</v>
      </c>
      <c r="G307" s="115" t="s">
        <v>1669</v>
      </c>
      <c r="H307" s="115" t="s">
        <v>1673</v>
      </c>
      <c r="I307" s="118" t="s">
        <v>1667</v>
      </c>
      <c r="J307" s="90">
        <v>1</v>
      </c>
      <c r="K307" s="116">
        <v>43040</v>
      </c>
      <c r="L307" s="116">
        <v>43069</v>
      </c>
      <c r="M307" s="117">
        <f t="shared" si="94"/>
        <v>4.1428571428571432</v>
      </c>
      <c r="N307" s="79" t="s">
        <v>1482</v>
      </c>
      <c r="O307" s="79">
        <v>1</v>
      </c>
      <c r="P307" s="79"/>
      <c r="Q307" s="88">
        <f t="shared" si="95"/>
        <v>100</v>
      </c>
      <c r="R307" s="89">
        <f t="shared" si="96"/>
        <v>4.1428571428571432</v>
      </c>
      <c r="S307" s="89">
        <f t="shared" ca="1" si="97"/>
        <v>4.1428571428571432</v>
      </c>
      <c r="T307" s="89">
        <f t="shared" ca="1" si="98"/>
        <v>4.1428571428571432</v>
      </c>
      <c r="U307" s="90" t="str">
        <f t="shared" ca="1" si="101"/>
        <v>NO</v>
      </c>
      <c r="V307" s="148" t="str">
        <f t="shared" si="99"/>
        <v>CUMPLIDO</v>
      </c>
      <c r="W307" s="148" t="str">
        <f t="shared" ca="1" si="100"/>
        <v>VENCIDO</v>
      </c>
      <c r="X307" s="149" t="s">
        <v>535</v>
      </c>
      <c r="Y307" s="149" t="s">
        <v>551</v>
      </c>
      <c r="Z307" s="149">
        <f t="shared" si="90"/>
        <v>1</v>
      </c>
      <c r="AA307" s="149" t="str">
        <f t="shared" si="91"/>
        <v>H16ECP - 1</v>
      </c>
      <c r="AB307" s="60">
        <f t="shared" si="92"/>
        <v>5</v>
      </c>
      <c r="AC307" s="60">
        <f t="shared" ca="1" si="104"/>
        <v>1</v>
      </c>
      <c r="AD307" s="60" t="str">
        <f t="shared" si="102"/>
        <v>H16ECP.</v>
      </c>
      <c r="AE307" s="60" t="str">
        <f t="shared" si="103"/>
        <v>H16ECP</v>
      </c>
      <c r="AF307" s="68"/>
      <c r="AG307" s="68"/>
      <c r="AH307" s="68"/>
      <c r="AI307" s="15"/>
      <c r="AJ307" s="15"/>
      <c r="AK307" s="15"/>
      <c r="AL307" s="15"/>
      <c r="AM307" s="15"/>
      <c r="AN307" s="15"/>
      <c r="AO307" s="15"/>
    </row>
    <row r="308" spans="1:41" s="2" customFormat="1" ht="249.95" customHeight="1" x14ac:dyDescent="0.2">
      <c r="A308" s="79"/>
      <c r="B308" s="90">
        <v>307</v>
      </c>
      <c r="C308" s="109"/>
      <c r="D308" s="109" t="s">
        <v>24</v>
      </c>
      <c r="E308" s="115" t="s">
        <v>2221</v>
      </c>
      <c r="F308" s="115" t="s">
        <v>1672</v>
      </c>
      <c r="G308" s="95" t="s">
        <v>1670</v>
      </c>
      <c r="H308" s="95" t="s">
        <v>1671</v>
      </c>
      <c r="I308" s="134" t="s">
        <v>1668</v>
      </c>
      <c r="J308" s="90">
        <v>1</v>
      </c>
      <c r="K308" s="116">
        <v>43132</v>
      </c>
      <c r="L308" s="116">
        <v>43160</v>
      </c>
      <c r="M308" s="117">
        <f t="shared" si="94"/>
        <v>4</v>
      </c>
      <c r="N308" s="79" t="s">
        <v>1482</v>
      </c>
      <c r="O308" s="85">
        <v>1</v>
      </c>
      <c r="P308" s="79"/>
      <c r="Q308" s="88">
        <f t="shared" si="95"/>
        <v>100</v>
      </c>
      <c r="R308" s="89">
        <f t="shared" si="96"/>
        <v>4</v>
      </c>
      <c r="S308" s="89">
        <f t="shared" ca="1" si="97"/>
        <v>4</v>
      </c>
      <c r="T308" s="89">
        <f t="shared" ca="1" si="98"/>
        <v>4</v>
      </c>
      <c r="U308" s="90" t="str">
        <f t="shared" si="101"/>
        <v>NO</v>
      </c>
      <c r="V308" s="148" t="str">
        <f t="shared" si="99"/>
        <v>CUMPLIDO</v>
      </c>
      <c r="W308" s="148" t="str">
        <f t="shared" si="100"/>
        <v/>
      </c>
      <c r="X308" s="149" t="s">
        <v>535</v>
      </c>
      <c r="Y308" s="149" t="s">
        <v>551</v>
      </c>
      <c r="Z308" s="149">
        <f t="shared" si="90"/>
        <v>2</v>
      </c>
      <c r="AA308" s="149" t="str">
        <f t="shared" si="91"/>
        <v>H16ECP - 2</v>
      </c>
      <c r="AB308" s="60">
        <f t="shared" si="92"/>
        <v>5</v>
      </c>
      <c r="AC308" s="60">
        <f t="shared" ca="1" si="104"/>
        <v>1</v>
      </c>
      <c r="AD308" s="60" t="str">
        <f t="shared" si="102"/>
        <v>H16ECP.</v>
      </c>
      <c r="AE308" s="60" t="str">
        <f t="shared" si="103"/>
        <v>H16ECP</v>
      </c>
      <c r="AF308" s="68"/>
      <c r="AG308" s="68"/>
      <c r="AH308" s="68"/>
      <c r="AI308" s="15"/>
      <c r="AJ308" s="15"/>
      <c r="AK308" s="15"/>
      <c r="AL308" s="15"/>
      <c r="AM308" s="15"/>
      <c r="AN308" s="15"/>
      <c r="AO308" s="15"/>
    </row>
    <row r="309" spans="1:41" s="2" customFormat="1" ht="249.95" customHeight="1" x14ac:dyDescent="0.2">
      <c r="A309" s="79"/>
      <c r="B309" s="90">
        <v>308</v>
      </c>
      <c r="C309" s="109"/>
      <c r="D309" s="109" t="s">
        <v>24</v>
      </c>
      <c r="E309" s="115" t="s">
        <v>1876</v>
      </c>
      <c r="F309" s="115" t="s">
        <v>524</v>
      </c>
      <c r="G309" s="115" t="s">
        <v>1875</v>
      </c>
      <c r="H309" s="115" t="s">
        <v>1288</v>
      </c>
      <c r="I309" s="118" t="s">
        <v>1289</v>
      </c>
      <c r="J309" s="90">
        <v>1</v>
      </c>
      <c r="K309" s="116">
        <v>43040</v>
      </c>
      <c r="L309" s="116">
        <v>43250</v>
      </c>
      <c r="M309" s="117">
        <f t="shared" si="94"/>
        <v>30</v>
      </c>
      <c r="N309" s="79" t="s">
        <v>1236</v>
      </c>
      <c r="O309" s="85">
        <v>0.5</v>
      </c>
      <c r="P309" s="79"/>
      <c r="Q309" s="88">
        <f t="shared" si="95"/>
        <v>50</v>
      </c>
      <c r="R309" s="89">
        <f t="shared" si="96"/>
        <v>15</v>
      </c>
      <c r="S309" s="89">
        <f t="shared" ca="1" si="97"/>
        <v>15</v>
      </c>
      <c r="T309" s="89">
        <f t="shared" ca="1" si="98"/>
        <v>30</v>
      </c>
      <c r="U309" s="90" t="str">
        <f t="shared" si="101"/>
        <v>NO</v>
      </c>
      <c r="V309" s="148" t="str">
        <f t="shared" ca="1" si="99"/>
        <v>VENCIDO</v>
      </c>
      <c r="W309" s="148" t="str">
        <f t="shared" si="100"/>
        <v/>
      </c>
      <c r="X309" s="149" t="s">
        <v>535</v>
      </c>
      <c r="Y309" s="149" t="s">
        <v>551</v>
      </c>
      <c r="Z309" s="149">
        <f t="shared" ref="Z309:Z372" si="105">IF(A309&lt;&gt;"",1,Z308+1)</f>
        <v>3</v>
      </c>
      <c r="AA309" s="149" t="str">
        <f t="shared" si="91"/>
        <v>H16ECP - 3</v>
      </c>
      <c r="AB309" s="60">
        <f t="shared" ca="1" si="92"/>
        <v>1</v>
      </c>
      <c r="AC309" s="60">
        <f t="shared" ca="1" si="104"/>
        <v>1</v>
      </c>
      <c r="AD309" s="60" t="str">
        <f t="shared" si="102"/>
        <v>H16ECP.</v>
      </c>
      <c r="AE309" s="60" t="str">
        <f t="shared" si="103"/>
        <v>H16ECP</v>
      </c>
      <c r="AF309" s="68"/>
      <c r="AG309" s="68"/>
      <c r="AH309" s="68"/>
      <c r="AI309" s="15"/>
      <c r="AJ309" s="15"/>
      <c r="AK309" s="15"/>
      <c r="AL309" s="15"/>
      <c r="AM309" s="15"/>
      <c r="AN309" s="15"/>
      <c r="AO309" s="15"/>
    </row>
    <row r="310" spans="1:41" s="2" customFormat="1" ht="249.95" customHeight="1" x14ac:dyDescent="0.2">
      <c r="A310" s="79">
        <v>267</v>
      </c>
      <c r="B310" s="90">
        <v>309</v>
      </c>
      <c r="C310" s="109" t="s">
        <v>2533</v>
      </c>
      <c r="D310" s="109" t="s">
        <v>24</v>
      </c>
      <c r="E310" s="115" t="s">
        <v>848</v>
      </c>
      <c r="F310" s="115" t="s">
        <v>525</v>
      </c>
      <c r="G310" s="95" t="s">
        <v>1674</v>
      </c>
      <c r="H310" s="95" t="s">
        <v>1675</v>
      </c>
      <c r="I310" s="118" t="s">
        <v>1613</v>
      </c>
      <c r="J310" s="90">
        <v>1</v>
      </c>
      <c r="K310" s="116">
        <v>43040</v>
      </c>
      <c r="L310" s="116">
        <v>43099</v>
      </c>
      <c r="M310" s="117">
        <f t="shared" si="94"/>
        <v>8.4285714285714288</v>
      </c>
      <c r="N310" s="79" t="s">
        <v>1482</v>
      </c>
      <c r="O310" s="85">
        <v>1</v>
      </c>
      <c r="P310" s="79"/>
      <c r="Q310" s="88">
        <f t="shared" si="95"/>
        <v>100</v>
      </c>
      <c r="R310" s="89">
        <f t="shared" si="96"/>
        <v>8.4285714285714288</v>
      </c>
      <c r="S310" s="89">
        <f t="shared" ca="1" si="97"/>
        <v>8.4285714285714288</v>
      </c>
      <c r="T310" s="89">
        <f t="shared" ca="1" si="98"/>
        <v>8.4285714285714288</v>
      </c>
      <c r="U310" s="90" t="str">
        <f t="shared" si="101"/>
        <v>SI</v>
      </c>
      <c r="V310" s="148" t="str">
        <f t="shared" si="99"/>
        <v>CUMPLIDO</v>
      </c>
      <c r="W310" s="148" t="str">
        <f t="shared" si="100"/>
        <v>CUMPLIDO</v>
      </c>
      <c r="X310" s="149" t="s">
        <v>535</v>
      </c>
      <c r="Y310" s="149" t="s">
        <v>552</v>
      </c>
      <c r="Z310" s="149">
        <f t="shared" si="105"/>
        <v>1</v>
      </c>
      <c r="AA310" s="149" t="str">
        <f t="shared" si="91"/>
        <v>H17ECP - 1</v>
      </c>
      <c r="AB310" s="60">
        <f t="shared" si="92"/>
        <v>5</v>
      </c>
      <c r="AC310" s="60">
        <f t="shared" si="104"/>
        <v>5</v>
      </c>
      <c r="AD310" s="60" t="str">
        <f t="shared" si="102"/>
        <v>H17ECP.</v>
      </c>
      <c r="AE310" s="60" t="str">
        <f t="shared" si="103"/>
        <v>H17ECP</v>
      </c>
      <c r="AF310" s="68"/>
      <c r="AG310" s="68"/>
      <c r="AH310" s="68"/>
      <c r="AI310" s="15"/>
      <c r="AJ310" s="15"/>
      <c r="AK310" s="15"/>
      <c r="AL310" s="15"/>
      <c r="AM310" s="15"/>
      <c r="AN310" s="15"/>
      <c r="AO310" s="15"/>
    </row>
    <row r="311" spans="1:41" s="2" customFormat="1" ht="249.95" customHeight="1" x14ac:dyDescent="0.2">
      <c r="A311" s="79">
        <f>A310+1</f>
        <v>268</v>
      </c>
      <c r="B311" s="90">
        <v>310</v>
      </c>
      <c r="C311" s="109" t="s">
        <v>2527</v>
      </c>
      <c r="D311" s="109" t="s">
        <v>36</v>
      </c>
      <c r="E311" s="115" t="s">
        <v>849</v>
      </c>
      <c r="F311" s="115" t="s">
        <v>526</v>
      </c>
      <c r="G311" s="103" t="s">
        <v>886</v>
      </c>
      <c r="H311" s="102" t="s">
        <v>861</v>
      </c>
      <c r="I311" s="132" t="s">
        <v>61</v>
      </c>
      <c r="J311" s="132">
        <v>3</v>
      </c>
      <c r="K311" s="110">
        <v>43040</v>
      </c>
      <c r="L311" s="110">
        <v>43342</v>
      </c>
      <c r="M311" s="117">
        <f t="shared" si="94"/>
        <v>43.142857142857146</v>
      </c>
      <c r="N311" s="79" t="s">
        <v>23</v>
      </c>
      <c r="O311" s="85">
        <v>0.15</v>
      </c>
      <c r="P311" s="79"/>
      <c r="Q311" s="88">
        <f t="shared" si="95"/>
        <v>5</v>
      </c>
      <c r="R311" s="89">
        <f t="shared" si="96"/>
        <v>2.157142857142857</v>
      </c>
      <c r="S311" s="89">
        <f t="shared" ca="1" si="97"/>
        <v>2.157142857142857</v>
      </c>
      <c r="T311" s="89">
        <f t="shared" ca="1" si="98"/>
        <v>43.142857142857146</v>
      </c>
      <c r="U311" s="90" t="str">
        <f t="shared" ca="1" si="101"/>
        <v>NO</v>
      </c>
      <c r="V311" s="148" t="str">
        <f t="shared" ca="1" si="99"/>
        <v>VENCIDO</v>
      </c>
      <c r="W311" s="148" t="str">
        <f t="shared" ca="1" si="100"/>
        <v>VENCIDO</v>
      </c>
      <c r="X311" s="149" t="s">
        <v>535</v>
      </c>
      <c r="Y311" s="149" t="s">
        <v>553</v>
      </c>
      <c r="Z311" s="149">
        <f t="shared" si="105"/>
        <v>1</v>
      </c>
      <c r="AA311" s="149" t="str">
        <f t="shared" si="91"/>
        <v>H18ECP - 1</v>
      </c>
      <c r="AB311" s="60">
        <f t="shared" ca="1" si="92"/>
        <v>1</v>
      </c>
      <c r="AC311" s="60">
        <f t="shared" ca="1" si="104"/>
        <v>1</v>
      </c>
      <c r="AD311" s="60" t="str">
        <f t="shared" si="102"/>
        <v>H18ECP.</v>
      </c>
      <c r="AE311" s="60" t="str">
        <f t="shared" si="103"/>
        <v>H18ECP</v>
      </c>
      <c r="AF311" s="68"/>
      <c r="AG311" s="68"/>
      <c r="AH311" s="68"/>
      <c r="AI311" s="15"/>
      <c r="AJ311" s="15"/>
      <c r="AK311" s="15"/>
      <c r="AL311" s="15"/>
      <c r="AM311" s="15"/>
      <c r="AN311" s="15"/>
      <c r="AO311" s="15"/>
    </row>
    <row r="312" spans="1:41" s="2" customFormat="1" ht="168.75" customHeight="1" x14ac:dyDescent="0.2">
      <c r="A312" s="79">
        <f t="shared" ref="A312:A375" si="106">A311+1</f>
        <v>269</v>
      </c>
      <c r="B312" s="90">
        <v>311</v>
      </c>
      <c r="C312" s="124" t="s">
        <v>2528</v>
      </c>
      <c r="D312" s="124" t="s">
        <v>527</v>
      </c>
      <c r="E312" s="115" t="s">
        <v>850</v>
      </c>
      <c r="F312" s="115" t="s">
        <v>528</v>
      </c>
      <c r="G312" s="95" t="s">
        <v>1943</v>
      </c>
      <c r="H312" s="95" t="s">
        <v>1944</v>
      </c>
      <c r="I312" s="118" t="s">
        <v>9</v>
      </c>
      <c r="J312" s="90">
        <v>1</v>
      </c>
      <c r="K312" s="116">
        <v>43040</v>
      </c>
      <c r="L312" s="116">
        <v>43099</v>
      </c>
      <c r="M312" s="117">
        <f t="shared" si="94"/>
        <v>8.4285714285714288</v>
      </c>
      <c r="N312" s="90" t="s">
        <v>1715</v>
      </c>
      <c r="O312" s="85">
        <v>0.5</v>
      </c>
      <c r="P312" s="90"/>
      <c r="Q312" s="88">
        <f t="shared" si="95"/>
        <v>50</v>
      </c>
      <c r="R312" s="89">
        <f t="shared" si="96"/>
        <v>4.2142857142857144</v>
      </c>
      <c r="S312" s="89">
        <f t="shared" ca="1" si="97"/>
        <v>4.2142857142857144</v>
      </c>
      <c r="T312" s="89">
        <f t="shared" ca="1" si="98"/>
        <v>8.4285714285714288</v>
      </c>
      <c r="U312" s="90" t="str">
        <f t="shared" ca="1" si="101"/>
        <v>NO</v>
      </c>
      <c r="V312" s="148" t="str">
        <f t="shared" ca="1" si="99"/>
        <v>VENCIDO</v>
      </c>
      <c r="W312" s="148" t="str">
        <f t="shared" ca="1" si="100"/>
        <v>VENCIDO</v>
      </c>
      <c r="X312" s="149" t="s">
        <v>535</v>
      </c>
      <c r="Y312" s="149" t="s">
        <v>554</v>
      </c>
      <c r="Z312" s="149">
        <f t="shared" si="105"/>
        <v>1</v>
      </c>
      <c r="AA312" s="149" t="str">
        <f t="shared" ref="AA312:AA322" si="107">CONCATENATE(Y312," - ",Z312)</f>
        <v>H19ECP - 1</v>
      </c>
      <c r="AB312" s="60">
        <f t="shared" ca="1" si="92"/>
        <v>1</v>
      </c>
      <c r="AC312" s="60">
        <f t="shared" ca="1" si="104"/>
        <v>1</v>
      </c>
      <c r="AD312" s="60" t="str">
        <f t="shared" si="102"/>
        <v>H19ECP.</v>
      </c>
      <c r="AE312" s="60" t="str">
        <f t="shared" si="103"/>
        <v>H19ECP</v>
      </c>
      <c r="AF312" s="69"/>
      <c r="AG312" s="69"/>
      <c r="AH312" s="69"/>
    </row>
    <row r="313" spans="1:41" s="2" customFormat="1" ht="249.95" customHeight="1" x14ac:dyDescent="0.2">
      <c r="A313" s="79">
        <f t="shared" si="106"/>
        <v>270</v>
      </c>
      <c r="B313" s="90">
        <v>312</v>
      </c>
      <c r="C313" s="124" t="s">
        <v>2528</v>
      </c>
      <c r="D313" s="109" t="s">
        <v>29</v>
      </c>
      <c r="E313" s="115" t="s">
        <v>2222</v>
      </c>
      <c r="F313" s="115" t="s">
        <v>529</v>
      </c>
      <c r="G313" s="95" t="s">
        <v>1857</v>
      </c>
      <c r="H313" s="95" t="s">
        <v>1858</v>
      </c>
      <c r="I313" s="118" t="s">
        <v>1859</v>
      </c>
      <c r="J313" s="90">
        <v>1</v>
      </c>
      <c r="K313" s="116">
        <v>43040</v>
      </c>
      <c r="L313" s="116">
        <v>43099</v>
      </c>
      <c r="M313" s="117">
        <f t="shared" si="94"/>
        <v>8.4285714285714288</v>
      </c>
      <c r="N313" s="79" t="s">
        <v>1715</v>
      </c>
      <c r="O313" s="85">
        <v>1</v>
      </c>
      <c r="P313" s="107"/>
      <c r="Q313" s="88">
        <f t="shared" si="95"/>
        <v>100</v>
      </c>
      <c r="R313" s="89">
        <f t="shared" si="96"/>
        <v>8.4285714285714288</v>
      </c>
      <c r="S313" s="89">
        <f t="shared" ca="1" si="97"/>
        <v>8.4285714285714288</v>
      </c>
      <c r="T313" s="89">
        <f t="shared" ca="1" si="98"/>
        <v>8.4285714285714288</v>
      </c>
      <c r="U313" s="90" t="str">
        <f t="shared" si="101"/>
        <v>SI</v>
      </c>
      <c r="V313" s="148" t="str">
        <f t="shared" si="99"/>
        <v>CUMPLIDO</v>
      </c>
      <c r="W313" s="148" t="str">
        <f t="shared" si="100"/>
        <v>CUMPLIDO</v>
      </c>
      <c r="X313" s="149" t="s">
        <v>535</v>
      </c>
      <c r="Y313" s="149" t="s">
        <v>555</v>
      </c>
      <c r="Z313" s="149">
        <f t="shared" si="105"/>
        <v>1</v>
      </c>
      <c r="AA313" s="149" t="str">
        <f t="shared" si="107"/>
        <v>H20ECP - 1</v>
      </c>
      <c r="AB313" s="60">
        <f t="shared" ref="AB313:AB376" si="108">IF(V313="VENCIDO",1,IF(V313="PRÓXIMO A VENCER",2,IF(V313="EN TERMINO",3,IF(V313="CON AVANCE",4,IF(V313="CUMPLIDO",5,)))))</f>
        <v>5</v>
      </c>
      <c r="AC313" s="60">
        <f t="shared" si="104"/>
        <v>5</v>
      </c>
      <c r="AD313" s="60" t="str">
        <f t="shared" si="102"/>
        <v>H20ECP.</v>
      </c>
      <c r="AE313" s="60" t="str">
        <f t="shared" si="103"/>
        <v>H20ECP</v>
      </c>
      <c r="AF313" s="68"/>
      <c r="AG313" s="68"/>
      <c r="AH313" s="68"/>
      <c r="AI313" s="15"/>
      <c r="AJ313" s="15"/>
      <c r="AK313" s="15"/>
      <c r="AL313" s="15"/>
      <c r="AM313" s="15"/>
      <c r="AN313" s="15"/>
      <c r="AO313" s="15"/>
    </row>
    <row r="314" spans="1:41" s="2" customFormat="1" ht="249.95" customHeight="1" x14ac:dyDescent="0.2">
      <c r="A314" s="79">
        <f t="shared" si="106"/>
        <v>271</v>
      </c>
      <c r="B314" s="90">
        <v>313</v>
      </c>
      <c r="C314" s="109" t="s">
        <v>2527</v>
      </c>
      <c r="D314" s="109" t="s">
        <v>24</v>
      </c>
      <c r="E314" s="115" t="s">
        <v>851</v>
      </c>
      <c r="F314" s="115" t="s">
        <v>569</v>
      </c>
      <c r="G314" s="95" t="s">
        <v>1398</v>
      </c>
      <c r="H314" s="95" t="s">
        <v>1403</v>
      </c>
      <c r="I314" s="118" t="s">
        <v>1399</v>
      </c>
      <c r="J314" s="90">
        <v>2</v>
      </c>
      <c r="K314" s="116">
        <v>43040</v>
      </c>
      <c r="L314" s="116">
        <v>43403</v>
      </c>
      <c r="M314" s="117">
        <f t="shared" si="94"/>
        <v>51.857142857142854</v>
      </c>
      <c r="N314" s="79" t="s">
        <v>1236</v>
      </c>
      <c r="O314" s="85">
        <v>0</v>
      </c>
      <c r="P314" s="107"/>
      <c r="Q314" s="88">
        <f t="shared" si="95"/>
        <v>0</v>
      </c>
      <c r="R314" s="89">
        <f t="shared" si="96"/>
        <v>0</v>
      </c>
      <c r="S314" s="89">
        <f t="shared" ca="1" si="97"/>
        <v>0</v>
      </c>
      <c r="T314" s="89">
        <f t="shared" ca="1" si="98"/>
        <v>51.857142857142854</v>
      </c>
      <c r="U314" s="90" t="str">
        <f t="shared" ca="1" si="101"/>
        <v>NO</v>
      </c>
      <c r="V314" s="148" t="str">
        <f t="shared" ca="1" si="99"/>
        <v>VENCIDO</v>
      </c>
      <c r="W314" s="148" t="str">
        <f t="shared" ca="1" si="100"/>
        <v>VENCIDO</v>
      </c>
      <c r="X314" s="149" t="s">
        <v>535</v>
      </c>
      <c r="Y314" s="149" t="s">
        <v>556</v>
      </c>
      <c r="Z314" s="149">
        <f t="shared" si="105"/>
        <v>1</v>
      </c>
      <c r="AA314" s="149" t="str">
        <f t="shared" si="107"/>
        <v>H21ECP - 1</v>
      </c>
      <c r="AB314" s="60">
        <f t="shared" ca="1" si="108"/>
        <v>1</v>
      </c>
      <c r="AC314" s="60">
        <f t="shared" ca="1" si="104"/>
        <v>1</v>
      </c>
      <c r="AD314" s="60" t="str">
        <f t="shared" si="102"/>
        <v>H21ECP.</v>
      </c>
      <c r="AE314" s="60" t="str">
        <f t="shared" si="103"/>
        <v>H21ECP</v>
      </c>
      <c r="AF314" s="68"/>
      <c r="AG314" s="68"/>
      <c r="AH314" s="68"/>
      <c r="AI314" s="15"/>
      <c r="AJ314" s="15"/>
      <c r="AK314" s="15"/>
      <c r="AL314" s="15"/>
      <c r="AM314" s="15"/>
      <c r="AN314" s="15"/>
      <c r="AO314" s="15"/>
    </row>
    <row r="315" spans="1:41" s="2" customFormat="1" ht="249.95" customHeight="1" x14ac:dyDescent="0.2">
      <c r="A315" s="79">
        <f t="shared" si="106"/>
        <v>272</v>
      </c>
      <c r="B315" s="90">
        <v>314</v>
      </c>
      <c r="C315" s="109" t="s">
        <v>2528</v>
      </c>
      <c r="D315" s="109" t="s">
        <v>24</v>
      </c>
      <c r="E315" s="115" t="s">
        <v>852</v>
      </c>
      <c r="F315" s="115" t="s">
        <v>2540</v>
      </c>
      <c r="G315" s="95" t="s">
        <v>1401</v>
      </c>
      <c r="H315" s="95" t="s">
        <v>1402</v>
      </c>
      <c r="I315" s="118" t="s">
        <v>9</v>
      </c>
      <c r="J315" s="90">
        <v>1</v>
      </c>
      <c r="K315" s="116">
        <v>43040</v>
      </c>
      <c r="L315" s="116">
        <v>43250</v>
      </c>
      <c r="M315" s="117">
        <f t="shared" si="94"/>
        <v>30</v>
      </c>
      <c r="N315" s="79" t="s">
        <v>1236</v>
      </c>
      <c r="O315" s="85">
        <v>1</v>
      </c>
      <c r="P315" s="107"/>
      <c r="Q315" s="88">
        <f t="shared" si="95"/>
        <v>100</v>
      </c>
      <c r="R315" s="89">
        <f t="shared" si="96"/>
        <v>30</v>
      </c>
      <c r="S315" s="89">
        <f t="shared" ca="1" si="97"/>
        <v>30</v>
      </c>
      <c r="T315" s="89">
        <f t="shared" ca="1" si="98"/>
        <v>30</v>
      </c>
      <c r="U315" s="90" t="str">
        <f t="shared" si="101"/>
        <v>SI</v>
      </c>
      <c r="V315" s="148" t="str">
        <f t="shared" si="99"/>
        <v>CUMPLIDO</v>
      </c>
      <c r="W315" s="148" t="str">
        <f t="shared" si="100"/>
        <v>CUMPLIDO</v>
      </c>
      <c r="X315" s="149" t="s">
        <v>535</v>
      </c>
      <c r="Y315" s="149" t="s">
        <v>557</v>
      </c>
      <c r="Z315" s="149">
        <f t="shared" si="105"/>
        <v>1</v>
      </c>
      <c r="AA315" s="149" t="str">
        <f t="shared" si="107"/>
        <v>H22ECP - 1</v>
      </c>
      <c r="AB315" s="60">
        <f t="shared" si="108"/>
        <v>5</v>
      </c>
      <c r="AC315" s="60">
        <f t="shared" si="104"/>
        <v>5</v>
      </c>
      <c r="AD315" s="60" t="str">
        <f t="shared" si="102"/>
        <v>H22ECP.</v>
      </c>
      <c r="AE315" s="60" t="str">
        <f t="shared" si="103"/>
        <v>H22ECP</v>
      </c>
      <c r="AF315" s="68"/>
      <c r="AG315" s="68"/>
      <c r="AH315" s="68"/>
      <c r="AI315" s="15"/>
      <c r="AJ315" s="15"/>
      <c r="AK315" s="15"/>
      <c r="AL315" s="15"/>
      <c r="AM315" s="15"/>
      <c r="AN315" s="15"/>
      <c r="AO315" s="15"/>
    </row>
    <row r="316" spans="1:41" s="2" customFormat="1" ht="249.95" customHeight="1" x14ac:dyDescent="0.2">
      <c r="A316" s="79">
        <f t="shared" si="106"/>
        <v>273</v>
      </c>
      <c r="B316" s="90">
        <v>315</v>
      </c>
      <c r="C316" s="109" t="s">
        <v>2528</v>
      </c>
      <c r="D316" s="109" t="s">
        <v>24</v>
      </c>
      <c r="E316" s="115" t="s">
        <v>1404</v>
      </c>
      <c r="F316" s="115" t="s">
        <v>1877</v>
      </c>
      <c r="G316" s="115" t="s">
        <v>1400</v>
      </c>
      <c r="H316" s="115" t="s">
        <v>1405</v>
      </c>
      <c r="I316" s="118" t="s">
        <v>9</v>
      </c>
      <c r="J316" s="90">
        <v>2</v>
      </c>
      <c r="K316" s="116">
        <v>43040</v>
      </c>
      <c r="L316" s="116">
        <v>43403</v>
      </c>
      <c r="M316" s="117">
        <f t="shared" si="94"/>
        <v>51.857142857142854</v>
      </c>
      <c r="N316" s="79" t="s">
        <v>1236</v>
      </c>
      <c r="O316" s="85">
        <v>0</v>
      </c>
      <c r="P316" s="79"/>
      <c r="Q316" s="88">
        <f t="shared" si="95"/>
        <v>0</v>
      </c>
      <c r="R316" s="89">
        <f t="shared" si="96"/>
        <v>0</v>
      </c>
      <c r="S316" s="89">
        <f t="shared" ca="1" si="97"/>
        <v>0</v>
      </c>
      <c r="T316" s="89">
        <f t="shared" ca="1" si="98"/>
        <v>51.857142857142854</v>
      </c>
      <c r="U316" s="90" t="str">
        <f t="shared" ca="1" si="101"/>
        <v>NO</v>
      </c>
      <c r="V316" s="148" t="str">
        <f t="shared" ca="1" si="99"/>
        <v>VENCIDO</v>
      </c>
      <c r="W316" s="148" t="str">
        <f t="shared" ca="1" si="100"/>
        <v>VENCIDO</v>
      </c>
      <c r="X316" s="149" t="s">
        <v>535</v>
      </c>
      <c r="Y316" s="149" t="s">
        <v>558</v>
      </c>
      <c r="Z316" s="149">
        <f t="shared" si="105"/>
        <v>1</v>
      </c>
      <c r="AA316" s="149" t="str">
        <f t="shared" si="107"/>
        <v>H23ECP - 1</v>
      </c>
      <c r="AB316" s="60">
        <f t="shared" ca="1" si="108"/>
        <v>1</v>
      </c>
      <c r="AC316" s="60">
        <f t="shared" ca="1" si="104"/>
        <v>1</v>
      </c>
      <c r="AD316" s="60" t="str">
        <f t="shared" si="102"/>
        <v>H23ECP.</v>
      </c>
      <c r="AE316" s="60" t="str">
        <f t="shared" si="103"/>
        <v>H23ECP</v>
      </c>
      <c r="AF316" s="68"/>
      <c r="AG316" s="68"/>
      <c r="AH316" s="68"/>
      <c r="AI316" s="15"/>
      <c r="AJ316" s="15"/>
      <c r="AK316" s="15"/>
      <c r="AL316" s="15"/>
      <c r="AM316" s="15"/>
      <c r="AN316" s="15"/>
      <c r="AO316" s="15"/>
    </row>
    <row r="317" spans="1:41" s="2" customFormat="1" ht="249.95" customHeight="1" x14ac:dyDescent="0.2">
      <c r="A317" s="79">
        <f t="shared" si="106"/>
        <v>274</v>
      </c>
      <c r="B317" s="90">
        <v>316</v>
      </c>
      <c r="C317" s="109" t="s">
        <v>2527</v>
      </c>
      <c r="D317" s="109" t="s">
        <v>530</v>
      </c>
      <c r="E317" s="115" t="s">
        <v>1862</v>
      </c>
      <c r="F317" s="115" t="s">
        <v>531</v>
      </c>
      <c r="G317" s="115" t="s">
        <v>1860</v>
      </c>
      <c r="H317" s="115" t="s">
        <v>1861</v>
      </c>
      <c r="I317" s="118" t="s">
        <v>9</v>
      </c>
      <c r="J317" s="90">
        <v>1</v>
      </c>
      <c r="K317" s="116">
        <v>43040</v>
      </c>
      <c r="L317" s="116">
        <v>43099</v>
      </c>
      <c r="M317" s="117">
        <f t="shared" si="94"/>
        <v>8.4285714285714288</v>
      </c>
      <c r="N317" s="79" t="s">
        <v>1715</v>
      </c>
      <c r="O317" s="85">
        <v>0</v>
      </c>
      <c r="P317" s="79"/>
      <c r="Q317" s="88">
        <f t="shared" si="95"/>
        <v>0</v>
      </c>
      <c r="R317" s="89">
        <f t="shared" si="96"/>
        <v>0</v>
      </c>
      <c r="S317" s="89">
        <f t="shared" ca="1" si="97"/>
        <v>0</v>
      </c>
      <c r="T317" s="89">
        <f t="shared" ca="1" si="98"/>
        <v>8.4285714285714288</v>
      </c>
      <c r="U317" s="90" t="str">
        <f t="shared" ca="1" si="101"/>
        <v>NO</v>
      </c>
      <c r="V317" s="148" t="str">
        <f t="shared" ca="1" si="99"/>
        <v>VENCIDO</v>
      </c>
      <c r="W317" s="148" t="str">
        <f t="shared" ca="1" si="100"/>
        <v>VENCIDO</v>
      </c>
      <c r="X317" s="149" t="s">
        <v>535</v>
      </c>
      <c r="Y317" s="149" t="s">
        <v>559</v>
      </c>
      <c r="Z317" s="149">
        <f t="shared" si="105"/>
        <v>1</v>
      </c>
      <c r="AA317" s="149" t="str">
        <f t="shared" si="107"/>
        <v>H24ECP - 1</v>
      </c>
      <c r="AB317" s="60">
        <f t="shared" ca="1" si="108"/>
        <v>1</v>
      </c>
      <c r="AC317" s="60">
        <f t="shared" ca="1" si="104"/>
        <v>1</v>
      </c>
      <c r="AD317" s="60" t="str">
        <f t="shared" si="102"/>
        <v>H24ECP.</v>
      </c>
      <c r="AE317" s="60" t="str">
        <f t="shared" si="103"/>
        <v>H24ECP</v>
      </c>
      <c r="AF317" s="68"/>
      <c r="AG317" s="68"/>
      <c r="AH317" s="68"/>
      <c r="AI317" s="15"/>
      <c r="AJ317" s="15"/>
      <c r="AK317" s="15"/>
      <c r="AL317" s="15"/>
      <c r="AM317" s="15"/>
      <c r="AN317" s="15"/>
      <c r="AO317" s="15"/>
    </row>
    <row r="318" spans="1:41" s="2" customFormat="1" ht="249.95" customHeight="1" x14ac:dyDescent="0.2">
      <c r="A318" s="79">
        <f t="shared" si="106"/>
        <v>275</v>
      </c>
      <c r="B318" s="90">
        <v>317</v>
      </c>
      <c r="C318" s="109" t="s">
        <v>2528</v>
      </c>
      <c r="D318" s="109" t="s">
        <v>24</v>
      </c>
      <c r="E318" s="115" t="s">
        <v>853</v>
      </c>
      <c r="F318" s="115" t="s">
        <v>532</v>
      </c>
      <c r="G318" s="115" t="s">
        <v>1863</v>
      </c>
      <c r="H318" s="115" t="s">
        <v>1864</v>
      </c>
      <c r="I318" s="118" t="s">
        <v>1754</v>
      </c>
      <c r="J318" s="90">
        <v>1</v>
      </c>
      <c r="K318" s="116">
        <v>43040</v>
      </c>
      <c r="L318" s="116">
        <v>43099</v>
      </c>
      <c r="M318" s="117">
        <f t="shared" si="94"/>
        <v>8.4285714285714288</v>
      </c>
      <c r="N318" s="79" t="s">
        <v>1715</v>
      </c>
      <c r="O318" s="85">
        <v>1</v>
      </c>
      <c r="P318" s="79"/>
      <c r="Q318" s="88">
        <f t="shared" si="95"/>
        <v>100</v>
      </c>
      <c r="R318" s="89">
        <f t="shared" si="96"/>
        <v>8.4285714285714288</v>
      </c>
      <c r="S318" s="89">
        <f t="shared" ca="1" si="97"/>
        <v>8.4285714285714288</v>
      </c>
      <c r="T318" s="89">
        <f t="shared" ca="1" si="98"/>
        <v>8.4285714285714288</v>
      </c>
      <c r="U318" s="90" t="str">
        <f t="shared" si="101"/>
        <v>SI</v>
      </c>
      <c r="V318" s="148" t="str">
        <f t="shared" si="99"/>
        <v>CUMPLIDO</v>
      </c>
      <c r="W318" s="148" t="str">
        <f t="shared" si="100"/>
        <v>CUMPLIDO</v>
      </c>
      <c r="X318" s="149" t="s">
        <v>535</v>
      </c>
      <c r="Y318" s="149" t="s">
        <v>560</v>
      </c>
      <c r="Z318" s="149">
        <f t="shared" si="105"/>
        <v>1</v>
      </c>
      <c r="AA318" s="149" t="str">
        <f t="shared" si="107"/>
        <v>H25ECP - 1</v>
      </c>
      <c r="AB318" s="60">
        <f t="shared" si="108"/>
        <v>5</v>
      </c>
      <c r="AC318" s="60">
        <f t="shared" si="104"/>
        <v>5</v>
      </c>
      <c r="AD318" s="60" t="str">
        <f t="shared" si="102"/>
        <v>H25ECP.</v>
      </c>
      <c r="AE318" s="60" t="str">
        <f t="shared" si="103"/>
        <v>H25ECP</v>
      </c>
      <c r="AF318" s="68"/>
      <c r="AG318" s="68"/>
      <c r="AH318" s="68"/>
      <c r="AI318" s="15"/>
      <c r="AJ318" s="15"/>
      <c r="AK318" s="15"/>
      <c r="AL318" s="15"/>
      <c r="AM318" s="15"/>
      <c r="AN318" s="15"/>
      <c r="AO318" s="15"/>
    </row>
    <row r="319" spans="1:41" s="2" customFormat="1" ht="249.95" customHeight="1" x14ac:dyDescent="0.2">
      <c r="A319" s="79">
        <f t="shared" si="106"/>
        <v>276</v>
      </c>
      <c r="B319" s="90">
        <v>318</v>
      </c>
      <c r="C319" s="109" t="s">
        <v>2528</v>
      </c>
      <c r="D319" s="109" t="s">
        <v>24</v>
      </c>
      <c r="E319" s="115" t="s">
        <v>854</v>
      </c>
      <c r="F319" s="115" t="s">
        <v>533</v>
      </c>
      <c r="G319" s="115" t="s">
        <v>1400</v>
      </c>
      <c r="H319" s="115" t="s">
        <v>1405</v>
      </c>
      <c r="I319" s="118" t="s">
        <v>485</v>
      </c>
      <c r="J319" s="90">
        <v>2</v>
      </c>
      <c r="K319" s="116">
        <v>43040</v>
      </c>
      <c r="L319" s="116">
        <v>43403</v>
      </c>
      <c r="M319" s="117">
        <f t="shared" si="94"/>
        <v>51.857142857142854</v>
      </c>
      <c r="N319" s="79" t="s">
        <v>1236</v>
      </c>
      <c r="O319" s="85">
        <v>0</v>
      </c>
      <c r="P319" s="79"/>
      <c r="Q319" s="88">
        <f t="shared" si="95"/>
        <v>0</v>
      </c>
      <c r="R319" s="89">
        <f t="shared" si="96"/>
        <v>0</v>
      </c>
      <c r="S319" s="89">
        <f t="shared" ca="1" si="97"/>
        <v>0</v>
      </c>
      <c r="T319" s="89">
        <f t="shared" ca="1" si="98"/>
        <v>51.857142857142854</v>
      </c>
      <c r="U319" s="90" t="str">
        <f t="shared" ca="1" si="101"/>
        <v>NO</v>
      </c>
      <c r="V319" s="148" t="str">
        <f t="shared" ca="1" si="99"/>
        <v>VENCIDO</v>
      </c>
      <c r="W319" s="148" t="str">
        <f t="shared" ca="1" si="100"/>
        <v>VENCIDO</v>
      </c>
      <c r="X319" s="149" t="s">
        <v>535</v>
      </c>
      <c r="Y319" s="149" t="s">
        <v>561</v>
      </c>
      <c r="Z319" s="149">
        <f t="shared" si="105"/>
        <v>1</v>
      </c>
      <c r="AA319" s="149" t="str">
        <f t="shared" si="107"/>
        <v>H26ECP - 1</v>
      </c>
      <c r="AB319" s="60">
        <f t="shared" ca="1" si="108"/>
        <v>1</v>
      </c>
      <c r="AC319" s="60">
        <f t="shared" ca="1" si="104"/>
        <v>1</v>
      </c>
      <c r="AD319" s="60" t="str">
        <f t="shared" si="102"/>
        <v>H26ECP.</v>
      </c>
      <c r="AE319" s="60" t="str">
        <f t="shared" si="103"/>
        <v>H26ECP</v>
      </c>
      <c r="AF319" s="68"/>
      <c r="AG319" s="68"/>
      <c r="AH319" s="68"/>
      <c r="AI319" s="15"/>
      <c r="AJ319" s="15"/>
      <c r="AK319" s="15"/>
      <c r="AL319" s="15"/>
      <c r="AM319" s="15"/>
      <c r="AN319" s="15"/>
      <c r="AO319" s="15"/>
    </row>
    <row r="320" spans="1:41" s="2" customFormat="1" ht="249.95" customHeight="1" x14ac:dyDescent="0.2">
      <c r="A320" s="79">
        <f t="shared" si="106"/>
        <v>277</v>
      </c>
      <c r="B320" s="90">
        <v>319</v>
      </c>
      <c r="C320" s="109" t="s">
        <v>2527</v>
      </c>
      <c r="D320" s="109" t="s">
        <v>33</v>
      </c>
      <c r="E320" s="115" t="s">
        <v>1682</v>
      </c>
      <c r="F320" s="115" t="s">
        <v>480</v>
      </c>
      <c r="G320" s="115" t="s">
        <v>1680</v>
      </c>
      <c r="H320" s="115" t="s">
        <v>1676</v>
      </c>
      <c r="I320" s="118" t="s">
        <v>1677</v>
      </c>
      <c r="J320" s="90">
        <v>1</v>
      </c>
      <c r="K320" s="116">
        <v>43040</v>
      </c>
      <c r="L320" s="116">
        <v>43099</v>
      </c>
      <c r="M320" s="117">
        <f t="shared" si="94"/>
        <v>8.4285714285714288</v>
      </c>
      <c r="N320" s="79" t="s">
        <v>1482</v>
      </c>
      <c r="O320" s="85">
        <v>1</v>
      </c>
      <c r="P320" s="79"/>
      <c r="Q320" s="88">
        <f t="shared" si="95"/>
        <v>100</v>
      </c>
      <c r="R320" s="89">
        <f t="shared" si="96"/>
        <v>8.4285714285714288</v>
      </c>
      <c r="S320" s="89">
        <f t="shared" ca="1" si="97"/>
        <v>8.4285714285714288</v>
      </c>
      <c r="T320" s="89">
        <f t="shared" ca="1" si="98"/>
        <v>8.4285714285714288</v>
      </c>
      <c r="U320" s="90" t="str">
        <f t="shared" si="101"/>
        <v>SI</v>
      </c>
      <c r="V320" s="148" t="str">
        <f t="shared" si="99"/>
        <v>CUMPLIDO</v>
      </c>
      <c r="W320" s="148" t="str">
        <f t="shared" si="100"/>
        <v>CUMPLIDO</v>
      </c>
      <c r="X320" s="149" t="s">
        <v>534</v>
      </c>
      <c r="Y320" s="149" t="s">
        <v>489</v>
      </c>
      <c r="Z320" s="149">
        <f t="shared" si="105"/>
        <v>1</v>
      </c>
      <c r="AA320" s="149" t="str">
        <f t="shared" si="107"/>
        <v>H1EVP - 1</v>
      </c>
      <c r="AB320" s="60">
        <f t="shared" si="108"/>
        <v>5</v>
      </c>
      <c r="AC320" s="60">
        <f t="shared" si="104"/>
        <v>5</v>
      </c>
      <c r="AD320" s="60" t="str">
        <f t="shared" si="102"/>
        <v>H1EVP.</v>
      </c>
      <c r="AE320" s="60" t="str">
        <f t="shared" si="103"/>
        <v>H1EVP</v>
      </c>
      <c r="AF320" s="68"/>
      <c r="AG320" s="68"/>
      <c r="AH320" s="68"/>
      <c r="AI320" s="15"/>
      <c r="AJ320" s="15"/>
      <c r="AK320" s="15"/>
      <c r="AL320" s="15"/>
      <c r="AM320" s="15"/>
      <c r="AN320" s="15"/>
      <c r="AO320" s="15"/>
    </row>
    <row r="321" spans="1:41" s="2" customFormat="1" ht="249.95" customHeight="1" x14ac:dyDescent="0.2">
      <c r="A321" s="79"/>
      <c r="B321" s="90">
        <v>320</v>
      </c>
      <c r="C321" s="109"/>
      <c r="D321" s="109" t="s">
        <v>33</v>
      </c>
      <c r="E321" s="95" t="s">
        <v>1681</v>
      </c>
      <c r="F321" s="115" t="s">
        <v>1683</v>
      </c>
      <c r="G321" s="115" t="s">
        <v>2541</v>
      </c>
      <c r="H321" s="115" t="s">
        <v>1678</v>
      </c>
      <c r="I321" s="90" t="s">
        <v>1679</v>
      </c>
      <c r="J321" s="90">
        <v>1</v>
      </c>
      <c r="K321" s="116">
        <v>43040</v>
      </c>
      <c r="L321" s="116">
        <v>43099</v>
      </c>
      <c r="M321" s="117">
        <f t="shared" si="94"/>
        <v>8.4285714285714288</v>
      </c>
      <c r="N321" s="79" t="s">
        <v>1482</v>
      </c>
      <c r="O321" s="85">
        <v>1</v>
      </c>
      <c r="P321" s="79"/>
      <c r="Q321" s="88">
        <f t="shared" si="95"/>
        <v>100</v>
      </c>
      <c r="R321" s="89">
        <f t="shared" si="96"/>
        <v>8.4285714285714288</v>
      </c>
      <c r="S321" s="89">
        <f t="shared" ca="1" si="97"/>
        <v>8.4285714285714288</v>
      </c>
      <c r="T321" s="89">
        <f t="shared" ca="1" si="98"/>
        <v>8.4285714285714288</v>
      </c>
      <c r="U321" s="90" t="str">
        <f t="shared" si="101"/>
        <v>NO</v>
      </c>
      <c r="V321" s="148" t="str">
        <f t="shared" si="99"/>
        <v>CUMPLIDO</v>
      </c>
      <c r="W321" s="148" t="str">
        <f t="shared" si="100"/>
        <v/>
      </c>
      <c r="X321" s="149" t="s">
        <v>534</v>
      </c>
      <c r="Y321" s="149" t="s">
        <v>489</v>
      </c>
      <c r="Z321" s="149">
        <f t="shared" si="105"/>
        <v>2</v>
      </c>
      <c r="AA321" s="149" t="str">
        <f t="shared" si="107"/>
        <v>H1EVP - 2</v>
      </c>
      <c r="AB321" s="60">
        <f t="shared" si="108"/>
        <v>5</v>
      </c>
      <c r="AC321" s="60">
        <f t="shared" si="104"/>
        <v>5</v>
      </c>
      <c r="AD321" s="60" t="str">
        <f t="shared" si="102"/>
        <v>H1EVP.</v>
      </c>
      <c r="AE321" s="60" t="str">
        <f t="shared" si="103"/>
        <v>H1EVP</v>
      </c>
      <c r="AF321" s="68"/>
      <c r="AG321" s="68"/>
      <c r="AH321" s="68"/>
      <c r="AI321" s="15"/>
      <c r="AJ321" s="15"/>
      <c r="AK321" s="15"/>
      <c r="AL321" s="15"/>
      <c r="AM321" s="15"/>
      <c r="AN321" s="15"/>
      <c r="AO321" s="15"/>
    </row>
    <row r="322" spans="1:41" s="2" customFormat="1" ht="249.95" customHeight="1" x14ac:dyDescent="0.2">
      <c r="A322" s="79">
        <v>278</v>
      </c>
      <c r="B322" s="90">
        <v>321</v>
      </c>
      <c r="C322" s="109" t="s">
        <v>2527</v>
      </c>
      <c r="D322" s="109" t="s">
        <v>481</v>
      </c>
      <c r="E322" s="115" t="s">
        <v>2045</v>
      </c>
      <c r="F322" s="115" t="s">
        <v>482</v>
      </c>
      <c r="G322" s="115" t="s">
        <v>1687</v>
      </c>
      <c r="H322" s="115" t="s">
        <v>1684</v>
      </c>
      <c r="I322" s="90" t="s">
        <v>1685</v>
      </c>
      <c r="J322" s="90">
        <v>1</v>
      </c>
      <c r="K322" s="116">
        <v>43040</v>
      </c>
      <c r="L322" s="116">
        <v>43099</v>
      </c>
      <c r="M322" s="117">
        <f t="shared" si="94"/>
        <v>8.4285714285714288</v>
      </c>
      <c r="N322" s="79" t="s">
        <v>1482</v>
      </c>
      <c r="O322" s="85">
        <v>1</v>
      </c>
      <c r="P322" s="79"/>
      <c r="Q322" s="88">
        <f t="shared" si="95"/>
        <v>100</v>
      </c>
      <c r="R322" s="89">
        <f t="shared" si="96"/>
        <v>8.4285714285714288</v>
      </c>
      <c r="S322" s="89">
        <f t="shared" ca="1" si="97"/>
        <v>8.4285714285714288</v>
      </c>
      <c r="T322" s="89">
        <f t="shared" ca="1" si="98"/>
        <v>8.4285714285714288</v>
      </c>
      <c r="U322" s="90" t="str">
        <f t="shared" si="101"/>
        <v>SI</v>
      </c>
      <c r="V322" s="148" t="str">
        <f t="shared" si="99"/>
        <v>CUMPLIDO</v>
      </c>
      <c r="W322" s="148" t="str">
        <f t="shared" si="100"/>
        <v>CUMPLIDO</v>
      </c>
      <c r="X322" s="149" t="s">
        <v>534</v>
      </c>
      <c r="Y322" s="149" t="s">
        <v>490</v>
      </c>
      <c r="Z322" s="149">
        <f t="shared" si="105"/>
        <v>1</v>
      </c>
      <c r="AA322" s="149" t="str">
        <f t="shared" si="107"/>
        <v>H2EVP - 1</v>
      </c>
      <c r="AB322" s="60">
        <f t="shared" si="108"/>
        <v>5</v>
      </c>
      <c r="AC322" s="60">
        <f t="shared" si="104"/>
        <v>5</v>
      </c>
      <c r="AD322" s="60" t="str">
        <f t="shared" si="102"/>
        <v>H2EVP.</v>
      </c>
      <c r="AE322" s="60" t="str">
        <f t="shared" si="103"/>
        <v>H2EVP</v>
      </c>
      <c r="AF322" s="68"/>
      <c r="AG322" s="68"/>
      <c r="AH322" s="68"/>
      <c r="AI322" s="15"/>
      <c r="AJ322" s="15"/>
      <c r="AK322" s="15"/>
      <c r="AL322" s="15"/>
      <c r="AM322" s="15"/>
      <c r="AN322" s="15"/>
      <c r="AO322" s="15"/>
    </row>
    <row r="323" spans="1:41" s="2" customFormat="1" ht="249.95" customHeight="1" x14ac:dyDescent="0.2">
      <c r="A323" s="79"/>
      <c r="B323" s="90">
        <v>322</v>
      </c>
      <c r="C323" s="109"/>
      <c r="D323" s="109" t="s">
        <v>481</v>
      </c>
      <c r="E323" s="115" t="s">
        <v>1689</v>
      </c>
      <c r="F323" s="115" t="s">
        <v>482</v>
      </c>
      <c r="G323" s="115" t="s">
        <v>1688</v>
      </c>
      <c r="H323" s="115" t="s">
        <v>1686</v>
      </c>
      <c r="I323" s="90" t="s">
        <v>1668</v>
      </c>
      <c r="J323" s="90">
        <v>1</v>
      </c>
      <c r="K323" s="116">
        <v>43132</v>
      </c>
      <c r="L323" s="116">
        <v>43250</v>
      </c>
      <c r="M323" s="117">
        <f t="shared" si="94"/>
        <v>16.857142857142858</v>
      </c>
      <c r="N323" s="79" t="s">
        <v>1482</v>
      </c>
      <c r="O323" s="85">
        <v>1</v>
      </c>
      <c r="P323" s="79"/>
      <c r="Q323" s="88">
        <f t="shared" si="95"/>
        <v>100</v>
      </c>
      <c r="R323" s="89">
        <f t="shared" si="96"/>
        <v>16.857142857142858</v>
      </c>
      <c r="S323" s="89">
        <f t="shared" ca="1" si="97"/>
        <v>16.857142857142858</v>
      </c>
      <c r="T323" s="89">
        <f t="shared" ca="1" si="98"/>
        <v>16.857142857142858</v>
      </c>
      <c r="U323" s="90" t="str">
        <f t="shared" si="101"/>
        <v>NO</v>
      </c>
      <c r="V323" s="148" t="str">
        <f t="shared" si="99"/>
        <v>CUMPLIDO</v>
      </c>
      <c r="W323" s="148" t="str">
        <f t="shared" si="100"/>
        <v/>
      </c>
      <c r="X323" s="149" t="s">
        <v>534</v>
      </c>
      <c r="Y323" s="149" t="s">
        <v>490</v>
      </c>
      <c r="Z323" s="149">
        <f t="shared" si="105"/>
        <v>2</v>
      </c>
      <c r="AA323" s="149" t="str">
        <f>CONCATENATE(Y323," - ",Z323)</f>
        <v>H2EVP - 2</v>
      </c>
      <c r="AB323" s="60">
        <f t="shared" si="108"/>
        <v>5</v>
      </c>
      <c r="AC323" s="60">
        <f t="shared" si="104"/>
        <v>5</v>
      </c>
      <c r="AD323" s="60" t="str">
        <f t="shared" si="102"/>
        <v>H2EVP.</v>
      </c>
      <c r="AE323" s="60" t="str">
        <f t="shared" si="103"/>
        <v>H2EVP</v>
      </c>
      <c r="AF323" s="68"/>
      <c r="AG323" s="68"/>
      <c r="AH323" s="68"/>
      <c r="AI323" s="15"/>
      <c r="AJ323" s="15"/>
      <c r="AK323" s="15"/>
      <c r="AL323" s="15"/>
      <c r="AM323" s="15"/>
      <c r="AN323" s="15"/>
      <c r="AO323" s="15"/>
    </row>
    <row r="324" spans="1:41" s="2" customFormat="1" ht="249.95" customHeight="1" x14ac:dyDescent="0.2">
      <c r="A324" s="79">
        <v>279</v>
      </c>
      <c r="B324" s="90">
        <v>323</v>
      </c>
      <c r="C324" s="109" t="s">
        <v>2528</v>
      </c>
      <c r="D324" s="109" t="s">
        <v>483</v>
      </c>
      <c r="E324" s="95" t="s">
        <v>1690</v>
      </c>
      <c r="F324" s="115" t="s">
        <v>484</v>
      </c>
      <c r="G324" s="115" t="s">
        <v>2542</v>
      </c>
      <c r="H324" s="115" t="s">
        <v>2543</v>
      </c>
      <c r="I324" s="118" t="s">
        <v>1691</v>
      </c>
      <c r="J324" s="90">
        <v>1</v>
      </c>
      <c r="K324" s="116">
        <v>43040</v>
      </c>
      <c r="L324" s="116">
        <v>43099</v>
      </c>
      <c r="M324" s="117">
        <f t="shared" ref="M324:M387" si="109">(+L324-K324)/7</f>
        <v>8.4285714285714288</v>
      </c>
      <c r="N324" s="79" t="s">
        <v>1482</v>
      </c>
      <c r="O324" s="85">
        <v>1</v>
      </c>
      <c r="P324" s="79"/>
      <c r="Q324" s="88">
        <f t="shared" si="95"/>
        <v>100</v>
      </c>
      <c r="R324" s="89">
        <f t="shared" si="96"/>
        <v>8.4285714285714288</v>
      </c>
      <c r="S324" s="89">
        <f t="shared" ca="1" si="97"/>
        <v>8.4285714285714288</v>
      </c>
      <c r="T324" s="89">
        <f t="shared" ca="1" si="98"/>
        <v>8.4285714285714288</v>
      </c>
      <c r="U324" s="90" t="str">
        <f t="shared" si="101"/>
        <v>SI</v>
      </c>
      <c r="V324" s="148" t="str">
        <f t="shared" si="99"/>
        <v>CUMPLIDO</v>
      </c>
      <c r="W324" s="148" t="str">
        <f t="shared" si="100"/>
        <v>CUMPLIDO</v>
      </c>
      <c r="X324" s="149" t="s">
        <v>534</v>
      </c>
      <c r="Y324" s="149" t="s">
        <v>491</v>
      </c>
      <c r="Z324" s="149">
        <f t="shared" si="105"/>
        <v>1</v>
      </c>
      <c r="AA324" s="149" t="str">
        <f t="shared" ref="AA324:AA387" si="110">CONCATENATE(Y324," - ",Z324)</f>
        <v>H3EVP - 1</v>
      </c>
      <c r="AB324" s="60">
        <f t="shared" si="108"/>
        <v>5</v>
      </c>
      <c r="AC324" s="60">
        <f t="shared" si="104"/>
        <v>5</v>
      </c>
      <c r="AD324" s="60" t="str">
        <f t="shared" si="102"/>
        <v>H3EVP.</v>
      </c>
      <c r="AE324" s="60" t="str">
        <f t="shared" si="103"/>
        <v>H3EVP</v>
      </c>
      <c r="AF324" s="68"/>
      <c r="AG324" s="68"/>
      <c r="AH324" s="68"/>
      <c r="AI324" s="15"/>
      <c r="AJ324" s="15"/>
      <c r="AK324" s="15"/>
      <c r="AL324" s="15"/>
      <c r="AM324" s="15"/>
      <c r="AN324" s="15"/>
      <c r="AO324" s="15"/>
    </row>
    <row r="325" spans="1:41" s="2" customFormat="1" ht="249.95" customHeight="1" x14ac:dyDescent="0.2">
      <c r="A325" s="79">
        <f t="shared" si="106"/>
        <v>280</v>
      </c>
      <c r="B325" s="90">
        <v>324</v>
      </c>
      <c r="C325" s="109" t="s">
        <v>2527</v>
      </c>
      <c r="D325" s="109" t="s">
        <v>24</v>
      </c>
      <c r="E325" s="95" t="s">
        <v>1879</v>
      </c>
      <c r="F325" s="115" t="s">
        <v>1693</v>
      </c>
      <c r="G325" s="115" t="s">
        <v>1878</v>
      </c>
      <c r="H325" s="115" t="s">
        <v>1692</v>
      </c>
      <c r="I325" s="118" t="s">
        <v>485</v>
      </c>
      <c r="J325" s="90">
        <v>12</v>
      </c>
      <c r="K325" s="116">
        <v>43040</v>
      </c>
      <c r="L325" s="116">
        <v>43099</v>
      </c>
      <c r="M325" s="117">
        <f t="shared" si="109"/>
        <v>8.4285714285714288</v>
      </c>
      <c r="N325" s="79" t="s">
        <v>1482</v>
      </c>
      <c r="O325" s="85">
        <v>12</v>
      </c>
      <c r="P325" s="79"/>
      <c r="Q325" s="88">
        <f t="shared" si="95"/>
        <v>100</v>
      </c>
      <c r="R325" s="89">
        <f t="shared" si="96"/>
        <v>8.4285714285714288</v>
      </c>
      <c r="S325" s="89">
        <f t="shared" ca="1" si="97"/>
        <v>8.4285714285714288</v>
      </c>
      <c r="T325" s="89">
        <f t="shared" ca="1" si="98"/>
        <v>8.4285714285714288</v>
      </c>
      <c r="U325" s="90" t="str">
        <f t="shared" si="101"/>
        <v>SI</v>
      </c>
      <c r="V325" s="148" t="str">
        <f t="shared" si="99"/>
        <v>CUMPLIDO</v>
      </c>
      <c r="W325" s="148" t="str">
        <f t="shared" si="100"/>
        <v>CUMPLIDO</v>
      </c>
      <c r="X325" s="149" t="s">
        <v>534</v>
      </c>
      <c r="Y325" s="149" t="s">
        <v>492</v>
      </c>
      <c r="Z325" s="149">
        <f t="shared" si="105"/>
        <v>1</v>
      </c>
      <c r="AA325" s="149" t="str">
        <f t="shared" si="110"/>
        <v>H4EVP - 1</v>
      </c>
      <c r="AB325" s="60">
        <f t="shared" si="108"/>
        <v>5</v>
      </c>
      <c r="AC325" s="60">
        <f t="shared" si="104"/>
        <v>5</v>
      </c>
      <c r="AD325" s="60" t="str">
        <f t="shared" si="102"/>
        <v>H4EVP.</v>
      </c>
      <c r="AE325" s="60" t="str">
        <f t="shared" si="103"/>
        <v>H4EVP</v>
      </c>
      <c r="AF325" s="68"/>
      <c r="AG325" s="68"/>
      <c r="AH325" s="68"/>
      <c r="AI325" s="15"/>
      <c r="AJ325" s="15"/>
      <c r="AK325" s="15"/>
      <c r="AL325" s="15"/>
      <c r="AM325" s="15"/>
      <c r="AN325" s="15"/>
      <c r="AO325" s="15"/>
    </row>
    <row r="326" spans="1:41" s="2" customFormat="1" ht="249.95" customHeight="1" x14ac:dyDescent="0.2">
      <c r="A326" s="79"/>
      <c r="B326" s="90">
        <v>325</v>
      </c>
      <c r="C326" s="109"/>
      <c r="D326" s="109" t="s">
        <v>24</v>
      </c>
      <c r="E326" s="95" t="s">
        <v>1695</v>
      </c>
      <c r="F326" s="115" t="s">
        <v>1693</v>
      </c>
      <c r="G326" s="102" t="s">
        <v>1880</v>
      </c>
      <c r="H326" s="102" t="s">
        <v>1734</v>
      </c>
      <c r="I326" s="79" t="s">
        <v>1735</v>
      </c>
      <c r="J326" s="132">
        <v>3</v>
      </c>
      <c r="K326" s="110">
        <v>43040</v>
      </c>
      <c r="L326" s="110">
        <v>43099</v>
      </c>
      <c r="M326" s="117">
        <f t="shared" si="109"/>
        <v>8.4285714285714288</v>
      </c>
      <c r="N326" s="79" t="s">
        <v>1694</v>
      </c>
      <c r="O326" s="85">
        <v>3</v>
      </c>
      <c r="P326" s="79"/>
      <c r="Q326" s="88">
        <f t="shared" si="95"/>
        <v>100</v>
      </c>
      <c r="R326" s="89">
        <f t="shared" si="96"/>
        <v>8.4285714285714288</v>
      </c>
      <c r="S326" s="89">
        <f t="shared" ca="1" si="97"/>
        <v>8.4285714285714288</v>
      </c>
      <c r="T326" s="89">
        <f t="shared" ca="1" si="98"/>
        <v>8.4285714285714288</v>
      </c>
      <c r="U326" s="90" t="str">
        <f t="shared" si="101"/>
        <v>NO</v>
      </c>
      <c r="V326" s="148" t="str">
        <f t="shared" si="99"/>
        <v>CUMPLIDO</v>
      </c>
      <c r="W326" s="148" t="str">
        <f t="shared" si="100"/>
        <v/>
      </c>
      <c r="X326" s="149" t="s">
        <v>534</v>
      </c>
      <c r="Y326" s="149" t="s">
        <v>492</v>
      </c>
      <c r="Z326" s="149">
        <f t="shared" si="105"/>
        <v>2</v>
      </c>
      <c r="AA326" s="149" t="str">
        <f t="shared" si="110"/>
        <v>H4EVP - 2</v>
      </c>
      <c r="AB326" s="60">
        <f t="shared" si="108"/>
        <v>5</v>
      </c>
      <c r="AC326" s="60">
        <f t="shared" si="104"/>
        <v>5</v>
      </c>
      <c r="AD326" s="60" t="str">
        <f t="shared" si="102"/>
        <v>H4EVP.</v>
      </c>
      <c r="AE326" s="60" t="str">
        <f t="shared" si="103"/>
        <v>H4EVP</v>
      </c>
      <c r="AF326" s="68"/>
      <c r="AG326" s="68"/>
      <c r="AH326" s="68"/>
      <c r="AI326" s="15"/>
      <c r="AJ326" s="15"/>
      <c r="AK326" s="15"/>
      <c r="AL326" s="15"/>
      <c r="AM326" s="15"/>
      <c r="AN326" s="15"/>
      <c r="AO326" s="15"/>
    </row>
    <row r="327" spans="1:41" s="2" customFormat="1" ht="249.95" customHeight="1" x14ac:dyDescent="0.2">
      <c r="A327" s="79">
        <v>281</v>
      </c>
      <c r="B327" s="90">
        <v>326</v>
      </c>
      <c r="C327" s="109" t="s">
        <v>2528</v>
      </c>
      <c r="D327" s="109" t="s">
        <v>29</v>
      </c>
      <c r="E327" s="95" t="s">
        <v>2006</v>
      </c>
      <c r="F327" s="115" t="s">
        <v>486</v>
      </c>
      <c r="G327" s="115" t="s">
        <v>2007</v>
      </c>
      <c r="H327" s="115" t="s">
        <v>1697</v>
      </c>
      <c r="I327" s="118" t="s">
        <v>1696</v>
      </c>
      <c r="J327" s="90">
        <v>2</v>
      </c>
      <c r="K327" s="116">
        <v>43132</v>
      </c>
      <c r="L327" s="116">
        <v>43281</v>
      </c>
      <c r="M327" s="117">
        <f t="shared" si="109"/>
        <v>21.285714285714285</v>
      </c>
      <c r="N327" s="79" t="s">
        <v>1482</v>
      </c>
      <c r="O327" s="85">
        <v>2</v>
      </c>
      <c r="P327" s="79"/>
      <c r="Q327" s="88">
        <f t="shared" si="95"/>
        <v>100</v>
      </c>
      <c r="R327" s="89">
        <f t="shared" si="96"/>
        <v>21.285714285714285</v>
      </c>
      <c r="S327" s="89">
        <f t="shared" ca="1" si="97"/>
        <v>21.285714285714285</v>
      </c>
      <c r="T327" s="89">
        <f t="shared" ca="1" si="98"/>
        <v>21.285714285714285</v>
      </c>
      <c r="U327" s="90" t="str">
        <f t="shared" si="101"/>
        <v>SI</v>
      </c>
      <c r="V327" s="148" t="str">
        <f t="shared" si="99"/>
        <v>CUMPLIDO</v>
      </c>
      <c r="W327" s="148" t="str">
        <f t="shared" si="100"/>
        <v>CUMPLIDO</v>
      </c>
      <c r="X327" s="149" t="s">
        <v>534</v>
      </c>
      <c r="Y327" s="149" t="s">
        <v>493</v>
      </c>
      <c r="Z327" s="149">
        <f t="shared" si="105"/>
        <v>1</v>
      </c>
      <c r="AA327" s="149" t="str">
        <f t="shared" si="110"/>
        <v>H5EVP - 1</v>
      </c>
      <c r="AB327" s="60">
        <f t="shared" si="108"/>
        <v>5</v>
      </c>
      <c r="AC327" s="60">
        <f t="shared" si="104"/>
        <v>5</v>
      </c>
      <c r="AD327" s="60" t="str">
        <f t="shared" si="102"/>
        <v>H5EVP.</v>
      </c>
      <c r="AE327" s="60" t="str">
        <f t="shared" si="103"/>
        <v>H5EVP</v>
      </c>
      <c r="AF327" s="68"/>
      <c r="AG327" s="68"/>
      <c r="AH327" s="68"/>
      <c r="AI327" s="15"/>
      <c r="AJ327" s="15"/>
      <c r="AK327" s="15"/>
      <c r="AL327" s="15"/>
      <c r="AM327" s="15"/>
      <c r="AN327" s="15"/>
      <c r="AO327" s="15"/>
    </row>
    <row r="328" spans="1:41" s="2" customFormat="1" ht="249.95" customHeight="1" x14ac:dyDescent="0.2">
      <c r="A328" s="79">
        <f t="shared" si="106"/>
        <v>282</v>
      </c>
      <c r="B328" s="90">
        <v>327</v>
      </c>
      <c r="C328" s="109" t="s">
        <v>2529</v>
      </c>
      <c r="D328" s="109" t="s">
        <v>487</v>
      </c>
      <c r="E328" s="115" t="s">
        <v>2223</v>
      </c>
      <c r="F328" s="115" t="s">
        <v>488</v>
      </c>
      <c r="G328" s="115" t="s">
        <v>1700</v>
      </c>
      <c r="H328" s="115" t="s">
        <v>1698</v>
      </c>
      <c r="I328" s="118" t="s">
        <v>1699</v>
      </c>
      <c r="J328" s="90">
        <v>1</v>
      </c>
      <c r="K328" s="116">
        <v>43040</v>
      </c>
      <c r="L328" s="116">
        <v>43099</v>
      </c>
      <c r="M328" s="117">
        <f t="shared" si="109"/>
        <v>8.4285714285714288</v>
      </c>
      <c r="N328" s="79" t="s">
        <v>1482</v>
      </c>
      <c r="O328" s="85">
        <v>1</v>
      </c>
      <c r="P328" s="79"/>
      <c r="Q328" s="88">
        <f t="shared" ref="Q328:Q391" si="111">IF(O328/J328&gt;1,100,+O328/J328*100)</f>
        <v>100</v>
      </c>
      <c r="R328" s="89">
        <f t="shared" ref="R328:R391" si="112">+M328*Q328/100</f>
        <v>8.4285714285714288</v>
      </c>
      <c r="S328" s="89">
        <f t="shared" ref="S328:S391" ca="1" si="113">IF(L328&lt;=$AG$1,R328,0)</f>
        <v>8.4285714285714288</v>
      </c>
      <c r="T328" s="89">
        <f t="shared" ref="T328:T391" ca="1" si="114">IF($AG$1&gt;=L328,M328,0)</f>
        <v>8.4285714285714288</v>
      </c>
      <c r="U328" s="90" t="str">
        <f t="shared" si="101"/>
        <v>SI</v>
      </c>
      <c r="V328" s="148" t="str">
        <f t="shared" ref="V328:V391" si="115">IF(Q328=100,"CUMPLIDO",IF(L328-$AG$1&lt;0,"VENCIDO",IF(L328-$AG$1&lt;=30,"PRÓXIMO A VENCER",IF(Q328&gt;0,"CON AVANCE","EN TERMINO"))))</f>
        <v>CUMPLIDO</v>
      </c>
      <c r="W328" s="148" t="str">
        <f t="shared" ref="W328:W391" si="116">IF(A328&lt;&gt;"",IF(AC328=1,"VENCIDO",IF(AC328=2,"PRÓXIMO A VENCER",IF(AC328=3,"EN TERMINO",IF(AC328=4,"CON AVANCE",IF(AC328=5,"CUMPLIDO",))))),"")</f>
        <v>CUMPLIDO</v>
      </c>
      <c r="X328" s="149" t="s">
        <v>534</v>
      </c>
      <c r="Y328" s="149" t="s">
        <v>494</v>
      </c>
      <c r="Z328" s="149">
        <f t="shared" si="105"/>
        <v>1</v>
      </c>
      <c r="AA328" s="149" t="str">
        <f t="shared" si="110"/>
        <v>H6EVP - 1</v>
      </c>
      <c r="AB328" s="60">
        <f t="shared" si="108"/>
        <v>5</v>
      </c>
      <c r="AC328" s="60">
        <f t="shared" si="104"/>
        <v>5</v>
      </c>
      <c r="AD328" s="60" t="str">
        <f t="shared" si="102"/>
        <v>H6EVP.</v>
      </c>
      <c r="AE328" s="60" t="str">
        <f t="shared" si="103"/>
        <v>H6EVP</v>
      </c>
      <c r="AF328" s="68"/>
      <c r="AG328" s="68"/>
      <c r="AH328" s="68"/>
      <c r="AI328" s="15"/>
      <c r="AJ328" s="15"/>
      <c r="AK328" s="15"/>
      <c r="AL328" s="15"/>
      <c r="AM328" s="15"/>
      <c r="AN328" s="15"/>
      <c r="AO328" s="15"/>
    </row>
    <row r="329" spans="1:41" s="2" customFormat="1" ht="249.95" customHeight="1" x14ac:dyDescent="0.2">
      <c r="A329" s="79"/>
      <c r="B329" s="90">
        <v>328</v>
      </c>
      <c r="C329" s="109"/>
      <c r="D329" s="109" t="s">
        <v>487</v>
      </c>
      <c r="E329" s="115" t="s">
        <v>1702</v>
      </c>
      <c r="F329" s="115" t="s">
        <v>488</v>
      </c>
      <c r="G329" s="115" t="s">
        <v>1703</v>
      </c>
      <c r="H329" s="115" t="s">
        <v>1678</v>
      </c>
      <c r="I329" s="118" t="s">
        <v>1701</v>
      </c>
      <c r="J329" s="90">
        <v>1</v>
      </c>
      <c r="K329" s="116">
        <v>43040</v>
      </c>
      <c r="L329" s="116">
        <v>43099</v>
      </c>
      <c r="M329" s="117">
        <f t="shared" si="109"/>
        <v>8.4285714285714288</v>
      </c>
      <c r="N329" s="79" t="s">
        <v>1482</v>
      </c>
      <c r="O329" s="85">
        <v>1</v>
      </c>
      <c r="P329" s="79"/>
      <c r="Q329" s="88">
        <f t="shared" si="111"/>
        <v>100</v>
      </c>
      <c r="R329" s="89">
        <f t="shared" si="112"/>
        <v>8.4285714285714288</v>
      </c>
      <c r="S329" s="89">
        <f t="shared" ca="1" si="113"/>
        <v>8.4285714285714288</v>
      </c>
      <c r="T329" s="89">
        <f t="shared" ca="1" si="114"/>
        <v>8.4285714285714288</v>
      </c>
      <c r="U329" s="90" t="str">
        <f t="shared" ref="U329:U392" si="117">IF(W329="CUMPLIDO","SI","NO")</f>
        <v>NO</v>
      </c>
      <c r="V329" s="148" t="str">
        <f t="shared" si="115"/>
        <v>CUMPLIDO</v>
      </c>
      <c r="W329" s="148" t="str">
        <f t="shared" si="116"/>
        <v/>
      </c>
      <c r="X329" s="149" t="s">
        <v>534</v>
      </c>
      <c r="Y329" s="149" t="s">
        <v>494</v>
      </c>
      <c r="Z329" s="149">
        <f t="shared" si="105"/>
        <v>2</v>
      </c>
      <c r="AA329" s="149" t="str">
        <f t="shared" si="110"/>
        <v>H6EVP - 2</v>
      </c>
      <c r="AB329" s="60">
        <f t="shared" si="108"/>
        <v>5</v>
      </c>
      <c r="AC329" s="60">
        <f t="shared" si="104"/>
        <v>5</v>
      </c>
      <c r="AD329" s="60" t="str">
        <f t="shared" ref="AD329:AD392" si="118">IF(A329&lt;&gt;"",MID(E329,1,FIND(" ",E329,1)-1),AD328)</f>
        <v>H6EVP.</v>
      </c>
      <c r="AE329" s="60" t="str">
        <f t="shared" si="103"/>
        <v>H6EVP</v>
      </c>
      <c r="AF329" s="68"/>
      <c r="AG329" s="68"/>
      <c r="AH329" s="68"/>
      <c r="AI329" s="15"/>
      <c r="AJ329" s="15"/>
      <c r="AK329" s="15"/>
      <c r="AL329" s="15"/>
      <c r="AM329" s="15"/>
      <c r="AN329" s="15"/>
      <c r="AO329" s="15"/>
    </row>
    <row r="330" spans="1:41" s="2" customFormat="1" ht="249.95" customHeight="1" x14ac:dyDescent="0.2">
      <c r="A330" s="79">
        <v>283</v>
      </c>
      <c r="B330" s="90">
        <v>329</v>
      </c>
      <c r="C330" s="109" t="s">
        <v>2528</v>
      </c>
      <c r="D330" s="109" t="s">
        <v>24</v>
      </c>
      <c r="E330" s="115" t="s">
        <v>166</v>
      </c>
      <c r="F330" s="115" t="s">
        <v>167</v>
      </c>
      <c r="G330" s="115" t="s">
        <v>960</v>
      </c>
      <c r="H330" s="115" t="s">
        <v>961</v>
      </c>
      <c r="I330" s="118" t="s">
        <v>962</v>
      </c>
      <c r="J330" s="90">
        <v>3</v>
      </c>
      <c r="K330" s="116">
        <v>43040</v>
      </c>
      <c r="L330" s="116">
        <v>43312</v>
      </c>
      <c r="M330" s="117">
        <f t="shared" si="109"/>
        <v>38.857142857142854</v>
      </c>
      <c r="N330" s="79" t="s">
        <v>21</v>
      </c>
      <c r="O330" s="85">
        <v>3</v>
      </c>
      <c r="P330" s="79"/>
      <c r="Q330" s="88">
        <f t="shared" si="111"/>
        <v>100</v>
      </c>
      <c r="R330" s="89">
        <f t="shared" si="112"/>
        <v>38.857142857142854</v>
      </c>
      <c r="S330" s="89">
        <f t="shared" ca="1" si="113"/>
        <v>38.857142857142854</v>
      </c>
      <c r="T330" s="89">
        <f t="shared" ca="1" si="114"/>
        <v>38.857142857142854</v>
      </c>
      <c r="U330" s="90" t="str">
        <f t="shared" si="117"/>
        <v>SI</v>
      </c>
      <c r="V330" s="148" t="str">
        <f t="shared" si="115"/>
        <v>CUMPLIDO</v>
      </c>
      <c r="W330" s="148" t="str">
        <f t="shared" si="116"/>
        <v>CUMPLIDO</v>
      </c>
      <c r="X330" s="149" t="s">
        <v>501</v>
      </c>
      <c r="Y330" s="149" t="s">
        <v>377</v>
      </c>
      <c r="Z330" s="149">
        <f t="shared" si="105"/>
        <v>1</v>
      </c>
      <c r="AA330" s="149" t="str">
        <f t="shared" si="110"/>
        <v>H1R15 - 1</v>
      </c>
      <c r="AB330" s="60">
        <f t="shared" si="108"/>
        <v>5</v>
      </c>
      <c r="AC330" s="60">
        <f t="shared" si="104"/>
        <v>5</v>
      </c>
      <c r="AD330" s="60" t="str">
        <f t="shared" si="118"/>
        <v>H1R15.</v>
      </c>
      <c r="AE330" s="60" t="str">
        <f t="shared" si="103"/>
        <v>H1R15</v>
      </c>
      <c r="AF330" s="68"/>
      <c r="AG330" s="68"/>
      <c r="AH330" s="68"/>
      <c r="AI330" s="15"/>
      <c r="AJ330" s="15"/>
      <c r="AK330" s="15"/>
      <c r="AL330" s="15"/>
      <c r="AM330" s="15"/>
      <c r="AN330" s="15"/>
      <c r="AO330" s="15"/>
    </row>
    <row r="331" spans="1:41" s="2" customFormat="1" ht="249.95" customHeight="1" x14ac:dyDescent="0.2">
      <c r="A331" s="79">
        <f t="shared" si="106"/>
        <v>284</v>
      </c>
      <c r="B331" s="90">
        <v>330</v>
      </c>
      <c r="C331" s="109" t="s">
        <v>2529</v>
      </c>
      <c r="D331" s="109" t="s">
        <v>168</v>
      </c>
      <c r="E331" s="115" t="s">
        <v>1339</v>
      </c>
      <c r="F331" s="115" t="s">
        <v>169</v>
      </c>
      <c r="G331" s="115" t="s">
        <v>2544</v>
      </c>
      <c r="H331" s="95" t="s">
        <v>2545</v>
      </c>
      <c r="I331" s="90" t="s">
        <v>1340</v>
      </c>
      <c r="J331" s="90">
        <v>2</v>
      </c>
      <c r="K331" s="116">
        <v>43040</v>
      </c>
      <c r="L331" s="116">
        <v>43403</v>
      </c>
      <c r="M331" s="117">
        <f t="shared" si="109"/>
        <v>51.857142857142854</v>
      </c>
      <c r="N331" s="79" t="s">
        <v>1236</v>
      </c>
      <c r="O331" s="85">
        <v>0</v>
      </c>
      <c r="P331" s="79"/>
      <c r="Q331" s="88">
        <f t="shared" si="111"/>
        <v>0</v>
      </c>
      <c r="R331" s="89">
        <f t="shared" si="112"/>
        <v>0</v>
      </c>
      <c r="S331" s="89">
        <f t="shared" ca="1" si="113"/>
        <v>0</v>
      </c>
      <c r="T331" s="89">
        <f t="shared" ca="1" si="114"/>
        <v>51.857142857142854</v>
      </c>
      <c r="U331" s="90" t="str">
        <f t="shared" ca="1" si="117"/>
        <v>NO</v>
      </c>
      <c r="V331" s="148" t="str">
        <f t="shared" ca="1" si="115"/>
        <v>VENCIDO</v>
      </c>
      <c r="W331" s="148" t="str">
        <f t="shared" ca="1" si="116"/>
        <v>VENCIDO</v>
      </c>
      <c r="X331" s="149" t="s">
        <v>501</v>
      </c>
      <c r="Y331" s="149" t="s">
        <v>378</v>
      </c>
      <c r="Z331" s="149">
        <f t="shared" si="105"/>
        <v>1</v>
      </c>
      <c r="AA331" s="149" t="str">
        <f t="shared" si="110"/>
        <v>H2R15 - 1</v>
      </c>
      <c r="AB331" s="60">
        <f t="shared" ca="1" si="108"/>
        <v>1</v>
      </c>
      <c r="AC331" s="60">
        <f t="shared" ca="1" si="104"/>
        <v>1</v>
      </c>
      <c r="AD331" s="60" t="str">
        <f t="shared" si="118"/>
        <v>H2R15.</v>
      </c>
      <c r="AE331" s="60" t="str">
        <f t="shared" ref="AE331:AE394" si="119">IFERROR(MID(AD331,1,FIND(".",AD331,1)-1),AD331)</f>
        <v>H2R15</v>
      </c>
      <c r="AF331" s="68"/>
      <c r="AG331" s="68"/>
      <c r="AH331" s="68"/>
      <c r="AI331" s="15"/>
      <c r="AJ331" s="15"/>
      <c r="AK331" s="15"/>
      <c r="AL331" s="15"/>
      <c r="AM331" s="15"/>
      <c r="AN331" s="15"/>
      <c r="AO331" s="15"/>
    </row>
    <row r="332" spans="1:41" s="2" customFormat="1" ht="249.95" customHeight="1" x14ac:dyDescent="0.2">
      <c r="A332" s="79">
        <f t="shared" si="106"/>
        <v>285</v>
      </c>
      <c r="B332" s="90">
        <v>331</v>
      </c>
      <c r="C332" s="109" t="s">
        <v>2527</v>
      </c>
      <c r="D332" s="109" t="s">
        <v>170</v>
      </c>
      <c r="E332" s="95" t="s">
        <v>1341</v>
      </c>
      <c r="F332" s="115" t="s">
        <v>171</v>
      </c>
      <c r="G332" s="115" t="s">
        <v>1342</v>
      </c>
      <c r="H332" s="115" t="s">
        <v>1343</v>
      </c>
      <c r="I332" s="118" t="s">
        <v>1344</v>
      </c>
      <c r="J332" s="90">
        <v>1</v>
      </c>
      <c r="K332" s="116">
        <v>43040</v>
      </c>
      <c r="L332" s="116">
        <v>43099</v>
      </c>
      <c r="M332" s="117">
        <f t="shared" si="109"/>
        <v>8.4285714285714288</v>
      </c>
      <c r="N332" s="79" t="s">
        <v>1236</v>
      </c>
      <c r="O332" s="85">
        <v>1</v>
      </c>
      <c r="P332" s="79"/>
      <c r="Q332" s="88">
        <f t="shared" si="111"/>
        <v>100</v>
      </c>
      <c r="R332" s="89">
        <f t="shared" si="112"/>
        <v>8.4285714285714288</v>
      </c>
      <c r="S332" s="89">
        <f t="shared" ca="1" si="113"/>
        <v>8.4285714285714288</v>
      </c>
      <c r="T332" s="89">
        <f t="shared" ca="1" si="114"/>
        <v>8.4285714285714288</v>
      </c>
      <c r="U332" s="90" t="str">
        <f t="shared" si="117"/>
        <v>SI</v>
      </c>
      <c r="V332" s="148" t="str">
        <f t="shared" si="115"/>
        <v>CUMPLIDO</v>
      </c>
      <c r="W332" s="148" t="str">
        <f t="shared" si="116"/>
        <v>CUMPLIDO</v>
      </c>
      <c r="X332" s="149" t="s">
        <v>501</v>
      </c>
      <c r="Y332" s="149" t="s">
        <v>379</v>
      </c>
      <c r="Z332" s="149">
        <f t="shared" si="105"/>
        <v>1</v>
      </c>
      <c r="AA332" s="149" t="str">
        <f t="shared" si="110"/>
        <v>H3R15 - 1</v>
      </c>
      <c r="AB332" s="60">
        <f t="shared" si="108"/>
        <v>5</v>
      </c>
      <c r="AC332" s="60">
        <f t="shared" si="104"/>
        <v>5</v>
      </c>
      <c r="AD332" s="60" t="str">
        <f t="shared" si="118"/>
        <v>H3R15.</v>
      </c>
      <c r="AE332" s="60" t="str">
        <f t="shared" si="119"/>
        <v>H3R15</v>
      </c>
      <c r="AF332" s="68"/>
      <c r="AG332" s="68"/>
      <c r="AH332" s="68"/>
      <c r="AI332" s="15"/>
      <c r="AJ332" s="15"/>
      <c r="AK332" s="15"/>
      <c r="AL332" s="15"/>
      <c r="AM332" s="15"/>
      <c r="AN332" s="15"/>
      <c r="AO332" s="15"/>
    </row>
    <row r="333" spans="1:41" s="2" customFormat="1" ht="249.95" customHeight="1" x14ac:dyDescent="0.2">
      <c r="A333" s="79">
        <f t="shared" si="106"/>
        <v>286</v>
      </c>
      <c r="B333" s="90">
        <v>332</v>
      </c>
      <c r="C333" s="109" t="s">
        <v>2527</v>
      </c>
      <c r="D333" s="109" t="s">
        <v>24</v>
      </c>
      <c r="E333" s="95" t="s">
        <v>855</v>
      </c>
      <c r="F333" s="115" t="s">
        <v>172</v>
      </c>
      <c r="G333" s="115" t="s">
        <v>1623</v>
      </c>
      <c r="H333" s="115" t="s">
        <v>1624</v>
      </c>
      <c r="I333" s="118" t="s">
        <v>8</v>
      </c>
      <c r="J333" s="90">
        <v>1</v>
      </c>
      <c r="K333" s="116">
        <v>43040</v>
      </c>
      <c r="L333" s="116">
        <v>43099</v>
      </c>
      <c r="M333" s="117">
        <f t="shared" si="109"/>
        <v>8.4285714285714288</v>
      </c>
      <c r="N333" s="79" t="s">
        <v>1482</v>
      </c>
      <c r="O333" s="85">
        <v>1</v>
      </c>
      <c r="P333" s="79"/>
      <c r="Q333" s="88">
        <f t="shared" si="111"/>
        <v>100</v>
      </c>
      <c r="R333" s="89">
        <f t="shared" si="112"/>
        <v>8.4285714285714288</v>
      </c>
      <c r="S333" s="89">
        <f t="shared" ca="1" si="113"/>
        <v>8.4285714285714288</v>
      </c>
      <c r="T333" s="89">
        <f t="shared" ca="1" si="114"/>
        <v>8.4285714285714288</v>
      </c>
      <c r="U333" s="90" t="str">
        <f t="shared" si="117"/>
        <v>SI</v>
      </c>
      <c r="V333" s="148" t="str">
        <f t="shared" si="115"/>
        <v>CUMPLIDO</v>
      </c>
      <c r="W333" s="148" t="str">
        <f t="shared" si="116"/>
        <v>CUMPLIDO</v>
      </c>
      <c r="X333" s="149" t="s">
        <v>501</v>
      </c>
      <c r="Y333" s="149" t="s">
        <v>380</v>
      </c>
      <c r="Z333" s="149">
        <f t="shared" si="105"/>
        <v>1</v>
      </c>
      <c r="AA333" s="149" t="str">
        <f t="shared" si="110"/>
        <v>H4R15 - 1</v>
      </c>
      <c r="AB333" s="60">
        <f t="shared" si="108"/>
        <v>5</v>
      </c>
      <c r="AC333" s="60">
        <f t="shared" si="104"/>
        <v>5</v>
      </c>
      <c r="AD333" s="60" t="str">
        <f t="shared" si="118"/>
        <v>H4R15.</v>
      </c>
      <c r="AE333" s="60" t="str">
        <f t="shared" si="119"/>
        <v>H4R15</v>
      </c>
      <c r="AF333" s="68"/>
      <c r="AG333" s="68"/>
      <c r="AH333" s="68"/>
      <c r="AI333" s="15"/>
      <c r="AJ333" s="15"/>
      <c r="AK333" s="15"/>
      <c r="AL333" s="15"/>
      <c r="AM333" s="15"/>
      <c r="AN333" s="15"/>
      <c r="AO333" s="15"/>
    </row>
    <row r="334" spans="1:41" s="2" customFormat="1" ht="249.95" customHeight="1" x14ac:dyDescent="0.2">
      <c r="A334" s="79">
        <f t="shared" si="106"/>
        <v>287</v>
      </c>
      <c r="B334" s="90">
        <v>333</v>
      </c>
      <c r="C334" s="109" t="s">
        <v>2527</v>
      </c>
      <c r="D334" s="109" t="s">
        <v>36</v>
      </c>
      <c r="E334" s="95" t="s">
        <v>2546</v>
      </c>
      <c r="F334" s="115" t="s">
        <v>173</v>
      </c>
      <c r="G334" s="102" t="s">
        <v>879</v>
      </c>
      <c r="H334" s="102" t="s">
        <v>863</v>
      </c>
      <c r="I334" s="132" t="s">
        <v>61</v>
      </c>
      <c r="J334" s="132">
        <v>3</v>
      </c>
      <c r="K334" s="110">
        <v>43040</v>
      </c>
      <c r="L334" s="110">
        <v>43342</v>
      </c>
      <c r="M334" s="117">
        <f t="shared" si="109"/>
        <v>43.142857142857146</v>
      </c>
      <c r="N334" s="79" t="s">
        <v>23</v>
      </c>
      <c r="O334" s="85">
        <v>3</v>
      </c>
      <c r="P334" s="79"/>
      <c r="Q334" s="88">
        <f t="shared" si="111"/>
        <v>100</v>
      </c>
      <c r="R334" s="89">
        <f t="shared" si="112"/>
        <v>43.142857142857146</v>
      </c>
      <c r="S334" s="89">
        <f t="shared" ca="1" si="113"/>
        <v>43.142857142857146</v>
      </c>
      <c r="T334" s="89">
        <f t="shared" ca="1" si="114"/>
        <v>43.142857142857146</v>
      </c>
      <c r="U334" s="90" t="str">
        <f t="shared" si="117"/>
        <v>SI</v>
      </c>
      <c r="V334" s="148" t="str">
        <f t="shared" si="115"/>
        <v>CUMPLIDO</v>
      </c>
      <c r="W334" s="148" t="str">
        <f t="shared" si="116"/>
        <v>CUMPLIDO</v>
      </c>
      <c r="X334" s="149" t="s">
        <v>501</v>
      </c>
      <c r="Y334" s="149" t="s">
        <v>381</v>
      </c>
      <c r="Z334" s="149">
        <f t="shared" si="105"/>
        <v>1</v>
      </c>
      <c r="AA334" s="149" t="str">
        <f t="shared" si="110"/>
        <v>H5R15 - 1</v>
      </c>
      <c r="AB334" s="60">
        <f t="shared" si="108"/>
        <v>5</v>
      </c>
      <c r="AC334" s="60">
        <f t="shared" si="104"/>
        <v>5</v>
      </c>
      <c r="AD334" s="60" t="str">
        <f t="shared" si="118"/>
        <v>H5R15.</v>
      </c>
      <c r="AE334" s="60" t="str">
        <f t="shared" si="119"/>
        <v>H5R15</v>
      </c>
      <c r="AF334" s="68"/>
      <c r="AG334" s="68"/>
      <c r="AH334" s="68"/>
      <c r="AI334" s="15"/>
      <c r="AJ334" s="15"/>
      <c r="AK334" s="15"/>
      <c r="AL334" s="15"/>
      <c r="AM334" s="15"/>
      <c r="AN334" s="15"/>
      <c r="AO334" s="15"/>
    </row>
    <row r="335" spans="1:41" s="2" customFormat="1" ht="249.95" customHeight="1" x14ac:dyDescent="0.2">
      <c r="A335" s="79">
        <f t="shared" si="106"/>
        <v>288</v>
      </c>
      <c r="B335" s="90">
        <v>334</v>
      </c>
      <c r="C335" s="109" t="s">
        <v>2528</v>
      </c>
      <c r="D335" s="109" t="s">
        <v>33</v>
      </c>
      <c r="E335" s="95" t="s">
        <v>1881</v>
      </c>
      <c r="F335" s="115" t="s">
        <v>1882</v>
      </c>
      <c r="G335" s="115" t="s">
        <v>1749</v>
      </c>
      <c r="H335" s="115" t="s">
        <v>1750</v>
      </c>
      <c r="I335" s="118" t="s">
        <v>1883</v>
      </c>
      <c r="J335" s="90">
        <v>1</v>
      </c>
      <c r="K335" s="116">
        <v>43040</v>
      </c>
      <c r="L335" s="116">
        <v>43099</v>
      </c>
      <c r="M335" s="117">
        <f t="shared" si="109"/>
        <v>8.4285714285714288</v>
      </c>
      <c r="N335" s="79" t="s">
        <v>1715</v>
      </c>
      <c r="O335" s="85">
        <v>0</v>
      </c>
      <c r="P335" s="79"/>
      <c r="Q335" s="88">
        <f t="shared" si="111"/>
        <v>0</v>
      </c>
      <c r="R335" s="89">
        <f t="shared" si="112"/>
        <v>0</v>
      </c>
      <c r="S335" s="89">
        <f t="shared" ca="1" si="113"/>
        <v>0</v>
      </c>
      <c r="T335" s="89">
        <f t="shared" ca="1" si="114"/>
        <v>8.4285714285714288</v>
      </c>
      <c r="U335" s="90" t="str">
        <f t="shared" ca="1" si="117"/>
        <v>NO</v>
      </c>
      <c r="V335" s="148" t="str">
        <f t="shared" ca="1" si="115"/>
        <v>VENCIDO</v>
      </c>
      <c r="W335" s="148" t="str">
        <f t="shared" ca="1" si="116"/>
        <v>VENCIDO</v>
      </c>
      <c r="X335" s="149" t="s">
        <v>501</v>
      </c>
      <c r="Y335" s="149" t="s">
        <v>382</v>
      </c>
      <c r="Z335" s="149">
        <f t="shared" si="105"/>
        <v>1</v>
      </c>
      <c r="AA335" s="149" t="str">
        <f t="shared" si="110"/>
        <v>H6R15 - 1</v>
      </c>
      <c r="AB335" s="60">
        <f t="shared" ca="1" si="108"/>
        <v>1</v>
      </c>
      <c r="AC335" s="60">
        <f t="shared" ca="1" si="104"/>
        <v>1</v>
      </c>
      <c r="AD335" s="60" t="str">
        <f t="shared" si="118"/>
        <v>H6R15.</v>
      </c>
      <c r="AE335" s="60" t="str">
        <f t="shared" si="119"/>
        <v>H6R15</v>
      </c>
      <c r="AF335" s="68"/>
      <c r="AG335" s="68"/>
      <c r="AH335" s="68"/>
      <c r="AI335" s="15"/>
      <c r="AJ335" s="15"/>
      <c r="AK335" s="15"/>
      <c r="AL335" s="15"/>
      <c r="AM335" s="15"/>
      <c r="AN335" s="15"/>
      <c r="AO335" s="15"/>
    </row>
    <row r="336" spans="1:41" s="2" customFormat="1" ht="249.95" customHeight="1" x14ac:dyDescent="0.2">
      <c r="A336" s="79">
        <f t="shared" si="106"/>
        <v>289</v>
      </c>
      <c r="B336" s="90">
        <v>335</v>
      </c>
      <c r="C336" s="109" t="s">
        <v>2527</v>
      </c>
      <c r="D336" s="109" t="s">
        <v>47</v>
      </c>
      <c r="E336" s="95" t="s">
        <v>2224</v>
      </c>
      <c r="F336" s="115" t="s">
        <v>174</v>
      </c>
      <c r="G336" s="115" t="s">
        <v>1751</v>
      </c>
      <c r="H336" s="115" t="s">
        <v>1750</v>
      </c>
      <c r="I336" s="118" t="s">
        <v>1883</v>
      </c>
      <c r="J336" s="90">
        <v>1</v>
      </c>
      <c r="K336" s="116">
        <v>43040</v>
      </c>
      <c r="L336" s="116">
        <v>43099</v>
      </c>
      <c r="M336" s="117">
        <f t="shared" si="109"/>
        <v>8.4285714285714288</v>
      </c>
      <c r="N336" s="79" t="s">
        <v>1715</v>
      </c>
      <c r="O336" s="85">
        <v>0</v>
      </c>
      <c r="P336" s="79"/>
      <c r="Q336" s="88">
        <f t="shared" si="111"/>
        <v>0</v>
      </c>
      <c r="R336" s="89">
        <f t="shared" si="112"/>
        <v>0</v>
      </c>
      <c r="S336" s="89">
        <f t="shared" ca="1" si="113"/>
        <v>0</v>
      </c>
      <c r="T336" s="89">
        <f t="shared" ca="1" si="114"/>
        <v>8.4285714285714288</v>
      </c>
      <c r="U336" s="90" t="str">
        <f t="shared" ca="1" si="117"/>
        <v>NO</v>
      </c>
      <c r="V336" s="148" t="str">
        <f t="shared" ca="1" si="115"/>
        <v>VENCIDO</v>
      </c>
      <c r="W336" s="148" t="str">
        <f t="shared" ca="1" si="116"/>
        <v>VENCIDO</v>
      </c>
      <c r="X336" s="149" t="s">
        <v>501</v>
      </c>
      <c r="Y336" s="149" t="s">
        <v>383</v>
      </c>
      <c r="Z336" s="149">
        <f t="shared" si="105"/>
        <v>1</v>
      </c>
      <c r="AA336" s="149" t="str">
        <f t="shared" si="110"/>
        <v>H7R15 - 1</v>
      </c>
      <c r="AB336" s="60">
        <f t="shared" ca="1" si="108"/>
        <v>1</v>
      </c>
      <c r="AC336" s="60">
        <f t="shared" ca="1" si="104"/>
        <v>1</v>
      </c>
      <c r="AD336" s="60" t="str">
        <f t="shared" si="118"/>
        <v>H7R15.</v>
      </c>
      <c r="AE336" s="60" t="str">
        <f t="shared" si="119"/>
        <v>H7R15</v>
      </c>
      <c r="AF336" s="68"/>
      <c r="AG336" s="68"/>
      <c r="AH336" s="68"/>
      <c r="AI336" s="15"/>
      <c r="AJ336" s="15"/>
      <c r="AK336" s="15"/>
      <c r="AL336" s="15"/>
      <c r="AM336" s="15"/>
      <c r="AN336" s="15"/>
      <c r="AO336" s="15"/>
    </row>
    <row r="337" spans="1:41" s="2" customFormat="1" ht="249.95" customHeight="1" x14ac:dyDescent="0.2">
      <c r="A337" s="79">
        <f t="shared" si="106"/>
        <v>290</v>
      </c>
      <c r="B337" s="90">
        <v>336</v>
      </c>
      <c r="C337" s="109" t="s">
        <v>2527</v>
      </c>
      <c r="D337" s="109" t="s">
        <v>33</v>
      </c>
      <c r="E337" s="95" t="s">
        <v>2225</v>
      </c>
      <c r="F337" s="115" t="s">
        <v>175</v>
      </c>
      <c r="G337" s="115" t="s">
        <v>1752</v>
      </c>
      <c r="H337" s="95" t="s">
        <v>1753</v>
      </c>
      <c r="I337" s="90" t="s">
        <v>9</v>
      </c>
      <c r="J337" s="90">
        <v>1</v>
      </c>
      <c r="K337" s="116">
        <v>43040</v>
      </c>
      <c r="L337" s="116">
        <v>43099</v>
      </c>
      <c r="M337" s="117">
        <f t="shared" si="109"/>
        <v>8.4285714285714288</v>
      </c>
      <c r="N337" s="79" t="s">
        <v>1715</v>
      </c>
      <c r="O337" s="85">
        <v>0</v>
      </c>
      <c r="P337" s="79"/>
      <c r="Q337" s="88">
        <f t="shared" si="111"/>
        <v>0</v>
      </c>
      <c r="R337" s="89">
        <f t="shared" si="112"/>
        <v>0</v>
      </c>
      <c r="S337" s="89">
        <f t="shared" ca="1" si="113"/>
        <v>0</v>
      </c>
      <c r="T337" s="89">
        <f t="shared" ca="1" si="114"/>
        <v>8.4285714285714288</v>
      </c>
      <c r="U337" s="90" t="str">
        <f t="shared" ca="1" si="117"/>
        <v>NO</v>
      </c>
      <c r="V337" s="148" t="str">
        <f t="shared" ca="1" si="115"/>
        <v>VENCIDO</v>
      </c>
      <c r="W337" s="148" t="str">
        <f t="shared" ca="1" si="116"/>
        <v>VENCIDO</v>
      </c>
      <c r="X337" s="149" t="s">
        <v>501</v>
      </c>
      <c r="Y337" s="149" t="s">
        <v>384</v>
      </c>
      <c r="Z337" s="149">
        <f t="shared" si="105"/>
        <v>1</v>
      </c>
      <c r="AA337" s="149" t="str">
        <f t="shared" si="110"/>
        <v>H8R15 - 1</v>
      </c>
      <c r="AB337" s="60">
        <f t="shared" ca="1" si="108"/>
        <v>1</v>
      </c>
      <c r="AC337" s="60">
        <f t="shared" ca="1" si="104"/>
        <v>1</v>
      </c>
      <c r="AD337" s="60" t="str">
        <f t="shared" si="118"/>
        <v>H8R15.</v>
      </c>
      <c r="AE337" s="60" t="str">
        <f t="shared" si="119"/>
        <v>H8R15</v>
      </c>
      <c r="AF337" s="68"/>
      <c r="AG337" s="68"/>
      <c r="AH337" s="68"/>
      <c r="AI337" s="15"/>
      <c r="AJ337" s="15"/>
      <c r="AK337" s="15"/>
      <c r="AL337" s="15"/>
      <c r="AM337" s="15"/>
      <c r="AN337" s="15"/>
      <c r="AO337" s="15"/>
    </row>
    <row r="338" spans="1:41" s="2" customFormat="1" ht="249.95" customHeight="1" x14ac:dyDescent="0.2">
      <c r="A338" s="79">
        <f t="shared" si="106"/>
        <v>291</v>
      </c>
      <c r="B338" s="90">
        <v>337</v>
      </c>
      <c r="C338" s="109" t="s">
        <v>2527</v>
      </c>
      <c r="D338" s="109" t="s">
        <v>24</v>
      </c>
      <c r="E338" s="95" t="s">
        <v>2226</v>
      </c>
      <c r="F338" s="115" t="s">
        <v>176</v>
      </c>
      <c r="G338" s="115" t="s">
        <v>1755</v>
      </c>
      <c r="H338" s="95" t="s">
        <v>1756</v>
      </c>
      <c r="I338" s="90" t="s">
        <v>9</v>
      </c>
      <c r="J338" s="90">
        <v>1</v>
      </c>
      <c r="K338" s="116">
        <v>43040</v>
      </c>
      <c r="L338" s="116">
        <v>43099</v>
      </c>
      <c r="M338" s="117">
        <f t="shared" si="109"/>
        <v>8.4285714285714288</v>
      </c>
      <c r="N338" s="79" t="s">
        <v>1715</v>
      </c>
      <c r="O338" s="85">
        <v>0</v>
      </c>
      <c r="P338" s="79"/>
      <c r="Q338" s="88">
        <f t="shared" si="111"/>
        <v>0</v>
      </c>
      <c r="R338" s="89">
        <f t="shared" si="112"/>
        <v>0</v>
      </c>
      <c r="S338" s="89">
        <f t="shared" ca="1" si="113"/>
        <v>0</v>
      </c>
      <c r="T338" s="89">
        <f t="shared" ca="1" si="114"/>
        <v>8.4285714285714288</v>
      </c>
      <c r="U338" s="90" t="str">
        <f t="shared" ca="1" si="117"/>
        <v>NO</v>
      </c>
      <c r="V338" s="148" t="str">
        <f t="shared" ca="1" si="115"/>
        <v>VENCIDO</v>
      </c>
      <c r="W338" s="148" t="str">
        <f t="shared" ca="1" si="116"/>
        <v>VENCIDO</v>
      </c>
      <c r="X338" s="149" t="s">
        <v>501</v>
      </c>
      <c r="Y338" s="149" t="s">
        <v>385</v>
      </c>
      <c r="Z338" s="149">
        <f t="shared" si="105"/>
        <v>1</v>
      </c>
      <c r="AA338" s="149" t="str">
        <f t="shared" si="110"/>
        <v>H9R15 - 1</v>
      </c>
      <c r="AB338" s="60">
        <f t="shared" ca="1" si="108"/>
        <v>1</v>
      </c>
      <c r="AC338" s="60">
        <f t="shared" ca="1" si="104"/>
        <v>1</v>
      </c>
      <c r="AD338" s="60" t="str">
        <f t="shared" si="118"/>
        <v>H9R15.</v>
      </c>
      <c r="AE338" s="60" t="str">
        <f t="shared" si="119"/>
        <v>H9R15</v>
      </c>
      <c r="AF338" s="68"/>
      <c r="AG338" s="68"/>
      <c r="AH338" s="68"/>
      <c r="AI338" s="15"/>
      <c r="AJ338" s="15"/>
      <c r="AK338" s="15"/>
      <c r="AL338" s="15"/>
      <c r="AM338" s="15"/>
      <c r="AN338" s="15"/>
      <c r="AO338" s="15"/>
    </row>
    <row r="339" spans="1:41" s="2" customFormat="1" ht="249.95" customHeight="1" x14ac:dyDescent="0.2">
      <c r="A339" s="79">
        <f t="shared" si="106"/>
        <v>292</v>
      </c>
      <c r="B339" s="90">
        <v>338</v>
      </c>
      <c r="C339" s="109" t="s">
        <v>2527</v>
      </c>
      <c r="D339" s="109" t="s">
        <v>38</v>
      </c>
      <c r="E339" s="95" t="s">
        <v>2227</v>
      </c>
      <c r="F339" s="115" t="s">
        <v>177</v>
      </c>
      <c r="G339" s="95" t="s">
        <v>1757</v>
      </c>
      <c r="H339" s="95" t="s">
        <v>1758</v>
      </c>
      <c r="I339" s="90" t="s">
        <v>1653</v>
      </c>
      <c r="J339" s="90">
        <v>1</v>
      </c>
      <c r="K339" s="116">
        <v>43040</v>
      </c>
      <c r="L339" s="116">
        <v>43099</v>
      </c>
      <c r="M339" s="117">
        <f t="shared" si="109"/>
        <v>8.4285714285714288</v>
      </c>
      <c r="N339" s="79" t="s">
        <v>1715</v>
      </c>
      <c r="O339" s="85">
        <v>1</v>
      </c>
      <c r="P339" s="79"/>
      <c r="Q339" s="88">
        <f t="shared" si="111"/>
        <v>100</v>
      </c>
      <c r="R339" s="89">
        <f t="shared" si="112"/>
        <v>8.4285714285714288</v>
      </c>
      <c r="S339" s="89">
        <f t="shared" ca="1" si="113"/>
        <v>8.4285714285714288</v>
      </c>
      <c r="T339" s="89">
        <f t="shared" ca="1" si="114"/>
        <v>8.4285714285714288</v>
      </c>
      <c r="U339" s="90" t="str">
        <f t="shared" si="117"/>
        <v>SI</v>
      </c>
      <c r="V339" s="148" t="str">
        <f t="shared" si="115"/>
        <v>CUMPLIDO</v>
      </c>
      <c r="W339" s="148" t="str">
        <f t="shared" si="116"/>
        <v>CUMPLIDO</v>
      </c>
      <c r="X339" s="149" t="s">
        <v>501</v>
      </c>
      <c r="Y339" s="149" t="s">
        <v>386</v>
      </c>
      <c r="Z339" s="149">
        <f t="shared" si="105"/>
        <v>1</v>
      </c>
      <c r="AA339" s="149" t="str">
        <f t="shared" si="110"/>
        <v>H10R15 - 1</v>
      </c>
      <c r="AB339" s="60">
        <f t="shared" si="108"/>
        <v>5</v>
      </c>
      <c r="AC339" s="60">
        <f t="shared" si="104"/>
        <v>5</v>
      </c>
      <c r="AD339" s="60" t="str">
        <f t="shared" si="118"/>
        <v>H10R15.</v>
      </c>
      <c r="AE339" s="60" t="str">
        <f t="shared" si="119"/>
        <v>H10R15</v>
      </c>
      <c r="AF339" s="68"/>
      <c r="AG339" s="68"/>
      <c r="AH339" s="68"/>
      <c r="AI339" s="15"/>
      <c r="AJ339" s="15"/>
      <c r="AK339" s="15"/>
      <c r="AL339" s="15"/>
      <c r="AM339" s="15"/>
      <c r="AN339" s="15"/>
      <c r="AO339" s="15"/>
    </row>
    <row r="340" spans="1:41" s="2" customFormat="1" ht="249.95" customHeight="1" x14ac:dyDescent="0.2">
      <c r="A340" s="79">
        <f t="shared" si="106"/>
        <v>293</v>
      </c>
      <c r="B340" s="90">
        <v>339</v>
      </c>
      <c r="C340" s="109" t="s">
        <v>2527</v>
      </c>
      <c r="D340" s="109" t="s">
        <v>143</v>
      </c>
      <c r="E340" s="95" t="s">
        <v>178</v>
      </c>
      <c r="F340" s="115" t="s">
        <v>179</v>
      </c>
      <c r="G340" s="95" t="s">
        <v>1759</v>
      </c>
      <c r="H340" s="95" t="s">
        <v>1760</v>
      </c>
      <c r="I340" s="90" t="s">
        <v>1945</v>
      </c>
      <c r="J340" s="90">
        <v>1</v>
      </c>
      <c r="K340" s="116">
        <v>43040</v>
      </c>
      <c r="L340" s="116">
        <v>43099</v>
      </c>
      <c r="M340" s="117">
        <f t="shared" si="109"/>
        <v>8.4285714285714288</v>
      </c>
      <c r="N340" s="79" t="s">
        <v>1715</v>
      </c>
      <c r="O340" s="85">
        <v>1</v>
      </c>
      <c r="P340" s="79"/>
      <c r="Q340" s="88">
        <f t="shared" si="111"/>
        <v>100</v>
      </c>
      <c r="R340" s="89">
        <f t="shared" si="112"/>
        <v>8.4285714285714288</v>
      </c>
      <c r="S340" s="89">
        <f t="shared" ca="1" si="113"/>
        <v>8.4285714285714288</v>
      </c>
      <c r="T340" s="89">
        <f t="shared" ca="1" si="114"/>
        <v>8.4285714285714288</v>
      </c>
      <c r="U340" s="90" t="str">
        <f t="shared" si="117"/>
        <v>SI</v>
      </c>
      <c r="V340" s="148" t="str">
        <f t="shared" si="115"/>
        <v>CUMPLIDO</v>
      </c>
      <c r="W340" s="148" t="str">
        <f t="shared" si="116"/>
        <v>CUMPLIDO</v>
      </c>
      <c r="X340" s="149" t="s">
        <v>501</v>
      </c>
      <c r="Y340" s="149" t="s">
        <v>387</v>
      </c>
      <c r="Z340" s="149">
        <f t="shared" si="105"/>
        <v>1</v>
      </c>
      <c r="AA340" s="149" t="str">
        <f t="shared" si="110"/>
        <v>H11R15 - 1</v>
      </c>
      <c r="AB340" s="60">
        <f t="shared" si="108"/>
        <v>5</v>
      </c>
      <c r="AC340" s="60">
        <f t="shared" si="104"/>
        <v>5</v>
      </c>
      <c r="AD340" s="60" t="str">
        <f t="shared" si="118"/>
        <v>H11R15.</v>
      </c>
      <c r="AE340" s="60" t="str">
        <f t="shared" si="119"/>
        <v>H11R15</v>
      </c>
      <c r="AF340" s="68"/>
      <c r="AG340" s="68"/>
      <c r="AH340" s="68"/>
      <c r="AI340" s="15"/>
      <c r="AJ340" s="15"/>
      <c r="AK340" s="15"/>
      <c r="AL340" s="15"/>
      <c r="AM340" s="15"/>
      <c r="AN340" s="15"/>
      <c r="AO340" s="15"/>
    </row>
    <row r="341" spans="1:41" s="2" customFormat="1" ht="249.95" customHeight="1" x14ac:dyDescent="0.2">
      <c r="A341" s="79">
        <f t="shared" si="106"/>
        <v>294</v>
      </c>
      <c r="B341" s="90">
        <v>340</v>
      </c>
      <c r="C341" s="109" t="s">
        <v>2528</v>
      </c>
      <c r="D341" s="109" t="s">
        <v>29</v>
      </c>
      <c r="E341" s="95" t="s">
        <v>1946</v>
      </c>
      <c r="F341" s="115" t="s">
        <v>180</v>
      </c>
      <c r="G341" s="95" t="s">
        <v>1625</v>
      </c>
      <c r="H341" s="95" t="s">
        <v>1626</v>
      </c>
      <c r="I341" s="90" t="s">
        <v>1627</v>
      </c>
      <c r="J341" s="90">
        <v>1</v>
      </c>
      <c r="K341" s="116">
        <v>43040</v>
      </c>
      <c r="L341" s="116">
        <v>43099</v>
      </c>
      <c r="M341" s="117">
        <f t="shared" si="109"/>
        <v>8.4285714285714288</v>
      </c>
      <c r="N341" s="79" t="s">
        <v>1482</v>
      </c>
      <c r="O341" s="85">
        <v>1</v>
      </c>
      <c r="P341" s="79"/>
      <c r="Q341" s="88">
        <f t="shared" si="111"/>
        <v>100</v>
      </c>
      <c r="R341" s="89">
        <f t="shared" si="112"/>
        <v>8.4285714285714288</v>
      </c>
      <c r="S341" s="89">
        <f t="shared" ca="1" si="113"/>
        <v>8.4285714285714288</v>
      </c>
      <c r="T341" s="89">
        <f t="shared" ca="1" si="114"/>
        <v>8.4285714285714288</v>
      </c>
      <c r="U341" s="90" t="str">
        <f t="shared" si="117"/>
        <v>SI</v>
      </c>
      <c r="V341" s="148" t="str">
        <f t="shared" si="115"/>
        <v>CUMPLIDO</v>
      </c>
      <c r="W341" s="148" t="str">
        <f t="shared" si="116"/>
        <v>CUMPLIDO</v>
      </c>
      <c r="X341" s="149" t="s">
        <v>501</v>
      </c>
      <c r="Y341" s="149" t="s">
        <v>388</v>
      </c>
      <c r="Z341" s="149">
        <f t="shared" si="105"/>
        <v>1</v>
      </c>
      <c r="AA341" s="149" t="str">
        <f t="shared" si="110"/>
        <v>H12R15 - 1</v>
      </c>
      <c r="AB341" s="60">
        <f t="shared" si="108"/>
        <v>5</v>
      </c>
      <c r="AC341" s="60">
        <f t="shared" si="104"/>
        <v>5</v>
      </c>
      <c r="AD341" s="60" t="str">
        <f t="shared" si="118"/>
        <v>H12R15.</v>
      </c>
      <c r="AE341" s="60" t="str">
        <f t="shared" si="119"/>
        <v>H12R15</v>
      </c>
      <c r="AF341" s="68"/>
      <c r="AG341" s="68"/>
      <c r="AH341" s="68"/>
      <c r="AI341" s="15"/>
      <c r="AJ341" s="15"/>
      <c r="AK341" s="15"/>
      <c r="AL341" s="15"/>
      <c r="AM341" s="15"/>
      <c r="AN341" s="15"/>
      <c r="AO341" s="15"/>
    </row>
    <row r="342" spans="1:41" s="2" customFormat="1" ht="249.95" customHeight="1" x14ac:dyDescent="0.2">
      <c r="A342" s="79">
        <f t="shared" si="106"/>
        <v>295</v>
      </c>
      <c r="B342" s="90">
        <v>341</v>
      </c>
      <c r="C342" s="109" t="s">
        <v>2528</v>
      </c>
      <c r="D342" s="109" t="s">
        <v>33</v>
      </c>
      <c r="E342" s="95" t="s">
        <v>181</v>
      </c>
      <c r="F342" s="115" t="s">
        <v>182</v>
      </c>
      <c r="G342" s="95" t="s">
        <v>2008</v>
      </c>
      <c r="H342" s="95" t="s">
        <v>1610</v>
      </c>
      <c r="I342" s="90" t="s">
        <v>9</v>
      </c>
      <c r="J342" s="90">
        <v>1</v>
      </c>
      <c r="K342" s="116">
        <v>43040</v>
      </c>
      <c r="L342" s="116">
        <v>43099</v>
      </c>
      <c r="M342" s="117">
        <f t="shared" si="109"/>
        <v>8.4285714285714288</v>
      </c>
      <c r="N342" s="79" t="s">
        <v>1482</v>
      </c>
      <c r="O342" s="85">
        <v>1</v>
      </c>
      <c r="P342" s="103"/>
      <c r="Q342" s="88">
        <f t="shared" si="111"/>
        <v>100</v>
      </c>
      <c r="R342" s="89">
        <f t="shared" si="112"/>
        <v>8.4285714285714288</v>
      </c>
      <c r="S342" s="89">
        <f t="shared" ca="1" si="113"/>
        <v>8.4285714285714288</v>
      </c>
      <c r="T342" s="89">
        <f t="shared" ca="1" si="114"/>
        <v>8.4285714285714288</v>
      </c>
      <c r="U342" s="90" t="str">
        <f t="shared" si="117"/>
        <v>SI</v>
      </c>
      <c r="V342" s="148" t="str">
        <f t="shared" si="115"/>
        <v>CUMPLIDO</v>
      </c>
      <c r="W342" s="148" t="str">
        <f t="shared" si="116"/>
        <v>CUMPLIDO</v>
      </c>
      <c r="X342" s="149" t="s">
        <v>501</v>
      </c>
      <c r="Y342" s="149" t="s">
        <v>389</v>
      </c>
      <c r="Z342" s="149">
        <f t="shared" si="105"/>
        <v>1</v>
      </c>
      <c r="AA342" s="149" t="str">
        <f t="shared" si="110"/>
        <v>H13R15 - 1</v>
      </c>
      <c r="AB342" s="60">
        <f t="shared" si="108"/>
        <v>5</v>
      </c>
      <c r="AC342" s="60">
        <f t="shared" si="104"/>
        <v>5</v>
      </c>
      <c r="AD342" s="60" t="str">
        <f t="shared" si="118"/>
        <v>H13R15.</v>
      </c>
      <c r="AE342" s="60" t="str">
        <f t="shared" si="119"/>
        <v>H13R15</v>
      </c>
      <c r="AF342" s="68"/>
      <c r="AG342" s="68"/>
      <c r="AH342" s="68"/>
      <c r="AI342" s="15"/>
      <c r="AJ342" s="15"/>
      <c r="AK342" s="15"/>
      <c r="AL342" s="15"/>
      <c r="AM342" s="15"/>
      <c r="AN342" s="15"/>
      <c r="AO342" s="15"/>
    </row>
    <row r="343" spans="1:41" s="2" customFormat="1" ht="249.95" customHeight="1" x14ac:dyDescent="0.2">
      <c r="A343" s="79">
        <f t="shared" si="106"/>
        <v>296</v>
      </c>
      <c r="B343" s="90">
        <v>342</v>
      </c>
      <c r="C343" s="109" t="s">
        <v>2528</v>
      </c>
      <c r="D343" s="109" t="s">
        <v>33</v>
      </c>
      <c r="E343" s="95" t="s">
        <v>2667</v>
      </c>
      <c r="F343" s="115" t="s">
        <v>856</v>
      </c>
      <c r="G343" s="115" t="s">
        <v>2661</v>
      </c>
      <c r="H343" s="95" t="s">
        <v>1629</v>
      </c>
      <c r="I343" s="90" t="s">
        <v>8</v>
      </c>
      <c r="J343" s="90">
        <v>1</v>
      </c>
      <c r="K343" s="116">
        <v>43040</v>
      </c>
      <c r="L343" s="116">
        <v>43099</v>
      </c>
      <c r="M343" s="117">
        <f t="shared" si="109"/>
        <v>8.4285714285714288</v>
      </c>
      <c r="N343" s="79" t="s">
        <v>1889</v>
      </c>
      <c r="O343" s="85">
        <v>1</v>
      </c>
      <c r="P343" s="102" t="s">
        <v>2933</v>
      </c>
      <c r="Q343" s="88">
        <f t="shared" si="111"/>
        <v>100</v>
      </c>
      <c r="R343" s="89">
        <f t="shared" si="112"/>
        <v>8.4285714285714288</v>
      </c>
      <c r="S343" s="89">
        <f t="shared" ca="1" si="113"/>
        <v>8.4285714285714288</v>
      </c>
      <c r="T343" s="89">
        <f t="shared" ca="1" si="114"/>
        <v>8.4285714285714288</v>
      </c>
      <c r="U343" s="90" t="str">
        <f t="shared" si="117"/>
        <v>SI</v>
      </c>
      <c r="V343" s="148" t="str">
        <f t="shared" si="115"/>
        <v>CUMPLIDO</v>
      </c>
      <c r="W343" s="148" t="str">
        <f t="shared" si="116"/>
        <v>CUMPLIDO</v>
      </c>
      <c r="X343" s="149" t="s">
        <v>501</v>
      </c>
      <c r="Y343" s="149" t="s">
        <v>390</v>
      </c>
      <c r="Z343" s="149">
        <f t="shared" si="105"/>
        <v>1</v>
      </c>
      <c r="AA343" s="149" t="str">
        <f t="shared" si="110"/>
        <v>H14R15 - 1</v>
      </c>
      <c r="AB343" s="60">
        <f t="shared" si="108"/>
        <v>5</v>
      </c>
      <c r="AC343" s="60">
        <f t="shared" si="104"/>
        <v>5</v>
      </c>
      <c r="AD343" s="60" t="str">
        <f t="shared" si="118"/>
        <v>H14R15.</v>
      </c>
      <c r="AE343" s="60" t="str">
        <f t="shared" si="119"/>
        <v>H14R15</v>
      </c>
      <c r="AF343" s="68"/>
      <c r="AG343" s="68"/>
      <c r="AH343" s="68"/>
      <c r="AI343" s="15"/>
      <c r="AJ343" s="15"/>
      <c r="AK343" s="15"/>
      <c r="AL343" s="15"/>
      <c r="AM343" s="15"/>
      <c r="AN343" s="15"/>
      <c r="AO343" s="15"/>
    </row>
    <row r="344" spans="1:41" s="2" customFormat="1" ht="249.95" customHeight="1" x14ac:dyDescent="0.2">
      <c r="A344" s="79">
        <f t="shared" si="106"/>
        <v>297</v>
      </c>
      <c r="B344" s="90">
        <v>343</v>
      </c>
      <c r="C344" s="109" t="s">
        <v>2527</v>
      </c>
      <c r="D344" s="135" t="s">
        <v>143</v>
      </c>
      <c r="E344" s="115" t="s">
        <v>2228</v>
      </c>
      <c r="F344" s="115" t="s">
        <v>183</v>
      </c>
      <c r="G344" s="115" t="s">
        <v>1630</v>
      </c>
      <c r="H344" s="115" t="s">
        <v>1631</v>
      </c>
      <c r="I344" s="90" t="s">
        <v>1632</v>
      </c>
      <c r="J344" s="90">
        <v>1</v>
      </c>
      <c r="K344" s="116">
        <v>43040</v>
      </c>
      <c r="L344" s="116">
        <v>43099</v>
      </c>
      <c r="M344" s="117">
        <f t="shared" si="109"/>
        <v>8.4285714285714288</v>
      </c>
      <c r="N344" s="79" t="s">
        <v>1482</v>
      </c>
      <c r="O344" s="85">
        <v>1</v>
      </c>
      <c r="P344" s="79"/>
      <c r="Q344" s="88">
        <f t="shared" si="111"/>
        <v>100</v>
      </c>
      <c r="R344" s="89">
        <f t="shared" si="112"/>
        <v>8.4285714285714288</v>
      </c>
      <c r="S344" s="89">
        <f t="shared" ca="1" si="113"/>
        <v>8.4285714285714288</v>
      </c>
      <c r="T344" s="89">
        <f t="shared" ca="1" si="114"/>
        <v>8.4285714285714288</v>
      </c>
      <c r="U344" s="90" t="str">
        <f t="shared" si="117"/>
        <v>SI</v>
      </c>
      <c r="V344" s="148" t="str">
        <f t="shared" si="115"/>
        <v>CUMPLIDO</v>
      </c>
      <c r="W344" s="148" t="str">
        <f t="shared" si="116"/>
        <v>CUMPLIDO</v>
      </c>
      <c r="X344" s="149" t="s">
        <v>501</v>
      </c>
      <c r="Y344" s="149" t="s">
        <v>391</v>
      </c>
      <c r="Z344" s="149">
        <f t="shared" si="105"/>
        <v>1</v>
      </c>
      <c r="AA344" s="149" t="str">
        <f t="shared" si="110"/>
        <v>H15R15 - 1</v>
      </c>
      <c r="AB344" s="60">
        <f t="shared" si="108"/>
        <v>5</v>
      </c>
      <c r="AC344" s="60">
        <f t="shared" si="104"/>
        <v>5</v>
      </c>
      <c r="AD344" s="60" t="str">
        <f t="shared" si="118"/>
        <v>H15R15.</v>
      </c>
      <c r="AE344" s="60" t="str">
        <f t="shared" si="119"/>
        <v>H15R15</v>
      </c>
      <c r="AF344" s="68"/>
      <c r="AG344" s="68"/>
      <c r="AH344" s="68"/>
      <c r="AI344" s="15"/>
      <c r="AJ344" s="15"/>
      <c r="AK344" s="15"/>
      <c r="AL344" s="15"/>
      <c r="AM344" s="15"/>
      <c r="AN344" s="15"/>
      <c r="AO344" s="15"/>
    </row>
    <row r="345" spans="1:41" s="2" customFormat="1" ht="249.95" customHeight="1" x14ac:dyDescent="0.2">
      <c r="A345" s="79">
        <f t="shared" si="106"/>
        <v>298</v>
      </c>
      <c r="B345" s="90">
        <v>344</v>
      </c>
      <c r="C345" s="109" t="s">
        <v>2527</v>
      </c>
      <c r="D345" s="109" t="s">
        <v>24</v>
      </c>
      <c r="E345" s="115" t="s">
        <v>2229</v>
      </c>
      <c r="F345" s="115" t="s">
        <v>183</v>
      </c>
      <c r="G345" s="102" t="s">
        <v>1732</v>
      </c>
      <c r="H345" s="102" t="s">
        <v>863</v>
      </c>
      <c r="I345" s="132" t="s">
        <v>61</v>
      </c>
      <c r="J345" s="132">
        <v>3</v>
      </c>
      <c r="K345" s="110">
        <v>43040</v>
      </c>
      <c r="L345" s="110">
        <v>43342</v>
      </c>
      <c r="M345" s="117">
        <f t="shared" si="109"/>
        <v>43.142857142857146</v>
      </c>
      <c r="N345" s="79" t="s">
        <v>23</v>
      </c>
      <c r="O345" s="108">
        <v>1.79</v>
      </c>
      <c r="P345" s="79"/>
      <c r="Q345" s="88">
        <f t="shared" si="111"/>
        <v>59.666666666666671</v>
      </c>
      <c r="R345" s="89">
        <f t="shared" si="112"/>
        <v>25.741904761904767</v>
      </c>
      <c r="S345" s="89">
        <f t="shared" ca="1" si="113"/>
        <v>25.741904761904767</v>
      </c>
      <c r="T345" s="89">
        <f t="shared" ca="1" si="114"/>
        <v>43.142857142857146</v>
      </c>
      <c r="U345" s="90" t="str">
        <f t="shared" ca="1" si="117"/>
        <v>NO</v>
      </c>
      <c r="V345" s="148" t="str">
        <f t="shared" ca="1" si="115"/>
        <v>VENCIDO</v>
      </c>
      <c r="W345" s="148" t="str">
        <f t="shared" ca="1" si="116"/>
        <v>VENCIDO</v>
      </c>
      <c r="X345" s="149" t="s">
        <v>501</v>
      </c>
      <c r="Y345" s="149" t="s">
        <v>392</v>
      </c>
      <c r="Z345" s="149">
        <f t="shared" si="105"/>
        <v>1</v>
      </c>
      <c r="AA345" s="149" t="str">
        <f t="shared" si="110"/>
        <v>H16R15 - 1</v>
      </c>
      <c r="AB345" s="60">
        <f t="shared" ca="1" si="108"/>
        <v>1</v>
      </c>
      <c r="AC345" s="60">
        <f t="shared" ca="1" si="104"/>
        <v>1</v>
      </c>
      <c r="AD345" s="60" t="str">
        <f t="shared" si="118"/>
        <v>H16R15.</v>
      </c>
      <c r="AE345" s="60" t="str">
        <f t="shared" si="119"/>
        <v>H16R15</v>
      </c>
      <c r="AF345" s="68"/>
      <c r="AG345" s="68"/>
      <c r="AH345" s="68"/>
      <c r="AI345" s="15"/>
      <c r="AJ345" s="15"/>
      <c r="AK345" s="15"/>
      <c r="AL345" s="15"/>
      <c r="AM345" s="15"/>
      <c r="AN345" s="15"/>
      <c r="AO345" s="15"/>
    </row>
    <row r="346" spans="1:41" s="2" customFormat="1" ht="249.95" customHeight="1" x14ac:dyDescent="0.2">
      <c r="A346" s="79">
        <f t="shared" si="106"/>
        <v>299</v>
      </c>
      <c r="B346" s="90">
        <v>345</v>
      </c>
      <c r="C346" s="109" t="s">
        <v>2528</v>
      </c>
      <c r="D346" s="109" t="s">
        <v>33</v>
      </c>
      <c r="E346" s="115" t="s">
        <v>2230</v>
      </c>
      <c r="F346" s="115" t="s">
        <v>184</v>
      </c>
      <c r="G346" s="95" t="s">
        <v>1633</v>
      </c>
      <c r="H346" s="95" t="s">
        <v>1634</v>
      </c>
      <c r="I346" s="90" t="s">
        <v>1635</v>
      </c>
      <c r="J346" s="90">
        <v>1</v>
      </c>
      <c r="K346" s="116">
        <v>43040</v>
      </c>
      <c r="L346" s="116">
        <v>43099</v>
      </c>
      <c r="M346" s="117">
        <f t="shared" si="109"/>
        <v>8.4285714285714288</v>
      </c>
      <c r="N346" s="79" t="s">
        <v>1482</v>
      </c>
      <c r="O346" s="85">
        <v>1</v>
      </c>
      <c r="P346" s="79"/>
      <c r="Q346" s="88">
        <f t="shared" si="111"/>
        <v>100</v>
      </c>
      <c r="R346" s="89">
        <f t="shared" si="112"/>
        <v>8.4285714285714288</v>
      </c>
      <c r="S346" s="89">
        <f t="shared" ca="1" si="113"/>
        <v>8.4285714285714288</v>
      </c>
      <c r="T346" s="89">
        <f t="shared" ca="1" si="114"/>
        <v>8.4285714285714288</v>
      </c>
      <c r="U346" s="90" t="str">
        <f t="shared" si="117"/>
        <v>SI</v>
      </c>
      <c r="V346" s="148" t="str">
        <f t="shared" si="115"/>
        <v>CUMPLIDO</v>
      </c>
      <c r="W346" s="148" t="str">
        <f t="shared" si="116"/>
        <v>CUMPLIDO</v>
      </c>
      <c r="X346" s="149" t="s">
        <v>501</v>
      </c>
      <c r="Y346" s="149" t="s">
        <v>393</v>
      </c>
      <c r="Z346" s="149">
        <f t="shared" si="105"/>
        <v>1</v>
      </c>
      <c r="AA346" s="149" t="str">
        <f t="shared" si="110"/>
        <v>H17R15 - 1</v>
      </c>
      <c r="AB346" s="60">
        <f t="shared" si="108"/>
        <v>5</v>
      </c>
      <c r="AC346" s="60">
        <f t="shared" si="104"/>
        <v>5</v>
      </c>
      <c r="AD346" s="60" t="str">
        <f t="shared" si="118"/>
        <v>H17R15.</v>
      </c>
      <c r="AE346" s="60" t="str">
        <f t="shared" si="119"/>
        <v>H17R15</v>
      </c>
      <c r="AF346" s="68"/>
      <c r="AG346" s="68"/>
      <c r="AH346" s="68"/>
      <c r="AI346" s="15"/>
      <c r="AJ346" s="15"/>
      <c r="AK346" s="15"/>
      <c r="AL346" s="15"/>
      <c r="AM346" s="15"/>
      <c r="AN346" s="15"/>
      <c r="AO346" s="15"/>
    </row>
    <row r="347" spans="1:41" s="2" customFormat="1" ht="249.95" customHeight="1" x14ac:dyDescent="0.2">
      <c r="A347" s="79">
        <f t="shared" si="106"/>
        <v>300</v>
      </c>
      <c r="B347" s="90">
        <v>346</v>
      </c>
      <c r="C347" s="109" t="s">
        <v>2559</v>
      </c>
      <c r="D347" s="109" t="s">
        <v>143</v>
      </c>
      <c r="E347" s="115" t="s">
        <v>185</v>
      </c>
      <c r="F347" s="115" t="s">
        <v>183</v>
      </c>
      <c r="G347" s="95" t="s">
        <v>1636</v>
      </c>
      <c r="H347" s="95" t="s">
        <v>1637</v>
      </c>
      <c r="I347" s="90" t="s">
        <v>1638</v>
      </c>
      <c r="J347" s="90">
        <v>2</v>
      </c>
      <c r="K347" s="116">
        <v>43040</v>
      </c>
      <c r="L347" s="116">
        <v>43099</v>
      </c>
      <c r="M347" s="117">
        <f t="shared" si="109"/>
        <v>8.4285714285714288</v>
      </c>
      <c r="N347" s="79" t="s">
        <v>1482</v>
      </c>
      <c r="O347" s="85">
        <v>2</v>
      </c>
      <c r="P347" s="79"/>
      <c r="Q347" s="88">
        <f t="shared" si="111"/>
        <v>100</v>
      </c>
      <c r="R347" s="89">
        <f t="shared" si="112"/>
        <v>8.4285714285714288</v>
      </c>
      <c r="S347" s="89">
        <f t="shared" ca="1" si="113"/>
        <v>8.4285714285714288</v>
      </c>
      <c r="T347" s="89">
        <f t="shared" ca="1" si="114"/>
        <v>8.4285714285714288</v>
      </c>
      <c r="U347" s="90" t="str">
        <f t="shared" si="117"/>
        <v>SI</v>
      </c>
      <c r="V347" s="148" t="str">
        <f t="shared" si="115"/>
        <v>CUMPLIDO</v>
      </c>
      <c r="W347" s="148" t="str">
        <f t="shared" si="116"/>
        <v>CUMPLIDO</v>
      </c>
      <c r="X347" s="149" t="s">
        <v>501</v>
      </c>
      <c r="Y347" s="149" t="s">
        <v>394</v>
      </c>
      <c r="Z347" s="149">
        <f t="shared" si="105"/>
        <v>1</v>
      </c>
      <c r="AA347" s="149" t="str">
        <f t="shared" si="110"/>
        <v>H18R15 - 1</v>
      </c>
      <c r="AB347" s="60">
        <f t="shared" si="108"/>
        <v>5</v>
      </c>
      <c r="AC347" s="60">
        <f t="shared" si="104"/>
        <v>5</v>
      </c>
      <c r="AD347" s="60" t="str">
        <f t="shared" si="118"/>
        <v>H18R15.</v>
      </c>
      <c r="AE347" s="60" t="str">
        <f t="shared" si="119"/>
        <v>H18R15</v>
      </c>
      <c r="AF347" s="68"/>
      <c r="AG347" s="68"/>
      <c r="AH347" s="68"/>
      <c r="AI347" s="15"/>
      <c r="AJ347" s="15"/>
      <c r="AK347" s="15"/>
      <c r="AL347" s="15"/>
      <c r="AM347" s="15"/>
      <c r="AN347" s="15"/>
      <c r="AO347" s="15"/>
    </row>
    <row r="348" spans="1:41" s="2" customFormat="1" ht="249.95" customHeight="1" x14ac:dyDescent="0.2">
      <c r="A348" s="79">
        <f t="shared" si="106"/>
        <v>301</v>
      </c>
      <c r="B348" s="90">
        <v>347</v>
      </c>
      <c r="C348" s="109" t="s">
        <v>2559</v>
      </c>
      <c r="D348" s="109" t="s">
        <v>143</v>
      </c>
      <c r="E348" s="115" t="s">
        <v>2480</v>
      </c>
      <c r="F348" s="115" t="s">
        <v>186</v>
      </c>
      <c r="G348" s="95" t="s">
        <v>1636</v>
      </c>
      <c r="H348" s="95" t="s">
        <v>1639</v>
      </c>
      <c r="I348" s="90" t="s">
        <v>1638</v>
      </c>
      <c r="J348" s="90">
        <v>2</v>
      </c>
      <c r="K348" s="116">
        <v>43040</v>
      </c>
      <c r="L348" s="116">
        <v>43099</v>
      </c>
      <c r="M348" s="117">
        <f t="shared" si="109"/>
        <v>8.4285714285714288</v>
      </c>
      <c r="N348" s="79" t="s">
        <v>1482</v>
      </c>
      <c r="O348" s="85">
        <v>2</v>
      </c>
      <c r="P348" s="79"/>
      <c r="Q348" s="88">
        <f t="shared" si="111"/>
        <v>100</v>
      </c>
      <c r="R348" s="89">
        <f t="shared" si="112"/>
        <v>8.4285714285714288</v>
      </c>
      <c r="S348" s="89">
        <f t="shared" ca="1" si="113"/>
        <v>8.4285714285714288</v>
      </c>
      <c r="T348" s="89">
        <f t="shared" ca="1" si="114"/>
        <v>8.4285714285714288</v>
      </c>
      <c r="U348" s="90" t="str">
        <f t="shared" si="117"/>
        <v>SI</v>
      </c>
      <c r="V348" s="148" t="str">
        <f t="shared" si="115"/>
        <v>CUMPLIDO</v>
      </c>
      <c r="W348" s="148" t="str">
        <f t="shared" si="116"/>
        <v>CUMPLIDO</v>
      </c>
      <c r="X348" s="149" t="s">
        <v>501</v>
      </c>
      <c r="Y348" s="149" t="s">
        <v>395</v>
      </c>
      <c r="Z348" s="149">
        <f t="shared" si="105"/>
        <v>1</v>
      </c>
      <c r="AA348" s="149" t="str">
        <f t="shared" si="110"/>
        <v>H19R15 - 1</v>
      </c>
      <c r="AB348" s="60">
        <f t="shared" si="108"/>
        <v>5</v>
      </c>
      <c r="AC348" s="60">
        <f t="shared" si="104"/>
        <v>5</v>
      </c>
      <c r="AD348" s="60" t="str">
        <f t="shared" si="118"/>
        <v>H19R15.</v>
      </c>
      <c r="AE348" s="60" t="str">
        <f t="shared" si="119"/>
        <v>H19R15</v>
      </c>
      <c r="AF348" s="68"/>
      <c r="AG348" s="68"/>
      <c r="AH348" s="68"/>
      <c r="AI348" s="15"/>
      <c r="AJ348" s="15"/>
      <c r="AK348" s="15"/>
      <c r="AL348" s="15"/>
      <c r="AM348" s="15"/>
      <c r="AN348" s="15"/>
      <c r="AO348" s="15"/>
    </row>
    <row r="349" spans="1:41" s="2" customFormat="1" ht="249.95" customHeight="1" x14ac:dyDescent="0.2">
      <c r="A349" s="79">
        <f t="shared" si="106"/>
        <v>302</v>
      </c>
      <c r="B349" s="90">
        <v>348</v>
      </c>
      <c r="C349" s="109" t="s">
        <v>2528</v>
      </c>
      <c r="D349" s="109" t="s">
        <v>33</v>
      </c>
      <c r="E349" s="115" t="s">
        <v>1345</v>
      </c>
      <c r="F349" s="115" t="s">
        <v>187</v>
      </c>
      <c r="G349" s="95" t="s">
        <v>1346</v>
      </c>
      <c r="H349" s="95" t="s">
        <v>1347</v>
      </c>
      <c r="I349" s="90" t="s">
        <v>1348</v>
      </c>
      <c r="J349" s="90">
        <v>2</v>
      </c>
      <c r="K349" s="116">
        <v>43040</v>
      </c>
      <c r="L349" s="116">
        <v>43403</v>
      </c>
      <c r="M349" s="117">
        <f t="shared" si="109"/>
        <v>51.857142857142854</v>
      </c>
      <c r="N349" s="79" t="s">
        <v>1236</v>
      </c>
      <c r="O349" s="85">
        <v>0</v>
      </c>
      <c r="P349" s="79"/>
      <c r="Q349" s="88">
        <f t="shared" si="111"/>
        <v>0</v>
      </c>
      <c r="R349" s="89">
        <f t="shared" si="112"/>
        <v>0</v>
      </c>
      <c r="S349" s="89">
        <f t="shared" ca="1" si="113"/>
        <v>0</v>
      </c>
      <c r="T349" s="89">
        <f t="shared" ca="1" si="114"/>
        <v>51.857142857142854</v>
      </c>
      <c r="U349" s="90" t="str">
        <f t="shared" ca="1" si="117"/>
        <v>NO</v>
      </c>
      <c r="V349" s="148" t="str">
        <f t="shared" ca="1" si="115"/>
        <v>VENCIDO</v>
      </c>
      <c r="W349" s="148" t="str">
        <f t="shared" ca="1" si="116"/>
        <v>VENCIDO</v>
      </c>
      <c r="X349" s="149" t="s">
        <v>501</v>
      </c>
      <c r="Y349" s="149" t="s">
        <v>396</v>
      </c>
      <c r="Z349" s="149">
        <f t="shared" si="105"/>
        <v>1</v>
      </c>
      <c r="AA349" s="149" t="str">
        <f t="shared" si="110"/>
        <v>H20R15 - 1</v>
      </c>
      <c r="AB349" s="60">
        <f t="shared" ca="1" si="108"/>
        <v>1</v>
      </c>
      <c r="AC349" s="60">
        <f t="shared" ca="1" si="104"/>
        <v>1</v>
      </c>
      <c r="AD349" s="60" t="str">
        <f t="shared" si="118"/>
        <v>H20R15.</v>
      </c>
      <c r="AE349" s="60" t="str">
        <f t="shared" si="119"/>
        <v>H20R15</v>
      </c>
      <c r="AF349" s="68"/>
      <c r="AG349" s="68"/>
      <c r="AH349" s="68"/>
      <c r="AI349" s="15"/>
      <c r="AJ349" s="15"/>
      <c r="AK349" s="15"/>
      <c r="AL349" s="15"/>
      <c r="AM349" s="15"/>
      <c r="AN349" s="15"/>
      <c r="AO349" s="15"/>
    </row>
    <row r="350" spans="1:41" s="2" customFormat="1" ht="249.95" customHeight="1" x14ac:dyDescent="0.2">
      <c r="A350" s="79">
        <f t="shared" si="106"/>
        <v>303</v>
      </c>
      <c r="B350" s="90">
        <v>349</v>
      </c>
      <c r="C350" s="109" t="s">
        <v>2528</v>
      </c>
      <c r="D350" s="109" t="s">
        <v>41</v>
      </c>
      <c r="E350" s="115" t="s">
        <v>1352</v>
      </c>
      <c r="F350" s="115" t="s">
        <v>188</v>
      </c>
      <c r="G350" s="95" t="s">
        <v>1349</v>
      </c>
      <c r="H350" s="95" t="s">
        <v>1350</v>
      </c>
      <c r="I350" s="90" t="s">
        <v>1351</v>
      </c>
      <c r="J350" s="90">
        <v>2</v>
      </c>
      <c r="K350" s="116">
        <v>43040</v>
      </c>
      <c r="L350" s="116">
        <v>43403</v>
      </c>
      <c r="M350" s="117">
        <f t="shared" si="109"/>
        <v>51.857142857142854</v>
      </c>
      <c r="N350" s="79" t="s">
        <v>1236</v>
      </c>
      <c r="O350" s="85">
        <v>0</v>
      </c>
      <c r="P350" s="79"/>
      <c r="Q350" s="88">
        <f t="shared" si="111"/>
        <v>0</v>
      </c>
      <c r="R350" s="89">
        <f t="shared" si="112"/>
        <v>0</v>
      </c>
      <c r="S350" s="89">
        <f t="shared" ca="1" si="113"/>
        <v>0</v>
      </c>
      <c r="T350" s="89">
        <f t="shared" ca="1" si="114"/>
        <v>51.857142857142854</v>
      </c>
      <c r="U350" s="90" t="str">
        <f t="shared" ca="1" si="117"/>
        <v>NO</v>
      </c>
      <c r="V350" s="148" t="str">
        <f t="shared" ca="1" si="115"/>
        <v>VENCIDO</v>
      </c>
      <c r="W350" s="148" t="str">
        <f t="shared" ca="1" si="116"/>
        <v>VENCIDO</v>
      </c>
      <c r="X350" s="149" t="s">
        <v>501</v>
      </c>
      <c r="Y350" s="149" t="s">
        <v>397</v>
      </c>
      <c r="Z350" s="149">
        <f t="shared" si="105"/>
        <v>1</v>
      </c>
      <c r="AA350" s="149" t="str">
        <f t="shared" si="110"/>
        <v>H21R15 - 1</v>
      </c>
      <c r="AB350" s="60">
        <f t="shared" ca="1" si="108"/>
        <v>1</v>
      </c>
      <c r="AC350" s="60">
        <f t="shared" ca="1" si="104"/>
        <v>1</v>
      </c>
      <c r="AD350" s="60" t="str">
        <f t="shared" si="118"/>
        <v>H21R15.</v>
      </c>
      <c r="AE350" s="60" t="str">
        <f t="shared" si="119"/>
        <v>H21R15</v>
      </c>
      <c r="AF350" s="68"/>
      <c r="AG350" s="68"/>
      <c r="AH350" s="68"/>
      <c r="AI350" s="15"/>
      <c r="AJ350" s="15"/>
      <c r="AK350" s="15"/>
      <c r="AL350" s="15"/>
      <c r="AM350" s="15"/>
      <c r="AN350" s="15"/>
      <c r="AO350" s="15"/>
    </row>
    <row r="351" spans="1:41" s="2" customFormat="1" ht="249.95" customHeight="1" x14ac:dyDescent="0.2">
      <c r="A351" s="79">
        <f t="shared" si="106"/>
        <v>304</v>
      </c>
      <c r="B351" s="90">
        <v>350</v>
      </c>
      <c r="C351" s="109" t="s">
        <v>2527</v>
      </c>
      <c r="D351" s="109" t="s">
        <v>33</v>
      </c>
      <c r="E351" s="115" t="s">
        <v>2481</v>
      </c>
      <c r="F351" s="115" t="s">
        <v>189</v>
      </c>
      <c r="G351" s="102" t="s">
        <v>880</v>
      </c>
      <c r="H351" s="102" t="s">
        <v>881</v>
      </c>
      <c r="I351" s="132" t="s">
        <v>9</v>
      </c>
      <c r="J351" s="132">
        <v>1</v>
      </c>
      <c r="K351" s="110">
        <v>43040</v>
      </c>
      <c r="L351" s="110">
        <v>43099</v>
      </c>
      <c r="M351" s="117">
        <f t="shared" si="109"/>
        <v>8.4285714285714288</v>
      </c>
      <c r="N351" s="79" t="s">
        <v>23</v>
      </c>
      <c r="O351" s="79">
        <v>1</v>
      </c>
      <c r="P351" s="79"/>
      <c r="Q351" s="88">
        <f t="shared" si="111"/>
        <v>100</v>
      </c>
      <c r="R351" s="89">
        <f t="shared" si="112"/>
        <v>8.4285714285714288</v>
      </c>
      <c r="S351" s="89">
        <f t="shared" ca="1" si="113"/>
        <v>8.4285714285714288</v>
      </c>
      <c r="T351" s="89">
        <f t="shared" ca="1" si="114"/>
        <v>8.4285714285714288</v>
      </c>
      <c r="U351" s="90" t="str">
        <f t="shared" si="117"/>
        <v>SI</v>
      </c>
      <c r="V351" s="148" t="str">
        <f t="shared" si="115"/>
        <v>CUMPLIDO</v>
      </c>
      <c r="W351" s="148" t="str">
        <f t="shared" si="116"/>
        <v>CUMPLIDO</v>
      </c>
      <c r="X351" s="149" t="s">
        <v>501</v>
      </c>
      <c r="Y351" s="149" t="s">
        <v>398</v>
      </c>
      <c r="Z351" s="149">
        <f t="shared" si="105"/>
        <v>1</v>
      </c>
      <c r="AA351" s="149" t="str">
        <f t="shared" si="110"/>
        <v xml:space="preserve">
H22R15 - 1</v>
      </c>
      <c r="AB351" s="60">
        <f t="shared" si="108"/>
        <v>5</v>
      </c>
      <c r="AC351" s="60">
        <f t="shared" si="104"/>
        <v>5</v>
      </c>
      <c r="AD351" s="60" t="str">
        <f t="shared" si="118"/>
        <v xml:space="preserve">
H22R15.</v>
      </c>
      <c r="AE351" s="60" t="str">
        <f t="shared" si="119"/>
        <v xml:space="preserve">
H22R15</v>
      </c>
      <c r="AF351" s="68"/>
      <c r="AG351" s="68"/>
      <c r="AH351" s="68"/>
      <c r="AI351" s="15"/>
      <c r="AJ351" s="15"/>
      <c r="AK351" s="15"/>
      <c r="AL351" s="15"/>
      <c r="AM351" s="15"/>
      <c r="AN351" s="15"/>
      <c r="AO351" s="15"/>
    </row>
    <row r="352" spans="1:41" s="2" customFormat="1" ht="249.95" customHeight="1" x14ac:dyDescent="0.2">
      <c r="A352" s="79">
        <f t="shared" si="106"/>
        <v>305</v>
      </c>
      <c r="B352" s="90">
        <v>351</v>
      </c>
      <c r="C352" s="109" t="s">
        <v>2527</v>
      </c>
      <c r="D352" s="109" t="s">
        <v>34</v>
      </c>
      <c r="E352" s="115" t="s">
        <v>1353</v>
      </c>
      <c r="F352" s="115" t="s">
        <v>2547</v>
      </c>
      <c r="G352" s="95" t="s">
        <v>1354</v>
      </c>
      <c r="H352" s="115" t="s">
        <v>1355</v>
      </c>
      <c r="I352" s="118" t="s">
        <v>1356</v>
      </c>
      <c r="J352" s="90">
        <v>3</v>
      </c>
      <c r="K352" s="116">
        <v>43040</v>
      </c>
      <c r="L352" s="116">
        <v>43403</v>
      </c>
      <c r="M352" s="117">
        <f t="shared" si="109"/>
        <v>51.857142857142854</v>
      </c>
      <c r="N352" s="79" t="s">
        <v>1236</v>
      </c>
      <c r="O352" s="85">
        <v>0</v>
      </c>
      <c r="P352" s="79"/>
      <c r="Q352" s="88">
        <f t="shared" si="111"/>
        <v>0</v>
      </c>
      <c r="R352" s="89">
        <f t="shared" si="112"/>
        <v>0</v>
      </c>
      <c r="S352" s="89">
        <f t="shared" ca="1" si="113"/>
        <v>0</v>
      </c>
      <c r="T352" s="89">
        <f t="shared" ca="1" si="114"/>
        <v>51.857142857142854</v>
      </c>
      <c r="U352" s="90" t="str">
        <f t="shared" ca="1" si="117"/>
        <v>NO</v>
      </c>
      <c r="V352" s="148" t="str">
        <f t="shared" ca="1" si="115"/>
        <v>VENCIDO</v>
      </c>
      <c r="W352" s="148" t="str">
        <f t="shared" ca="1" si="116"/>
        <v>VENCIDO</v>
      </c>
      <c r="X352" s="149" t="s">
        <v>501</v>
      </c>
      <c r="Y352" s="149" t="s">
        <v>399</v>
      </c>
      <c r="Z352" s="149">
        <f t="shared" si="105"/>
        <v>1</v>
      </c>
      <c r="AA352" s="149" t="str">
        <f t="shared" si="110"/>
        <v>H23R15 - 1</v>
      </c>
      <c r="AB352" s="60">
        <f t="shared" ca="1" si="108"/>
        <v>1</v>
      </c>
      <c r="AC352" s="60">
        <f t="shared" ca="1" si="104"/>
        <v>1</v>
      </c>
      <c r="AD352" s="60" t="str">
        <f t="shared" si="118"/>
        <v>H23R15.</v>
      </c>
      <c r="AE352" s="60" t="str">
        <f t="shared" si="119"/>
        <v>H23R15</v>
      </c>
      <c r="AF352" s="68"/>
      <c r="AG352" s="68"/>
      <c r="AH352" s="68"/>
      <c r="AI352" s="15"/>
      <c r="AJ352" s="15"/>
      <c r="AK352" s="15"/>
      <c r="AL352" s="15"/>
      <c r="AM352" s="15"/>
      <c r="AN352" s="15"/>
      <c r="AO352" s="15"/>
    </row>
    <row r="353" spans="1:41" s="2" customFormat="1" ht="249.95" customHeight="1" x14ac:dyDescent="0.2">
      <c r="A353" s="79">
        <f t="shared" si="106"/>
        <v>306</v>
      </c>
      <c r="B353" s="90">
        <v>352</v>
      </c>
      <c r="C353" s="109" t="s">
        <v>2535</v>
      </c>
      <c r="D353" s="109" t="s">
        <v>34</v>
      </c>
      <c r="E353" s="115" t="s">
        <v>1366</v>
      </c>
      <c r="F353" s="115" t="s">
        <v>1365</v>
      </c>
      <c r="G353" s="95" t="s">
        <v>1357</v>
      </c>
      <c r="H353" s="115" t="s">
        <v>1947</v>
      </c>
      <c r="I353" s="118" t="s">
        <v>1356</v>
      </c>
      <c r="J353" s="90">
        <v>3</v>
      </c>
      <c r="K353" s="116">
        <v>43040</v>
      </c>
      <c r="L353" s="116">
        <v>43403</v>
      </c>
      <c r="M353" s="117">
        <f t="shared" si="109"/>
        <v>51.857142857142854</v>
      </c>
      <c r="N353" s="79" t="s">
        <v>1236</v>
      </c>
      <c r="O353" s="85">
        <v>0</v>
      </c>
      <c r="P353" s="79"/>
      <c r="Q353" s="88">
        <f t="shared" si="111"/>
        <v>0</v>
      </c>
      <c r="R353" s="89">
        <f t="shared" si="112"/>
        <v>0</v>
      </c>
      <c r="S353" s="89">
        <f t="shared" ca="1" si="113"/>
        <v>0</v>
      </c>
      <c r="T353" s="89">
        <f t="shared" ca="1" si="114"/>
        <v>51.857142857142854</v>
      </c>
      <c r="U353" s="90" t="str">
        <f t="shared" ca="1" si="117"/>
        <v>NO</v>
      </c>
      <c r="V353" s="148" t="str">
        <f t="shared" ca="1" si="115"/>
        <v>VENCIDO</v>
      </c>
      <c r="W353" s="148" t="str">
        <f t="shared" ca="1" si="116"/>
        <v>VENCIDO</v>
      </c>
      <c r="X353" s="149" t="s">
        <v>501</v>
      </c>
      <c r="Y353" s="149" t="s">
        <v>400</v>
      </c>
      <c r="Z353" s="149">
        <f t="shared" si="105"/>
        <v>1</v>
      </c>
      <c r="AA353" s="149" t="str">
        <f t="shared" si="110"/>
        <v>H24R15 - 1</v>
      </c>
      <c r="AB353" s="60">
        <f t="shared" ca="1" si="108"/>
        <v>1</v>
      </c>
      <c r="AC353" s="60">
        <f t="shared" ca="1" si="104"/>
        <v>1</v>
      </c>
      <c r="AD353" s="60" t="str">
        <f t="shared" si="118"/>
        <v>H24R15.</v>
      </c>
      <c r="AE353" s="60" t="str">
        <f t="shared" si="119"/>
        <v>H24R15</v>
      </c>
      <c r="AF353" s="68"/>
      <c r="AG353" s="68"/>
      <c r="AH353" s="68"/>
      <c r="AI353" s="15"/>
      <c r="AJ353" s="15"/>
      <c r="AK353" s="15"/>
      <c r="AL353" s="15"/>
      <c r="AM353" s="15"/>
      <c r="AN353" s="15"/>
      <c r="AO353" s="15"/>
    </row>
    <row r="354" spans="1:41" s="2" customFormat="1" ht="249.95" customHeight="1" x14ac:dyDescent="0.2">
      <c r="A354" s="79">
        <f t="shared" si="106"/>
        <v>307</v>
      </c>
      <c r="B354" s="90">
        <v>353</v>
      </c>
      <c r="C354" s="109" t="s">
        <v>2564</v>
      </c>
      <c r="D354" s="109" t="s">
        <v>34</v>
      </c>
      <c r="E354" s="115" t="s">
        <v>1367</v>
      </c>
      <c r="F354" s="115" t="s">
        <v>1368</v>
      </c>
      <c r="G354" s="95" t="s">
        <v>1358</v>
      </c>
      <c r="H354" s="115" t="s">
        <v>1359</v>
      </c>
      <c r="I354" s="118" t="s">
        <v>9</v>
      </c>
      <c r="J354" s="90">
        <v>1</v>
      </c>
      <c r="K354" s="116">
        <v>43040</v>
      </c>
      <c r="L354" s="116">
        <v>43403</v>
      </c>
      <c r="M354" s="117">
        <f t="shared" si="109"/>
        <v>51.857142857142854</v>
      </c>
      <c r="N354" s="79" t="s">
        <v>1236</v>
      </c>
      <c r="O354" s="85">
        <v>0</v>
      </c>
      <c r="P354" s="79"/>
      <c r="Q354" s="88">
        <f t="shared" si="111"/>
        <v>0</v>
      </c>
      <c r="R354" s="89">
        <f t="shared" si="112"/>
        <v>0</v>
      </c>
      <c r="S354" s="89">
        <f t="shared" ca="1" si="113"/>
        <v>0</v>
      </c>
      <c r="T354" s="89">
        <f t="shared" ca="1" si="114"/>
        <v>51.857142857142854</v>
      </c>
      <c r="U354" s="90" t="str">
        <f t="shared" ca="1" si="117"/>
        <v>NO</v>
      </c>
      <c r="V354" s="148" t="str">
        <f t="shared" ca="1" si="115"/>
        <v>VENCIDO</v>
      </c>
      <c r="W354" s="148" t="str">
        <f t="shared" ca="1" si="116"/>
        <v>VENCIDO</v>
      </c>
      <c r="X354" s="149" t="s">
        <v>501</v>
      </c>
      <c r="Y354" s="149" t="s">
        <v>401</v>
      </c>
      <c r="Z354" s="149">
        <f t="shared" si="105"/>
        <v>1</v>
      </c>
      <c r="AA354" s="149" t="str">
        <f t="shared" si="110"/>
        <v>H25R15 - 1</v>
      </c>
      <c r="AB354" s="60">
        <f t="shared" ca="1" si="108"/>
        <v>1</v>
      </c>
      <c r="AC354" s="60">
        <f t="shared" ca="1" si="104"/>
        <v>1</v>
      </c>
      <c r="AD354" s="60" t="str">
        <f t="shared" si="118"/>
        <v>H25R15.</v>
      </c>
      <c r="AE354" s="60" t="str">
        <f t="shared" si="119"/>
        <v>H25R15</v>
      </c>
      <c r="AF354" s="68"/>
      <c r="AG354" s="68"/>
      <c r="AH354" s="68"/>
      <c r="AI354" s="15"/>
      <c r="AJ354" s="15"/>
      <c r="AK354" s="15"/>
      <c r="AL354" s="15"/>
      <c r="AM354" s="15"/>
      <c r="AN354" s="15"/>
      <c r="AO354" s="15"/>
    </row>
    <row r="355" spans="1:41" s="2" customFormat="1" ht="249.95" customHeight="1" x14ac:dyDescent="0.2">
      <c r="A355" s="79">
        <f t="shared" si="106"/>
        <v>308</v>
      </c>
      <c r="B355" s="90">
        <v>354</v>
      </c>
      <c r="C355" s="109" t="s">
        <v>2565</v>
      </c>
      <c r="D355" s="109" t="s">
        <v>34</v>
      </c>
      <c r="E355" s="115" t="s">
        <v>1369</v>
      </c>
      <c r="F355" s="115" t="s">
        <v>1370</v>
      </c>
      <c r="G355" s="95" t="s">
        <v>2834</v>
      </c>
      <c r="H355" s="115" t="s">
        <v>1948</v>
      </c>
      <c r="I355" s="118" t="s">
        <v>1360</v>
      </c>
      <c r="J355" s="90">
        <v>10</v>
      </c>
      <c r="K355" s="116">
        <v>43040</v>
      </c>
      <c r="L355" s="116">
        <v>43403</v>
      </c>
      <c r="M355" s="117">
        <f t="shared" si="109"/>
        <v>51.857142857142854</v>
      </c>
      <c r="N355" s="79" t="s">
        <v>1236</v>
      </c>
      <c r="O355" s="85">
        <v>0</v>
      </c>
      <c r="P355" s="79"/>
      <c r="Q355" s="88">
        <f t="shared" si="111"/>
        <v>0</v>
      </c>
      <c r="R355" s="89">
        <f t="shared" si="112"/>
        <v>0</v>
      </c>
      <c r="S355" s="89">
        <f t="shared" ca="1" si="113"/>
        <v>0</v>
      </c>
      <c r="T355" s="89">
        <f t="shared" ca="1" si="114"/>
        <v>51.857142857142854</v>
      </c>
      <c r="U355" s="90" t="str">
        <f t="shared" ca="1" si="117"/>
        <v>NO</v>
      </c>
      <c r="V355" s="148" t="str">
        <f t="shared" ca="1" si="115"/>
        <v>VENCIDO</v>
      </c>
      <c r="W355" s="148" t="str">
        <f t="shared" ca="1" si="116"/>
        <v>VENCIDO</v>
      </c>
      <c r="X355" s="149" t="s">
        <v>501</v>
      </c>
      <c r="Y355" s="149" t="s">
        <v>402</v>
      </c>
      <c r="Z355" s="149">
        <f t="shared" si="105"/>
        <v>1</v>
      </c>
      <c r="AA355" s="149" t="str">
        <f t="shared" si="110"/>
        <v>H26R15 - 1</v>
      </c>
      <c r="AB355" s="60">
        <f t="shared" ca="1" si="108"/>
        <v>1</v>
      </c>
      <c r="AC355" s="60">
        <f t="shared" ca="1" si="104"/>
        <v>1</v>
      </c>
      <c r="AD355" s="60" t="str">
        <f t="shared" si="118"/>
        <v>H26R15.</v>
      </c>
      <c r="AE355" s="60" t="str">
        <f t="shared" si="119"/>
        <v>H26R15</v>
      </c>
      <c r="AF355" s="68"/>
      <c r="AG355" s="68"/>
      <c r="AH355" s="68"/>
      <c r="AI355" s="15"/>
      <c r="AJ355" s="15"/>
      <c r="AK355" s="15"/>
      <c r="AL355" s="15"/>
      <c r="AM355" s="15"/>
      <c r="AN355" s="15"/>
      <c r="AO355" s="15"/>
    </row>
    <row r="356" spans="1:41" s="2" customFormat="1" ht="249.95" customHeight="1" x14ac:dyDescent="0.2">
      <c r="A356" s="79">
        <f t="shared" si="106"/>
        <v>309</v>
      </c>
      <c r="B356" s="90">
        <v>355</v>
      </c>
      <c r="C356" s="109" t="s">
        <v>2535</v>
      </c>
      <c r="D356" s="109" t="s">
        <v>34</v>
      </c>
      <c r="E356" s="115" t="s">
        <v>1371</v>
      </c>
      <c r="F356" s="115" t="s">
        <v>1372</v>
      </c>
      <c r="G356" s="95" t="s">
        <v>1361</v>
      </c>
      <c r="H356" s="115" t="s">
        <v>1362</v>
      </c>
      <c r="I356" s="118" t="s">
        <v>27</v>
      </c>
      <c r="J356" s="90">
        <v>2</v>
      </c>
      <c r="K356" s="116">
        <v>43040</v>
      </c>
      <c r="L356" s="116">
        <v>43403</v>
      </c>
      <c r="M356" s="117">
        <f t="shared" si="109"/>
        <v>51.857142857142854</v>
      </c>
      <c r="N356" s="79" t="s">
        <v>1236</v>
      </c>
      <c r="O356" s="85">
        <v>0</v>
      </c>
      <c r="P356" s="79"/>
      <c r="Q356" s="88">
        <f t="shared" si="111"/>
        <v>0</v>
      </c>
      <c r="R356" s="89">
        <f t="shared" si="112"/>
        <v>0</v>
      </c>
      <c r="S356" s="89">
        <f t="shared" ca="1" si="113"/>
        <v>0</v>
      </c>
      <c r="T356" s="89">
        <f t="shared" ca="1" si="114"/>
        <v>51.857142857142854</v>
      </c>
      <c r="U356" s="90" t="str">
        <f t="shared" ca="1" si="117"/>
        <v>NO</v>
      </c>
      <c r="V356" s="148" t="str">
        <f t="shared" ca="1" si="115"/>
        <v>VENCIDO</v>
      </c>
      <c r="W356" s="148" t="str">
        <f t="shared" ca="1" si="116"/>
        <v>VENCIDO</v>
      </c>
      <c r="X356" s="149" t="s">
        <v>501</v>
      </c>
      <c r="Y356" s="149" t="s">
        <v>403</v>
      </c>
      <c r="Z356" s="149">
        <f t="shared" si="105"/>
        <v>1</v>
      </c>
      <c r="AA356" s="149" t="str">
        <f t="shared" si="110"/>
        <v>H27R15 - 1</v>
      </c>
      <c r="AB356" s="60">
        <f t="shared" ca="1" si="108"/>
        <v>1</v>
      </c>
      <c r="AC356" s="60">
        <f t="shared" ca="1" si="104"/>
        <v>1</v>
      </c>
      <c r="AD356" s="60" t="str">
        <f t="shared" si="118"/>
        <v>H27R15.</v>
      </c>
      <c r="AE356" s="60" t="str">
        <f t="shared" si="119"/>
        <v>H27R15</v>
      </c>
      <c r="AF356" s="68"/>
      <c r="AG356" s="68"/>
      <c r="AH356" s="68"/>
      <c r="AI356" s="15"/>
      <c r="AJ356" s="15"/>
      <c r="AK356" s="15"/>
      <c r="AL356" s="15"/>
      <c r="AM356" s="15"/>
      <c r="AN356" s="15"/>
      <c r="AO356" s="15"/>
    </row>
    <row r="357" spans="1:41" s="2" customFormat="1" ht="249.95" customHeight="1" x14ac:dyDescent="0.2">
      <c r="A357" s="79">
        <f t="shared" si="106"/>
        <v>310</v>
      </c>
      <c r="B357" s="90">
        <v>356</v>
      </c>
      <c r="C357" s="109" t="s">
        <v>2528</v>
      </c>
      <c r="D357" s="109" t="s">
        <v>34</v>
      </c>
      <c r="E357" s="95" t="s">
        <v>1373</v>
      </c>
      <c r="F357" s="115" t="s">
        <v>1374</v>
      </c>
      <c r="G357" s="95" t="s">
        <v>1363</v>
      </c>
      <c r="H357" s="95" t="s">
        <v>1364</v>
      </c>
      <c r="I357" s="90" t="s">
        <v>9</v>
      </c>
      <c r="J357" s="90">
        <v>2</v>
      </c>
      <c r="K357" s="116">
        <v>43040</v>
      </c>
      <c r="L357" s="116">
        <v>43403</v>
      </c>
      <c r="M357" s="117">
        <f t="shared" si="109"/>
        <v>51.857142857142854</v>
      </c>
      <c r="N357" s="79" t="s">
        <v>1236</v>
      </c>
      <c r="O357" s="85">
        <v>0.5</v>
      </c>
      <c r="P357" s="79"/>
      <c r="Q357" s="88">
        <f t="shared" si="111"/>
        <v>25</v>
      </c>
      <c r="R357" s="89">
        <f t="shared" si="112"/>
        <v>12.964285714285714</v>
      </c>
      <c r="S357" s="89">
        <f t="shared" ca="1" si="113"/>
        <v>12.964285714285714</v>
      </c>
      <c r="T357" s="89">
        <f t="shared" ca="1" si="114"/>
        <v>51.857142857142854</v>
      </c>
      <c r="U357" s="90" t="str">
        <f t="shared" ca="1" si="117"/>
        <v>NO</v>
      </c>
      <c r="V357" s="148" t="str">
        <f t="shared" ca="1" si="115"/>
        <v>VENCIDO</v>
      </c>
      <c r="W357" s="148" t="str">
        <f t="shared" ca="1" si="116"/>
        <v>VENCIDO</v>
      </c>
      <c r="X357" s="149" t="s">
        <v>501</v>
      </c>
      <c r="Y357" s="149" t="s">
        <v>404</v>
      </c>
      <c r="Z357" s="149">
        <f t="shared" si="105"/>
        <v>1</v>
      </c>
      <c r="AA357" s="149" t="str">
        <f t="shared" si="110"/>
        <v>H28R15 - 1</v>
      </c>
      <c r="AB357" s="60">
        <f t="shared" ca="1" si="108"/>
        <v>1</v>
      </c>
      <c r="AC357" s="60">
        <f t="shared" ca="1" si="104"/>
        <v>1</v>
      </c>
      <c r="AD357" s="60" t="str">
        <f t="shared" si="118"/>
        <v>H28R15.</v>
      </c>
      <c r="AE357" s="60" t="str">
        <f t="shared" si="119"/>
        <v>H28R15</v>
      </c>
      <c r="AF357" s="68"/>
      <c r="AG357" s="68"/>
      <c r="AH357" s="68"/>
      <c r="AI357" s="15"/>
      <c r="AJ357" s="15"/>
      <c r="AK357" s="15"/>
      <c r="AL357" s="15"/>
      <c r="AM357" s="15"/>
      <c r="AN357" s="15"/>
      <c r="AO357" s="15"/>
    </row>
    <row r="358" spans="1:41" s="2" customFormat="1" ht="249.95" customHeight="1" x14ac:dyDescent="0.2">
      <c r="A358" s="79">
        <f t="shared" si="106"/>
        <v>311</v>
      </c>
      <c r="B358" s="90">
        <v>357</v>
      </c>
      <c r="C358" s="109" t="s">
        <v>2528</v>
      </c>
      <c r="D358" s="109" t="s">
        <v>24</v>
      </c>
      <c r="E358" s="115" t="s">
        <v>2482</v>
      </c>
      <c r="F358" s="115" t="s">
        <v>190</v>
      </c>
      <c r="G358" s="115" t="s">
        <v>1642</v>
      </c>
      <c r="H358" s="115" t="s">
        <v>1643</v>
      </c>
      <c r="I358" s="118" t="s">
        <v>1566</v>
      </c>
      <c r="J358" s="90">
        <v>1</v>
      </c>
      <c r="K358" s="116">
        <v>43040</v>
      </c>
      <c r="L358" s="116">
        <v>43189</v>
      </c>
      <c r="M358" s="117">
        <f t="shared" si="109"/>
        <v>21.285714285714285</v>
      </c>
      <c r="N358" s="79" t="s">
        <v>1482</v>
      </c>
      <c r="O358" s="85">
        <v>1</v>
      </c>
      <c r="P358" s="79"/>
      <c r="Q358" s="88">
        <f t="shared" si="111"/>
        <v>100</v>
      </c>
      <c r="R358" s="89">
        <f t="shared" si="112"/>
        <v>21.285714285714285</v>
      </c>
      <c r="S358" s="89">
        <f t="shared" ca="1" si="113"/>
        <v>21.285714285714285</v>
      </c>
      <c r="T358" s="89">
        <f t="shared" ca="1" si="114"/>
        <v>21.285714285714285</v>
      </c>
      <c r="U358" s="90" t="str">
        <f t="shared" si="117"/>
        <v>SI</v>
      </c>
      <c r="V358" s="148" t="str">
        <f t="shared" si="115"/>
        <v>CUMPLIDO</v>
      </c>
      <c r="W358" s="148" t="str">
        <f t="shared" si="116"/>
        <v>CUMPLIDO</v>
      </c>
      <c r="X358" s="149" t="s">
        <v>501</v>
      </c>
      <c r="Y358" s="149" t="s">
        <v>405</v>
      </c>
      <c r="Z358" s="149">
        <f t="shared" si="105"/>
        <v>1</v>
      </c>
      <c r="AA358" s="149" t="str">
        <f t="shared" si="110"/>
        <v>H29R15 - 1</v>
      </c>
      <c r="AB358" s="60">
        <f t="shared" si="108"/>
        <v>5</v>
      </c>
      <c r="AC358" s="60">
        <f t="shared" si="104"/>
        <v>5</v>
      </c>
      <c r="AD358" s="60" t="str">
        <f t="shared" si="118"/>
        <v>H29R15.</v>
      </c>
      <c r="AE358" s="60" t="str">
        <f t="shared" si="119"/>
        <v>H29R15</v>
      </c>
      <c r="AF358" s="68"/>
      <c r="AG358" s="68"/>
      <c r="AH358" s="68"/>
      <c r="AI358" s="15"/>
      <c r="AJ358" s="15"/>
      <c r="AK358" s="15"/>
      <c r="AL358" s="15"/>
      <c r="AM358" s="15"/>
      <c r="AN358" s="15"/>
      <c r="AO358" s="15"/>
    </row>
    <row r="359" spans="1:41" s="2" customFormat="1" ht="249.95" customHeight="1" x14ac:dyDescent="0.2">
      <c r="A359" s="79">
        <f t="shared" si="106"/>
        <v>312</v>
      </c>
      <c r="B359" s="90">
        <v>358</v>
      </c>
      <c r="C359" s="109" t="s">
        <v>2527</v>
      </c>
      <c r="D359" s="109" t="s">
        <v>191</v>
      </c>
      <c r="E359" s="95" t="s">
        <v>1885</v>
      </c>
      <c r="F359" s="115" t="s">
        <v>192</v>
      </c>
      <c r="G359" s="103" t="s">
        <v>1886</v>
      </c>
      <c r="H359" s="103" t="s">
        <v>1640</v>
      </c>
      <c r="I359" s="118" t="s">
        <v>1641</v>
      </c>
      <c r="J359" s="79">
        <v>2</v>
      </c>
      <c r="K359" s="86">
        <v>43040</v>
      </c>
      <c r="L359" s="86">
        <v>43099</v>
      </c>
      <c r="M359" s="117">
        <f t="shared" si="109"/>
        <v>8.4285714285714288</v>
      </c>
      <c r="N359" s="79" t="s">
        <v>1482</v>
      </c>
      <c r="O359" s="85">
        <v>2</v>
      </c>
      <c r="P359" s="79"/>
      <c r="Q359" s="88">
        <f t="shared" si="111"/>
        <v>100</v>
      </c>
      <c r="R359" s="89">
        <f t="shared" si="112"/>
        <v>8.4285714285714288</v>
      </c>
      <c r="S359" s="89">
        <f t="shared" ca="1" si="113"/>
        <v>8.4285714285714288</v>
      </c>
      <c r="T359" s="89">
        <f t="shared" ca="1" si="114"/>
        <v>8.4285714285714288</v>
      </c>
      <c r="U359" s="90" t="str">
        <f t="shared" si="117"/>
        <v>SI</v>
      </c>
      <c r="V359" s="148" t="str">
        <f t="shared" si="115"/>
        <v>CUMPLIDO</v>
      </c>
      <c r="W359" s="148" t="str">
        <f t="shared" si="116"/>
        <v>CUMPLIDO</v>
      </c>
      <c r="X359" s="149" t="s">
        <v>501</v>
      </c>
      <c r="Y359" s="149" t="s">
        <v>406</v>
      </c>
      <c r="Z359" s="149">
        <f t="shared" si="105"/>
        <v>1</v>
      </c>
      <c r="AA359" s="149" t="str">
        <f t="shared" si="110"/>
        <v>H30R15 - 1</v>
      </c>
      <c r="AB359" s="60">
        <f t="shared" si="108"/>
        <v>5</v>
      </c>
      <c r="AC359" s="60">
        <f t="shared" si="104"/>
        <v>5</v>
      </c>
      <c r="AD359" s="60" t="str">
        <f t="shared" si="118"/>
        <v>H30R15.</v>
      </c>
      <c r="AE359" s="60" t="str">
        <f t="shared" si="119"/>
        <v>H30R15</v>
      </c>
      <c r="AF359" s="68"/>
      <c r="AG359" s="68"/>
      <c r="AH359" s="68"/>
      <c r="AI359" s="15"/>
      <c r="AJ359" s="15"/>
      <c r="AK359" s="15"/>
      <c r="AL359" s="15"/>
      <c r="AM359" s="15"/>
      <c r="AN359" s="15"/>
      <c r="AO359" s="15"/>
    </row>
    <row r="360" spans="1:41" s="15" customFormat="1" ht="249.95" customHeight="1" x14ac:dyDescent="0.2">
      <c r="A360" s="79"/>
      <c r="B360" s="90">
        <v>359</v>
      </c>
      <c r="C360" s="109"/>
      <c r="D360" s="109" t="s">
        <v>191</v>
      </c>
      <c r="E360" s="102" t="s">
        <v>1890</v>
      </c>
      <c r="F360" s="103" t="s">
        <v>192</v>
      </c>
      <c r="G360" s="103" t="s">
        <v>1887</v>
      </c>
      <c r="H360" s="103" t="s">
        <v>1888</v>
      </c>
      <c r="I360" s="105" t="s">
        <v>1884</v>
      </c>
      <c r="J360" s="79">
        <v>1</v>
      </c>
      <c r="K360" s="86">
        <v>43040</v>
      </c>
      <c r="L360" s="86">
        <v>43099</v>
      </c>
      <c r="M360" s="87">
        <f t="shared" si="109"/>
        <v>8.4285714285714288</v>
      </c>
      <c r="N360" s="79" t="s">
        <v>1889</v>
      </c>
      <c r="O360" s="85">
        <v>1</v>
      </c>
      <c r="P360" s="79"/>
      <c r="Q360" s="88">
        <f t="shared" si="111"/>
        <v>100</v>
      </c>
      <c r="R360" s="89">
        <f t="shared" si="112"/>
        <v>8.4285714285714288</v>
      </c>
      <c r="S360" s="89">
        <f t="shared" ca="1" si="113"/>
        <v>8.4285714285714288</v>
      </c>
      <c r="T360" s="89">
        <f t="shared" ca="1" si="114"/>
        <v>8.4285714285714288</v>
      </c>
      <c r="U360" s="90" t="str">
        <f t="shared" si="117"/>
        <v>NO</v>
      </c>
      <c r="V360" s="148" t="str">
        <f t="shared" si="115"/>
        <v>CUMPLIDO</v>
      </c>
      <c r="W360" s="148" t="str">
        <f t="shared" si="116"/>
        <v/>
      </c>
      <c r="X360" s="150" t="s">
        <v>501</v>
      </c>
      <c r="Y360" s="150" t="s">
        <v>406</v>
      </c>
      <c r="Z360" s="149">
        <f t="shared" si="105"/>
        <v>2</v>
      </c>
      <c r="AA360" s="149" t="str">
        <f t="shared" si="110"/>
        <v>H30R15 - 2</v>
      </c>
      <c r="AB360" s="60">
        <f t="shared" si="108"/>
        <v>5</v>
      </c>
      <c r="AC360" s="60">
        <f t="shared" ref="AC360:AC423" si="120">IF(Z361=Z360+1,MIN(AB360,AC361),AB360)</f>
        <v>5</v>
      </c>
      <c r="AD360" s="60" t="str">
        <f t="shared" si="118"/>
        <v>H30R15.</v>
      </c>
      <c r="AE360" s="60" t="str">
        <f t="shared" si="119"/>
        <v>H30R15</v>
      </c>
      <c r="AF360" s="68"/>
      <c r="AG360" s="68"/>
      <c r="AH360" s="68"/>
    </row>
    <row r="361" spans="1:41" s="2" customFormat="1" ht="249.95" customHeight="1" x14ac:dyDescent="0.2">
      <c r="A361" s="79">
        <v>313</v>
      </c>
      <c r="B361" s="90">
        <v>360</v>
      </c>
      <c r="C361" s="109" t="s">
        <v>2566</v>
      </c>
      <c r="D361" s="109" t="s">
        <v>143</v>
      </c>
      <c r="E361" s="95" t="s">
        <v>2483</v>
      </c>
      <c r="F361" s="115" t="s">
        <v>183</v>
      </c>
      <c r="G361" s="115" t="s">
        <v>1644</v>
      </c>
      <c r="H361" s="115" t="s">
        <v>1645</v>
      </c>
      <c r="I361" s="118" t="s">
        <v>1646</v>
      </c>
      <c r="J361" s="90">
        <v>3</v>
      </c>
      <c r="K361" s="116">
        <v>43040</v>
      </c>
      <c r="L361" s="116">
        <v>43342</v>
      </c>
      <c r="M361" s="117">
        <f t="shared" si="109"/>
        <v>43.142857142857146</v>
      </c>
      <c r="N361" s="79" t="s">
        <v>1482</v>
      </c>
      <c r="O361" s="85">
        <v>3</v>
      </c>
      <c r="P361" s="79" t="s">
        <v>2619</v>
      </c>
      <c r="Q361" s="88">
        <f t="shared" si="111"/>
        <v>100</v>
      </c>
      <c r="R361" s="89">
        <f t="shared" si="112"/>
        <v>43.142857142857146</v>
      </c>
      <c r="S361" s="89">
        <f t="shared" ca="1" si="113"/>
        <v>43.142857142857146</v>
      </c>
      <c r="T361" s="89">
        <f t="shared" ca="1" si="114"/>
        <v>43.142857142857146</v>
      </c>
      <c r="U361" s="90" t="str">
        <f t="shared" si="117"/>
        <v>SI</v>
      </c>
      <c r="V361" s="148" t="str">
        <f t="shared" si="115"/>
        <v>CUMPLIDO</v>
      </c>
      <c r="W361" s="148" t="str">
        <f t="shared" si="116"/>
        <v>CUMPLIDO</v>
      </c>
      <c r="X361" s="149" t="s">
        <v>501</v>
      </c>
      <c r="Y361" s="149" t="s">
        <v>407</v>
      </c>
      <c r="Z361" s="149">
        <f t="shared" si="105"/>
        <v>1</v>
      </c>
      <c r="AA361" s="149" t="str">
        <f t="shared" si="110"/>
        <v>H31R15 - 1</v>
      </c>
      <c r="AB361" s="60">
        <f t="shared" si="108"/>
        <v>5</v>
      </c>
      <c r="AC361" s="60">
        <f t="shared" si="120"/>
        <v>5</v>
      </c>
      <c r="AD361" s="60" t="str">
        <f t="shared" si="118"/>
        <v>H31R15.</v>
      </c>
      <c r="AE361" s="60" t="str">
        <f t="shared" si="119"/>
        <v>H31R15</v>
      </c>
      <c r="AF361" s="68"/>
      <c r="AG361" s="68"/>
      <c r="AH361" s="68"/>
      <c r="AI361" s="15"/>
      <c r="AJ361" s="15"/>
      <c r="AK361" s="15"/>
      <c r="AL361" s="15"/>
      <c r="AM361" s="15"/>
      <c r="AN361" s="15"/>
      <c r="AO361" s="15"/>
    </row>
    <row r="362" spans="1:41" s="2" customFormat="1" ht="249.95" customHeight="1" x14ac:dyDescent="0.2">
      <c r="A362" s="79">
        <f t="shared" si="106"/>
        <v>314</v>
      </c>
      <c r="B362" s="90">
        <v>361</v>
      </c>
      <c r="C362" s="109" t="s">
        <v>2567</v>
      </c>
      <c r="D362" s="109" t="s">
        <v>143</v>
      </c>
      <c r="E362" s="95" t="s">
        <v>2484</v>
      </c>
      <c r="F362" s="115" t="s">
        <v>193</v>
      </c>
      <c r="G362" s="115" t="s">
        <v>1573</v>
      </c>
      <c r="H362" s="115" t="s">
        <v>1574</v>
      </c>
      <c r="I362" s="118" t="s">
        <v>1575</v>
      </c>
      <c r="J362" s="90">
        <v>3</v>
      </c>
      <c r="K362" s="116">
        <v>43040</v>
      </c>
      <c r="L362" s="116">
        <v>43342</v>
      </c>
      <c r="M362" s="117">
        <f t="shared" si="109"/>
        <v>43.142857142857146</v>
      </c>
      <c r="N362" s="79" t="s">
        <v>1482</v>
      </c>
      <c r="O362" s="85">
        <v>0</v>
      </c>
      <c r="P362" s="79"/>
      <c r="Q362" s="88">
        <f t="shared" si="111"/>
        <v>0</v>
      </c>
      <c r="R362" s="89">
        <f t="shared" si="112"/>
        <v>0</v>
      </c>
      <c r="S362" s="89">
        <f t="shared" ca="1" si="113"/>
        <v>0</v>
      </c>
      <c r="T362" s="89">
        <f t="shared" ca="1" si="114"/>
        <v>43.142857142857146</v>
      </c>
      <c r="U362" s="90" t="str">
        <f t="shared" ca="1" si="117"/>
        <v>NO</v>
      </c>
      <c r="V362" s="148" t="str">
        <f t="shared" ca="1" si="115"/>
        <v>VENCIDO</v>
      </c>
      <c r="W362" s="148" t="str">
        <f t="shared" ca="1" si="116"/>
        <v>VENCIDO</v>
      </c>
      <c r="X362" s="149" t="s">
        <v>501</v>
      </c>
      <c r="Y362" s="149" t="s">
        <v>408</v>
      </c>
      <c r="Z362" s="149">
        <f t="shared" si="105"/>
        <v>1</v>
      </c>
      <c r="AA362" s="149" t="str">
        <f t="shared" si="110"/>
        <v>H32R15 - 1</v>
      </c>
      <c r="AB362" s="60">
        <f t="shared" ca="1" si="108"/>
        <v>1</v>
      </c>
      <c r="AC362" s="60">
        <f t="shared" ca="1" si="120"/>
        <v>1</v>
      </c>
      <c r="AD362" s="60" t="str">
        <f t="shared" si="118"/>
        <v>H32R15.</v>
      </c>
      <c r="AE362" s="60" t="str">
        <f t="shared" si="119"/>
        <v>H32R15</v>
      </c>
      <c r="AF362" s="68"/>
      <c r="AG362" s="68"/>
      <c r="AH362" s="68" t="s">
        <v>562</v>
      </c>
      <c r="AI362" s="15"/>
      <c r="AJ362" s="15"/>
      <c r="AK362" s="15"/>
      <c r="AL362" s="15"/>
      <c r="AM362" s="15"/>
      <c r="AN362" s="15"/>
      <c r="AO362" s="15"/>
    </row>
    <row r="363" spans="1:41" s="2" customFormat="1" ht="198" customHeight="1" x14ac:dyDescent="0.2">
      <c r="A363" s="79">
        <f t="shared" si="106"/>
        <v>315</v>
      </c>
      <c r="B363" s="90">
        <v>362</v>
      </c>
      <c r="C363" s="109" t="s">
        <v>2528</v>
      </c>
      <c r="D363" s="109" t="s">
        <v>29</v>
      </c>
      <c r="E363" s="95" t="s">
        <v>1761</v>
      </c>
      <c r="F363" s="115" t="s">
        <v>1649</v>
      </c>
      <c r="G363" s="115" t="s">
        <v>2009</v>
      </c>
      <c r="H363" s="115" t="s">
        <v>1647</v>
      </c>
      <c r="I363" s="118" t="s">
        <v>1765</v>
      </c>
      <c r="J363" s="90">
        <v>2</v>
      </c>
      <c r="K363" s="116">
        <v>43040</v>
      </c>
      <c r="L363" s="116">
        <v>43099</v>
      </c>
      <c r="M363" s="117">
        <f t="shared" si="109"/>
        <v>8.4285714285714288</v>
      </c>
      <c r="N363" s="79" t="s">
        <v>1482</v>
      </c>
      <c r="O363" s="85">
        <v>2</v>
      </c>
      <c r="P363" s="79"/>
      <c r="Q363" s="88">
        <f t="shared" si="111"/>
        <v>100</v>
      </c>
      <c r="R363" s="89">
        <f t="shared" si="112"/>
        <v>8.4285714285714288</v>
      </c>
      <c r="S363" s="89">
        <f t="shared" ca="1" si="113"/>
        <v>8.4285714285714288</v>
      </c>
      <c r="T363" s="89">
        <f t="shared" ca="1" si="114"/>
        <v>8.4285714285714288</v>
      </c>
      <c r="U363" s="90" t="str">
        <f t="shared" si="117"/>
        <v>SI</v>
      </c>
      <c r="V363" s="148" t="str">
        <f t="shared" si="115"/>
        <v>CUMPLIDO</v>
      </c>
      <c r="W363" s="148" t="str">
        <f t="shared" si="116"/>
        <v>CUMPLIDO</v>
      </c>
      <c r="X363" s="149" t="s">
        <v>501</v>
      </c>
      <c r="Y363" s="149" t="s">
        <v>409</v>
      </c>
      <c r="Z363" s="149">
        <f t="shared" si="105"/>
        <v>1</v>
      </c>
      <c r="AA363" s="149" t="str">
        <f t="shared" si="110"/>
        <v>H33R15 - 1</v>
      </c>
      <c r="AB363" s="60">
        <f t="shared" si="108"/>
        <v>5</v>
      </c>
      <c r="AC363" s="60">
        <f t="shared" si="120"/>
        <v>5</v>
      </c>
      <c r="AD363" s="60" t="str">
        <f t="shared" si="118"/>
        <v>H33R15.</v>
      </c>
      <c r="AE363" s="60" t="str">
        <f t="shared" si="119"/>
        <v>H33R15</v>
      </c>
      <c r="AF363" s="68"/>
      <c r="AG363" s="68"/>
      <c r="AH363" s="68"/>
      <c r="AI363" s="15"/>
      <c r="AJ363" s="15"/>
      <c r="AK363" s="15"/>
      <c r="AL363" s="15"/>
      <c r="AM363" s="15"/>
      <c r="AN363" s="15"/>
      <c r="AO363" s="15"/>
    </row>
    <row r="364" spans="1:41" s="2" customFormat="1" ht="195" customHeight="1" x14ac:dyDescent="0.2">
      <c r="A364" s="79"/>
      <c r="B364" s="90">
        <v>363</v>
      </c>
      <c r="C364" s="109"/>
      <c r="D364" s="109" t="s">
        <v>29</v>
      </c>
      <c r="E364" s="95" t="s">
        <v>1762</v>
      </c>
      <c r="F364" s="115" t="s">
        <v>1649</v>
      </c>
      <c r="G364" s="115" t="s">
        <v>1764</v>
      </c>
      <c r="H364" s="115" t="s">
        <v>1763</v>
      </c>
      <c r="I364" s="118" t="s">
        <v>1766</v>
      </c>
      <c r="J364" s="90">
        <v>1</v>
      </c>
      <c r="K364" s="116">
        <v>43040</v>
      </c>
      <c r="L364" s="116">
        <v>43099</v>
      </c>
      <c r="M364" s="117">
        <f t="shared" si="109"/>
        <v>8.4285714285714288</v>
      </c>
      <c r="N364" s="79" t="s">
        <v>1715</v>
      </c>
      <c r="O364" s="85">
        <v>1</v>
      </c>
      <c r="P364" s="79"/>
      <c r="Q364" s="88">
        <f t="shared" si="111"/>
        <v>100</v>
      </c>
      <c r="R364" s="89">
        <f t="shared" si="112"/>
        <v>8.4285714285714288</v>
      </c>
      <c r="S364" s="89">
        <f t="shared" ca="1" si="113"/>
        <v>8.4285714285714288</v>
      </c>
      <c r="T364" s="89">
        <f t="shared" ca="1" si="114"/>
        <v>8.4285714285714288</v>
      </c>
      <c r="U364" s="90" t="str">
        <f t="shared" si="117"/>
        <v>NO</v>
      </c>
      <c r="V364" s="148" t="str">
        <f t="shared" si="115"/>
        <v>CUMPLIDO</v>
      </c>
      <c r="W364" s="148" t="str">
        <f t="shared" si="116"/>
        <v/>
      </c>
      <c r="X364" s="149" t="s">
        <v>501</v>
      </c>
      <c r="Y364" s="149" t="s">
        <v>409</v>
      </c>
      <c r="Z364" s="149">
        <f t="shared" si="105"/>
        <v>2</v>
      </c>
      <c r="AA364" s="149" t="str">
        <f t="shared" si="110"/>
        <v>H33R15 - 2</v>
      </c>
      <c r="AB364" s="60">
        <f t="shared" si="108"/>
        <v>5</v>
      </c>
      <c r="AC364" s="60">
        <f t="shared" si="120"/>
        <v>5</v>
      </c>
      <c r="AD364" s="60" t="str">
        <f t="shared" si="118"/>
        <v>H33R15.</v>
      </c>
      <c r="AE364" s="60" t="str">
        <f t="shared" si="119"/>
        <v>H33R15</v>
      </c>
      <c r="AF364" s="68"/>
      <c r="AG364" s="68"/>
      <c r="AH364" s="68"/>
      <c r="AI364" s="15"/>
      <c r="AJ364" s="15"/>
      <c r="AK364" s="15"/>
      <c r="AL364" s="15"/>
      <c r="AM364" s="15"/>
      <c r="AN364" s="15"/>
      <c r="AO364" s="15"/>
    </row>
    <row r="365" spans="1:41" s="2" customFormat="1" ht="249.95" customHeight="1" x14ac:dyDescent="0.2">
      <c r="A365" s="79">
        <v>316</v>
      </c>
      <c r="B365" s="90">
        <v>364</v>
      </c>
      <c r="C365" s="109" t="s">
        <v>2529</v>
      </c>
      <c r="D365" s="109" t="s">
        <v>29</v>
      </c>
      <c r="E365" s="95" t="s">
        <v>194</v>
      </c>
      <c r="F365" s="115" t="s">
        <v>195</v>
      </c>
      <c r="G365" s="115" t="s">
        <v>1648</v>
      </c>
      <c r="H365" s="115" t="s">
        <v>2010</v>
      </c>
      <c r="I365" s="118" t="s">
        <v>10</v>
      </c>
      <c r="J365" s="90">
        <v>1</v>
      </c>
      <c r="K365" s="116">
        <v>43040</v>
      </c>
      <c r="L365" s="116">
        <v>43099</v>
      </c>
      <c r="M365" s="117">
        <f t="shared" si="109"/>
        <v>8.4285714285714288</v>
      </c>
      <c r="N365" s="79" t="s">
        <v>1482</v>
      </c>
      <c r="O365" s="85">
        <v>1</v>
      </c>
      <c r="P365" s="79"/>
      <c r="Q365" s="88">
        <f t="shared" si="111"/>
        <v>100</v>
      </c>
      <c r="R365" s="89">
        <f t="shared" si="112"/>
        <v>8.4285714285714288</v>
      </c>
      <c r="S365" s="89">
        <f t="shared" ca="1" si="113"/>
        <v>8.4285714285714288</v>
      </c>
      <c r="T365" s="89">
        <f t="shared" ca="1" si="114"/>
        <v>8.4285714285714288</v>
      </c>
      <c r="U365" s="90" t="str">
        <f t="shared" si="117"/>
        <v>SI</v>
      </c>
      <c r="V365" s="148" t="str">
        <f t="shared" si="115"/>
        <v>CUMPLIDO</v>
      </c>
      <c r="W365" s="148" t="str">
        <f t="shared" si="116"/>
        <v>CUMPLIDO</v>
      </c>
      <c r="X365" s="149" t="s">
        <v>501</v>
      </c>
      <c r="Y365" s="149" t="s">
        <v>410</v>
      </c>
      <c r="Z365" s="149">
        <f t="shared" si="105"/>
        <v>1</v>
      </c>
      <c r="AA365" s="149" t="str">
        <f t="shared" si="110"/>
        <v>H34R15 - 1</v>
      </c>
      <c r="AB365" s="60">
        <f t="shared" si="108"/>
        <v>5</v>
      </c>
      <c r="AC365" s="60">
        <f t="shared" si="120"/>
        <v>5</v>
      </c>
      <c r="AD365" s="60" t="str">
        <f t="shared" si="118"/>
        <v>H34R15.</v>
      </c>
      <c r="AE365" s="60" t="str">
        <f t="shared" si="119"/>
        <v>H34R15</v>
      </c>
      <c r="AF365" s="68"/>
      <c r="AG365" s="68"/>
      <c r="AH365" s="68"/>
      <c r="AI365" s="15"/>
      <c r="AJ365" s="15"/>
      <c r="AK365" s="15"/>
      <c r="AL365" s="15"/>
      <c r="AM365" s="15"/>
      <c r="AN365" s="15"/>
      <c r="AO365" s="15"/>
    </row>
    <row r="366" spans="1:41" s="2" customFormat="1" ht="249.95" customHeight="1" x14ac:dyDescent="0.2">
      <c r="A366" s="79">
        <f t="shared" si="106"/>
        <v>317</v>
      </c>
      <c r="B366" s="90">
        <v>365</v>
      </c>
      <c r="C366" s="109" t="s">
        <v>2528</v>
      </c>
      <c r="D366" s="109" t="s">
        <v>29</v>
      </c>
      <c r="E366" s="95" t="s">
        <v>1891</v>
      </c>
      <c r="F366" s="115" t="s">
        <v>196</v>
      </c>
      <c r="G366" s="115" t="s">
        <v>1767</v>
      </c>
      <c r="H366" s="115" t="s">
        <v>1768</v>
      </c>
      <c r="I366" s="118" t="s">
        <v>9</v>
      </c>
      <c r="J366" s="90">
        <v>1</v>
      </c>
      <c r="K366" s="116">
        <v>43040</v>
      </c>
      <c r="L366" s="116">
        <v>43099</v>
      </c>
      <c r="M366" s="117">
        <f t="shared" si="109"/>
        <v>8.4285714285714288</v>
      </c>
      <c r="N366" s="79" t="s">
        <v>1715</v>
      </c>
      <c r="O366" s="85">
        <v>1</v>
      </c>
      <c r="P366" s="79"/>
      <c r="Q366" s="88">
        <f t="shared" si="111"/>
        <v>100</v>
      </c>
      <c r="R366" s="89">
        <f t="shared" si="112"/>
        <v>8.4285714285714288</v>
      </c>
      <c r="S366" s="89">
        <f t="shared" ca="1" si="113"/>
        <v>8.4285714285714288</v>
      </c>
      <c r="T366" s="89">
        <f t="shared" ca="1" si="114"/>
        <v>8.4285714285714288</v>
      </c>
      <c r="U366" s="90" t="str">
        <f t="shared" si="117"/>
        <v>SI</v>
      </c>
      <c r="V366" s="148" t="str">
        <f t="shared" si="115"/>
        <v>CUMPLIDO</v>
      </c>
      <c r="W366" s="148" t="str">
        <f t="shared" si="116"/>
        <v>CUMPLIDO</v>
      </c>
      <c r="X366" s="149" t="s">
        <v>501</v>
      </c>
      <c r="Y366" s="149" t="s">
        <v>411</v>
      </c>
      <c r="Z366" s="149">
        <f t="shared" si="105"/>
        <v>1</v>
      </c>
      <c r="AA366" s="149" t="str">
        <f t="shared" si="110"/>
        <v>H35R15 - 1</v>
      </c>
      <c r="AB366" s="60">
        <f t="shared" si="108"/>
        <v>5</v>
      </c>
      <c r="AC366" s="60">
        <f t="shared" si="120"/>
        <v>5</v>
      </c>
      <c r="AD366" s="60" t="str">
        <f t="shared" si="118"/>
        <v>H35R15.</v>
      </c>
      <c r="AE366" s="60" t="str">
        <f t="shared" si="119"/>
        <v>H35R15</v>
      </c>
      <c r="AF366" s="68"/>
      <c r="AG366" s="68"/>
      <c r="AH366" s="68"/>
      <c r="AI366" s="15"/>
      <c r="AJ366" s="15"/>
      <c r="AK366" s="15"/>
      <c r="AL366" s="15"/>
      <c r="AM366" s="15"/>
      <c r="AN366" s="15"/>
      <c r="AO366" s="15"/>
    </row>
    <row r="367" spans="1:41" s="2" customFormat="1" ht="249.95" customHeight="1" x14ac:dyDescent="0.2">
      <c r="A367" s="79">
        <f t="shared" si="106"/>
        <v>318</v>
      </c>
      <c r="B367" s="90">
        <v>366</v>
      </c>
      <c r="C367" s="109" t="s">
        <v>2568</v>
      </c>
      <c r="D367" s="109" t="s">
        <v>143</v>
      </c>
      <c r="E367" s="95" t="s">
        <v>2485</v>
      </c>
      <c r="F367" s="115" t="s">
        <v>197</v>
      </c>
      <c r="G367" s="115" t="s">
        <v>1769</v>
      </c>
      <c r="H367" s="115" t="s">
        <v>1770</v>
      </c>
      <c r="I367" s="118" t="s">
        <v>1774</v>
      </c>
      <c r="J367" s="90">
        <v>1</v>
      </c>
      <c r="K367" s="116">
        <v>43040</v>
      </c>
      <c r="L367" s="116">
        <v>43099</v>
      </c>
      <c r="M367" s="117">
        <f t="shared" si="109"/>
        <v>8.4285714285714288</v>
      </c>
      <c r="N367" s="79" t="s">
        <v>1715</v>
      </c>
      <c r="O367" s="85">
        <v>1</v>
      </c>
      <c r="P367" s="79"/>
      <c r="Q367" s="88">
        <f t="shared" si="111"/>
        <v>100</v>
      </c>
      <c r="R367" s="89">
        <f t="shared" si="112"/>
        <v>8.4285714285714288</v>
      </c>
      <c r="S367" s="89">
        <f t="shared" ca="1" si="113"/>
        <v>8.4285714285714288</v>
      </c>
      <c r="T367" s="89">
        <f t="shared" ca="1" si="114"/>
        <v>8.4285714285714288</v>
      </c>
      <c r="U367" s="90" t="str">
        <f t="shared" si="117"/>
        <v>SI</v>
      </c>
      <c r="V367" s="148" t="str">
        <f t="shared" si="115"/>
        <v>CUMPLIDO</v>
      </c>
      <c r="W367" s="148" t="str">
        <f t="shared" si="116"/>
        <v>CUMPLIDO</v>
      </c>
      <c r="X367" s="149" t="s">
        <v>501</v>
      </c>
      <c r="Y367" s="149" t="s">
        <v>412</v>
      </c>
      <c r="Z367" s="149">
        <f t="shared" si="105"/>
        <v>1</v>
      </c>
      <c r="AA367" s="149" t="str">
        <f t="shared" si="110"/>
        <v>H36R15 - 1</v>
      </c>
      <c r="AB367" s="60">
        <f t="shared" si="108"/>
        <v>5</v>
      </c>
      <c r="AC367" s="60">
        <f t="shared" si="120"/>
        <v>5</v>
      </c>
      <c r="AD367" s="60" t="str">
        <f t="shared" si="118"/>
        <v>H36R15.</v>
      </c>
      <c r="AE367" s="60" t="str">
        <f t="shared" si="119"/>
        <v>H36R15</v>
      </c>
      <c r="AF367" s="68"/>
      <c r="AG367" s="68"/>
      <c r="AH367" s="68"/>
      <c r="AI367" s="15"/>
      <c r="AJ367" s="15"/>
      <c r="AK367" s="15"/>
      <c r="AL367" s="15"/>
      <c r="AM367" s="15"/>
      <c r="AN367" s="15"/>
      <c r="AO367" s="15"/>
    </row>
    <row r="368" spans="1:41" s="2" customFormat="1" ht="249.95" customHeight="1" x14ac:dyDescent="0.2">
      <c r="A368" s="79">
        <f t="shared" si="106"/>
        <v>319</v>
      </c>
      <c r="B368" s="90">
        <v>367</v>
      </c>
      <c r="C368" s="109" t="s">
        <v>2528</v>
      </c>
      <c r="D368" s="109" t="s">
        <v>39</v>
      </c>
      <c r="E368" s="95" t="s">
        <v>2486</v>
      </c>
      <c r="F368" s="115" t="s">
        <v>198</v>
      </c>
      <c r="G368" s="115" t="s">
        <v>1771</v>
      </c>
      <c r="H368" s="115" t="s">
        <v>1772</v>
      </c>
      <c r="I368" s="118" t="s">
        <v>1773</v>
      </c>
      <c r="J368" s="90">
        <v>2</v>
      </c>
      <c r="K368" s="116">
        <v>43040</v>
      </c>
      <c r="L368" s="116">
        <v>43099</v>
      </c>
      <c r="M368" s="117">
        <f t="shared" si="109"/>
        <v>8.4285714285714288</v>
      </c>
      <c r="N368" s="79" t="s">
        <v>1715</v>
      </c>
      <c r="O368" s="85">
        <v>2</v>
      </c>
      <c r="P368" s="79"/>
      <c r="Q368" s="88">
        <f t="shared" si="111"/>
        <v>100</v>
      </c>
      <c r="R368" s="89">
        <f t="shared" si="112"/>
        <v>8.4285714285714288</v>
      </c>
      <c r="S368" s="89">
        <f t="shared" ca="1" si="113"/>
        <v>8.4285714285714288</v>
      </c>
      <c r="T368" s="89">
        <f t="shared" ca="1" si="114"/>
        <v>8.4285714285714288</v>
      </c>
      <c r="U368" s="90" t="str">
        <f t="shared" si="117"/>
        <v>SI</v>
      </c>
      <c r="V368" s="148" t="str">
        <f t="shared" si="115"/>
        <v>CUMPLIDO</v>
      </c>
      <c r="W368" s="148" t="str">
        <f t="shared" si="116"/>
        <v>CUMPLIDO</v>
      </c>
      <c r="X368" s="149" t="s">
        <v>501</v>
      </c>
      <c r="Y368" s="149" t="s">
        <v>413</v>
      </c>
      <c r="Z368" s="149">
        <f t="shared" si="105"/>
        <v>1</v>
      </c>
      <c r="AA368" s="149" t="str">
        <f t="shared" si="110"/>
        <v>H37R15 - 1</v>
      </c>
      <c r="AB368" s="60">
        <f t="shared" si="108"/>
        <v>5</v>
      </c>
      <c r="AC368" s="60">
        <f t="shared" si="120"/>
        <v>5</v>
      </c>
      <c r="AD368" s="60" t="str">
        <f t="shared" si="118"/>
        <v>H37R15.</v>
      </c>
      <c r="AE368" s="60" t="str">
        <f t="shared" si="119"/>
        <v>H37R15</v>
      </c>
      <c r="AF368" s="68"/>
      <c r="AG368" s="68"/>
      <c r="AH368" s="68"/>
      <c r="AI368" s="15"/>
      <c r="AJ368" s="15"/>
      <c r="AK368" s="15"/>
      <c r="AL368" s="15"/>
      <c r="AM368" s="15"/>
      <c r="AN368" s="15"/>
      <c r="AO368" s="15"/>
    </row>
    <row r="369" spans="1:41" s="2" customFormat="1" ht="249.95" customHeight="1" x14ac:dyDescent="0.2">
      <c r="A369" s="79">
        <f t="shared" si="106"/>
        <v>320</v>
      </c>
      <c r="B369" s="90">
        <v>368</v>
      </c>
      <c r="C369" s="109" t="s">
        <v>2527</v>
      </c>
      <c r="D369" s="109" t="s">
        <v>143</v>
      </c>
      <c r="E369" s="95" t="s">
        <v>2487</v>
      </c>
      <c r="F369" s="115" t="s">
        <v>1950</v>
      </c>
      <c r="G369" s="115" t="s">
        <v>1628</v>
      </c>
      <c r="H369" s="115" t="s">
        <v>1629</v>
      </c>
      <c r="I369" s="118" t="s">
        <v>8</v>
      </c>
      <c r="J369" s="90">
        <v>1</v>
      </c>
      <c r="K369" s="116">
        <v>43040</v>
      </c>
      <c r="L369" s="116">
        <v>43099</v>
      </c>
      <c r="M369" s="117">
        <f t="shared" si="109"/>
        <v>8.4285714285714288</v>
      </c>
      <c r="N369" s="79" t="s">
        <v>1482</v>
      </c>
      <c r="O369" s="85">
        <v>1</v>
      </c>
      <c r="P369" s="79"/>
      <c r="Q369" s="88">
        <f t="shared" si="111"/>
        <v>100</v>
      </c>
      <c r="R369" s="89">
        <f t="shared" si="112"/>
        <v>8.4285714285714288</v>
      </c>
      <c r="S369" s="89">
        <f t="shared" ca="1" si="113"/>
        <v>8.4285714285714288</v>
      </c>
      <c r="T369" s="89">
        <f t="shared" ca="1" si="114"/>
        <v>8.4285714285714288</v>
      </c>
      <c r="U369" s="90" t="str">
        <f t="shared" si="117"/>
        <v>SI</v>
      </c>
      <c r="V369" s="148" t="str">
        <f t="shared" si="115"/>
        <v>CUMPLIDO</v>
      </c>
      <c r="W369" s="148" t="str">
        <f t="shared" si="116"/>
        <v>CUMPLIDO</v>
      </c>
      <c r="X369" s="149" t="s">
        <v>501</v>
      </c>
      <c r="Y369" s="149" t="s">
        <v>414</v>
      </c>
      <c r="Z369" s="149">
        <f t="shared" si="105"/>
        <v>1</v>
      </c>
      <c r="AA369" s="149" t="str">
        <f t="shared" si="110"/>
        <v>H38R15 - 1</v>
      </c>
      <c r="AB369" s="60">
        <f t="shared" si="108"/>
        <v>5</v>
      </c>
      <c r="AC369" s="60">
        <f t="shared" si="120"/>
        <v>5</v>
      </c>
      <c r="AD369" s="60" t="str">
        <f t="shared" si="118"/>
        <v>H38R15.</v>
      </c>
      <c r="AE369" s="60" t="str">
        <f t="shared" si="119"/>
        <v>H38R15</v>
      </c>
      <c r="AF369" s="68"/>
      <c r="AG369" s="68"/>
      <c r="AH369" s="68" t="s">
        <v>562</v>
      </c>
      <c r="AI369" s="15"/>
      <c r="AJ369" s="15"/>
      <c r="AK369" s="15"/>
      <c r="AL369" s="15"/>
      <c r="AM369" s="15"/>
      <c r="AN369" s="15"/>
      <c r="AO369" s="15"/>
    </row>
    <row r="370" spans="1:41" s="2" customFormat="1" ht="249.95" customHeight="1" x14ac:dyDescent="0.2">
      <c r="A370" s="79">
        <f t="shared" si="106"/>
        <v>321</v>
      </c>
      <c r="B370" s="90">
        <v>369</v>
      </c>
      <c r="C370" s="109" t="s">
        <v>2527</v>
      </c>
      <c r="D370" s="109" t="s">
        <v>39</v>
      </c>
      <c r="E370" s="95" t="s">
        <v>1949</v>
      </c>
      <c r="F370" s="115" t="s">
        <v>1951</v>
      </c>
      <c r="G370" s="115" t="s">
        <v>2011</v>
      </c>
      <c r="H370" s="115" t="s">
        <v>2012</v>
      </c>
      <c r="I370" s="118" t="s">
        <v>8</v>
      </c>
      <c r="J370" s="90">
        <v>1</v>
      </c>
      <c r="K370" s="116">
        <v>43040</v>
      </c>
      <c r="L370" s="116">
        <v>43099</v>
      </c>
      <c r="M370" s="117">
        <f t="shared" si="109"/>
        <v>8.4285714285714288</v>
      </c>
      <c r="N370" s="79" t="s">
        <v>1482</v>
      </c>
      <c r="O370" s="85">
        <v>1</v>
      </c>
      <c r="P370" s="79"/>
      <c r="Q370" s="88">
        <f t="shared" si="111"/>
        <v>100</v>
      </c>
      <c r="R370" s="89">
        <f t="shared" si="112"/>
        <v>8.4285714285714288</v>
      </c>
      <c r="S370" s="89">
        <f t="shared" ca="1" si="113"/>
        <v>8.4285714285714288</v>
      </c>
      <c r="T370" s="89">
        <f t="shared" ca="1" si="114"/>
        <v>8.4285714285714288</v>
      </c>
      <c r="U370" s="90" t="str">
        <f t="shared" si="117"/>
        <v>SI</v>
      </c>
      <c r="V370" s="148" t="str">
        <f t="shared" si="115"/>
        <v>CUMPLIDO</v>
      </c>
      <c r="W370" s="148" t="str">
        <f t="shared" si="116"/>
        <v>CUMPLIDO</v>
      </c>
      <c r="X370" s="149" t="s">
        <v>501</v>
      </c>
      <c r="Y370" s="149" t="s">
        <v>415</v>
      </c>
      <c r="Z370" s="149">
        <f t="shared" si="105"/>
        <v>1</v>
      </c>
      <c r="AA370" s="149" t="str">
        <f t="shared" si="110"/>
        <v>H39R15 - 1</v>
      </c>
      <c r="AB370" s="60">
        <f t="shared" si="108"/>
        <v>5</v>
      </c>
      <c r="AC370" s="60">
        <f t="shared" si="120"/>
        <v>5</v>
      </c>
      <c r="AD370" s="60" t="str">
        <f t="shared" si="118"/>
        <v>H39R15.</v>
      </c>
      <c r="AE370" s="60" t="str">
        <f t="shared" si="119"/>
        <v>H39R15</v>
      </c>
      <c r="AF370" s="68"/>
      <c r="AG370" s="68"/>
      <c r="AH370" s="68"/>
      <c r="AI370" s="15"/>
      <c r="AJ370" s="15"/>
      <c r="AK370" s="15"/>
      <c r="AL370" s="15"/>
      <c r="AM370" s="15"/>
      <c r="AN370" s="15"/>
      <c r="AO370" s="15"/>
    </row>
    <row r="371" spans="1:41" s="2" customFormat="1" ht="249.95" customHeight="1" x14ac:dyDescent="0.2">
      <c r="A371" s="79">
        <f t="shared" si="106"/>
        <v>322</v>
      </c>
      <c r="B371" s="90">
        <v>370</v>
      </c>
      <c r="C371" s="109" t="s">
        <v>2527</v>
      </c>
      <c r="D371" s="109" t="s">
        <v>143</v>
      </c>
      <c r="E371" s="95" t="s">
        <v>2488</v>
      </c>
      <c r="F371" s="115" t="s">
        <v>199</v>
      </c>
      <c r="G371" s="115" t="s">
        <v>1775</v>
      </c>
      <c r="H371" s="115" t="s">
        <v>1776</v>
      </c>
      <c r="I371" s="118" t="s">
        <v>8</v>
      </c>
      <c r="J371" s="90">
        <v>1</v>
      </c>
      <c r="K371" s="116">
        <v>43040</v>
      </c>
      <c r="L371" s="116">
        <v>43099</v>
      </c>
      <c r="M371" s="117">
        <f t="shared" si="109"/>
        <v>8.4285714285714288</v>
      </c>
      <c r="N371" s="79" t="s">
        <v>1715</v>
      </c>
      <c r="O371" s="85">
        <v>1</v>
      </c>
      <c r="P371" s="79"/>
      <c r="Q371" s="88">
        <f t="shared" si="111"/>
        <v>100</v>
      </c>
      <c r="R371" s="89">
        <f t="shared" si="112"/>
        <v>8.4285714285714288</v>
      </c>
      <c r="S371" s="89">
        <f t="shared" ca="1" si="113"/>
        <v>8.4285714285714288</v>
      </c>
      <c r="T371" s="89">
        <f t="shared" ca="1" si="114"/>
        <v>8.4285714285714288</v>
      </c>
      <c r="U371" s="90" t="str">
        <f t="shared" si="117"/>
        <v>SI</v>
      </c>
      <c r="V371" s="148" t="str">
        <f t="shared" si="115"/>
        <v>CUMPLIDO</v>
      </c>
      <c r="W371" s="148" t="str">
        <f t="shared" si="116"/>
        <v>CUMPLIDO</v>
      </c>
      <c r="X371" s="149" t="s">
        <v>501</v>
      </c>
      <c r="Y371" s="149" t="s">
        <v>416</v>
      </c>
      <c r="Z371" s="149">
        <f t="shared" si="105"/>
        <v>1</v>
      </c>
      <c r="AA371" s="149" t="str">
        <f t="shared" si="110"/>
        <v>H40R15 - 1</v>
      </c>
      <c r="AB371" s="60">
        <f t="shared" si="108"/>
        <v>5</v>
      </c>
      <c r="AC371" s="60">
        <f t="shared" si="120"/>
        <v>5</v>
      </c>
      <c r="AD371" s="60" t="str">
        <f t="shared" si="118"/>
        <v>H40R15.</v>
      </c>
      <c r="AE371" s="60" t="str">
        <f t="shared" si="119"/>
        <v>H40R15</v>
      </c>
      <c r="AF371" s="68"/>
      <c r="AG371" s="68"/>
      <c r="AH371" s="68"/>
      <c r="AI371" s="15"/>
      <c r="AJ371" s="15"/>
      <c r="AK371" s="15"/>
      <c r="AL371" s="15"/>
      <c r="AM371" s="15"/>
      <c r="AN371" s="15"/>
      <c r="AO371" s="15"/>
    </row>
    <row r="372" spans="1:41" s="2" customFormat="1" ht="249.95" customHeight="1" x14ac:dyDescent="0.2">
      <c r="A372" s="79">
        <f t="shared" si="106"/>
        <v>323</v>
      </c>
      <c r="B372" s="90">
        <v>371</v>
      </c>
      <c r="C372" s="109" t="s">
        <v>2527</v>
      </c>
      <c r="D372" s="109" t="s">
        <v>143</v>
      </c>
      <c r="E372" s="95" t="s">
        <v>2489</v>
      </c>
      <c r="F372" s="115" t="s">
        <v>200</v>
      </c>
      <c r="G372" s="115" t="s">
        <v>1777</v>
      </c>
      <c r="H372" s="115" t="s">
        <v>1778</v>
      </c>
      <c r="I372" s="118" t="s">
        <v>9</v>
      </c>
      <c r="J372" s="90">
        <v>1</v>
      </c>
      <c r="K372" s="116">
        <v>43040</v>
      </c>
      <c r="L372" s="116">
        <v>43099</v>
      </c>
      <c r="M372" s="117">
        <f t="shared" si="109"/>
        <v>8.4285714285714288</v>
      </c>
      <c r="N372" s="79" t="s">
        <v>1715</v>
      </c>
      <c r="O372" s="85">
        <v>1</v>
      </c>
      <c r="P372" s="79" t="s">
        <v>2840</v>
      </c>
      <c r="Q372" s="88">
        <f t="shared" si="111"/>
        <v>100</v>
      </c>
      <c r="R372" s="89">
        <f t="shared" si="112"/>
        <v>8.4285714285714288</v>
      </c>
      <c r="S372" s="89">
        <f t="shared" ca="1" si="113"/>
        <v>8.4285714285714288</v>
      </c>
      <c r="T372" s="89">
        <f t="shared" ca="1" si="114"/>
        <v>8.4285714285714288</v>
      </c>
      <c r="U372" s="90" t="str">
        <f t="shared" si="117"/>
        <v>SI</v>
      </c>
      <c r="V372" s="148" t="str">
        <f t="shared" si="115"/>
        <v>CUMPLIDO</v>
      </c>
      <c r="W372" s="148" t="str">
        <f t="shared" si="116"/>
        <v>CUMPLIDO</v>
      </c>
      <c r="X372" s="149" t="s">
        <v>501</v>
      </c>
      <c r="Y372" s="149" t="s">
        <v>417</v>
      </c>
      <c r="Z372" s="149">
        <f t="shared" si="105"/>
        <v>1</v>
      </c>
      <c r="AA372" s="149" t="str">
        <f t="shared" si="110"/>
        <v>H41R15 - 1</v>
      </c>
      <c r="AB372" s="60">
        <f t="shared" si="108"/>
        <v>5</v>
      </c>
      <c r="AC372" s="60">
        <f t="shared" si="120"/>
        <v>5</v>
      </c>
      <c r="AD372" s="60" t="str">
        <f t="shared" si="118"/>
        <v>H41R15.</v>
      </c>
      <c r="AE372" s="60" t="str">
        <f t="shared" si="119"/>
        <v>H41R15</v>
      </c>
      <c r="AF372" s="68"/>
      <c r="AG372" s="68"/>
      <c r="AH372" s="68"/>
      <c r="AI372" s="15"/>
      <c r="AJ372" s="15"/>
      <c r="AK372" s="15"/>
      <c r="AL372" s="15"/>
      <c r="AM372" s="15"/>
      <c r="AN372" s="15"/>
      <c r="AO372" s="15"/>
    </row>
    <row r="373" spans="1:41" s="2" customFormat="1" ht="249.95" customHeight="1" x14ac:dyDescent="0.2">
      <c r="A373" s="79">
        <f t="shared" si="106"/>
        <v>324</v>
      </c>
      <c r="B373" s="90">
        <v>372</v>
      </c>
      <c r="C373" s="109" t="s">
        <v>2527</v>
      </c>
      <c r="D373" s="109" t="s">
        <v>143</v>
      </c>
      <c r="E373" s="95" t="s">
        <v>1952</v>
      </c>
      <c r="F373" s="115" t="s">
        <v>201</v>
      </c>
      <c r="G373" s="95" t="s">
        <v>1775</v>
      </c>
      <c r="H373" s="95" t="s">
        <v>1776</v>
      </c>
      <c r="I373" s="90" t="s">
        <v>8</v>
      </c>
      <c r="J373" s="90">
        <v>1</v>
      </c>
      <c r="K373" s="116">
        <v>43040</v>
      </c>
      <c r="L373" s="116">
        <v>43099</v>
      </c>
      <c r="M373" s="117">
        <f t="shared" si="109"/>
        <v>8.4285714285714288</v>
      </c>
      <c r="N373" s="79" t="s">
        <v>1715</v>
      </c>
      <c r="O373" s="85">
        <v>1</v>
      </c>
      <c r="P373" s="79"/>
      <c r="Q373" s="88">
        <f t="shared" si="111"/>
        <v>100</v>
      </c>
      <c r="R373" s="89">
        <f t="shared" si="112"/>
        <v>8.4285714285714288</v>
      </c>
      <c r="S373" s="89">
        <f t="shared" ca="1" si="113"/>
        <v>8.4285714285714288</v>
      </c>
      <c r="T373" s="89">
        <f t="shared" ca="1" si="114"/>
        <v>8.4285714285714288</v>
      </c>
      <c r="U373" s="90" t="str">
        <f t="shared" si="117"/>
        <v>SI</v>
      </c>
      <c r="V373" s="148" t="str">
        <f t="shared" si="115"/>
        <v>CUMPLIDO</v>
      </c>
      <c r="W373" s="148" t="str">
        <f t="shared" si="116"/>
        <v>CUMPLIDO</v>
      </c>
      <c r="X373" s="149" t="s">
        <v>501</v>
      </c>
      <c r="Y373" s="149" t="s">
        <v>418</v>
      </c>
      <c r="Z373" s="149">
        <f t="shared" ref="Z373:Z436" si="121">IF(A373&lt;&gt;"",1,Z372+1)</f>
        <v>1</v>
      </c>
      <c r="AA373" s="149" t="str">
        <f t="shared" si="110"/>
        <v>H42R15 - 1</v>
      </c>
      <c r="AB373" s="60">
        <f t="shared" si="108"/>
        <v>5</v>
      </c>
      <c r="AC373" s="60">
        <f t="shared" si="120"/>
        <v>5</v>
      </c>
      <c r="AD373" s="60" t="str">
        <f t="shared" si="118"/>
        <v>H42R15.</v>
      </c>
      <c r="AE373" s="60" t="str">
        <f t="shared" si="119"/>
        <v>H42R15</v>
      </c>
      <c r="AF373" s="68"/>
      <c r="AG373" s="68"/>
      <c r="AH373" s="68"/>
      <c r="AI373" s="15"/>
      <c r="AJ373" s="15"/>
      <c r="AK373" s="15"/>
      <c r="AL373" s="15"/>
      <c r="AM373" s="15"/>
      <c r="AN373" s="15"/>
      <c r="AO373" s="15"/>
    </row>
    <row r="374" spans="1:41" s="2" customFormat="1" ht="249.95" customHeight="1" x14ac:dyDescent="0.2">
      <c r="A374" s="79">
        <f t="shared" si="106"/>
        <v>325</v>
      </c>
      <c r="B374" s="90">
        <v>373</v>
      </c>
      <c r="C374" s="109" t="s">
        <v>2528</v>
      </c>
      <c r="D374" s="109" t="s">
        <v>24</v>
      </c>
      <c r="E374" s="95" t="s">
        <v>1953</v>
      </c>
      <c r="F374" s="115" t="s">
        <v>1954</v>
      </c>
      <c r="G374" s="115" t="s">
        <v>1777</v>
      </c>
      <c r="H374" s="115" t="s">
        <v>1778</v>
      </c>
      <c r="I374" s="118" t="s">
        <v>9</v>
      </c>
      <c r="J374" s="90">
        <v>1</v>
      </c>
      <c r="K374" s="116">
        <v>43040</v>
      </c>
      <c r="L374" s="116">
        <v>43099</v>
      </c>
      <c r="M374" s="117">
        <f t="shared" si="109"/>
        <v>8.4285714285714288</v>
      </c>
      <c r="N374" s="79" t="s">
        <v>1715</v>
      </c>
      <c r="O374" s="85">
        <v>1</v>
      </c>
      <c r="P374" s="79"/>
      <c r="Q374" s="88">
        <f t="shared" si="111"/>
        <v>100</v>
      </c>
      <c r="R374" s="89">
        <f t="shared" si="112"/>
        <v>8.4285714285714288</v>
      </c>
      <c r="S374" s="89">
        <f t="shared" ca="1" si="113"/>
        <v>8.4285714285714288</v>
      </c>
      <c r="T374" s="89">
        <f t="shared" ca="1" si="114"/>
        <v>8.4285714285714288</v>
      </c>
      <c r="U374" s="90" t="str">
        <f t="shared" si="117"/>
        <v>SI</v>
      </c>
      <c r="V374" s="148" t="str">
        <f t="shared" si="115"/>
        <v>CUMPLIDO</v>
      </c>
      <c r="W374" s="148" t="str">
        <f t="shared" si="116"/>
        <v>CUMPLIDO</v>
      </c>
      <c r="X374" s="149" t="s">
        <v>501</v>
      </c>
      <c r="Y374" s="149" t="s">
        <v>419</v>
      </c>
      <c r="Z374" s="149">
        <f t="shared" si="121"/>
        <v>1</v>
      </c>
      <c r="AA374" s="149" t="str">
        <f t="shared" si="110"/>
        <v>H43R15 - 1</v>
      </c>
      <c r="AB374" s="60">
        <f t="shared" si="108"/>
        <v>5</v>
      </c>
      <c r="AC374" s="60">
        <f t="shared" si="120"/>
        <v>5</v>
      </c>
      <c r="AD374" s="60" t="str">
        <f t="shared" si="118"/>
        <v>H43R15.</v>
      </c>
      <c r="AE374" s="60" t="str">
        <f t="shared" si="119"/>
        <v>H43R15</v>
      </c>
      <c r="AF374" s="68"/>
      <c r="AG374" s="68"/>
      <c r="AH374" s="68"/>
      <c r="AI374" s="15"/>
      <c r="AJ374" s="15"/>
      <c r="AK374" s="15"/>
      <c r="AL374" s="15"/>
      <c r="AM374" s="15"/>
      <c r="AN374" s="15"/>
      <c r="AO374" s="15"/>
    </row>
    <row r="375" spans="1:41" s="2" customFormat="1" ht="249.95" customHeight="1" x14ac:dyDescent="0.2">
      <c r="A375" s="79">
        <f t="shared" si="106"/>
        <v>326</v>
      </c>
      <c r="B375" s="90">
        <v>374</v>
      </c>
      <c r="C375" s="109" t="s">
        <v>2528</v>
      </c>
      <c r="D375" s="109" t="s">
        <v>24</v>
      </c>
      <c r="E375" s="95" t="s">
        <v>2490</v>
      </c>
      <c r="F375" s="115" t="s">
        <v>202</v>
      </c>
      <c r="G375" s="115" t="s">
        <v>1779</v>
      </c>
      <c r="H375" s="115" t="s">
        <v>1780</v>
      </c>
      <c r="I375" s="118" t="s">
        <v>9</v>
      </c>
      <c r="J375" s="90">
        <v>1</v>
      </c>
      <c r="K375" s="116">
        <v>43040</v>
      </c>
      <c r="L375" s="116">
        <v>43099</v>
      </c>
      <c r="M375" s="117">
        <f t="shared" si="109"/>
        <v>8.4285714285714288</v>
      </c>
      <c r="N375" s="79" t="s">
        <v>1715</v>
      </c>
      <c r="O375" s="85">
        <v>1</v>
      </c>
      <c r="P375" s="79" t="s">
        <v>2840</v>
      </c>
      <c r="Q375" s="88">
        <f t="shared" si="111"/>
        <v>100</v>
      </c>
      <c r="R375" s="89">
        <f t="shared" si="112"/>
        <v>8.4285714285714288</v>
      </c>
      <c r="S375" s="89">
        <f t="shared" ca="1" si="113"/>
        <v>8.4285714285714288</v>
      </c>
      <c r="T375" s="89">
        <f t="shared" ca="1" si="114"/>
        <v>8.4285714285714288</v>
      </c>
      <c r="U375" s="90" t="str">
        <f t="shared" si="117"/>
        <v>SI</v>
      </c>
      <c r="V375" s="148" t="str">
        <f t="shared" si="115"/>
        <v>CUMPLIDO</v>
      </c>
      <c r="W375" s="148" t="str">
        <f t="shared" si="116"/>
        <v>CUMPLIDO</v>
      </c>
      <c r="X375" s="149" t="s">
        <v>501</v>
      </c>
      <c r="Y375" s="149" t="s">
        <v>420</v>
      </c>
      <c r="Z375" s="149">
        <f t="shared" si="121"/>
        <v>1</v>
      </c>
      <c r="AA375" s="149" t="str">
        <f t="shared" si="110"/>
        <v>H44R15 - 1</v>
      </c>
      <c r="AB375" s="60">
        <f t="shared" si="108"/>
        <v>5</v>
      </c>
      <c r="AC375" s="60">
        <f t="shared" si="120"/>
        <v>5</v>
      </c>
      <c r="AD375" s="60" t="str">
        <f t="shared" si="118"/>
        <v>H44R15.</v>
      </c>
      <c r="AE375" s="60" t="str">
        <f t="shared" si="119"/>
        <v>H44R15</v>
      </c>
      <c r="AF375" s="68"/>
      <c r="AG375" s="68"/>
      <c r="AH375" s="68"/>
      <c r="AI375" s="15"/>
      <c r="AJ375" s="15"/>
      <c r="AK375" s="15"/>
      <c r="AL375" s="15"/>
      <c r="AM375" s="15"/>
      <c r="AN375" s="15"/>
      <c r="AO375" s="15"/>
    </row>
    <row r="376" spans="1:41" s="2" customFormat="1" ht="249.95" customHeight="1" x14ac:dyDescent="0.2">
      <c r="A376" s="79">
        <f t="shared" ref="A376:A439" si="122">A375+1</f>
        <v>327</v>
      </c>
      <c r="B376" s="90">
        <v>375</v>
      </c>
      <c r="C376" s="109" t="s">
        <v>2527</v>
      </c>
      <c r="D376" s="109" t="s">
        <v>143</v>
      </c>
      <c r="E376" s="95" t="s">
        <v>2841</v>
      </c>
      <c r="F376" s="115" t="s">
        <v>1955</v>
      </c>
      <c r="G376" s="115" t="s">
        <v>1779</v>
      </c>
      <c r="H376" s="115" t="s">
        <v>1781</v>
      </c>
      <c r="I376" s="118" t="s">
        <v>9</v>
      </c>
      <c r="J376" s="90">
        <v>1</v>
      </c>
      <c r="K376" s="116">
        <v>43040</v>
      </c>
      <c r="L376" s="116">
        <v>43099</v>
      </c>
      <c r="M376" s="117">
        <f t="shared" si="109"/>
        <v>8.4285714285714288</v>
      </c>
      <c r="N376" s="79" t="s">
        <v>1715</v>
      </c>
      <c r="O376" s="85">
        <v>1</v>
      </c>
      <c r="P376" s="79" t="s">
        <v>2840</v>
      </c>
      <c r="Q376" s="88">
        <f t="shared" si="111"/>
        <v>100</v>
      </c>
      <c r="R376" s="89">
        <f t="shared" si="112"/>
        <v>8.4285714285714288</v>
      </c>
      <c r="S376" s="89">
        <f t="shared" ca="1" si="113"/>
        <v>8.4285714285714288</v>
      </c>
      <c r="T376" s="89">
        <f t="shared" ca="1" si="114"/>
        <v>8.4285714285714288</v>
      </c>
      <c r="U376" s="90" t="str">
        <f t="shared" si="117"/>
        <v>SI</v>
      </c>
      <c r="V376" s="148" t="str">
        <f t="shared" si="115"/>
        <v>CUMPLIDO</v>
      </c>
      <c r="W376" s="148" t="str">
        <f t="shared" si="116"/>
        <v>CUMPLIDO</v>
      </c>
      <c r="X376" s="149" t="s">
        <v>501</v>
      </c>
      <c r="Y376" s="149" t="s">
        <v>503</v>
      </c>
      <c r="Z376" s="149">
        <f t="shared" si="121"/>
        <v>1</v>
      </c>
      <c r="AA376" s="149" t="str">
        <f t="shared" si="110"/>
        <v>H45R15 - 1</v>
      </c>
      <c r="AB376" s="60">
        <f t="shared" si="108"/>
        <v>5</v>
      </c>
      <c r="AC376" s="60">
        <f t="shared" si="120"/>
        <v>5</v>
      </c>
      <c r="AD376" s="60" t="str">
        <f t="shared" si="118"/>
        <v>H45R15.</v>
      </c>
      <c r="AE376" s="60" t="str">
        <f t="shared" si="119"/>
        <v>H45R15</v>
      </c>
      <c r="AF376" s="68"/>
      <c r="AG376" s="68"/>
      <c r="AH376" s="68"/>
      <c r="AI376" s="15"/>
      <c r="AJ376" s="15"/>
      <c r="AK376" s="15"/>
      <c r="AL376" s="15"/>
      <c r="AM376" s="15"/>
      <c r="AN376" s="15"/>
      <c r="AO376" s="15"/>
    </row>
    <row r="377" spans="1:41" s="2" customFormat="1" ht="249.95" customHeight="1" x14ac:dyDescent="0.2">
      <c r="A377" s="79">
        <f t="shared" si="122"/>
        <v>328</v>
      </c>
      <c r="B377" s="90">
        <v>376</v>
      </c>
      <c r="C377" s="109" t="s">
        <v>2527</v>
      </c>
      <c r="D377" s="109" t="s">
        <v>41</v>
      </c>
      <c r="E377" s="95" t="s">
        <v>2491</v>
      </c>
      <c r="F377" s="115" t="s">
        <v>203</v>
      </c>
      <c r="G377" s="115" t="s">
        <v>1779</v>
      </c>
      <c r="H377" s="115" t="s">
        <v>1782</v>
      </c>
      <c r="I377" s="118" t="s">
        <v>9</v>
      </c>
      <c r="J377" s="90">
        <v>1</v>
      </c>
      <c r="K377" s="116">
        <v>43040</v>
      </c>
      <c r="L377" s="116">
        <v>43099</v>
      </c>
      <c r="M377" s="117">
        <f t="shared" si="109"/>
        <v>8.4285714285714288</v>
      </c>
      <c r="N377" s="79" t="s">
        <v>1715</v>
      </c>
      <c r="O377" s="85">
        <v>1</v>
      </c>
      <c r="P377" s="79" t="s">
        <v>2840</v>
      </c>
      <c r="Q377" s="88">
        <f t="shared" si="111"/>
        <v>100</v>
      </c>
      <c r="R377" s="89">
        <f t="shared" si="112"/>
        <v>8.4285714285714288</v>
      </c>
      <c r="S377" s="89">
        <f t="shared" ca="1" si="113"/>
        <v>8.4285714285714288</v>
      </c>
      <c r="T377" s="89">
        <f t="shared" ca="1" si="114"/>
        <v>8.4285714285714288</v>
      </c>
      <c r="U377" s="90" t="str">
        <f t="shared" si="117"/>
        <v>SI</v>
      </c>
      <c r="V377" s="148" t="str">
        <f t="shared" si="115"/>
        <v>CUMPLIDO</v>
      </c>
      <c r="W377" s="148" t="str">
        <f t="shared" si="116"/>
        <v>CUMPLIDO</v>
      </c>
      <c r="X377" s="149" t="s">
        <v>501</v>
      </c>
      <c r="Y377" s="149" t="s">
        <v>421</v>
      </c>
      <c r="Z377" s="149">
        <f t="shared" si="121"/>
        <v>1</v>
      </c>
      <c r="AA377" s="149" t="str">
        <f t="shared" si="110"/>
        <v>H46R15 - 1</v>
      </c>
      <c r="AB377" s="60">
        <f t="shared" ref="AB377:AB440" si="123">IF(V377="VENCIDO",1,IF(V377="PRÓXIMO A VENCER",2,IF(V377="EN TERMINO",3,IF(V377="CON AVANCE",4,IF(V377="CUMPLIDO",5,)))))</f>
        <v>5</v>
      </c>
      <c r="AC377" s="60">
        <f t="shared" si="120"/>
        <v>5</v>
      </c>
      <c r="AD377" s="60" t="str">
        <f t="shared" si="118"/>
        <v>H46R15.</v>
      </c>
      <c r="AE377" s="60" t="str">
        <f t="shared" si="119"/>
        <v>H46R15</v>
      </c>
      <c r="AF377" s="68"/>
      <c r="AG377" s="68"/>
      <c r="AH377" s="68"/>
      <c r="AI377" s="15"/>
      <c r="AJ377" s="15"/>
      <c r="AK377" s="15"/>
      <c r="AL377" s="15"/>
      <c r="AM377" s="15"/>
      <c r="AN377" s="15"/>
      <c r="AO377" s="15"/>
    </row>
    <row r="378" spans="1:41" s="2" customFormat="1" ht="249.95" customHeight="1" x14ac:dyDescent="0.2">
      <c r="A378" s="79">
        <f t="shared" si="122"/>
        <v>329</v>
      </c>
      <c r="B378" s="90">
        <v>377</v>
      </c>
      <c r="C378" s="109" t="s">
        <v>2527</v>
      </c>
      <c r="D378" s="109" t="s">
        <v>143</v>
      </c>
      <c r="E378" s="95" t="s">
        <v>2492</v>
      </c>
      <c r="F378" s="115" t="s">
        <v>204</v>
      </c>
      <c r="G378" s="103" t="s">
        <v>1783</v>
      </c>
      <c r="H378" s="103" t="s">
        <v>1784</v>
      </c>
      <c r="I378" s="118" t="s">
        <v>1956</v>
      </c>
      <c r="J378" s="90">
        <v>1</v>
      </c>
      <c r="K378" s="86">
        <v>43040</v>
      </c>
      <c r="L378" s="86">
        <v>43281</v>
      </c>
      <c r="M378" s="117">
        <f t="shared" si="109"/>
        <v>34.428571428571431</v>
      </c>
      <c r="N378" s="79" t="s">
        <v>1715</v>
      </c>
      <c r="O378" s="85">
        <v>1</v>
      </c>
      <c r="P378" s="79" t="s">
        <v>2840</v>
      </c>
      <c r="Q378" s="88">
        <f t="shared" si="111"/>
        <v>100</v>
      </c>
      <c r="R378" s="89">
        <f t="shared" si="112"/>
        <v>34.428571428571431</v>
      </c>
      <c r="S378" s="89">
        <f t="shared" ca="1" si="113"/>
        <v>34.428571428571431</v>
      </c>
      <c r="T378" s="89">
        <f t="shared" ca="1" si="114"/>
        <v>34.428571428571431</v>
      </c>
      <c r="U378" s="90" t="str">
        <f t="shared" si="117"/>
        <v>SI</v>
      </c>
      <c r="V378" s="148" t="str">
        <f t="shared" si="115"/>
        <v>CUMPLIDO</v>
      </c>
      <c r="W378" s="148" t="str">
        <f t="shared" si="116"/>
        <v>CUMPLIDO</v>
      </c>
      <c r="X378" s="149" t="s">
        <v>501</v>
      </c>
      <c r="Y378" s="149" t="s">
        <v>422</v>
      </c>
      <c r="Z378" s="149">
        <f t="shared" si="121"/>
        <v>1</v>
      </c>
      <c r="AA378" s="149" t="str">
        <f t="shared" si="110"/>
        <v>H47R15 - 1</v>
      </c>
      <c r="AB378" s="60">
        <f t="shared" si="123"/>
        <v>5</v>
      </c>
      <c r="AC378" s="60">
        <f t="shared" si="120"/>
        <v>5</v>
      </c>
      <c r="AD378" s="60" t="str">
        <f t="shared" si="118"/>
        <v>H47R15.</v>
      </c>
      <c r="AE378" s="60" t="str">
        <f t="shared" si="119"/>
        <v>H47R15</v>
      </c>
      <c r="AF378" s="68"/>
      <c r="AG378" s="68"/>
      <c r="AH378" s="68"/>
      <c r="AI378" s="15"/>
      <c r="AJ378" s="15"/>
      <c r="AK378" s="15"/>
      <c r="AL378" s="15"/>
      <c r="AM378" s="15"/>
      <c r="AN378" s="15"/>
      <c r="AO378" s="15"/>
    </row>
    <row r="379" spans="1:41" s="2" customFormat="1" ht="249.95" customHeight="1" x14ac:dyDescent="0.2">
      <c r="A379" s="79">
        <f t="shared" si="122"/>
        <v>330</v>
      </c>
      <c r="B379" s="90">
        <v>378</v>
      </c>
      <c r="C379" s="109" t="s">
        <v>2527</v>
      </c>
      <c r="D379" s="109" t="s">
        <v>205</v>
      </c>
      <c r="E379" s="95" t="s">
        <v>2493</v>
      </c>
      <c r="F379" s="115" t="s">
        <v>206</v>
      </c>
      <c r="G379" s="115" t="s">
        <v>1785</v>
      </c>
      <c r="H379" s="115" t="s">
        <v>1786</v>
      </c>
      <c r="I379" s="118" t="s">
        <v>8</v>
      </c>
      <c r="J379" s="90">
        <v>1</v>
      </c>
      <c r="K379" s="86">
        <v>43040</v>
      </c>
      <c r="L379" s="86">
        <v>43099</v>
      </c>
      <c r="M379" s="117">
        <f t="shared" si="109"/>
        <v>8.4285714285714288</v>
      </c>
      <c r="N379" s="79" t="s">
        <v>1715</v>
      </c>
      <c r="O379" s="85">
        <v>1</v>
      </c>
      <c r="P379" s="79"/>
      <c r="Q379" s="88">
        <f t="shared" si="111"/>
        <v>100</v>
      </c>
      <c r="R379" s="89">
        <f t="shared" si="112"/>
        <v>8.4285714285714288</v>
      </c>
      <c r="S379" s="89">
        <f t="shared" ca="1" si="113"/>
        <v>8.4285714285714288</v>
      </c>
      <c r="T379" s="89">
        <f t="shared" ca="1" si="114"/>
        <v>8.4285714285714288</v>
      </c>
      <c r="U379" s="90" t="str">
        <f t="shared" si="117"/>
        <v>SI</v>
      </c>
      <c r="V379" s="148" t="str">
        <f t="shared" si="115"/>
        <v>CUMPLIDO</v>
      </c>
      <c r="W379" s="148" t="str">
        <f t="shared" si="116"/>
        <v>CUMPLIDO</v>
      </c>
      <c r="X379" s="149" t="s">
        <v>501</v>
      </c>
      <c r="Y379" s="149" t="s">
        <v>423</v>
      </c>
      <c r="Z379" s="149">
        <f t="shared" si="121"/>
        <v>1</v>
      </c>
      <c r="AA379" s="149" t="str">
        <f t="shared" si="110"/>
        <v>H48R15 - 1</v>
      </c>
      <c r="AB379" s="60">
        <f t="shared" si="123"/>
        <v>5</v>
      </c>
      <c r="AC379" s="60">
        <f t="shared" si="120"/>
        <v>5</v>
      </c>
      <c r="AD379" s="60" t="str">
        <f t="shared" si="118"/>
        <v>H48R15.</v>
      </c>
      <c r="AE379" s="60" t="str">
        <f t="shared" si="119"/>
        <v>H48R15</v>
      </c>
      <c r="AF379" s="68"/>
      <c r="AG379" s="68"/>
      <c r="AH379" s="68"/>
      <c r="AI379" s="15"/>
      <c r="AJ379" s="15"/>
      <c r="AK379" s="15"/>
      <c r="AL379" s="15"/>
      <c r="AM379" s="15"/>
      <c r="AN379" s="15"/>
      <c r="AO379" s="15"/>
    </row>
    <row r="380" spans="1:41" s="2" customFormat="1" ht="249.95" customHeight="1" x14ac:dyDescent="0.2">
      <c r="A380" s="79">
        <f t="shared" si="122"/>
        <v>331</v>
      </c>
      <c r="B380" s="90">
        <v>379</v>
      </c>
      <c r="C380" s="109" t="s">
        <v>2527</v>
      </c>
      <c r="D380" s="109" t="s">
        <v>205</v>
      </c>
      <c r="E380" s="95" t="s">
        <v>2494</v>
      </c>
      <c r="F380" s="115" t="s">
        <v>206</v>
      </c>
      <c r="G380" s="115" t="s">
        <v>1787</v>
      </c>
      <c r="H380" s="115" t="s">
        <v>1788</v>
      </c>
      <c r="I380" s="105" t="s">
        <v>8</v>
      </c>
      <c r="J380" s="79">
        <v>1</v>
      </c>
      <c r="K380" s="86">
        <v>43040</v>
      </c>
      <c r="L380" s="116">
        <v>43099</v>
      </c>
      <c r="M380" s="117">
        <f t="shared" si="109"/>
        <v>8.4285714285714288</v>
      </c>
      <c r="N380" s="79" t="s">
        <v>1715</v>
      </c>
      <c r="O380" s="85">
        <v>1</v>
      </c>
      <c r="P380" s="79"/>
      <c r="Q380" s="88">
        <f t="shared" si="111"/>
        <v>100</v>
      </c>
      <c r="R380" s="89">
        <f t="shared" si="112"/>
        <v>8.4285714285714288</v>
      </c>
      <c r="S380" s="89">
        <f t="shared" ca="1" si="113"/>
        <v>8.4285714285714288</v>
      </c>
      <c r="T380" s="89">
        <f t="shared" ca="1" si="114"/>
        <v>8.4285714285714288</v>
      </c>
      <c r="U380" s="90" t="str">
        <f t="shared" si="117"/>
        <v>SI</v>
      </c>
      <c r="V380" s="148" t="str">
        <f t="shared" si="115"/>
        <v>CUMPLIDO</v>
      </c>
      <c r="W380" s="148" t="str">
        <f t="shared" si="116"/>
        <v>CUMPLIDO</v>
      </c>
      <c r="X380" s="149" t="s">
        <v>501</v>
      </c>
      <c r="Y380" s="149" t="s">
        <v>424</v>
      </c>
      <c r="Z380" s="149">
        <f t="shared" si="121"/>
        <v>1</v>
      </c>
      <c r="AA380" s="149" t="str">
        <f t="shared" si="110"/>
        <v>H49R15 - 1</v>
      </c>
      <c r="AB380" s="60">
        <f t="shared" si="123"/>
        <v>5</v>
      </c>
      <c r="AC380" s="60">
        <f t="shared" si="120"/>
        <v>5</v>
      </c>
      <c r="AD380" s="60" t="str">
        <f t="shared" si="118"/>
        <v>H49R15.</v>
      </c>
      <c r="AE380" s="60" t="str">
        <f t="shared" si="119"/>
        <v>H49R15</v>
      </c>
      <c r="AF380" s="68"/>
      <c r="AG380" s="68"/>
      <c r="AH380" s="68"/>
      <c r="AI380" s="15"/>
      <c r="AJ380" s="15"/>
      <c r="AK380" s="15"/>
      <c r="AL380" s="15"/>
      <c r="AM380" s="15"/>
      <c r="AN380" s="15"/>
      <c r="AO380" s="15"/>
    </row>
    <row r="381" spans="1:41" s="2" customFormat="1" ht="249.95" customHeight="1" x14ac:dyDescent="0.2">
      <c r="A381" s="79">
        <f t="shared" si="122"/>
        <v>332</v>
      </c>
      <c r="B381" s="90">
        <v>380</v>
      </c>
      <c r="C381" s="109" t="s">
        <v>2528</v>
      </c>
      <c r="D381" s="109" t="s">
        <v>205</v>
      </c>
      <c r="E381" s="95" t="s">
        <v>1792</v>
      </c>
      <c r="F381" s="115" t="s">
        <v>206</v>
      </c>
      <c r="G381" s="103" t="s">
        <v>1789</v>
      </c>
      <c r="H381" s="103" t="s">
        <v>1788</v>
      </c>
      <c r="I381" s="105" t="s">
        <v>8</v>
      </c>
      <c r="J381" s="90">
        <v>1</v>
      </c>
      <c r="K381" s="86">
        <v>43040</v>
      </c>
      <c r="L381" s="86">
        <v>43099</v>
      </c>
      <c r="M381" s="117">
        <f t="shared" si="109"/>
        <v>8.4285714285714288</v>
      </c>
      <c r="N381" s="79" t="s">
        <v>1715</v>
      </c>
      <c r="O381" s="85">
        <v>0.5</v>
      </c>
      <c r="P381" s="79"/>
      <c r="Q381" s="88">
        <f t="shared" si="111"/>
        <v>50</v>
      </c>
      <c r="R381" s="89">
        <f t="shared" si="112"/>
        <v>4.2142857142857144</v>
      </c>
      <c r="S381" s="89">
        <f t="shared" ca="1" si="113"/>
        <v>4.2142857142857144</v>
      </c>
      <c r="T381" s="89">
        <f t="shared" ca="1" si="114"/>
        <v>8.4285714285714288</v>
      </c>
      <c r="U381" s="90" t="str">
        <f t="shared" ca="1" si="117"/>
        <v>NO</v>
      </c>
      <c r="V381" s="148" t="str">
        <f t="shared" ca="1" si="115"/>
        <v>VENCIDO</v>
      </c>
      <c r="W381" s="148" t="str">
        <f t="shared" ca="1" si="116"/>
        <v>VENCIDO</v>
      </c>
      <c r="X381" s="149" t="s">
        <v>501</v>
      </c>
      <c r="Y381" s="149" t="s">
        <v>425</v>
      </c>
      <c r="Z381" s="149">
        <f t="shared" si="121"/>
        <v>1</v>
      </c>
      <c r="AA381" s="149" t="str">
        <f t="shared" si="110"/>
        <v>H50R15 - 1</v>
      </c>
      <c r="AB381" s="60">
        <f t="shared" ca="1" si="123"/>
        <v>1</v>
      </c>
      <c r="AC381" s="60">
        <f t="shared" ca="1" si="120"/>
        <v>1</v>
      </c>
      <c r="AD381" s="60" t="str">
        <f t="shared" si="118"/>
        <v>H50R15.</v>
      </c>
      <c r="AE381" s="60" t="str">
        <f t="shared" si="119"/>
        <v>H50R15</v>
      </c>
      <c r="AF381" s="68"/>
      <c r="AG381" s="68"/>
      <c r="AH381" s="68"/>
      <c r="AI381" s="15"/>
      <c r="AJ381" s="15"/>
      <c r="AK381" s="15"/>
      <c r="AL381" s="15"/>
      <c r="AM381" s="15"/>
      <c r="AN381" s="15"/>
      <c r="AO381" s="15"/>
    </row>
    <row r="382" spans="1:41" s="2" customFormat="1" ht="249.95" customHeight="1" x14ac:dyDescent="0.2">
      <c r="A382" s="79">
        <f t="shared" si="122"/>
        <v>333</v>
      </c>
      <c r="B382" s="90">
        <v>381</v>
      </c>
      <c r="C382" s="109" t="s">
        <v>2528</v>
      </c>
      <c r="D382" s="109" t="s">
        <v>143</v>
      </c>
      <c r="E382" s="95" t="s">
        <v>1957</v>
      </c>
      <c r="F382" s="115" t="s">
        <v>1793</v>
      </c>
      <c r="G382" s="115" t="s">
        <v>1790</v>
      </c>
      <c r="H382" s="115" t="s">
        <v>1791</v>
      </c>
      <c r="I382" s="118" t="s">
        <v>61</v>
      </c>
      <c r="J382" s="90">
        <v>3</v>
      </c>
      <c r="K382" s="116">
        <v>43040</v>
      </c>
      <c r="L382" s="116">
        <v>43342</v>
      </c>
      <c r="M382" s="117">
        <f t="shared" si="109"/>
        <v>43.142857142857146</v>
      </c>
      <c r="N382" s="79" t="s">
        <v>1715</v>
      </c>
      <c r="O382" s="85">
        <v>0</v>
      </c>
      <c r="P382" s="79"/>
      <c r="Q382" s="88">
        <f t="shared" si="111"/>
        <v>0</v>
      </c>
      <c r="R382" s="89">
        <f t="shared" si="112"/>
        <v>0</v>
      </c>
      <c r="S382" s="89">
        <f t="shared" ca="1" si="113"/>
        <v>0</v>
      </c>
      <c r="T382" s="89">
        <f t="shared" ca="1" si="114"/>
        <v>43.142857142857146</v>
      </c>
      <c r="U382" s="90" t="str">
        <f t="shared" ca="1" si="117"/>
        <v>NO</v>
      </c>
      <c r="V382" s="148" t="str">
        <f t="shared" ca="1" si="115"/>
        <v>VENCIDO</v>
      </c>
      <c r="W382" s="148" t="str">
        <f t="shared" ca="1" si="116"/>
        <v>VENCIDO</v>
      </c>
      <c r="X382" s="149" t="s">
        <v>501</v>
      </c>
      <c r="Y382" s="149" t="s">
        <v>426</v>
      </c>
      <c r="Z382" s="149">
        <f t="shared" si="121"/>
        <v>1</v>
      </c>
      <c r="AA382" s="149" t="str">
        <f t="shared" si="110"/>
        <v>H51R15 - 1</v>
      </c>
      <c r="AB382" s="60">
        <f t="shared" ca="1" si="123"/>
        <v>1</v>
      </c>
      <c r="AC382" s="60">
        <f t="shared" ca="1" si="120"/>
        <v>1</v>
      </c>
      <c r="AD382" s="60" t="str">
        <f t="shared" si="118"/>
        <v>H51R15.</v>
      </c>
      <c r="AE382" s="60" t="str">
        <f t="shared" si="119"/>
        <v>H51R15</v>
      </c>
      <c r="AF382" s="68"/>
      <c r="AG382" s="68"/>
      <c r="AH382" s="68"/>
      <c r="AI382" s="15"/>
      <c r="AJ382" s="15"/>
      <c r="AK382" s="15"/>
      <c r="AL382" s="15"/>
      <c r="AM382" s="15"/>
      <c r="AN382" s="15"/>
      <c r="AO382" s="15"/>
    </row>
    <row r="383" spans="1:41" s="2" customFormat="1" ht="249.95" customHeight="1" x14ac:dyDescent="0.2">
      <c r="A383" s="79">
        <f t="shared" si="122"/>
        <v>334</v>
      </c>
      <c r="B383" s="90">
        <v>382</v>
      </c>
      <c r="C383" s="109" t="s">
        <v>2569</v>
      </c>
      <c r="D383" s="109" t="s">
        <v>207</v>
      </c>
      <c r="E383" s="95" t="s">
        <v>1078</v>
      </c>
      <c r="F383" s="115" t="s">
        <v>208</v>
      </c>
      <c r="G383" s="115" t="s">
        <v>1075</v>
      </c>
      <c r="H383" s="115" t="s">
        <v>1076</v>
      </c>
      <c r="I383" s="118" t="s">
        <v>1077</v>
      </c>
      <c r="J383" s="90">
        <v>3</v>
      </c>
      <c r="K383" s="116">
        <v>43040</v>
      </c>
      <c r="L383" s="116">
        <v>43342</v>
      </c>
      <c r="M383" s="117">
        <f t="shared" si="109"/>
        <v>43.142857142857146</v>
      </c>
      <c r="N383" s="79" t="s">
        <v>1038</v>
      </c>
      <c r="O383" s="85">
        <v>3</v>
      </c>
      <c r="P383" s="79"/>
      <c r="Q383" s="88">
        <f t="shared" si="111"/>
        <v>100</v>
      </c>
      <c r="R383" s="89">
        <f t="shared" si="112"/>
        <v>43.142857142857146</v>
      </c>
      <c r="S383" s="89">
        <f t="shared" ca="1" si="113"/>
        <v>43.142857142857146</v>
      </c>
      <c r="T383" s="89">
        <f t="shared" ca="1" si="114"/>
        <v>43.142857142857146</v>
      </c>
      <c r="U383" s="90" t="str">
        <f t="shared" si="117"/>
        <v>SI</v>
      </c>
      <c r="V383" s="148" t="str">
        <f t="shared" si="115"/>
        <v>CUMPLIDO</v>
      </c>
      <c r="W383" s="148" t="str">
        <f t="shared" si="116"/>
        <v>CUMPLIDO</v>
      </c>
      <c r="X383" s="149" t="s">
        <v>501</v>
      </c>
      <c r="Y383" s="149" t="s">
        <v>427</v>
      </c>
      <c r="Z383" s="149">
        <f t="shared" si="121"/>
        <v>1</v>
      </c>
      <c r="AA383" s="149" t="str">
        <f t="shared" si="110"/>
        <v>H52R15 - 1</v>
      </c>
      <c r="AB383" s="60">
        <f t="shared" si="123"/>
        <v>5</v>
      </c>
      <c r="AC383" s="60">
        <f t="shared" si="120"/>
        <v>5</v>
      </c>
      <c r="AD383" s="60" t="str">
        <f t="shared" si="118"/>
        <v>H52R15.</v>
      </c>
      <c r="AE383" s="60" t="str">
        <f t="shared" si="119"/>
        <v>H52R15</v>
      </c>
      <c r="AF383" s="68"/>
      <c r="AG383" s="68"/>
      <c r="AH383" s="68"/>
      <c r="AI383" s="15"/>
      <c r="AJ383" s="15"/>
      <c r="AK383" s="15"/>
      <c r="AL383" s="15"/>
      <c r="AM383" s="15"/>
      <c r="AN383" s="15"/>
      <c r="AO383" s="15"/>
    </row>
    <row r="384" spans="1:41" s="2" customFormat="1" ht="249.95" customHeight="1" x14ac:dyDescent="0.2">
      <c r="A384" s="79">
        <f t="shared" si="122"/>
        <v>335</v>
      </c>
      <c r="B384" s="90">
        <v>383</v>
      </c>
      <c r="C384" s="109" t="s">
        <v>2528</v>
      </c>
      <c r="D384" s="109" t="s">
        <v>33</v>
      </c>
      <c r="E384" s="95" t="s">
        <v>209</v>
      </c>
      <c r="F384" s="115" t="s">
        <v>210</v>
      </c>
      <c r="G384" s="102" t="s">
        <v>882</v>
      </c>
      <c r="H384" s="102" t="s">
        <v>883</v>
      </c>
      <c r="I384" s="132" t="s">
        <v>61</v>
      </c>
      <c r="J384" s="132">
        <v>3</v>
      </c>
      <c r="K384" s="110">
        <v>43040</v>
      </c>
      <c r="L384" s="110">
        <v>43342</v>
      </c>
      <c r="M384" s="117">
        <f t="shared" si="109"/>
        <v>43.142857142857146</v>
      </c>
      <c r="N384" s="79" t="s">
        <v>23</v>
      </c>
      <c r="O384" s="85">
        <v>3</v>
      </c>
      <c r="P384" s="79"/>
      <c r="Q384" s="88">
        <f t="shared" si="111"/>
        <v>100</v>
      </c>
      <c r="R384" s="89">
        <f t="shared" si="112"/>
        <v>43.142857142857146</v>
      </c>
      <c r="S384" s="89">
        <f t="shared" ca="1" si="113"/>
        <v>43.142857142857146</v>
      </c>
      <c r="T384" s="89">
        <f t="shared" ca="1" si="114"/>
        <v>43.142857142857146</v>
      </c>
      <c r="U384" s="90" t="str">
        <f t="shared" si="117"/>
        <v>SI</v>
      </c>
      <c r="V384" s="148" t="str">
        <f t="shared" si="115"/>
        <v>CUMPLIDO</v>
      </c>
      <c r="W384" s="148" t="str">
        <f t="shared" si="116"/>
        <v>CUMPLIDO</v>
      </c>
      <c r="X384" s="149" t="s">
        <v>501</v>
      </c>
      <c r="Y384" s="149" t="s">
        <v>428</v>
      </c>
      <c r="Z384" s="149">
        <f t="shared" si="121"/>
        <v>1</v>
      </c>
      <c r="AA384" s="149" t="str">
        <f t="shared" si="110"/>
        <v>H53R15 - 1</v>
      </c>
      <c r="AB384" s="60">
        <f t="shared" si="123"/>
        <v>5</v>
      </c>
      <c r="AC384" s="60">
        <f t="shared" si="120"/>
        <v>5</v>
      </c>
      <c r="AD384" s="60" t="str">
        <f t="shared" si="118"/>
        <v>H53R15</v>
      </c>
      <c r="AE384" s="60" t="str">
        <f t="shared" si="119"/>
        <v>H53R15</v>
      </c>
      <c r="AF384" s="68"/>
      <c r="AG384" s="68"/>
      <c r="AH384" s="68"/>
      <c r="AI384" s="15"/>
      <c r="AJ384" s="15"/>
      <c r="AK384" s="15"/>
      <c r="AL384" s="15"/>
      <c r="AM384" s="15"/>
      <c r="AN384" s="15"/>
      <c r="AO384" s="15"/>
    </row>
    <row r="385" spans="1:41" s="2" customFormat="1" ht="249.95" customHeight="1" x14ac:dyDescent="0.2">
      <c r="A385" s="79">
        <f t="shared" si="122"/>
        <v>336</v>
      </c>
      <c r="B385" s="90">
        <v>384</v>
      </c>
      <c r="C385" s="109" t="s">
        <v>2528</v>
      </c>
      <c r="D385" s="109" t="s">
        <v>20</v>
      </c>
      <c r="E385" s="95" t="s">
        <v>2495</v>
      </c>
      <c r="F385" s="115" t="s">
        <v>211</v>
      </c>
      <c r="G385" s="115" t="s">
        <v>1652</v>
      </c>
      <c r="H385" s="115" t="s">
        <v>1651</v>
      </c>
      <c r="I385" s="118" t="s">
        <v>1650</v>
      </c>
      <c r="J385" s="90">
        <v>2</v>
      </c>
      <c r="K385" s="116">
        <v>43040</v>
      </c>
      <c r="L385" s="116">
        <v>43099</v>
      </c>
      <c r="M385" s="117">
        <f t="shared" si="109"/>
        <v>8.4285714285714288</v>
      </c>
      <c r="N385" s="79" t="s">
        <v>1482</v>
      </c>
      <c r="O385" s="85">
        <v>2</v>
      </c>
      <c r="P385" s="79"/>
      <c r="Q385" s="88">
        <f t="shared" si="111"/>
        <v>100</v>
      </c>
      <c r="R385" s="89">
        <f t="shared" si="112"/>
        <v>8.4285714285714288</v>
      </c>
      <c r="S385" s="89">
        <f t="shared" ca="1" si="113"/>
        <v>8.4285714285714288</v>
      </c>
      <c r="T385" s="89">
        <f t="shared" ca="1" si="114"/>
        <v>8.4285714285714288</v>
      </c>
      <c r="U385" s="90" t="str">
        <f t="shared" si="117"/>
        <v>SI</v>
      </c>
      <c r="V385" s="148" t="str">
        <f t="shared" si="115"/>
        <v>CUMPLIDO</v>
      </c>
      <c r="W385" s="148" t="str">
        <f t="shared" si="116"/>
        <v>CUMPLIDO</v>
      </c>
      <c r="X385" s="149" t="s">
        <v>501</v>
      </c>
      <c r="Y385" s="149" t="s">
        <v>429</v>
      </c>
      <c r="Z385" s="149">
        <f t="shared" si="121"/>
        <v>1</v>
      </c>
      <c r="AA385" s="149" t="str">
        <f t="shared" si="110"/>
        <v>H54R15 - 1</v>
      </c>
      <c r="AB385" s="60">
        <f t="shared" si="123"/>
        <v>5</v>
      </c>
      <c r="AC385" s="60">
        <f t="shared" si="120"/>
        <v>5</v>
      </c>
      <c r="AD385" s="60" t="str">
        <f t="shared" si="118"/>
        <v>H54R15.</v>
      </c>
      <c r="AE385" s="60" t="str">
        <f t="shared" si="119"/>
        <v>H54R15</v>
      </c>
      <c r="AF385" s="68"/>
      <c r="AG385" s="68"/>
      <c r="AH385" s="68"/>
      <c r="AI385" s="15"/>
      <c r="AJ385" s="15"/>
      <c r="AK385" s="15"/>
      <c r="AL385" s="15"/>
      <c r="AM385" s="15"/>
      <c r="AN385" s="15"/>
      <c r="AO385" s="15"/>
    </row>
    <row r="386" spans="1:41" s="2" customFormat="1" ht="249.95" customHeight="1" x14ac:dyDescent="0.2">
      <c r="A386" s="79">
        <f t="shared" si="122"/>
        <v>337</v>
      </c>
      <c r="B386" s="90">
        <v>385</v>
      </c>
      <c r="C386" s="109" t="s">
        <v>2528</v>
      </c>
      <c r="D386" s="109" t="s">
        <v>20</v>
      </c>
      <c r="E386" s="95" t="s">
        <v>1797</v>
      </c>
      <c r="F386" s="115" t="s">
        <v>1796</v>
      </c>
      <c r="G386" s="115" t="s">
        <v>1794</v>
      </c>
      <c r="H386" s="115" t="s">
        <v>1795</v>
      </c>
      <c r="I386" s="118" t="s">
        <v>1754</v>
      </c>
      <c r="J386" s="90">
        <v>1</v>
      </c>
      <c r="K386" s="116">
        <v>43040</v>
      </c>
      <c r="L386" s="116">
        <v>43099</v>
      </c>
      <c r="M386" s="117">
        <f t="shared" si="109"/>
        <v>8.4285714285714288</v>
      </c>
      <c r="N386" s="79" t="s">
        <v>1715</v>
      </c>
      <c r="O386" s="85">
        <v>1</v>
      </c>
      <c r="P386" s="79"/>
      <c r="Q386" s="88">
        <f t="shared" si="111"/>
        <v>100</v>
      </c>
      <c r="R386" s="89">
        <f t="shared" si="112"/>
        <v>8.4285714285714288</v>
      </c>
      <c r="S386" s="89">
        <f t="shared" ca="1" si="113"/>
        <v>8.4285714285714288</v>
      </c>
      <c r="T386" s="89">
        <f t="shared" ca="1" si="114"/>
        <v>8.4285714285714288</v>
      </c>
      <c r="U386" s="90" t="str">
        <f t="shared" si="117"/>
        <v>SI</v>
      </c>
      <c r="V386" s="148" t="str">
        <f t="shared" si="115"/>
        <v>CUMPLIDO</v>
      </c>
      <c r="W386" s="148" t="str">
        <f t="shared" si="116"/>
        <v>CUMPLIDO</v>
      </c>
      <c r="X386" s="149" t="s">
        <v>501</v>
      </c>
      <c r="Y386" s="149" t="s">
        <v>430</v>
      </c>
      <c r="Z386" s="149">
        <f t="shared" si="121"/>
        <v>1</v>
      </c>
      <c r="AA386" s="149" t="str">
        <f t="shared" si="110"/>
        <v>H55R15 - 1</v>
      </c>
      <c r="AB386" s="60">
        <f t="shared" si="123"/>
        <v>5</v>
      </c>
      <c r="AC386" s="60">
        <f t="shared" si="120"/>
        <v>5</v>
      </c>
      <c r="AD386" s="60" t="str">
        <f t="shared" si="118"/>
        <v>H55R15.</v>
      </c>
      <c r="AE386" s="60" t="str">
        <f t="shared" si="119"/>
        <v>H55R15</v>
      </c>
      <c r="AF386" s="68"/>
      <c r="AG386" s="68"/>
      <c r="AH386" s="68"/>
      <c r="AI386" s="15"/>
      <c r="AJ386" s="15"/>
      <c r="AK386" s="15"/>
      <c r="AL386" s="15"/>
      <c r="AM386" s="15"/>
      <c r="AN386" s="15"/>
      <c r="AO386" s="15"/>
    </row>
    <row r="387" spans="1:41" s="2" customFormat="1" ht="249.95" customHeight="1" x14ac:dyDescent="0.2">
      <c r="A387" s="79">
        <f t="shared" si="122"/>
        <v>338</v>
      </c>
      <c r="B387" s="90">
        <v>386</v>
      </c>
      <c r="C387" s="109" t="s">
        <v>2527</v>
      </c>
      <c r="D387" s="109" t="s">
        <v>212</v>
      </c>
      <c r="E387" s="95" t="s">
        <v>1798</v>
      </c>
      <c r="F387" s="115" t="s">
        <v>213</v>
      </c>
      <c r="G387" s="115" t="s">
        <v>1869</v>
      </c>
      <c r="H387" s="115" t="s">
        <v>1871</v>
      </c>
      <c r="I387" s="118" t="s">
        <v>1870</v>
      </c>
      <c r="J387" s="90">
        <v>6</v>
      </c>
      <c r="K387" s="116">
        <v>43040</v>
      </c>
      <c r="L387" s="116">
        <v>43251</v>
      </c>
      <c r="M387" s="117">
        <f t="shared" si="109"/>
        <v>30.142857142857142</v>
      </c>
      <c r="N387" s="79" t="s">
        <v>1237</v>
      </c>
      <c r="O387" s="85">
        <v>6</v>
      </c>
      <c r="P387" s="79"/>
      <c r="Q387" s="88">
        <f t="shared" si="111"/>
        <v>100</v>
      </c>
      <c r="R387" s="89">
        <f t="shared" si="112"/>
        <v>30.142857142857142</v>
      </c>
      <c r="S387" s="89">
        <f t="shared" ca="1" si="113"/>
        <v>30.142857142857142</v>
      </c>
      <c r="T387" s="89">
        <f t="shared" ca="1" si="114"/>
        <v>30.142857142857142</v>
      </c>
      <c r="U387" s="90" t="str">
        <f t="shared" si="117"/>
        <v>SI</v>
      </c>
      <c r="V387" s="148" t="str">
        <f t="shared" si="115"/>
        <v>CUMPLIDO</v>
      </c>
      <c r="W387" s="148" t="str">
        <f t="shared" si="116"/>
        <v>CUMPLIDO</v>
      </c>
      <c r="X387" s="149" t="s">
        <v>501</v>
      </c>
      <c r="Y387" s="149" t="s">
        <v>431</v>
      </c>
      <c r="Z387" s="149">
        <f t="shared" si="121"/>
        <v>1</v>
      </c>
      <c r="AA387" s="149" t="str">
        <f t="shared" si="110"/>
        <v>H56R15 - 1</v>
      </c>
      <c r="AB387" s="60">
        <f t="shared" si="123"/>
        <v>5</v>
      </c>
      <c r="AC387" s="60">
        <f t="shared" si="120"/>
        <v>5</v>
      </c>
      <c r="AD387" s="60" t="str">
        <f t="shared" si="118"/>
        <v>H56R15.</v>
      </c>
      <c r="AE387" s="60" t="str">
        <f t="shared" si="119"/>
        <v>H56R15</v>
      </c>
      <c r="AF387" s="68"/>
      <c r="AG387" s="68"/>
      <c r="AH387" s="68"/>
      <c r="AI387" s="15"/>
      <c r="AJ387" s="15"/>
      <c r="AK387" s="15"/>
      <c r="AL387" s="15"/>
      <c r="AM387" s="15"/>
      <c r="AN387" s="15"/>
      <c r="AO387" s="15"/>
    </row>
    <row r="388" spans="1:41" s="2" customFormat="1" ht="249.95" customHeight="1" x14ac:dyDescent="0.2">
      <c r="A388" s="79">
        <f t="shared" si="122"/>
        <v>339</v>
      </c>
      <c r="B388" s="90">
        <v>387</v>
      </c>
      <c r="C388" s="109" t="s">
        <v>2559</v>
      </c>
      <c r="D388" s="109" t="s">
        <v>123</v>
      </c>
      <c r="E388" s="95" t="s">
        <v>1084</v>
      </c>
      <c r="F388" s="115" t="s">
        <v>214</v>
      </c>
      <c r="G388" s="115" t="s">
        <v>1079</v>
      </c>
      <c r="H388" s="115" t="s">
        <v>1080</v>
      </c>
      <c r="I388" s="118" t="s">
        <v>1050</v>
      </c>
      <c r="J388" s="90">
        <v>3</v>
      </c>
      <c r="K388" s="116">
        <v>43040</v>
      </c>
      <c r="L388" s="116">
        <v>43403</v>
      </c>
      <c r="M388" s="117">
        <f t="shared" ref="M388:M451" si="124">(+L388-K388)/7</f>
        <v>51.857142857142854</v>
      </c>
      <c r="N388" s="79" t="s">
        <v>1038</v>
      </c>
      <c r="O388" s="85">
        <v>3</v>
      </c>
      <c r="P388" s="105" t="s">
        <v>2619</v>
      </c>
      <c r="Q388" s="88">
        <f t="shared" si="111"/>
        <v>100</v>
      </c>
      <c r="R388" s="89">
        <f t="shared" si="112"/>
        <v>51.857142857142854</v>
      </c>
      <c r="S388" s="89">
        <f t="shared" ca="1" si="113"/>
        <v>51.857142857142854</v>
      </c>
      <c r="T388" s="89">
        <f t="shared" ca="1" si="114"/>
        <v>51.857142857142854</v>
      </c>
      <c r="U388" s="90" t="str">
        <f t="shared" si="117"/>
        <v>SI</v>
      </c>
      <c r="V388" s="148" t="str">
        <f t="shared" si="115"/>
        <v>CUMPLIDO</v>
      </c>
      <c r="W388" s="148" t="str">
        <f t="shared" si="116"/>
        <v>CUMPLIDO</v>
      </c>
      <c r="X388" s="149" t="s">
        <v>501</v>
      </c>
      <c r="Y388" s="149" t="s">
        <v>432</v>
      </c>
      <c r="Z388" s="149">
        <f t="shared" si="121"/>
        <v>1</v>
      </c>
      <c r="AA388" s="149" t="str">
        <f t="shared" ref="AA388:AA451" si="125">CONCATENATE(Y388," - ",Z388)</f>
        <v>H57R15 - 1</v>
      </c>
      <c r="AB388" s="60">
        <f t="shared" si="123"/>
        <v>5</v>
      </c>
      <c r="AC388" s="60">
        <f t="shared" si="120"/>
        <v>5</v>
      </c>
      <c r="AD388" s="60" t="str">
        <f t="shared" si="118"/>
        <v>H57R15.</v>
      </c>
      <c r="AE388" s="60" t="str">
        <f t="shared" si="119"/>
        <v>H57R15</v>
      </c>
      <c r="AF388" s="68"/>
      <c r="AG388" s="68"/>
      <c r="AH388" s="68" t="s">
        <v>562</v>
      </c>
      <c r="AI388" s="15"/>
      <c r="AJ388" s="15"/>
      <c r="AK388" s="15"/>
      <c r="AL388" s="15"/>
      <c r="AM388" s="15"/>
      <c r="AN388" s="15"/>
      <c r="AO388" s="15"/>
    </row>
    <row r="389" spans="1:41" s="2" customFormat="1" ht="249.95" customHeight="1" x14ac:dyDescent="0.2">
      <c r="A389" s="79">
        <f t="shared" si="122"/>
        <v>340</v>
      </c>
      <c r="B389" s="90">
        <v>388</v>
      </c>
      <c r="C389" s="109" t="s">
        <v>2528</v>
      </c>
      <c r="D389" s="109" t="s">
        <v>26</v>
      </c>
      <c r="E389" s="95" t="s">
        <v>215</v>
      </c>
      <c r="F389" s="115" t="s">
        <v>216</v>
      </c>
      <c r="G389" s="115" t="s">
        <v>1081</v>
      </c>
      <c r="H389" s="115" t="s">
        <v>1082</v>
      </c>
      <c r="I389" s="118" t="s">
        <v>1083</v>
      </c>
      <c r="J389" s="90">
        <v>10</v>
      </c>
      <c r="K389" s="116">
        <v>43049</v>
      </c>
      <c r="L389" s="116">
        <v>43099</v>
      </c>
      <c r="M389" s="117">
        <f t="shared" si="124"/>
        <v>7.1428571428571432</v>
      </c>
      <c r="N389" s="79" t="s">
        <v>1038</v>
      </c>
      <c r="O389" s="79">
        <v>8</v>
      </c>
      <c r="P389" s="136">
        <v>2</v>
      </c>
      <c r="Q389" s="88">
        <f t="shared" si="111"/>
        <v>80</v>
      </c>
      <c r="R389" s="89">
        <f t="shared" si="112"/>
        <v>5.7142857142857144</v>
      </c>
      <c r="S389" s="89">
        <f t="shared" ca="1" si="113"/>
        <v>5.7142857142857144</v>
      </c>
      <c r="T389" s="89">
        <f t="shared" ca="1" si="114"/>
        <v>7.1428571428571432</v>
      </c>
      <c r="U389" s="90" t="str">
        <f t="shared" ca="1" si="117"/>
        <v>NO</v>
      </c>
      <c r="V389" s="148" t="str">
        <f t="shared" ca="1" si="115"/>
        <v>VENCIDO</v>
      </c>
      <c r="W389" s="148" t="str">
        <f t="shared" ca="1" si="116"/>
        <v>VENCIDO</v>
      </c>
      <c r="X389" s="149" t="s">
        <v>501</v>
      </c>
      <c r="Y389" s="149" t="s">
        <v>433</v>
      </c>
      <c r="Z389" s="149">
        <f t="shared" si="121"/>
        <v>1</v>
      </c>
      <c r="AA389" s="149" t="str">
        <f t="shared" si="125"/>
        <v>H58R15 - 1</v>
      </c>
      <c r="AB389" s="60">
        <f t="shared" ca="1" si="123"/>
        <v>1</v>
      </c>
      <c r="AC389" s="60">
        <f t="shared" ca="1" si="120"/>
        <v>1</v>
      </c>
      <c r="AD389" s="60" t="str">
        <f t="shared" si="118"/>
        <v>H58R15.</v>
      </c>
      <c r="AE389" s="60" t="str">
        <f t="shared" si="119"/>
        <v>H58R15</v>
      </c>
      <c r="AF389" s="68"/>
      <c r="AG389" s="68"/>
      <c r="AH389" s="68"/>
      <c r="AI389" s="15"/>
      <c r="AJ389" s="15"/>
      <c r="AK389" s="15"/>
      <c r="AL389" s="15"/>
      <c r="AM389" s="15"/>
      <c r="AN389" s="15"/>
      <c r="AO389" s="15"/>
    </row>
    <row r="390" spans="1:41" s="2" customFormat="1" ht="249.95" customHeight="1" x14ac:dyDescent="0.2">
      <c r="A390" s="79">
        <f t="shared" si="122"/>
        <v>341</v>
      </c>
      <c r="B390" s="90">
        <v>389</v>
      </c>
      <c r="C390" s="109" t="s">
        <v>2559</v>
      </c>
      <c r="D390" s="109" t="s">
        <v>143</v>
      </c>
      <c r="E390" s="95" t="s">
        <v>2548</v>
      </c>
      <c r="F390" s="115" t="s">
        <v>217</v>
      </c>
      <c r="G390" s="115" t="s">
        <v>1799</v>
      </c>
      <c r="H390" s="115" t="s">
        <v>1800</v>
      </c>
      <c r="I390" s="118" t="s">
        <v>1801</v>
      </c>
      <c r="J390" s="90">
        <v>1</v>
      </c>
      <c r="K390" s="116">
        <v>43040</v>
      </c>
      <c r="L390" s="116">
        <v>43099</v>
      </c>
      <c r="M390" s="117">
        <f t="shared" si="124"/>
        <v>8.4285714285714288</v>
      </c>
      <c r="N390" s="79" t="s">
        <v>1715</v>
      </c>
      <c r="O390" s="85">
        <v>1</v>
      </c>
      <c r="P390" s="79"/>
      <c r="Q390" s="88">
        <f t="shared" si="111"/>
        <v>100</v>
      </c>
      <c r="R390" s="89">
        <f t="shared" si="112"/>
        <v>8.4285714285714288</v>
      </c>
      <c r="S390" s="89">
        <f t="shared" ca="1" si="113"/>
        <v>8.4285714285714288</v>
      </c>
      <c r="T390" s="89">
        <f t="shared" ca="1" si="114"/>
        <v>8.4285714285714288</v>
      </c>
      <c r="U390" s="90" t="str">
        <f t="shared" si="117"/>
        <v>SI</v>
      </c>
      <c r="V390" s="148" t="str">
        <f t="shared" si="115"/>
        <v>CUMPLIDO</v>
      </c>
      <c r="W390" s="148" t="str">
        <f t="shared" si="116"/>
        <v>CUMPLIDO</v>
      </c>
      <c r="X390" s="149" t="s">
        <v>501</v>
      </c>
      <c r="Y390" s="149" t="s">
        <v>434</v>
      </c>
      <c r="Z390" s="149">
        <f t="shared" si="121"/>
        <v>1</v>
      </c>
      <c r="AA390" s="149" t="str">
        <f t="shared" si="125"/>
        <v>H59R15 - 1</v>
      </c>
      <c r="AB390" s="60">
        <f t="shared" si="123"/>
        <v>5</v>
      </c>
      <c r="AC390" s="60">
        <f t="shared" si="120"/>
        <v>5</v>
      </c>
      <c r="AD390" s="60" t="str">
        <f t="shared" si="118"/>
        <v>H59R15.</v>
      </c>
      <c r="AE390" s="60" t="str">
        <f t="shared" si="119"/>
        <v>H59R15</v>
      </c>
      <c r="AF390" s="68"/>
      <c r="AG390" s="68"/>
      <c r="AH390" s="68"/>
      <c r="AI390" s="15"/>
      <c r="AJ390" s="15"/>
      <c r="AK390" s="15"/>
      <c r="AL390" s="15"/>
      <c r="AM390" s="15"/>
      <c r="AN390" s="15"/>
      <c r="AO390" s="15"/>
    </row>
    <row r="391" spans="1:41" s="2" customFormat="1" ht="249.95" customHeight="1" x14ac:dyDescent="0.2">
      <c r="A391" s="79">
        <f t="shared" si="122"/>
        <v>342</v>
      </c>
      <c r="B391" s="90">
        <v>390</v>
      </c>
      <c r="C391" s="109" t="s">
        <v>2566</v>
      </c>
      <c r="D391" s="109" t="s">
        <v>218</v>
      </c>
      <c r="E391" s="95" t="s">
        <v>2496</v>
      </c>
      <c r="F391" s="115" t="s">
        <v>219</v>
      </c>
      <c r="G391" s="115" t="s">
        <v>981</v>
      </c>
      <c r="H391" s="115" t="s">
        <v>982</v>
      </c>
      <c r="I391" s="118" t="s">
        <v>983</v>
      </c>
      <c r="J391" s="90">
        <v>8</v>
      </c>
      <c r="K391" s="116">
        <v>43040</v>
      </c>
      <c r="L391" s="116">
        <v>43403</v>
      </c>
      <c r="M391" s="117">
        <f t="shared" si="124"/>
        <v>51.857142857142854</v>
      </c>
      <c r="N391" s="79" t="s">
        <v>966</v>
      </c>
      <c r="O391" s="85">
        <v>0</v>
      </c>
      <c r="P391" s="79"/>
      <c r="Q391" s="88">
        <f t="shared" si="111"/>
        <v>0</v>
      </c>
      <c r="R391" s="89">
        <f t="shared" si="112"/>
        <v>0</v>
      </c>
      <c r="S391" s="89">
        <f t="shared" ca="1" si="113"/>
        <v>0</v>
      </c>
      <c r="T391" s="89">
        <f t="shared" ca="1" si="114"/>
        <v>51.857142857142854</v>
      </c>
      <c r="U391" s="90" t="str">
        <f t="shared" ca="1" si="117"/>
        <v>NO</v>
      </c>
      <c r="V391" s="148" t="str">
        <f t="shared" ca="1" si="115"/>
        <v>VENCIDO</v>
      </c>
      <c r="W391" s="148" t="str">
        <f t="shared" ca="1" si="116"/>
        <v>VENCIDO</v>
      </c>
      <c r="X391" s="149" t="s">
        <v>501</v>
      </c>
      <c r="Y391" s="149" t="s">
        <v>435</v>
      </c>
      <c r="Z391" s="149">
        <f t="shared" si="121"/>
        <v>1</v>
      </c>
      <c r="AA391" s="149" t="str">
        <f t="shared" si="125"/>
        <v>H60R15 - 1</v>
      </c>
      <c r="AB391" s="60">
        <f t="shared" ca="1" si="123"/>
        <v>1</v>
      </c>
      <c r="AC391" s="60">
        <f t="shared" ca="1" si="120"/>
        <v>1</v>
      </c>
      <c r="AD391" s="60" t="str">
        <f t="shared" si="118"/>
        <v>H60R15.</v>
      </c>
      <c r="AE391" s="60" t="str">
        <f t="shared" si="119"/>
        <v>H60R15</v>
      </c>
      <c r="AF391" s="68"/>
      <c r="AG391" s="68"/>
      <c r="AH391" s="68"/>
      <c r="AI391" s="15"/>
      <c r="AJ391" s="15"/>
      <c r="AK391" s="15"/>
      <c r="AL391" s="15"/>
      <c r="AM391" s="15"/>
      <c r="AN391" s="15"/>
      <c r="AO391" s="15"/>
    </row>
    <row r="392" spans="1:41" s="2" customFormat="1" ht="249.95" customHeight="1" x14ac:dyDescent="0.2">
      <c r="A392" s="79">
        <f t="shared" si="122"/>
        <v>343</v>
      </c>
      <c r="B392" s="90">
        <v>391</v>
      </c>
      <c r="C392" s="109" t="s">
        <v>2535</v>
      </c>
      <c r="D392" s="109" t="s">
        <v>212</v>
      </c>
      <c r="E392" s="95" t="s">
        <v>2497</v>
      </c>
      <c r="F392" s="115" t="s">
        <v>220</v>
      </c>
      <c r="G392" s="115" t="s">
        <v>2013</v>
      </c>
      <c r="H392" s="115" t="s">
        <v>2014</v>
      </c>
      <c r="I392" s="118" t="s">
        <v>969</v>
      </c>
      <c r="J392" s="90">
        <v>16</v>
      </c>
      <c r="K392" s="116">
        <v>43040</v>
      </c>
      <c r="L392" s="116">
        <v>43403</v>
      </c>
      <c r="M392" s="117">
        <f t="shared" si="124"/>
        <v>51.857142857142854</v>
      </c>
      <c r="N392" s="79" t="s">
        <v>966</v>
      </c>
      <c r="O392" s="79">
        <v>1</v>
      </c>
      <c r="P392" s="79"/>
      <c r="Q392" s="88">
        <f t="shared" ref="Q392:Q455" si="126">IF(O392/J392&gt;1,100,+O392/J392*100)</f>
        <v>6.25</v>
      </c>
      <c r="R392" s="89">
        <f t="shared" ref="R392:R455" si="127">+M392*Q392/100</f>
        <v>3.2410714285714284</v>
      </c>
      <c r="S392" s="89">
        <f t="shared" ref="S392:S455" ca="1" si="128">IF(L392&lt;=$AG$1,R392,0)</f>
        <v>3.2410714285714284</v>
      </c>
      <c r="T392" s="89">
        <f t="shared" ref="T392:T455" ca="1" si="129">IF($AG$1&gt;=L392,M392,0)</f>
        <v>51.857142857142854</v>
      </c>
      <c r="U392" s="90" t="str">
        <f t="shared" ca="1" si="117"/>
        <v>NO</v>
      </c>
      <c r="V392" s="148" t="str">
        <f t="shared" ref="V392:V455" ca="1" si="130">IF(Q392=100,"CUMPLIDO",IF(L392-$AG$1&lt;0,"VENCIDO",IF(L392-$AG$1&lt;=30,"PRÓXIMO A VENCER",IF(Q392&gt;0,"CON AVANCE","EN TERMINO"))))</f>
        <v>VENCIDO</v>
      </c>
      <c r="W392" s="148" t="str">
        <f t="shared" ref="W392:W455" ca="1" si="131">IF(A392&lt;&gt;"",IF(AC392=1,"VENCIDO",IF(AC392=2,"PRÓXIMO A VENCER",IF(AC392=3,"EN TERMINO",IF(AC392=4,"CON AVANCE",IF(AC392=5,"CUMPLIDO",))))),"")</f>
        <v>VENCIDO</v>
      </c>
      <c r="X392" s="149" t="s">
        <v>501</v>
      </c>
      <c r="Y392" s="149" t="s">
        <v>436</v>
      </c>
      <c r="Z392" s="149">
        <f t="shared" si="121"/>
        <v>1</v>
      </c>
      <c r="AA392" s="149" t="str">
        <f t="shared" si="125"/>
        <v>H61R15 - 1</v>
      </c>
      <c r="AB392" s="60">
        <f t="shared" ca="1" si="123"/>
        <v>1</v>
      </c>
      <c r="AC392" s="60">
        <f t="shared" ca="1" si="120"/>
        <v>1</v>
      </c>
      <c r="AD392" s="60" t="str">
        <f t="shared" si="118"/>
        <v>H61R15.</v>
      </c>
      <c r="AE392" s="60" t="str">
        <f t="shared" si="119"/>
        <v>H61R15</v>
      </c>
      <c r="AF392" s="68"/>
      <c r="AG392" s="68"/>
      <c r="AH392" s="68"/>
      <c r="AI392" s="15"/>
      <c r="AJ392" s="15"/>
      <c r="AK392" s="15"/>
      <c r="AL392" s="15"/>
      <c r="AM392" s="15"/>
      <c r="AN392" s="15"/>
      <c r="AO392" s="15"/>
    </row>
    <row r="393" spans="1:41" s="2" customFormat="1" ht="249.95" customHeight="1" x14ac:dyDescent="0.2">
      <c r="A393" s="79">
        <f t="shared" si="122"/>
        <v>344</v>
      </c>
      <c r="B393" s="90">
        <v>392</v>
      </c>
      <c r="C393" s="109" t="s">
        <v>2535</v>
      </c>
      <c r="D393" s="109" t="s">
        <v>143</v>
      </c>
      <c r="E393" s="95" t="s">
        <v>2498</v>
      </c>
      <c r="F393" s="115" t="s">
        <v>221</v>
      </c>
      <c r="G393" s="115" t="s">
        <v>2013</v>
      </c>
      <c r="H393" s="115" t="s">
        <v>2014</v>
      </c>
      <c r="I393" s="118" t="s">
        <v>984</v>
      </c>
      <c r="J393" s="137">
        <v>16</v>
      </c>
      <c r="K393" s="116">
        <v>43040</v>
      </c>
      <c r="L393" s="116">
        <v>43403</v>
      </c>
      <c r="M393" s="117">
        <f t="shared" si="124"/>
        <v>51.857142857142854</v>
      </c>
      <c r="N393" s="79" t="s">
        <v>966</v>
      </c>
      <c r="O393" s="79">
        <v>1</v>
      </c>
      <c r="P393" s="79"/>
      <c r="Q393" s="88">
        <f t="shared" si="126"/>
        <v>6.25</v>
      </c>
      <c r="R393" s="89">
        <f t="shared" si="127"/>
        <v>3.2410714285714284</v>
      </c>
      <c r="S393" s="89">
        <f t="shared" ca="1" si="128"/>
        <v>3.2410714285714284</v>
      </c>
      <c r="T393" s="89">
        <f t="shared" ca="1" si="129"/>
        <v>51.857142857142854</v>
      </c>
      <c r="U393" s="90" t="str">
        <f t="shared" ref="U393:U456" ca="1" si="132">IF(W393="CUMPLIDO","SI","NO")</f>
        <v>NO</v>
      </c>
      <c r="V393" s="148" t="str">
        <f t="shared" ca="1" si="130"/>
        <v>VENCIDO</v>
      </c>
      <c r="W393" s="148" t="str">
        <f t="shared" ca="1" si="131"/>
        <v>VENCIDO</v>
      </c>
      <c r="X393" s="149" t="s">
        <v>501</v>
      </c>
      <c r="Y393" s="149" t="s">
        <v>437</v>
      </c>
      <c r="Z393" s="149">
        <f t="shared" si="121"/>
        <v>1</v>
      </c>
      <c r="AA393" s="149" t="str">
        <f t="shared" si="125"/>
        <v>H62R15 - 1</v>
      </c>
      <c r="AB393" s="60">
        <f t="shared" ca="1" si="123"/>
        <v>1</v>
      </c>
      <c r="AC393" s="60">
        <f t="shared" ca="1" si="120"/>
        <v>1</v>
      </c>
      <c r="AD393" s="60" t="str">
        <f t="shared" ref="AD393:AD456" si="133">IF(A393&lt;&gt;"",MID(E393,1,FIND(" ",E393,1)-1),AD392)</f>
        <v>H62R15.</v>
      </c>
      <c r="AE393" s="60" t="str">
        <f t="shared" si="119"/>
        <v>H62R15</v>
      </c>
      <c r="AF393" s="68"/>
      <c r="AG393" s="68"/>
      <c r="AH393" s="68"/>
      <c r="AI393" s="15"/>
      <c r="AJ393" s="15"/>
      <c r="AK393" s="15"/>
      <c r="AL393" s="15"/>
      <c r="AM393" s="15"/>
      <c r="AN393" s="15"/>
      <c r="AO393" s="15"/>
    </row>
    <row r="394" spans="1:41" s="2" customFormat="1" ht="345" customHeight="1" x14ac:dyDescent="0.2">
      <c r="A394" s="79">
        <f t="shared" si="122"/>
        <v>345</v>
      </c>
      <c r="B394" s="90">
        <v>393</v>
      </c>
      <c r="C394" s="109" t="s">
        <v>2528</v>
      </c>
      <c r="D394" s="109" t="s">
        <v>143</v>
      </c>
      <c r="E394" s="95" t="s">
        <v>1376</v>
      </c>
      <c r="F394" s="115" t="s">
        <v>1379</v>
      </c>
      <c r="G394" s="115" t="s">
        <v>1377</v>
      </c>
      <c r="H394" s="115" t="s">
        <v>2015</v>
      </c>
      <c r="I394" s="118" t="s">
        <v>61</v>
      </c>
      <c r="J394" s="137">
        <v>4</v>
      </c>
      <c r="K394" s="116">
        <v>43040</v>
      </c>
      <c r="L394" s="116">
        <v>43403</v>
      </c>
      <c r="M394" s="117">
        <f t="shared" si="124"/>
        <v>51.857142857142854</v>
      </c>
      <c r="N394" s="79" t="s">
        <v>966</v>
      </c>
      <c r="O394" s="85">
        <v>2</v>
      </c>
      <c r="P394" s="79"/>
      <c r="Q394" s="88">
        <f t="shared" si="126"/>
        <v>50</v>
      </c>
      <c r="R394" s="89">
        <f t="shared" si="127"/>
        <v>25.928571428571427</v>
      </c>
      <c r="S394" s="89">
        <f t="shared" ca="1" si="128"/>
        <v>25.928571428571427</v>
      </c>
      <c r="T394" s="89">
        <f t="shared" ca="1" si="129"/>
        <v>51.857142857142854</v>
      </c>
      <c r="U394" s="90" t="str">
        <f t="shared" ca="1" si="132"/>
        <v>NO</v>
      </c>
      <c r="V394" s="148" t="str">
        <f t="shared" ca="1" si="130"/>
        <v>VENCIDO</v>
      </c>
      <c r="W394" s="148" t="str">
        <f t="shared" ca="1" si="131"/>
        <v>VENCIDO</v>
      </c>
      <c r="X394" s="149" t="s">
        <v>501</v>
      </c>
      <c r="Y394" s="149" t="s">
        <v>438</v>
      </c>
      <c r="Z394" s="149">
        <f t="shared" si="121"/>
        <v>1</v>
      </c>
      <c r="AA394" s="149" t="str">
        <f t="shared" si="125"/>
        <v>H63R15 - 1</v>
      </c>
      <c r="AB394" s="60">
        <f t="shared" ca="1" si="123"/>
        <v>1</v>
      </c>
      <c r="AC394" s="60">
        <f t="shared" ca="1" si="120"/>
        <v>1</v>
      </c>
      <c r="AD394" s="60" t="str">
        <f t="shared" si="133"/>
        <v>H63R15.</v>
      </c>
      <c r="AE394" s="60" t="str">
        <f t="shared" si="119"/>
        <v>H63R15</v>
      </c>
      <c r="AF394" s="68"/>
      <c r="AG394" s="68"/>
      <c r="AH394" s="68"/>
      <c r="AI394" s="15"/>
      <c r="AJ394" s="15"/>
      <c r="AK394" s="15"/>
      <c r="AL394" s="15"/>
      <c r="AM394" s="15"/>
      <c r="AN394" s="15"/>
      <c r="AO394" s="15"/>
    </row>
    <row r="395" spans="1:41" s="2" customFormat="1" ht="249.95" customHeight="1" x14ac:dyDescent="0.2">
      <c r="A395" s="79"/>
      <c r="B395" s="90">
        <v>394</v>
      </c>
      <c r="C395" s="109"/>
      <c r="D395" s="124" t="s">
        <v>143</v>
      </c>
      <c r="E395" s="95" t="s">
        <v>1378</v>
      </c>
      <c r="F395" s="115" t="s">
        <v>565</v>
      </c>
      <c r="G395" s="115" t="s">
        <v>1380</v>
      </c>
      <c r="H395" s="115" t="s">
        <v>1375</v>
      </c>
      <c r="I395" s="118" t="s">
        <v>1340</v>
      </c>
      <c r="J395" s="90">
        <v>3</v>
      </c>
      <c r="K395" s="116">
        <v>43040</v>
      </c>
      <c r="L395" s="116">
        <v>43403</v>
      </c>
      <c r="M395" s="117">
        <f t="shared" si="124"/>
        <v>51.857142857142854</v>
      </c>
      <c r="N395" s="90" t="s">
        <v>1236</v>
      </c>
      <c r="O395" s="85">
        <v>0</v>
      </c>
      <c r="P395" s="90"/>
      <c r="Q395" s="88">
        <f t="shared" si="126"/>
        <v>0</v>
      </c>
      <c r="R395" s="89">
        <f t="shared" si="127"/>
        <v>0</v>
      </c>
      <c r="S395" s="89">
        <f t="shared" ca="1" si="128"/>
        <v>0</v>
      </c>
      <c r="T395" s="89">
        <f t="shared" ca="1" si="129"/>
        <v>51.857142857142854</v>
      </c>
      <c r="U395" s="90" t="str">
        <f t="shared" si="132"/>
        <v>NO</v>
      </c>
      <c r="V395" s="148" t="str">
        <f t="shared" ca="1" si="130"/>
        <v>VENCIDO</v>
      </c>
      <c r="W395" s="148" t="str">
        <f t="shared" si="131"/>
        <v/>
      </c>
      <c r="X395" s="149" t="s">
        <v>501</v>
      </c>
      <c r="Y395" s="149" t="s">
        <v>438</v>
      </c>
      <c r="Z395" s="149">
        <f t="shared" si="121"/>
        <v>2</v>
      </c>
      <c r="AA395" s="149" t="str">
        <f t="shared" si="125"/>
        <v>H63R15 - 2</v>
      </c>
      <c r="AB395" s="60">
        <f t="shared" ca="1" si="123"/>
        <v>1</v>
      </c>
      <c r="AC395" s="60">
        <f t="shared" ca="1" si="120"/>
        <v>1</v>
      </c>
      <c r="AD395" s="60" t="str">
        <f t="shared" si="133"/>
        <v>H63R15.</v>
      </c>
      <c r="AE395" s="60" t="str">
        <f t="shared" ref="AE395:AE458" si="134">IFERROR(MID(AD395,1,FIND(".",AD395,1)-1),AD395)</f>
        <v>H63R15</v>
      </c>
      <c r="AF395" s="69"/>
      <c r="AG395" s="69"/>
      <c r="AH395" s="69"/>
    </row>
    <row r="396" spans="1:41" s="2" customFormat="1" ht="249.95" customHeight="1" x14ac:dyDescent="0.2">
      <c r="A396" s="79">
        <v>346</v>
      </c>
      <c r="B396" s="90">
        <v>395</v>
      </c>
      <c r="C396" s="109" t="s">
        <v>2528</v>
      </c>
      <c r="D396" s="109" t="s">
        <v>218</v>
      </c>
      <c r="E396" s="95" t="s">
        <v>2499</v>
      </c>
      <c r="F396" s="115" t="s">
        <v>222</v>
      </c>
      <c r="G396" s="115" t="s">
        <v>2016</v>
      </c>
      <c r="H396" s="115" t="s">
        <v>2017</v>
      </c>
      <c r="I396" s="118" t="s">
        <v>985</v>
      </c>
      <c r="J396" s="90">
        <v>5</v>
      </c>
      <c r="K396" s="116">
        <v>43101</v>
      </c>
      <c r="L396" s="116">
        <v>43403</v>
      </c>
      <c r="M396" s="117">
        <f t="shared" si="124"/>
        <v>43.142857142857146</v>
      </c>
      <c r="N396" s="79" t="s">
        <v>966</v>
      </c>
      <c r="O396" s="85">
        <v>0</v>
      </c>
      <c r="P396" s="79"/>
      <c r="Q396" s="88">
        <f t="shared" si="126"/>
        <v>0</v>
      </c>
      <c r="R396" s="89">
        <f t="shared" si="127"/>
        <v>0</v>
      </c>
      <c r="S396" s="89">
        <f t="shared" ca="1" si="128"/>
        <v>0</v>
      </c>
      <c r="T396" s="89">
        <f t="shared" ca="1" si="129"/>
        <v>43.142857142857146</v>
      </c>
      <c r="U396" s="90" t="str">
        <f t="shared" ca="1" si="132"/>
        <v>NO</v>
      </c>
      <c r="V396" s="148" t="str">
        <f t="shared" ca="1" si="130"/>
        <v>VENCIDO</v>
      </c>
      <c r="W396" s="148" t="str">
        <f t="shared" ca="1" si="131"/>
        <v>VENCIDO</v>
      </c>
      <c r="X396" s="149" t="s">
        <v>501</v>
      </c>
      <c r="Y396" s="149" t="s">
        <v>439</v>
      </c>
      <c r="Z396" s="149">
        <f t="shared" si="121"/>
        <v>1</v>
      </c>
      <c r="AA396" s="149" t="str">
        <f t="shared" si="125"/>
        <v>H64R15 - 1</v>
      </c>
      <c r="AB396" s="60">
        <f t="shared" ca="1" si="123"/>
        <v>1</v>
      </c>
      <c r="AC396" s="60">
        <f t="shared" ca="1" si="120"/>
        <v>1</v>
      </c>
      <c r="AD396" s="60" t="str">
        <f t="shared" si="133"/>
        <v>H64R15.</v>
      </c>
      <c r="AE396" s="60" t="str">
        <f t="shared" si="134"/>
        <v>H64R15</v>
      </c>
      <c r="AF396" s="68"/>
      <c r="AG396" s="68"/>
      <c r="AH396" s="68"/>
      <c r="AI396" s="15"/>
      <c r="AJ396" s="15"/>
      <c r="AK396" s="15"/>
      <c r="AL396" s="15"/>
      <c r="AM396" s="15"/>
      <c r="AN396" s="15"/>
      <c r="AO396" s="15"/>
    </row>
    <row r="397" spans="1:41" s="2" customFormat="1" ht="249.95" customHeight="1" x14ac:dyDescent="0.2">
      <c r="A397" s="79">
        <f t="shared" si="122"/>
        <v>347</v>
      </c>
      <c r="B397" s="90">
        <v>396</v>
      </c>
      <c r="C397" s="109" t="s">
        <v>2528</v>
      </c>
      <c r="D397" s="109" t="s">
        <v>32</v>
      </c>
      <c r="E397" s="95" t="s">
        <v>1196</v>
      </c>
      <c r="F397" s="115" t="s">
        <v>223</v>
      </c>
      <c r="G397" s="115" t="s">
        <v>1194</v>
      </c>
      <c r="H397" s="115" t="s">
        <v>1195</v>
      </c>
      <c r="I397" s="118" t="s">
        <v>61</v>
      </c>
      <c r="J397" s="90">
        <v>4</v>
      </c>
      <c r="K397" s="116">
        <v>43040</v>
      </c>
      <c r="L397" s="116">
        <v>43403</v>
      </c>
      <c r="M397" s="117">
        <f t="shared" si="124"/>
        <v>51.857142857142854</v>
      </c>
      <c r="N397" s="79" t="s">
        <v>1104</v>
      </c>
      <c r="O397" s="85">
        <v>3.944</v>
      </c>
      <c r="P397" s="79"/>
      <c r="Q397" s="88">
        <f t="shared" si="126"/>
        <v>98.6</v>
      </c>
      <c r="R397" s="89">
        <f t="shared" si="127"/>
        <v>51.131142857142848</v>
      </c>
      <c r="S397" s="89">
        <f t="shared" ca="1" si="128"/>
        <v>51.131142857142848</v>
      </c>
      <c r="T397" s="89">
        <f t="shared" ca="1" si="129"/>
        <v>51.857142857142854</v>
      </c>
      <c r="U397" s="90" t="str">
        <f t="shared" ca="1" si="132"/>
        <v>NO</v>
      </c>
      <c r="V397" s="148" t="str">
        <f t="shared" ca="1" si="130"/>
        <v>VENCIDO</v>
      </c>
      <c r="W397" s="148" t="str">
        <f t="shared" ca="1" si="131"/>
        <v>VENCIDO</v>
      </c>
      <c r="X397" s="149" t="s">
        <v>501</v>
      </c>
      <c r="Y397" s="149" t="s">
        <v>440</v>
      </c>
      <c r="Z397" s="149">
        <f t="shared" si="121"/>
        <v>1</v>
      </c>
      <c r="AA397" s="149" t="str">
        <f t="shared" si="125"/>
        <v>H65R15 - 1</v>
      </c>
      <c r="AB397" s="60">
        <f t="shared" ca="1" si="123"/>
        <v>1</v>
      </c>
      <c r="AC397" s="60">
        <f t="shared" ca="1" si="120"/>
        <v>1</v>
      </c>
      <c r="AD397" s="60" t="str">
        <f t="shared" si="133"/>
        <v>H65R15.</v>
      </c>
      <c r="AE397" s="60" t="str">
        <f t="shared" si="134"/>
        <v>H65R15</v>
      </c>
      <c r="AF397" s="68"/>
      <c r="AG397" s="68"/>
      <c r="AH397" s="68"/>
      <c r="AI397" s="15"/>
      <c r="AJ397" s="15"/>
      <c r="AK397" s="15"/>
      <c r="AL397" s="15"/>
      <c r="AM397" s="15"/>
      <c r="AN397" s="15"/>
      <c r="AO397" s="15"/>
    </row>
    <row r="398" spans="1:41" s="2" customFormat="1" ht="249.95" customHeight="1" x14ac:dyDescent="0.2">
      <c r="A398" s="79">
        <f t="shared" si="122"/>
        <v>348</v>
      </c>
      <c r="B398" s="90">
        <v>397</v>
      </c>
      <c r="C398" s="109" t="s">
        <v>2528</v>
      </c>
      <c r="D398" s="109" t="s">
        <v>32</v>
      </c>
      <c r="E398" s="95" t="s">
        <v>2046</v>
      </c>
      <c r="F398" s="115" t="s">
        <v>224</v>
      </c>
      <c r="G398" s="95" t="s">
        <v>2018</v>
      </c>
      <c r="H398" s="95" t="s">
        <v>2019</v>
      </c>
      <c r="I398" s="118" t="s">
        <v>986</v>
      </c>
      <c r="J398" s="90">
        <v>3</v>
      </c>
      <c r="K398" s="116">
        <v>43101</v>
      </c>
      <c r="L398" s="116">
        <v>43403</v>
      </c>
      <c r="M398" s="117">
        <f t="shared" si="124"/>
        <v>43.142857142857146</v>
      </c>
      <c r="N398" s="79" t="s">
        <v>966</v>
      </c>
      <c r="O398" s="85">
        <v>1</v>
      </c>
      <c r="P398" s="79"/>
      <c r="Q398" s="88">
        <f t="shared" si="126"/>
        <v>33.333333333333329</v>
      </c>
      <c r="R398" s="89">
        <f t="shared" si="127"/>
        <v>14.380952380952381</v>
      </c>
      <c r="S398" s="89">
        <f t="shared" ca="1" si="128"/>
        <v>14.380952380952381</v>
      </c>
      <c r="T398" s="89">
        <f t="shared" ca="1" si="129"/>
        <v>43.142857142857146</v>
      </c>
      <c r="U398" s="90" t="str">
        <f t="shared" ca="1" si="132"/>
        <v>NO</v>
      </c>
      <c r="V398" s="148" t="str">
        <f t="shared" ca="1" si="130"/>
        <v>VENCIDO</v>
      </c>
      <c r="W398" s="148" t="str">
        <f t="shared" ca="1" si="131"/>
        <v>VENCIDO</v>
      </c>
      <c r="X398" s="149" t="s">
        <v>501</v>
      </c>
      <c r="Y398" s="149" t="s">
        <v>441</v>
      </c>
      <c r="Z398" s="149">
        <f t="shared" si="121"/>
        <v>1</v>
      </c>
      <c r="AA398" s="149" t="str">
        <f t="shared" si="125"/>
        <v>H66R15 - 1</v>
      </c>
      <c r="AB398" s="60">
        <f t="shared" ca="1" si="123"/>
        <v>1</v>
      </c>
      <c r="AC398" s="60">
        <f t="shared" ca="1" si="120"/>
        <v>1</v>
      </c>
      <c r="AD398" s="60" t="str">
        <f t="shared" si="133"/>
        <v>H66R15.</v>
      </c>
      <c r="AE398" s="60" t="str">
        <f t="shared" si="134"/>
        <v>H66R15</v>
      </c>
      <c r="AF398" s="68"/>
      <c r="AG398" s="68"/>
      <c r="AH398" s="68"/>
      <c r="AI398" s="15"/>
      <c r="AJ398" s="15"/>
      <c r="AK398" s="15"/>
      <c r="AL398" s="15"/>
      <c r="AM398" s="15"/>
      <c r="AN398" s="15"/>
      <c r="AO398" s="15"/>
    </row>
    <row r="399" spans="1:41" s="2" customFormat="1" ht="249.95" customHeight="1" x14ac:dyDescent="0.2">
      <c r="A399" s="79">
        <f t="shared" si="122"/>
        <v>349</v>
      </c>
      <c r="B399" s="90">
        <v>398</v>
      </c>
      <c r="C399" s="109" t="s">
        <v>2535</v>
      </c>
      <c r="D399" s="109" t="s">
        <v>131</v>
      </c>
      <c r="E399" s="95" t="s">
        <v>1381</v>
      </c>
      <c r="F399" s="115" t="s">
        <v>225</v>
      </c>
      <c r="G399" s="102" t="s">
        <v>1383</v>
      </c>
      <c r="H399" s="102" t="s">
        <v>884</v>
      </c>
      <c r="I399" s="132" t="s">
        <v>61</v>
      </c>
      <c r="J399" s="132">
        <v>3</v>
      </c>
      <c r="K399" s="110">
        <v>43040</v>
      </c>
      <c r="L399" s="110">
        <v>43342</v>
      </c>
      <c r="M399" s="117">
        <f t="shared" si="124"/>
        <v>43.142857142857146</v>
      </c>
      <c r="N399" s="79" t="s">
        <v>23</v>
      </c>
      <c r="O399" s="85">
        <v>0.76</v>
      </c>
      <c r="P399" s="79"/>
      <c r="Q399" s="88">
        <f t="shared" si="126"/>
        <v>25.333333333333336</v>
      </c>
      <c r="R399" s="89">
        <f t="shared" si="127"/>
        <v>10.929523809523811</v>
      </c>
      <c r="S399" s="89">
        <f t="shared" ca="1" si="128"/>
        <v>10.929523809523811</v>
      </c>
      <c r="T399" s="89">
        <f t="shared" ca="1" si="129"/>
        <v>43.142857142857146</v>
      </c>
      <c r="U399" s="90" t="str">
        <f t="shared" ca="1" si="132"/>
        <v>NO</v>
      </c>
      <c r="V399" s="148" t="str">
        <f t="shared" ca="1" si="130"/>
        <v>VENCIDO</v>
      </c>
      <c r="W399" s="148" t="str">
        <f t="shared" ca="1" si="131"/>
        <v>VENCIDO</v>
      </c>
      <c r="X399" s="149" t="s">
        <v>501</v>
      </c>
      <c r="Y399" s="149" t="s">
        <v>442</v>
      </c>
      <c r="Z399" s="149">
        <f t="shared" si="121"/>
        <v>1</v>
      </c>
      <c r="AA399" s="149" t="str">
        <f t="shared" si="125"/>
        <v>H67R15 - 1</v>
      </c>
      <c r="AB399" s="60">
        <f t="shared" ca="1" si="123"/>
        <v>1</v>
      </c>
      <c r="AC399" s="60">
        <f t="shared" ca="1" si="120"/>
        <v>1</v>
      </c>
      <c r="AD399" s="60" t="str">
        <f t="shared" si="133"/>
        <v>H67R15.</v>
      </c>
      <c r="AE399" s="60" t="str">
        <f t="shared" si="134"/>
        <v>H67R15</v>
      </c>
      <c r="AF399" s="68"/>
      <c r="AG399" s="68"/>
      <c r="AH399" s="68"/>
      <c r="AI399" s="15"/>
      <c r="AJ399" s="15"/>
      <c r="AK399" s="15"/>
      <c r="AL399" s="15"/>
      <c r="AM399" s="15"/>
      <c r="AN399" s="15"/>
      <c r="AO399" s="15"/>
    </row>
    <row r="400" spans="1:41" s="2" customFormat="1" ht="249.95" customHeight="1" x14ac:dyDescent="0.2">
      <c r="A400" s="79"/>
      <c r="B400" s="90">
        <v>399</v>
      </c>
      <c r="C400" s="109"/>
      <c r="D400" s="109" t="s">
        <v>131</v>
      </c>
      <c r="E400" s="95" t="s">
        <v>1382</v>
      </c>
      <c r="F400" s="115" t="s">
        <v>226</v>
      </c>
      <c r="G400" s="95" t="s">
        <v>1386</v>
      </c>
      <c r="H400" s="95" t="s">
        <v>1384</v>
      </c>
      <c r="I400" s="118" t="s">
        <v>1385</v>
      </c>
      <c r="J400" s="90">
        <v>3</v>
      </c>
      <c r="K400" s="116">
        <v>43040</v>
      </c>
      <c r="L400" s="116">
        <v>43403</v>
      </c>
      <c r="M400" s="117">
        <f t="shared" si="124"/>
        <v>51.857142857142854</v>
      </c>
      <c r="N400" s="79" t="s">
        <v>1236</v>
      </c>
      <c r="O400" s="85">
        <v>0</v>
      </c>
      <c r="P400" s="79"/>
      <c r="Q400" s="88">
        <f t="shared" si="126"/>
        <v>0</v>
      </c>
      <c r="R400" s="89">
        <f t="shared" si="127"/>
        <v>0</v>
      </c>
      <c r="S400" s="89">
        <f t="shared" ca="1" si="128"/>
        <v>0</v>
      </c>
      <c r="T400" s="89">
        <f t="shared" ca="1" si="129"/>
        <v>51.857142857142854</v>
      </c>
      <c r="U400" s="90" t="str">
        <f t="shared" si="132"/>
        <v>NO</v>
      </c>
      <c r="V400" s="148" t="str">
        <f t="shared" ca="1" si="130"/>
        <v>VENCIDO</v>
      </c>
      <c r="W400" s="148" t="str">
        <f t="shared" si="131"/>
        <v/>
      </c>
      <c r="X400" s="149" t="s">
        <v>501</v>
      </c>
      <c r="Y400" s="149" t="s">
        <v>442</v>
      </c>
      <c r="Z400" s="149">
        <f t="shared" si="121"/>
        <v>2</v>
      </c>
      <c r="AA400" s="149" t="str">
        <f t="shared" si="125"/>
        <v>H67R15 - 2</v>
      </c>
      <c r="AB400" s="60">
        <f t="shared" ca="1" si="123"/>
        <v>1</v>
      </c>
      <c r="AC400" s="60">
        <f t="shared" ca="1" si="120"/>
        <v>1</v>
      </c>
      <c r="AD400" s="60" t="str">
        <f t="shared" si="133"/>
        <v>H67R15.</v>
      </c>
      <c r="AE400" s="60" t="str">
        <f t="shared" si="134"/>
        <v>H67R15</v>
      </c>
      <c r="AF400" s="68"/>
      <c r="AG400" s="68"/>
      <c r="AH400" s="68"/>
      <c r="AI400" s="15"/>
      <c r="AJ400" s="15"/>
      <c r="AK400" s="15"/>
      <c r="AL400" s="15"/>
      <c r="AM400" s="15"/>
      <c r="AN400" s="15"/>
      <c r="AO400" s="15"/>
    </row>
    <row r="401" spans="1:41" s="2" customFormat="1" ht="249.95" customHeight="1" x14ac:dyDescent="0.2">
      <c r="A401" s="79">
        <v>350</v>
      </c>
      <c r="B401" s="90">
        <v>400</v>
      </c>
      <c r="C401" s="109" t="s">
        <v>2535</v>
      </c>
      <c r="D401" s="109" t="s">
        <v>131</v>
      </c>
      <c r="E401" s="95" t="s">
        <v>1197</v>
      </c>
      <c r="F401" s="115" t="s">
        <v>566</v>
      </c>
      <c r="G401" s="115" t="s">
        <v>1199</v>
      </c>
      <c r="H401" s="95" t="s">
        <v>1200</v>
      </c>
      <c r="I401" s="118" t="s">
        <v>1132</v>
      </c>
      <c r="J401" s="90">
        <v>1</v>
      </c>
      <c r="K401" s="116">
        <v>43040</v>
      </c>
      <c r="L401" s="116">
        <v>43099</v>
      </c>
      <c r="M401" s="117">
        <f t="shared" si="124"/>
        <v>8.4285714285714288</v>
      </c>
      <c r="N401" s="79" t="s">
        <v>1104</v>
      </c>
      <c r="O401" s="79">
        <v>1</v>
      </c>
      <c r="P401" s="79"/>
      <c r="Q401" s="88">
        <f t="shared" si="126"/>
        <v>100</v>
      </c>
      <c r="R401" s="89">
        <f t="shared" si="127"/>
        <v>8.4285714285714288</v>
      </c>
      <c r="S401" s="89">
        <f t="shared" ca="1" si="128"/>
        <v>8.4285714285714288</v>
      </c>
      <c r="T401" s="89">
        <f t="shared" ca="1" si="129"/>
        <v>8.4285714285714288</v>
      </c>
      <c r="U401" s="90" t="str">
        <f t="shared" si="132"/>
        <v>SI</v>
      </c>
      <c r="V401" s="148" t="str">
        <f t="shared" si="130"/>
        <v>CUMPLIDO</v>
      </c>
      <c r="W401" s="148" t="str">
        <f t="shared" si="131"/>
        <v>CUMPLIDO</v>
      </c>
      <c r="X401" s="149" t="s">
        <v>501</v>
      </c>
      <c r="Y401" s="149" t="s">
        <v>443</v>
      </c>
      <c r="Z401" s="149">
        <f t="shared" si="121"/>
        <v>1</v>
      </c>
      <c r="AA401" s="149" t="str">
        <f t="shared" si="125"/>
        <v>H68R15 - 1</v>
      </c>
      <c r="AB401" s="60">
        <f t="shared" si="123"/>
        <v>5</v>
      </c>
      <c r="AC401" s="60">
        <f t="shared" si="120"/>
        <v>5</v>
      </c>
      <c r="AD401" s="60" t="str">
        <f t="shared" si="133"/>
        <v>H68R15.</v>
      </c>
      <c r="AE401" s="60" t="str">
        <f t="shared" si="134"/>
        <v>H68R15</v>
      </c>
      <c r="AF401" s="68"/>
      <c r="AG401" s="68"/>
      <c r="AH401" s="68"/>
      <c r="AI401" s="15"/>
      <c r="AJ401" s="15"/>
      <c r="AK401" s="15"/>
      <c r="AL401" s="15"/>
      <c r="AM401" s="15"/>
      <c r="AN401" s="15"/>
      <c r="AO401" s="15"/>
    </row>
    <row r="402" spans="1:41" s="2" customFormat="1" ht="249.95" customHeight="1" x14ac:dyDescent="0.2">
      <c r="A402" s="79">
        <f t="shared" si="122"/>
        <v>351</v>
      </c>
      <c r="B402" s="90">
        <v>401</v>
      </c>
      <c r="C402" s="109" t="s">
        <v>2528</v>
      </c>
      <c r="D402" s="109" t="s">
        <v>131</v>
      </c>
      <c r="E402" s="95" t="s">
        <v>1198</v>
      </c>
      <c r="F402" s="115" t="s">
        <v>227</v>
      </c>
      <c r="G402" s="95" t="s">
        <v>1201</v>
      </c>
      <c r="H402" s="95" t="s">
        <v>1125</v>
      </c>
      <c r="I402" s="118" t="s">
        <v>1060</v>
      </c>
      <c r="J402" s="90">
        <v>2</v>
      </c>
      <c r="K402" s="116">
        <v>43040</v>
      </c>
      <c r="L402" s="116">
        <v>43281</v>
      </c>
      <c r="M402" s="117">
        <f t="shared" si="124"/>
        <v>34.428571428571431</v>
      </c>
      <c r="N402" s="79" t="s">
        <v>1104</v>
      </c>
      <c r="O402" s="85">
        <v>2</v>
      </c>
      <c r="P402" s="79"/>
      <c r="Q402" s="88">
        <f t="shared" si="126"/>
        <v>100</v>
      </c>
      <c r="R402" s="89">
        <f t="shared" si="127"/>
        <v>34.428571428571431</v>
      </c>
      <c r="S402" s="89">
        <f t="shared" ca="1" si="128"/>
        <v>34.428571428571431</v>
      </c>
      <c r="T402" s="89">
        <f t="shared" ca="1" si="129"/>
        <v>34.428571428571431</v>
      </c>
      <c r="U402" s="90" t="str">
        <f t="shared" si="132"/>
        <v>SI</v>
      </c>
      <c r="V402" s="148" t="str">
        <f t="shared" si="130"/>
        <v>CUMPLIDO</v>
      </c>
      <c r="W402" s="148" t="str">
        <f t="shared" si="131"/>
        <v>CUMPLIDO</v>
      </c>
      <c r="X402" s="149" t="s">
        <v>501</v>
      </c>
      <c r="Y402" s="149" t="s">
        <v>444</v>
      </c>
      <c r="Z402" s="149">
        <f t="shared" si="121"/>
        <v>1</v>
      </c>
      <c r="AA402" s="149" t="str">
        <f t="shared" si="125"/>
        <v>H69R15 - 1</v>
      </c>
      <c r="AB402" s="60">
        <f t="shared" si="123"/>
        <v>5</v>
      </c>
      <c r="AC402" s="60">
        <f t="shared" si="120"/>
        <v>5</v>
      </c>
      <c r="AD402" s="60" t="str">
        <f t="shared" si="133"/>
        <v>H69R15.</v>
      </c>
      <c r="AE402" s="60" t="str">
        <f t="shared" si="134"/>
        <v>H69R15</v>
      </c>
      <c r="AF402" s="68"/>
      <c r="AG402" s="68"/>
      <c r="AH402" s="68"/>
      <c r="AI402" s="15"/>
      <c r="AJ402" s="15"/>
      <c r="AK402" s="15"/>
      <c r="AL402" s="15"/>
      <c r="AM402" s="15"/>
      <c r="AN402" s="15"/>
      <c r="AO402" s="15"/>
    </row>
    <row r="403" spans="1:41" s="2" customFormat="1" ht="249.95" customHeight="1" x14ac:dyDescent="0.2">
      <c r="A403" s="79">
        <f t="shared" si="122"/>
        <v>352</v>
      </c>
      <c r="B403" s="90">
        <v>402</v>
      </c>
      <c r="C403" s="109" t="s">
        <v>2535</v>
      </c>
      <c r="D403" s="109" t="s">
        <v>228</v>
      </c>
      <c r="E403" s="95" t="s">
        <v>1035</v>
      </c>
      <c r="F403" s="115" t="s">
        <v>1958</v>
      </c>
      <c r="G403" s="95" t="s">
        <v>2013</v>
      </c>
      <c r="H403" s="95" t="s">
        <v>2014</v>
      </c>
      <c r="I403" s="118" t="s">
        <v>984</v>
      </c>
      <c r="J403" s="90">
        <v>16</v>
      </c>
      <c r="K403" s="116">
        <v>43040</v>
      </c>
      <c r="L403" s="116">
        <v>43403</v>
      </c>
      <c r="M403" s="117">
        <f t="shared" si="124"/>
        <v>51.857142857142854</v>
      </c>
      <c r="N403" s="79" t="s">
        <v>966</v>
      </c>
      <c r="O403" s="79">
        <v>1</v>
      </c>
      <c r="P403" s="79"/>
      <c r="Q403" s="88">
        <f t="shared" si="126"/>
        <v>6.25</v>
      </c>
      <c r="R403" s="89">
        <f t="shared" si="127"/>
        <v>3.2410714285714284</v>
      </c>
      <c r="S403" s="89">
        <f t="shared" ca="1" si="128"/>
        <v>3.2410714285714284</v>
      </c>
      <c r="T403" s="89">
        <f t="shared" ca="1" si="129"/>
        <v>51.857142857142854</v>
      </c>
      <c r="U403" s="90" t="str">
        <f t="shared" ca="1" si="132"/>
        <v>NO</v>
      </c>
      <c r="V403" s="148" t="str">
        <f t="shared" ca="1" si="130"/>
        <v>VENCIDO</v>
      </c>
      <c r="W403" s="148" t="str">
        <f t="shared" ca="1" si="131"/>
        <v>VENCIDO</v>
      </c>
      <c r="X403" s="149" t="s">
        <v>501</v>
      </c>
      <c r="Y403" s="149" t="s">
        <v>445</v>
      </c>
      <c r="Z403" s="149">
        <f t="shared" si="121"/>
        <v>1</v>
      </c>
      <c r="AA403" s="149" t="str">
        <f t="shared" si="125"/>
        <v>H70R15 - 1</v>
      </c>
      <c r="AB403" s="60">
        <f t="shared" ca="1" si="123"/>
        <v>1</v>
      </c>
      <c r="AC403" s="60">
        <f t="shared" ca="1" si="120"/>
        <v>1</v>
      </c>
      <c r="AD403" s="60" t="str">
        <f t="shared" si="133"/>
        <v>H70R15.</v>
      </c>
      <c r="AE403" s="60" t="str">
        <f t="shared" si="134"/>
        <v>H70R15</v>
      </c>
      <c r="AF403" s="68"/>
      <c r="AG403" s="68"/>
      <c r="AH403" s="68"/>
      <c r="AI403" s="15"/>
      <c r="AJ403" s="15"/>
      <c r="AK403" s="15"/>
      <c r="AL403" s="15"/>
      <c r="AM403" s="15"/>
      <c r="AN403" s="15"/>
      <c r="AO403" s="15"/>
    </row>
    <row r="404" spans="1:41" s="2" customFormat="1" ht="249.95" customHeight="1" x14ac:dyDescent="0.2">
      <c r="A404" s="79">
        <f t="shared" si="122"/>
        <v>353</v>
      </c>
      <c r="B404" s="90">
        <v>403</v>
      </c>
      <c r="C404" s="109" t="s">
        <v>2528</v>
      </c>
      <c r="D404" s="109" t="s">
        <v>32</v>
      </c>
      <c r="E404" s="95" t="s">
        <v>1036</v>
      </c>
      <c r="F404" s="115" t="s">
        <v>229</v>
      </c>
      <c r="G404" s="95" t="s">
        <v>1202</v>
      </c>
      <c r="H404" s="95" t="s">
        <v>1203</v>
      </c>
      <c r="I404" s="118" t="s">
        <v>1122</v>
      </c>
      <c r="J404" s="90">
        <v>2</v>
      </c>
      <c r="K404" s="116">
        <v>43040</v>
      </c>
      <c r="L404" s="116">
        <v>43403</v>
      </c>
      <c r="M404" s="117">
        <f t="shared" si="124"/>
        <v>51.857142857142854</v>
      </c>
      <c r="N404" s="79" t="s">
        <v>1104</v>
      </c>
      <c r="O404" s="85">
        <v>0</v>
      </c>
      <c r="P404" s="79"/>
      <c r="Q404" s="88">
        <f t="shared" si="126"/>
        <v>0</v>
      </c>
      <c r="R404" s="89">
        <f t="shared" si="127"/>
        <v>0</v>
      </c>
      <c r="S404" s="89">
        <f t="shared" ca="1" si="128"/>
        <v>0</v>
      </c>
      <c r="T404" s="89">
        <f t="shared" ca="1" si="129"/>
        <v>51.857142857142854</v>
      </c>
      <c r="U404" s="90" t="str">
        <f t="shared" ca="1" si="132"/>
        <v>NO</v>
      </c>
      <c r="V404" s="148" t="str">
        <f t="shared" ca="1" si="130"/>
        <v>VENCIDO</v>
      </c>
      <c r="W404" s="148" t="str">
        <f t="shared" ca="1" si="131"/>
        <v>VENCIDO</v>
      </c>
      <c r="X404" s="149" t="s">
        <v>501</v>
      </c>
      <c r="Y404" s="149" t="s">
        <v>446</v>
      </c>
      <c r="Z404" s="149">
        <f t="shared" si="121"/>
        <v>1</v>
      </c>
      <c r="AA404" s="149" t="str">
        <f t="shared" si="125"/>
        <v>H71R15 - 1</v>
      </c>
      <c r="AB404" s="60">
        <f t="shared" ca="1" si="123"/>
        <v>1</v>
      </c>
      <c r="AC404" s="60">
        <f t="shared" ca="1" si="120"/>
        <v>1</v>
      </c>
      <c r="AD404" s="60" t="str">
        <f t="shared" si="133"/>
        <v>H71R15.</v>
      </c>
      <c r="AE404" s="60" t="str">
        <f t="shared" si="134"/>
        <v>H71R15</v>
      </c>
      <c r="AF404" s="68"/>
      <c r="AG404" s="68"/>
      <c r="AH404" s="68"/>
      <c r="AI404" s="15"/>
      <c r="AJ404" s="15"/>
      <c r="AK404" s="15"/>
      <c r="AL404" s="15"/>
      <c r="AM404" s="15"/>
      <c r="AN404" s="15"/>
      <c r="AO404" s="15"/>
    </row>
    <row r="405" spans="1:41" s="2" customFormat="1" ht="249.95" customHeight="1" x14ac:dyDescent="0.2">
      <c r="A405" s="79">
        <f t="shared" si="122"/>
        <v>354</v>
      </c>
      <c r="B405" s="90">
        <v>404</v>
      </c>
      <c r="C405" s="109" t="s">
        <v>2535</v>
      </c>
      <c r="D405" s="109" t="s">
        <v>32</v>
      </c>
      <c r="E405" s="95" t="s">
        <v>1037</v>
      </c>
      <c r="F405" s="115" t="s">
        <v>230</v>
      </c>
      <c r="G405" s="138" t="s">
        <v>1204</v>
      </c>
      <c r="H405" s="115" t="s">
        <v>1205</v>
      </c>
      <c r="I405" s="118" t="s">
        <v>61</v>
      </c>
      <c r="J405" s="90">
        <v>3</v>
      </c>
      <c r="K405" s="116">
        <v>43040</v>
      </c>
      <c r="L405" s="116">
        <v>43311</v>
      </c>
      <c r="M405" s="117">
        <f t="shared" si="124"/>
        <v>38.714285714285715</v>
      </c>
      <c r="N405" s="79" t="s">
        <v>1104</v>
      </c>
      <c r="O405" s="85">
        <v>2.9994999999999998</v>
      </c>
      <c r="P405" s="79"/>
      <c r="Q405" s="127">
        <f t="shared" si="126"/>
        <v>99.98333333333332</v>
      </c>
      <c r="R405" s="89">
        <f t="shared" si="127"/>
        <v>38.707833333333326</v>
      </c>
      <c r="S405" s="89">
        <f t="shared" ca="1" si="128"/>
        <v>38.707833333333326</v>
      </c>
      <c r="T405" s="89">
        <f t="shared" ca="1" si="129"/>
        <v>38.714285714285715</v>
      </c>
      <c r="U405" s="90" t="str">
        <f t="shared" ca="1" si="132"/>
        <v>NO</v>
      </c>
      <c r="V405" s="148" t="str">
        <f t="shared" ca="1" si="130"/>
        <v>VENCIDO</v>
      </c>
      <c r="W405" s="148" t="str">
        <f t="shared" ca="1" si="131"/>
        <v>VENCIDO</v>
      </c>
      <c r="X405" s="149" t="s">
        <v>501</v>
      </c>
      <c r="Y405" s="149" t="s">
        <v>447</v>
      </c>
      <c r="Z405" s="149">
        <f t="shared" si="121"/>
        <v>1</v>
      </c>
      <c r="AA405" s="149" t="str">
        <f t="shared" si="125"/>
        <v>H72R15 - 1</v>
      </c>
      <c r="AB405" s="60">
        <f t="shared" ca="1" si="123"/>
        <v>1</v>
      </c>
      <c r="AC405" s="60">
        <f t="shared" ca="1" si="120"/>
        <v>1</v>
      </c>
      <c r="AD405" s="60" t="str">
        <f t="shared" si="133"/>
        <v>H72R15.</v>
      </c>
      <c r="AE405" s="60" t="str">
        <f t="shared" si="134"/>
        <v>H72R15</v>
      </c>
      <c r="AF405" s="68"/>
      <c r="AG405" s="68"/>
      <c r="AH405" s="68"/>
      <c r="AI405" s="15"/>
      <c r="AJ405" s="15"/>
      <c r="AK405" s="15"/>
      <c r="AL405" s="15"/>
      <c r="AM405" s="15"/>
      <c r="AN405" s="15"/>
      <c r="AO405" s="15"/>
    </row>
    <row r="406" spans="1:41" s="2" customFormat="1" ht="249.95" customHeight="1" x14ac:dyDescent="0.2">
      <c r="A406" s="79">
        <f t="shared" si="122"/>
        <v>355</v>
      </c>
      <c r="B406" s="90">
        <v>405</v>
      </c>
      <c r="C406" s="109" t="s">
        <v>2528</v>
      </c>
      <c r="D406" s="109" t="s">
        <v>32</v>
      </c>
      <c r="E406" s="95" t="s">
        <v>2500</v>
      </c>
      <c r="F406" s="115" t="s">
        <v>231</v>
      </c>
      <c r="G406" s="115" t="s">
        <v>1206</v>
      </c>
      <c r="H406" s="139" t="s">
        <v>1207</v>
      </c>
      <c r="I406" s="118" t="s">
        <v>1183</v>
      </c>
      <c r="J406" s="90">
        <v>1</v>
      </c>
      <c r="K406" s="116">
        <v>43040</v>
      </c>
      <c r="L406" s="116">
        <v>43069</v>
      </c>
      <c r="M406" s="117">
        <f t="shared" si="124"/>
        <v>4.1428571428571432</v>
      </c>
      <c r="N406" s="79" t="s">
        <v>1104</v>
      </c>
      <c r="O406" s="79">
        <v>1</v>
      </c>
      <c r="P406" s="79" t="s">
        <v>2842</v>
      </c>
      <c r="Q406" s="88">
        <f t="shared" si="126"/>
        <v>100</v>
      </c>
      <c r="R406" s="89">
        <f t="shared" si="127"/>
        <v>4.1428571428571432</v>
      </c>
      <c r="S406" s="89">
        <f t="shared" ca="1" si="128"/>
        <v>4.1428571428571432</v>
      </c>
      <c r="T406" s="89">
        <f t="shared" ca="1" si="129"/>
        <v>4.1428571428571432</v>
      </c>
      <c r="U406" s="90" t="str">
        <f t="shared" si="132"/>
        <v>SI</v>
      </c>
      <c r="V406" s="148" t="str">
        <f t="shared" si="130"/>
        <v>CUMPLIDO</v>
      </c>
      <c r="W406" s="148" t="str">
        <f t="shared" si="131"/>
        <v>CUMPLIDO</v>
      </c>
      <c r="X406" s="149" t="s">
        <v>501</v>
      </c>
      <c r="Y406" s="149" t="s">
        <v>448</v>
      </c>
      <c r="Z406" s="149">
        <f t="shared" si="121"/>
        <v>1</v>
      </c>
      <c r="AA406" s="149" t="str">
        <f t="shared" si="125"/>
        <v>H73R15 - 1</v>
      </c>
      <c r="AB406" s="60">
        <f t="shared" si="123"/>
        <v>5</v>
      </c>
      <c r="AC406" s="60">
        <f t="shared" si="120"/>
        <v>5</v>
      </c>
      <c r="AD406" s="60" t="str">
        <f t="shared" si="133"/>
        <v>H73R15.</v>
      </c>
      <c r="AE406" s="60" t="str">
        <f t="shared" si="134"/>
        <v>H73R15</v>
      </c>
      <c r="AF406" s="68"/>
      <c r="AG406" s="68"/>
      <c r="AH406" s="68"/>
      <c r="AI406" s="15"/>
      <c r="AJ406" s="15"/>
      <c r="AK406" s="15"/>
      <c r="AL406" s="15"/>
      <c r="AM406" s="15"/>
      <c r="AN406" s="15"/>
      <c r="AO406" s="15"/>
    </row>
    <row r="407" spans="1:41" s="2" customFormat="1" ht="249.95" customHeight="1" x14ac:dyDescent="0.2">
      <c r="A407" s="79">
        <f t="shared" si="122"/>
        <v>356</v>
      </c>
      <c r="B407" s="90">
        <v>406</v>
      </c>
      <c r="C407" s="109" t="s">
        <v>2535</v>
      </c>
      <c r="D407" s="109" t="s">
        <v>31</v>
      </c>
      <c r="E407" s="95" t="s">
        <v>1087</v>
      </c>
      <c r="F407" s="115" t="s">
        <v>232</v>
      </c>
      <c r="G407" s="115" t="s">
        <v>2549</v>
      </c>
      <c r="H407" s="139" t="s">
        <v>1085</v>
      </c>
      <c r="I407" s="118" t="s">
        <v>1086</v>
      </c>
      <c r="J407" s="90">
        <v>1</v>
      </c>
      <c r="K407" s="116">
        <v>43049</v>
      </c>
      <c r="L407" s="116">
        <v>43099</v>
      </c>
      <c r="M407" s="117">
        <f t="shared" si="124"/>
        <v>7.1428571428571432</v>
      </c>
      <c r="N407" s="79" t="s">
        <v>1038</v>
      </c>
      <c r="O407" s="79">
        <v>1</v>
      </c>
      <c r="P407" s="79"/>
      <c r="Q407" s="88">
        <f t="shared" si="126"/>
        <v>100</v>
      </c>
      <c r="R407" s="89">
        <f t="shared" si="127"/>
        <v>7.1428571428571432</v>
      </c>
      <c r="S407" s="89">
        <f t="shared" ca="1" si="128"/>
        <v>7.1428571428571432</v>
      </c>
      <c r="T407" s="89">
        <f t="shared" ca="1" si="129"/>
        <v>7.1428571428571432</v>
      </c>
      <c r="U407" s="90" t="str">
        <f t="shared" si="132"/>
        <v>SI</v>
      </c>
      <c r="V407" s="148" t="str">
        <f t="shared" si="130"/>
        <v>CUMPLIDO</v>
      </c>
      <c r="W407" s="148" t="str">
        <f t="shared" si="131"/>
        <v>CUMPLIDO</v>
      </c>
      <c r="X407" s="149" t="s">
        <v>501</v>
      </c>
      <c r="Y407" s="149" t="s">
        <v>449</v>
      </c>
      <c r="Z407" s="149">
        <f t="shared" si="121"/>
        <v>1</v>
      </c>
      <c r="AA407" s="149" t="str">
        <f t="shared" si="125"/>
        <v>H74R15 - 1</v>
      </c>
      <c r="AB407" s="60">
        <f t="shared" si="123"/>
        <v>5</v>
      </c>
      <c r="AC407" s="60">
        <f t="shared" si="120"/>
        <v>5</v>
      </c>
      <c r="AD407" s="60" t="str">
        <f t="shared" si="133"/>
        <v>H74R15.</v>
      </c>
      <c r="AE407" s="60" t="str">
        <f t="shared" si="134"/>
        <v>H74R15</v>
      </c>
      <c r="AF407" s="68"/>
      <c r="AG407" s="68"/>
      <c r="AH407" s="68"/>
      <c r="AI407" s="15"/>
      <c r="AJ407" s="15"/>
      <c r="AK407" s="15"/>
      <c r="AL407" s="15"/>
      <c r="AM407" s="15"/>
      <c r="AN407" s="15"/>
      <c r="AO407" s="15"/>
    </row>
    <row r="408" spans="1:41" s="2" customFormat="1" ht="249.95" customHeight="1" x14ac:dyDescent="0.2">
      <c r="A408" s="79">
        <f t="shared" si="122"/>
        <v>357</v>
      </c>
      <c r="B408" s="90">
        <v>407</v>
      </c>
      <c r="C408" s="109" t="s">
        <v>2528</v>
      </c>
      <c r="D408" s="109" t="s">
        <v>31</v>
      </c>
      <c r="E408" s="95" t="s">
        <v>2099</v>
      </c>
      <c r="F408" s="115" t="s">
        <v>233</v>
      </c>
      <c r="G408" s="115" t="s">
        <v>1208</v>
      </c>
      <c r="H408" s="139" t="s">
        <v>1209</v>
      </c>
      <c r="I408" s="118" t="s">
        <v>1210</v>
      </c>
      <c r="J408" s="90">
        <v>1</v>
      </c>
      <c r="K408" s="116">
        <v>43040</v>
      </c>
      <c r="L408" s="116">
        <v>43069</v>
      </c>
      <c r="M408" s="117">
        <f t="shared" si="124"/>
        <v>4.1428571428571432</v>
      </c>
      <c r="N408" s="79" t="s">
        <v>1104</v>
      </c>
      <c r="O408" s="79">
        <v>1</v>
      </c>
      <c r="P408" s="79"/>
      <c r="Q408" s="88">
        <f t="shared" si="126"/>
        <v>100</v>
      </c>
      <c r="R408" s="89">
        <f t="shared" si="127"/>
        <v>4.1428571428571432</v>
      </c>
      <c r="S408" s="89">
        <f t="shared" ca="1" si="128"/>
        <v>4.1428571428571432</v>
      </c>
      <c r="T408" s="89">
        <f t="shared" ca="1" si="129"/>
        <v>4.1428571428571432</v>
      </c>
      <c r="U408" s="90" t="str">
        <f t="shared" si="132"/>
        <v>SI</v>
      </c>
      <c r="V408" s="148" t="str">
        <f t="shared" si="130"/>
        <v>CUMPLIDO</v>
      </c>
      <c r="W408" s="148" t="str">
        <f t="shared" si="131"/>
        <v>CUMPLIDO</v>
      </c>
      <c r="X408" s="149" t="s">
        <v>501</v>
      </c>
      <c r="Y408" s="149" t="s">
        <v>450</v>
      </c>
      <c r="Z408" s="149">
        <f t="shared" si="121"/>
        <v>1</v>
      </c>
      <c r="AA408" s="149" t="str">
        <f t="shared" si="125"/>
        <v>H75R15 - 1</v>
      </c>
      <c r="AB408" s="60">
        <f t="shared" si="123"/>
        <v>5</v>
      </c>
      <c r="AC408" s="60">
        <f t="shared" si="120"/>
        <v>5</v>
      </c>
      <c r="AD408" s="60" t="str">
        <f t="shared" si="133"/>
        <v>H75R15.</v>
      </c>
      <c r="AE408" s="60" t="str">
        <f t="shared" si="134"/>
        <v>H75R15</v>
      </c>
      <c r="AF408" s="68"/>
      <c r="AG408" s="68"/>
      <c r="AH408" s="68"/>
      <c r="AI408" s="15"/>
      <c r="AJ408" s="15"/>
      <c r="AK408" s="15"/>
      <c r="AL408" s="15"/>
      <c r="AM408" s="15"/>
      <c r="AN408" s="15"/>
      <c r="AO408" s="15"/>
    </row>
    <row r="409" spans="1:41" s="2" customFormat="1" ht="249.95" customHeight="1" x14ac:dyDescent="0.2">
      <c r="A409" s="79">
        <f t="shared" si="122"/>
        <v>358</v>
      </c>
      <c r="B409" s="90">
        <v>408</v>
      </c>
      <c r="C409" s="109" t="s">
        <v>2528</v>
      </c>
      <c r="D409" s="109" t="s">
        <v>49</v>
      </c>
      <c r="E409" s="95" t="s">
        <v>1091</v>
      </c>
      <c r="F409" s="115" t="s">
        <v>1090</v>
      </c>
      <c r="G409" s="115" t="s">
        <v>1088</v>
      </c>
      <c r="H409" s="115" t="s">
        <v>1089</v>
      </c>
      <c r="I409" s="118" t="s">
        <v>1050</v>
      </c>
      <c r="J409" s="90">
        <v>3</v>
      </c>
      <c r="K409" s="116">
        <v>43040</v>
      </c>
      <c r="L409" s="116">
        <v>43403</v>
      </c>
      <c r="M409" s="117">
        <f t="shared" si="124"/>
        <v>51.857142857142854</v>
      </c>
      <c r="N409" s="79" t="s">
        <v>1038</v>
      </c>
      <c r="O409" s="85">
        <v>2</v>
      </c>
      <c r="P409" s="79"/>
      <c r="Q409" s="88">
        <f t="shared" si="126"/>
        <v>66.666666666666657</v>
      </c>
      <c r="R409" s="89">
        <f t="shared" si="127"/>
        <v>34.571428571428562</v>
      </c>
      <c r="S409" s="89">
        <f t="shared" ca="1" si="128"/>
        <v>34.571428571428562</v>
      </c>
      <c r="T409" s="89">
        <f t="shared" ca="1" si="129"/>
        <v>51.857142857142854</v>
      </c>
      <c r="U409" s="90" t="str">
        <f t="shared" ca="1" si="132"/>
        <v>NO</v>
      </c>
      <c r="V409" s="148" t="str">
        <f t="shared" ca="1" si="130"/>
        <v>VENCIDO</v>
      </c>
      <c r="W409" s="148" t="str">
        <f t="shared" ca="1" si="131"/>
        <v>VENCIDO</v>
      </c>
      <c r="X409" s="149" t="s">
        <v>501</v>
      </c>
      <c r="Y409" s="149" t="s">
        <v>451</v>
      </c>
      <c r="Z409" s="149">
        <f t="shared" si="121"/>
        <v>1</v>
      </c>
      <c r="AA409" s="149" t="str">
        <f t="shared" si="125"/>
        <v>H76R15 - 1</v>
      </c>
      <c r="AB409" s="60">
        <f t="shared" ca="1" si="123"/>
        <v>1</v>
      </c>
      <c r="AC409" s="60">
        <f t="shared" ca="1" si="120"/>
        <v>1</v>
      </c>
      <c r="AD409" s="60" t="str">
        <f t="shared" si="133"/>
        <v>H76R15.</v>
      </c>
      <c r="AE409" s="60" t="str">
        <f t="shared" si="134"/>
        <v>H76R15</v>
      </c>
      <c r="AF409" s="68"/>
      <c r="AG409" s="68"/>
      <c r="AH409" s="68"/>
      <c r="AI409" s="15"/>
      <c r="AJ409" s="15"/>
      <c r="AK409" s="15"/>
      <c r="AL409" s="15"/>
      <c r="AM409" s="15"/>
      <c r="AN409" s="15"/>
      <c r="AO409" s="15"/>
    </row>
    <row r="410" spans="1:41" s="2" customFormat="1" ht="249.95" customHeight="1" x14ac:dyDescent="0.2">
      <c r="A410" s="79">
        <f t="shared" si="122"/>
        <v>359</v>
      </c>
      <c r="B410" s="90">
        <v>409</v>
      </c>
      <c r="C410" s="109" t="s">
        <v>2535</v>
      </c>
      <c r="D410" s="109" t="s">
        <v>49</v>
      </c>
      <c r="E410" s="102" t="s">
        <v>1218</v>
      </c>
      <c r="F410" s="115" t="s">
        <v>234</v>
      </c>
      <c r="G410" s="115" t="s">
        <v>1211</v>
      </c>
      <c r="H410" s="115" t="s">
        <v>1212</v>
      </c>
      <c r="I410" s="79" t="s">
        <v>1122</v>
      </c>
      <c r="J410" s="137">
        <v>2</v>
      </c>
      <c r="K410" s="116">
        <v>43040</v>
      </c>
      <c r="L410" s="116">
        <v>43403</v>
      </c>
      <c r="M410" s="117">
        <f t="shared" si="124"/>
        <v>51.857142857142854</v>
      </c>
      <c r="N410" s="79" t="s">
        <v>1104</v>
      </c>
      <c r="O410" s="85">
        <v>1.85</v>
      </c>
      <c r="P410" s="79"/>
      <c r="Q410" s="88">
        <f t="shared" si="126"/>
        <v>92.5</v>
      </c>
      <c r="R410" s="89">
        <f t="shared" si="127"/>
        <v>47.967857142857135</v>
      </c>
      <c r="S410" s="89">
        <f t="shared" ca="1" si="128"/>
        <v>47.967857142857135</v>
      </c>
      <c r="T410" s="89">
        <f t="shared" ca="1" si="129"/>
        <v>51.857142857142854</v>
      </c>
      <c r="U410" s="90" t="str">
        <f t="shared" ca="1" si="132"/>
        <v>NO</v>
      </c>
      <c r="V410" s="148" t="str">
        <f t="shared" ca="1" si="130"/>
        <v>VENCIDO</v>
      </c>
      <c r="W410" s="148" t="str">
        <f t="shared" ca="1" si="131"/>
        <v>VENCIDO</v>
      </c>
      <c r="X410" s="149" t="s">
        <v>501</v>
      </c>
      <c r="Y410" s="149" t="s">
        <v>452</v>
      </c>
      <c r="Z410" s="149">
        <f t="shared" si="121"/>
        <v>1</v>
      </c>
      <c r="AA410" s="149" t="str">
        <f t="shared" si="125"/>
        <v>H77R15 - 1</v>
      </c>
      <c r="AB410" s="60">
        <f t="shared" ca="1" si="123"/>
        <v>1</v>
      </c>
      <c r="AC410" s="60">
        <f t="shared" ca="1" si="120"/>
        <v>1</v>
      </c>
      <c r="AD410" s="60" t="str">
        <f t="shared" si="133"/>
        <v>H77R15.</v>
      </c>
      <c r="AE410" s="60" t="str">
        <f t="shared" si="134"/>
        <v>H77R15</v>
      </c>
      <c r="AF410" s="68"/>
      <c r="AG410" s="68"/>
      <c r="AH410" s="68"/>
      <c r="AI410" s="15"/>
      <c r="AJ410" s="15"/>
      <c r="AK410" s="15"/>
      <c r="AL410" s="15"/>
      <c r="AM410" s="15"/>
      <c r="AN410" s="15"/>
      <c r="AO410" s="15"/>
    </row>
    <row r="411" spans="1:41" s="2" customFormat="1" ht="249.95" customHeight="1" x14ac:dyDescent="0.2">
      <c r="A411" s="79">
        <f t="shared" si="122"/>
        <v>360</v>
      </c>
      <c r="B411" s="90">
        <v>410</v>
      </c>
      <c r="C411" s="109" t="s">
        <v>2535</v>
      </c>
      <c r="D411" s="109" t="s">
        <v>32</v>
      </c>
      <c r="E411" s="95" t="s">
        <v>2501</v>
      </c>
      <c r="F411" s="115" t="s">
        <v>235</v>
      </c>
      <c r="G411" s="115" t="s">
        <v>1219</v>
      </c>
      <c r="H411" s="115" t="s">
        <v>1177</v>
      </c>
      <c r="I411" s="118" t="s">
        <v>1213</v>
      </c>
      <c r="J411" s="90">
        <v>2</v>
      </c>
      <c r="K411" s="116">
        <v>43040</v>
      </c>
      <c r="L411" s="116">
        <v>43403</v>
      </c>
      <c r="M411" s="117">
        <f t="shared" si="124"/>
        <v>51.857142857142854</v>
      </c>
      <c r="N411" s="79" t="s">
        <v>1104</v>
      </c>
      <c r="O411" s="85">
        <v>0</v>
      </c>
      <c r="P411" s="79"/>
      <c r="Q411" s="88">
        <f t="shared" si="126"/>
        <v>0</v>
      </c>
      <c r="R411" s="89">
        <f t="shared" si="127"/>
        <v>0</v>
      </c>
      <c r="S411" s="89">
        <f t="shared" ca="1" si="128"/>
        <v>0</v>
      </c>
      <c r="T411" s="89">
        <f t="shared" ca="1" si="129"/>
        <v>51.857142857142854</v>
      </c>
      <c r="U411" s="90" t="str">
        <f t="shared" ca="1" si="132"/>
        <v>NO</v>
      </c>
      <c r="V411" s="148" t="str">
        <f t="shared" ca="1" si="130"/>
        <v>VENCIDO</v>
      </c>
      <c r="W411" s="148" t="str">
        <f t="shared" ca="1" si="131"/>
        <v>VENCIDO</v>
      </c>
      <c r="X411" s="149" t="s">
        <v>501</v>
      </c>
      <c r="Y411" s="149" t="s">
        <v>453</v>
      </c>
      <c r="Z411" s="149">
        <f t="shared" si="121"/>
        <v>1</v>
      </c>
      <c r="AA411" s="149" t="str">
        <f t="shared" si="125"/>
        <v>H78R15 - 1</v>
      </c>
      <c r="AB411" s="60">
        <f t="shared" ca="1" si="123"/>
        <v>1</v>
      </c>
      <c r="AC411" s="60">
        <f t="shared" ca="1" si="120"/>
        <v>1</v>
      </c>
      <c r="AD411" s="60" t="str">
        <f t="shared" si="133"/>
        <v>H78R15.</v>
      </c>
      <c r="AE411" s="60" t="str">
        <f t="shared" si="134"/>
        <v>H78R15</v>
      </c>
      <c r="AF411" s="68"/>
      <c r="AG411" s="68"/>
      <c r="AH411" s="68"/>
      <c r="AI411" s="15"/>
      <c r="AJ411" s="15"/>
      <c r="AK411" s="15"/>
      <c r="AL411" s="15"/>
      <c r="AM411" s="15"/>
      <c r="AN411" s="15"/>
      <c r="AO411" s="15"/>
    </row>
    <row r="412" spans="1:41" s="2" customFormat="1" ht="249.95" customHeight="1" x14ac:dyDescent="0.2">
      <c r="A412" s="79">
        <f t="shared" si="122"/>
        <v>361</v>
      </c>
      <c r="B412" s="90">
        <v>411</v>
      </c>
      <c r="C412" s="109" t="s">
        <v>2535</v>
      </c>
      <c r="D412" s="109" t="s">
        <v>49</v>
      </c>
      <c r="E412" s="95" t="s">
        <v>2502</v>
      </c>
      <c r="F412" s="115" t="s">
        <v>236</v>
      </c>
      <c r="G412" s="115" t="s">
        <v>1214</v>
      </c>
      <c r="H412" s="115" t="s">
        <v>1177</v>
      </c>
      <c r="I412" s="118" t="s">
        <v>1215</v>
      </c>
      <c r="J412" s="90">
        <v>2</v>
      </c>
      <c r="K412" s="116">
        <v>43099</v>
      </c>
      <c r="L412" s="116">
        <v>43281</v>
      </c>
      <c r="M412" s="117">
        <f t="shared" si="124"/>
        <v>26</v>
      </c>
      <c r="N412" s="79" t="s">
        <v>2622</v>
      </c>
      <c r="O412" s="85">
        <v>0</v>
      </c>
      <c r="P412" s="79" t="s">
        <v>2623</v>
      </c>
      <c r="Q412" s="88">
        <f t="shared" si="126"/>
        <v>0</v>
      </c>
      <c r="R412" s="89">
        <f t="shared" si="127"/>
        <v>0</v>
      </c>
      <c r="S412" s="89">
        <f t="shared" ca="1" si="128"/>
        <v>0</v>
      </c>
      <c r="T412" s="89">
        <f t="shared" ca="1" si="129"/>
        <v>26</v>
      </c>
      <c r="U412" s="90" t="str">
        <f t="shared" ca="1" si="132"/>
        <v>NO</v>
      </c>
      <c r="V412" s="148" t="str">
        <f t="shared" ca="1" si="130"/>
        <v>VENCIDO</v>
      </c>
      <c r="W412" s="148" t="str">
        <f t="shared" ca="1" si="131"/>
        <v>VENCIDO</v>
      </c>
      <c r="X412" s="149" t="s">
        <v>501</v>
      </c>
      <c r="Y412" s="149" t="s">
        <v>454</v>
      </c>
      <c r="Z412" s="149">
        <f t="shared" si="121"/>
        <v>1</v>
      </c>
      <c r="AA412" s="149" t="str">
        <f t="shared" si="125"/>
        <v>H79R15 - 1</v>
      </c>
      <c r="AB412" s="60">
        <f t="shared" ca="1" si="123"/>
        <v>1</v>
      </c>
      <c r="AC412" s="60">
        <f t="shared" ca="1" si="120"/>
        <v>1</v>
      </c>
      <c r="AD412" s="60" t="str">
        <f t="shared" si="133"/>
        <v>H79R15.</v>
      </c>
      <c r="AE412" s="60" t="str">
        <f t="shared" si="134"/>
        <v>H79R15</v>
      </c>
      <c r="AF412" s="68"/>
      <c r="AG412" s="68"/>
      <c r="AH412" s="68"/>
      <c r="AI412" s="15"/>
      <c r="AJ412" s="15"/>
      <c r="AK412" s="15"/>
      <c r="AL412" s="15"/>
      <c r="AM412" s="15"/>
      <c r="AN412" s="15"/>
      <c r="AO412" s="15"/>
    </row>
    <row r="413" spans="1:41" s="2" customFormat="1" ht="249.95" customHeight="1" x14ac:dyDescent="0.2">
      <c r="A413" s="79">
        <f t="shared" si="122"/>
        <v>362</v>
      </c>
      <c r="B413" s="90">
        <v>412</v>
      </c>
      <c r="C413" s="109" t="s">
        <v>2535</v>
      </c>
      <c r="D413" s="109" t="s">
        <v>237</v>
      </c>
      <c r="E413" s="95" t="s">
        <v>2503</v>
      </c>
      <c r="F413" s="115" t="s">
        <v>238</v>
      </c>
      <c r="G413" s="115" t="s">
        <v>1216</v>
      </c>
      <c r="H413" s="115" t="s">
        <v>1217</v>
      </c>
      <c r="I413" s="118" t="s">
        <v>1122</v>
      </c>
      <c r="J413" s="90">
        <v>2</v>
      </c>
      <c r="K413" s="116">
        <v>43040</v>
      </c>
      <c r="L413" s="116">
        <v>43403</v>
      </c>
      <c r="M413" s="117">
        <f t="shared" si="124"/>
        <v>51.857142857142854</v>
      </c>
      <c r="N413" s="79" t="s">
        <v>1104</v>
      </c>
      <c r="O413" s="85">
        <v>2</v>
      </c>
      <c r="P413" s="79"/>
      <c r="Q413" s="88">
        <f t="shared" si="126"/>
        <v>100</v>
      </c>
      <c r="R413" s="89">
        <f t="shared" si="127"/>
        <v>51.857142857142854</v>
      </c>
      <c r="S413" s="89">
        <f t="shared" ca="1" si="128"/>
        <v>51.857142857142854</v>
      </c>
      <c r="T413" s="89">
        <f t="shared" ca="1" si="129"/>
        <v>51.857142857142854</v>
      </c>
      <c r="U413" s="90" t="str">
        <f t="shared" si="132"/>
        <v>SI</v>
      </c>
      <c r="V413" s="148" t="str">
        <f t="shared" si="130"/>
        <v>CUMPLIDO</v>
      </c>
      <c r="W413" s="148" t="str">
        <f t="shared" si="131"/>
        <v>CUMPLIDO</v>
      </c>
      <c r="X413" s="149" t="s">
        <v>501</v>
      </c>
      <c r="Y413" s="149" t="s">
        <v>455</v>
      </c>
      <c r="Z413" s="149">
        <f t="shared" si="121"/>
        <v>1</v>
      </c>
      <c r="AA413" s="149" t="str">
        <f t="shared" si="125"/>
        <v>H80R15 - 1</v>
      </c>
      <c r="AB413" s="60">
        <f t="shared" si="123"/>
        <v>5</v>
      </c>
      <c r="AC413" s="60">
        <f t="shared" si="120"/>
        <v>5</v>
      </c>
      <c r="AD413" s="60" t="str">
        <f t="shared" si="133"/>
        <v>H80R15.</v>
      </c>
      <c r="AE413" s="60" t="str">
        <f t="shared" si="134"/>
        <v>H80R15</v>
      </c>
      <c r="AF413" s="68"/>
      <c r="AG413" s="68"/>
      <c r="AH413" s="68"/>
      <c r="AI413" s="15"/>
      <c r="AJ413" s="15"/>
      <c r="AK413" s="15"/>
      <c r="AL413" s="15"/>
      <c r="AM413" s="15"/>
      <c r="AN413" s="15"/>
      <c r="AO413" s="15"/>
    </row>
    <row r="414" spans="1:41" s="2" customFormat="1" ht="164.25" customHeight="1" x14ac:dyDescent="0.2">
      <c r="A414" s="79">
        <f t="shared" si="122"/>
        <v>363</v>
      </c>
      <c r="B414" s="90">
        <v>413</v>
      </c>
      <c r="C414" s="109" t="s">
        <v>2535</v>
      </c>
      <c r="D414" s="124" t="s">
        <v>143</v>
      </c>
      <c r="E414" s="95" t="s">
        <v>2504</v>
      </c>
      <c r="F414" s="115" t="s">
        <v>1950</v>
      </c>
      <c r="G414" s="115" t="s">
        <v>1926</v>
      </c>
      <c r="H414" s="115" t="s">
        <v>1959</v>
      </c>
      <c r="I414" s="118" t="s">
        <v>1960</v>
      </c>
      <c r="J414" s="90">
        <v>1</v>
      </c>
      <c r="K414" s="116">
        <v>43132</v>
      </c>
      <c r="L414" s="116">
        <v>43159</v>
      </c>
      <c r="M414" s="117">
        <f t="shared" si="124"/>
        <v>3.8571428571428572</v>
      </c>
      <c r="N414" s="90" t="s">
        <v>1715</v>
      </c>
      <c r="O414" s="85">
        <v>0.61</v>
      </c>
      <c r="P414" s="90"/>
      <c r="Q414" s="88">
        <f t="shared" si="126"/>
        <v>61</v>
      </c>
      <c r="R414" s="89">
        <f t="shared" si="127"/>
        <v>2.3528571428571428</v>
      </c>
      <c r="S414" s="89">
        <f t="shared" ca="1" si="128"/>
        <v>2.3528571428571428</v>
      </c>
      <c r="T414" s="89">
        <f t="shared" ca="1" si="129"/>
        <v>3.8571428571428572</v>
      </c>
      <c r="U414" s="90" t="str">
        <f t="shared" ca="1" si="132"/>
        <v>NO</v>
      </c>
      <c r="V414" s="148" t="str">
        <f t="shared" ca="1" si="130"/>
        <v>VENCIDO</v>
      </c>
      <c r="W414" s="148" t="str">
        <f t="shared" ca="1" si="131"/>
        <v>VENCIDO</v>
      </c>
      <c r="X414" s="149" t="s">
        <v>501</v>
      </c>
      <c r="Y414" s="149" t="s">
        <v>456</v>
      </c>
      <c r="Z414" s="149">
        <f t="shared" si="121"/>
        <v>1</v>
      </c>
      <c r="AA414" s="149" t="str">
        <f t="shared" si="125"/>
        <v>H81R15 - 1</v>
      </c>
      <c r="AB414" s="60">
        <f t="shared" ca="1" si="123"/>
        <v>1</v>
      </c>
      <c r="AC414" s="60">
        <f t="shared" ca="1" si="120"/>
        <v>1</v>
      </c>
      <c r="AD414" s="60" t="str">
        <f t="shared" si="133"/>
        <v>H81R15.</v>
      </c>
      <c r="AE414" s="60" t="str">
        <f t="shared" si="134"/>
        <v>H81R15</v>
      </c>
      <c r="AF414" s="69"/>
      <c r="AG414" s="69"/>
      <c r="AH414" s="69" t="s">
        <v>562</v>
      </c>
    </row>
    <row r="415" spans="1:41" s="2" customFormat="1" ht="249.95" customHeight="1" x14ac:dyDescent="0.2">
      <c r="A415" s="79">
        <f t="shared" si="122"/>
        <v>364</v>
      </c>
      <c r="B415" s="90">
        <v>414</v>
      </c>
      <c r="C415" s="109" t="s">
        <v>2528</v>
      </c>
      <c r="D415" s="109" t="s">
        <v>239</v>
      </c>
      <c r="E415" s="95" t="s">
        <v>1032</v>
      </c>
      <c r="F415" s="115" t="s">
        <v>240</v>
      </c>
      <c r="G415" s="140" t="s">
        <v>2020</v>
      </c>
      <c r="H415" s="140" t="s">
        <v>2021</v>
      </c>
      <c r="I415" s="141" t="s">
        <v>1033</v>
      </c>
      <c r="J415" s="142">
        <v>1</v>
      </c>
      <c r="K415" s="143">
        <v>43132</v>
      </c>
      <c r="L415" s="143">
        <v>43159</v>
      </c>
      <c r="M415" s="117">
        <f t="shared" si="124"/>
        <v>3.8571428571428572</v>
      </c>
      <c r="N415" s="79" t="s">
        <v>1013</v>
      </c>
      <c r="O415" s="85">
        <v>1</v>
      </c>
      <c r="P415" s="79"/>
      <c r="Q415" s="88">
        <f t="shared" si="126"/>
        <v>100</v>
      </c>
      <c r="R415" s="89">
        <f t="shared" si="127"/>
        <v>3.8571428571428572</v>
      </c>
      <c r="S415" s="89">
        <f t="shared" ca="1" si="128"/>
        <v>3.8571428571428572</v>
      </c>
      <c r="T415" s="89">
        <f t="shared" ca="1" si="129"/>
        <v>3.8571428571428572</v>
      </c>
      <c r="U415" s="90" t="str">
        <f t="shared" si="132"/>
        <v>SI</v>
      </c>
      <c r="V415" s="148" t="str">
        <f t="shared" si="130"/>
        <v>CUMPLIDO</v>
      </c>
      <c r="W415" s="148" t="str">
        <f t="shared" si="131"/>
        <v>CUMPLIDO</v>
      </c>
      <c r="X415" s="149" t="s">
        <v>501</v>
      </c>
      <c r="Y415" s="149" t="s">
        <v>457</v>
      </c>
      <c r="Z415" s="149">
        <f t="shared" si="121"/>
        <v>1</v>
      </c>
      <c r="AA415" s="149" t="str">
        <f t="shared" si="125"/>
        <v>H82R15 - 1</v>
      </c>
      <c r="AB415" s="60">
        <f t="shared" si="123"/>
        <v>5</v>
      </c>
      <c r="AC415" s="60">
        <f t="shared" si="120"/>
        <v>5</v>
      </c>
      <c r="AD415" s="60" t="str">
        <f t="shared" si="133"/>
        <v>H82R15.</v>
      </c>
      <c r="AE415" s="60" t="str">
        <f t="shared" si="134"/>
        <v>H82R15</v>
      </c>
      <c r="AF415" s="68"/>
      <c r="AG415" s="68"/>
      <c r="AH415" s="68"/>
      <c r="AI415" s="15"/>
      <c r="AJ415" s="15"/>
      <c r="AK415" s="15"/>
      <c r="AL415" s="15"/>
      <c r="AM415" s="15"/>
      <c r="AN415" s="15"/>
      <c r="AO415" s="15"/>
    </row>
    <row r="416" spans="1:41" s="2" customFormat="1" ht="249.95" customHeight="1" x14ac:dyDescent="0.2">
      <c r="A416" s="79">
        <f t="shared" si="122"/>
        <v>365</v>
      </c>
      <c r="B416" s="90">
        <v>415</v>
      </c>
      <c r="C416" s="109" t="s">
        <v>2528</v>
      </c>
      <c r="D416" s="109" t="s">
        <v>239</v>
      </c>
      <c r="E416" s="95" t="s">
        <v>1034</v>
      </c>
      <c r="F416" s="115" t="s">
        <v>567</v>
      </c>
      <c r="G416" s="140" t="s">
        <v>1220</v>
      </c>
      <c r="H416" s="140" t="s">
        <v>1222</v>
      </c>
      <c r="I416" s="141" t="s">
        <v>1221</v>
      </c>
      <c r="J416" s="142">
        <v>1</v>
      </c>
      <c r="K416" s="143">
        <v>43040</v>
      </c>
      <c r="L416" s="143">
        <v>43281</v>
      </c>
      <c r="M416" s="117">
        <f t="shared" si="124"/>
        <v>34.428571428571431</v>
      </c>
      <c r="N416" s="79" t="s">
        <v>1104</v>
      </c>
      <c r="O416" s="85">
        <v>0</v>
      </c>
      <c r="P416" s="79"/>
      <c r="Q416" s="88">
        <f t="shared" si="126"/>
        <v>0</v>
      </c>
      <c r="R416" s="89">
        <f t="shared" si="127"/>
        <v>0</v>
      </c>
      <c r="S416" s="89">
        <f t="shared" ca="1" si="128"/>
        <v>0</v>
      </c>
      <c r="T416" s="89">
        <f t="shared" ca="1" si="129"/>
        <v>34.428571428571431</v>
      </c>
      <c r="U416" s="90" t="str">
        <f t="shared" ca="1" si="132"/>
        <v>NO</v>
      </c>
      <c r="V416" s="148" t="str">
        <f t="shared" ca="1" si="130"/>
        <v>VENCIDO</v>
      </c>
      <c r="W416" s="148" t="str">
        <f t="shared" ca="1" si="131"/>
        <v>VENCIDO</v>
      </c>
      <c r="X416" s="149" t="s">
        <v>501</v>
      </c>
      <c r="Y416" s="149" t="s">
        <v>458</v>
      </c>
      <c r="Z416" s="149">
        <f t="shared" si="121"/>
        <v>1</v>
      </c>
      <c r="AA416" s="149" t="str">
        <f t="shared" si="125"/>
        <v>H83R15 - 1</v>
      </c>
      <c r="AB416" s="60">
        <f t="shared" ca="1" si="123"/>
        <v>1</v>
      </c>
      <c r="AC416" s="60">
        <f t="shared" ca="1" si="120"/>
        <v>1</v>
      </c>
      <c r="AD416" s="60" t="str">
        <f t="shared" si="133"/>
        <v>H83R15.</v>
      </c>
      <c r="AE416" s="60" t="str">
        <f t="shared" si="134"/>
        <v>H83R15</v>
      </c>
      <c r="AF416" s="68"/>
      <c r="AG416" s="68"/>
      <c r="AH416" s="68"/>
      <c r="AI416" s="15"/>
      <c r="AJ416" s="15"/>
      <c r="AK416" s="15"/>
      <c r="AL416" s="15"/>
      <c r="AM416" s="15"/>
      <c r="AN416" s="15"/>
      <c r="AO416" s="15"/>
    </row>
    <row r="417" spans="1:41" s="2" customFormat="1" ht="156" customHeight="1" x14ac:dyDescent="0.2">
      <c r="A417" s="79">
        <f t="shared" si="122"/>
        <v>366</v>
      </c>
      <c r="B417" s="90">
        <v>416</v>
      </c>
      <c r="C417" s="109" t="s">
        <v>2528</v>
      </c>
      <c r="D417" s="124" t="s">
        <v>32</v>
      </c>
      <c r="E417" s="95" t="s">
        <v>2469</v>
      </c>
      <c r="F417" s="115" t="s">
        <v>241</v>
      </c>
      <c r="G417" s="115" t="s">
        <v>2470</v>
      </c>
      <c r="H417" s="115" t="s">
        <v>1961</v>
      </c>
      <c r="I417" s="118" t="s">
        <v>1158</v>
      </c>
      <c r="J417" s="90">
        <v>1</v>
      </c>
      <c r="K417" s="143">
        <v>43040</v>
      </c>
      <c r="L417" s="143">
        <v>43099</v>
      </c>
      <c r="M417" s="117">
        <f t="shared" si="124"/>
        <v>8.4285714285714288</v>
      </c>
      <c r="N417" s="90" t="s">
        <v>1104</v>
      </c>
      <c r="O417" s="90">
        <v>1</v>
      </c>
      <c r="P417" s="90"/>
      <c r="Q417" s="88">
        <f t="shared" si="126"/>
        <v>100</v>
      </c>
      <c r="R417" s="89">
        <f t="shared" si="127"/>
        <v>8.4285714285714288</v>
      </c>
      <c r="S417" s="89">
        <f t="shared" ca="1" si="128"/>
        <v>8.4285714285714288</v>
      </c>
      <c r="T417" s="89">
        <f t="shared" ca="1" si="129"/>
        <v>8.4285714285714288</v>
      </c>
      <c r="U417" s="90" t="str">
        <f t="shared" ca="1" si="132"/>
        <v>NO</v>
      </c>
      <c r="V417" s="148" t="str">
        <f t="shared" si="130"/>
        <v>CUMPLIDO</v>
      </c>
      <c r="W417" s="148" t="str">
        <f t="shared" ca="1" si="131"/>
        <v>VENCIDO</v>
      </c>
      <c r="X417" s="149" t="s">
        <v>501</v>
      </c>
      <c r="Y417" s="149" t="s">
        <v>459</v>
      </c>
      <c r="Z417" s="149">
        <f t="shared" si="121"/>
        <v>1</v>
      </c>
      <c r="AA417" s="149" t="str">
        <f t="shared" si="125"/>
        <v>H84R15 - 1</v>
      </c>
      <c r="AB417" s="60">
        <f t="shared" si="123"/>
        <v>5</v>
      </c>
      <c r="AC417" s="60">
        <f t="shared" ca="1" si="120"/>
        <v>1</v>
      </c>
      <c r="AD417" s="60" t="str">
        <f t="shared" si="133"/>
        <v>H84R15.</v>
      </c>
      <c r="AE417" s="60" t="str">
        <f t="shared" si="134"/>
        <v>H84R15</v>
      </c>
      <c r="AF417" s="69"/>
      <c r="AG417" s="69"/>
      <c r="AH417" s="69"/>
    </row>
    <row r="418" spans="1:41" s="2" customFormat="1" ht="249.95" customHeight="1" x14ac:dyDescent="0.2">
      <c r="A418" s="79"/>
      <c r="B418" s="90">
        <v>417</v>
      </c>
      <c r="C418" s="109"/>
      <c r="D418" s="109" t="s">
        <v>32</v>
      </c>
      <c r="E418" s="95" t="s">
        <v>987</v>
      </c>
      <c r="F418" s="115" t="s">
        <v>241</v>
      </c>
      <c r="G418" s="115" t="s">
        <v>2471</v>
      </c>
      <c r="H418" s="103" t="s">
        <v>2022</v>
      </c>
      <c r="I418" s="118" t="s">
        <v>986</v>
      </c>
      <c r="J418" s="90">
        <v>3</v>
      </c>
      <c r="K418" s="116">
        <v>43101</v>
      </c>
      <c r="L418" s="116">
        <v>43403</v>
      </c>
      <c r="M418" s="117">
        <f t="shared" si="124"/>
        <v>43.142857142857146</v>
      </c>
      <c r="N418" s="79" t="s">
        <v>966</v>
      </c>
      <c r="O418" s="85">
        <v>1</v>
      </c>
      <c r="P418" s="79"/>
      <c r="Q418" s="88">
        <f t="shared" si="126"/>
        <v>33.333333333333329</v>
      </c>
      <c r="R418" s="89">
        <f t="shared" si="127"/>
        <v>14.380952380952381</v>
      </c>
      <c r="S418" s="89">
        <f t="shared" ca="1" si="128"/>
        <v>14.380952380952381</v>
      </c>
      <c r="T418" s="89">
        <f t="shared" ca="1" si="129"/>
        <v>43.142857142857146</v>
      </c>
      <c r="U418" s="90" t="str">
        <f t="shared" si="132"/>
        <v>NO</v>
      </c>
      <c r="V418" s="148" t="str">
        <f t="shared" ca="1" si="130"/>
        <v>VENCIDO</v>
      </c>
      <c r="W418" s="148" t="str">
        <f t="shared" si="131"/>
        <v/>
      </c>
      <c r="X418" s="149" t="s">
        <v>501</v>
      </c>
      <c r="Y418" s="149" t="s">
        <v>459</v>
      </c>
      <c r="Z418" s="149">
        <f t="shared" si="121"/>
        <v>2</v>
      </c>
      <c r="AA418" s="149" t="str">
        <f t="shared" si="125"/>
        <v>H84R15 - 2</v>
      </c>
      <c r="AB418" s="60">
        <f t="shared" ca="1" si="123"/>
        <v>1</v>
      </c>
      <c r="AC418" s="60">
        <f t="shared" ca="1" si="120"/>
        <v>1</v>
      </c>
      <c r="AD418" s="60" t="str">
        <f t="shared" si="133"/>
        <v>H84R15.</v>
      </c>
      <c r="AE418" s="60" t="str">
        <f t="shared" si="134"/>
        <v>H84R15</v>
      </c>
      <c r="AF418" s="68"/>
      <c r="AG418" s="68"/>
      <c r="AH418" s="68"/>
      <c r="AI418" s="15"/>
      <c r="AJ418" s="15"/>
      <c r="AK418" s="15"/>
      <c r="AL418" s="15"/>
      <c r="AM418" s="15"/>
      <c r="AN418" s="15"/>
      <c r="AO418" s="15"/>
    </row>
    <row r="419" spans="1:41" s="2" customFormat="1" ht="249.95" customHeight="1" x14ac:dyDescent="0.2">
      <c r="A419" s="79">
        <v>367</v>
      </c>
      <c r="B419" s="90">
        <v>418</v>
      </c>
      <c r="C419" s="109" t="s">
        <v>2528</v>
      </c>
      <c r="D419" s="109" t="s">
        <v>31</v>
      </c>
      <c r="E419" s="95" t="s">
        <v>1229</v>
      </c>
      <c r="F419" s="115" t="s">
        <v>242</v>
      </c>
      <c r="G419" s="115" t="s">
        <v>1223</v>
      </c>
      <c r="H419" s="103" t="s">
        <v>1224</v>
      </c>
      <c r="I419" s="118" t="s">
        <v>1225</v>
      </c>
      <c r="J419" s="90">
        <v>1</v>
      </c>
      <c r="K419" s="116">
        <v>43040</v>
      </c>
      <c r="L419" s="116">
        <v>43069</v>
      </c>
      <c r="M419" s="117">
        <f t="shared" si="124"/>
        <v>4.1428571428571432</v>
      </c>
      <c r="N419" s="79" t="s">
        <v>1104</v>
      </c>
      <c r="O419" s="79">
        <v>1</v>
      </c>
      <c r="P419" s="79"/>
      <c r="Q419" s="88">
        <f t="shared" si="126"/>
        <v>100</v>
      </c>
      <c r="R419" s="89">
        <f t="shared" si="127"/>
        <v>4.1428571428571432</v>
      </c>
      <c r="S419" s="89">
        <f t="shared" ca="1" si="128"/>
        <v>4.1428571428571432</v>
      </c>
      <c r="T419" s="89">
        <f t="shared" ca="1" si="129"/>
        <v>4.1428571428571432</v>
      </c>
      <c r="U419" s="90" t="str">
        <f t="shared" si="132"/>
        <v>SI</v>
      </c>
      <c r="V419" s="148" t="str">
        <f t="shared" si="130"/>
        <v>CUMPLIDO</v>
      </c>
      <c r="W419" s="148" t="str">
        <f t="shared" si="131"/>
        <v>CUMPLIDO</v>
      </c>
      <c r="X419" s="149" t="s">
        <v>501</v>
      </c>
      <c r="Y419" s="149" t="s">
        <v>460</v>
      </c>
      <c r="Z419" s="149">
        <f t="shared" si="121"/>
        <v>1</v>
      </c>
      <c r="AA419" s="149" t="str">
        <f t="shared" si="125"/>
        <v>H85R15 - 1</v>
      </c>
      <c r="AB419" s="60">
        <f t="shared" si="123"/>
        <v>5</v>
      </c>
      <c r="AC419" s="60">
        <f t="shared" si="120"/>
        <v>5</v>
      </c>
      <c r="AD419" s="60" t="str">
        <f t="shared" si="133"/>
        <v>H85R15.</v>
      </c>
      <c r="AE419" s="60" t="str">
        <f t="shared" si="134"/>
        <v>H85R15</v>
      </c>
      <c r="AF419" s="68"/>
      <c r="AG419" s="68"/>
      <c r="AH419" s="68"/>
      <c r="AI419" s="15"/>
      <c r="AJ419" s="15"/>
      <c r="AK419" s="15"/>
      <c r="AL419" s="15"/>
      <c r="AM419" s="15"/>
      <c r="AN419" s="15"/>
      <c r="AO419" s="15"/>
    </row>
    <row r="420" spans="1:41" s="2" customFormat="1" ht="249.95" customHeight="1" x14ac:dyDescent="0.2">
      <c r="A420" s="79">
        <f t="shared" si="122"/>
        <v>368</v>
      </c>
      <c r="B420" s="90">
        <v>419</v>
      </c>
      <c r="C420" s="109" t="s">
        <v>2528</v>
      </c>
      <c r="D420" s="109" t="s">
        <v>32</v>
      </c>
      <c r="E420" s="95" t="s">
        <v>1228</v>
      </c>
      <c r="F420" s="115" t="s">
        <v>243</v>
      </c>
      <c r="G420" s="115" t="s">
        <v>1226</v>
      </c>
      <c r="H420" s="115" t="s">
        <v>1227</v>
      </c>
      <c r="I420" s="118" t="s">
        <v>1141</v>
      </c>
      <c r="J420" s="90">
        <v>1</v>
      </c>
      <c r="K420" s="116">
        <v>43040</v>
      </c>
      <c r="L420" s="116">
        <v>43100</v>
      </c>
      <c r="M420" s="117">
        <f t="shared" si="124"/>
        <v>8.5714285714285712</v>
      </c>
      <c r="N420" s="79" t="s">
        <v>1104</v>
      </c>
      <c r="O420" s="79">
        <v>1</v>
      </c>
      <c r="P420" s="79"/>
      <c r="Q420" s="88">
        <f t="shared" si="126"/>
        <v>100</v>
      </c>
      <c r="R420" s="89">
        <f t="shared" si="127"/>
        <v>8.5714285714285712</v>
      </c>
      <c r="S420" s="89">
        <f t="shared" ca="1" si="128"/>
        <v>8.5714285714285712</v>
      </c>
      <c r="T420" s="89">
        <f t="shared" ca="1" si="129"/>
        <v>8.5714285714285712</v>
      </c>
      <c r="U420" s="90" t="str">
        <f t="shared" si="132"/>
        <v>SI</v>
      </c>
      <c r="V420" s="148" t="str">
        <f t="shared" si="130"/>
        <v>CUMPLIDO</v>
      </c>
      <c r="W420" s="148" t="str">
        <f t="shared" si="131"/>
        <v>CUMPLIDO</v>
      </c>
      <c r="X420" s="149" t="s">
        <v>501</v>
      </c>
      <c r="Y420" s="149" t="s">
        <v>461</v>
      </c>
      <c r="Z420" s="149">
        <f t="shared" si="121"/>
        <v>1</v>
      </c>
      <c r="AA420" s="149" t="str">
        <f t="shared" si="125"/>
        <v>H86R15 - 1</v>
      </c>
      <c r="AB420" s="60">
        <f t="shared" si="123"/>
        <v>5</v>
      </c>
      <c r="AC420" s="60">
        <f t="shared" si="120"/>
        <v>5</v>
      </c>
      <c r="AD420" s="60" t="str">
        <f t="shared" si="133"/>
        <v>H86R15.</v>
      </c>
      <c r="AE420" s="60" t="str">
        <f t="shared" si="134"/>
        <v>H86R15</v>
      </c>
      <c r="AF420" s="68"/>
      <c r="AG420" s="68"/>
      <c r="AH420" s="68"/>
      <c r="AI420" s="15"/>
      <c r="AJ420" s="15"/>
      <c r="AK420" s="15"/>
      <c r="AL420" s="15"/>
      <c r="AM420" s="15"/>
      <c r="AN420" s="15"/>
      <c r="AO420" s="15"/>
    </row>
    <row r="421" spans="1:41" s="2" customFormat="1" ht="249.95" customHeight="1" x14ac:dyDescent="0.2">
      <c r="A421" s="79">
        <f t="shared" si="122"/>
        <v>369</v>
      </c>
      <c r="B421" s="90">
        <v>420</v>
      </c>
      <c r="C421" s="109" t="s">
        <v>2528</v>
      </c>
      <c r="D421" s="109" t="s">
        <v>32</v>
      </c>
      <c r="E421" s="95" t="s">
        <v>1233</v>
      </c>
      <c r="F421" s="115" t="s">
        <v>244</v>
      </c>
      <c r="G421" s="115" t="s">
        <v>1107</v>
      </c>
      <c r="H421" s="115" t="s">
        <v>1230</v>
      </c>
      <c r="I421" s="118" t="s">
        <v>61</v>
      </c>
      <c r="J421" s="90">
        <v>4</v>
      </c>
      <c r="K421" s="116">
        <v>43040</v>
      </c>
      <c r="L421" s="116">
        <v>43403</v>
      </c>
      <c r="M421" s="117">
        <f t="shared" si="124"/>
        <v>51.857142857142854</v>
      </c>
      <c r="N421" s="79" t="s">
        <v>1104</v>
      </c>
      <c r="O421" s="85">
        <v>3.9849999999999999</v>
      </c>
      <c r="P421" s="79"/>
      <c r="Q421" s="127">
        <f t="shared" si="126"/>
        <v>99.625</v>
      </c>
      <c r="R421" s="89">
        <f t="shared" si="127"/>
        <v>51.662678571428572</v>
      </c>
      <c r="S421" s="89">
        <f t="shared" ca="1" si="128"/>
        <v>51.662678571428572</v>
      </c>
      <c r="T421" s="89">
        <f t="shared" ca="1" si="129"/>
        <v>51.857142857142854</v>
      </c>
      <c r="U421" s="90" t="str">
        <f t="shared" ca="1" si="132"/>
        <v>NO</v>
      </c>
      <c r="V421" s="148" t="str">
        <f t="shared" ca="1" si="130"/>
        <v>VENCIDO</v>
      </c>
      <c r="W421" s="148" t="str">
        <f t="shared" ca="1" si="131"/>
        <v>VENCIDO</v>
      </c>
      <c r="X421" s="149" t="s">
        <v>501</v>
      </c>
      <c r="Y421" s="149" t="s">
        <v>462</v>
      </c>
      <c r="Z421" s="149">
        <f t="shared" si="121"/>
        <v>1</v>
      </c>
      <c r="AA421" s="149" t="str">
        <f t="shared" si="125"/>
        <v>H88R15 - 1</v>
      </c>
      <c r="AB421" s="60">
        <f t="shared" ca="1" si="123"/>
        <v>1</v>
      </c>
      <c r="AC421" s="60">
        <f t="shared" ca="1" si="120"/>
        <v>1</v>
      </c>
      <c r="AD421" s="60" t="str">
        <f t="shared" si="133"/>
        <v>H88R15.</v>
      </c>
      <c r="AE421" s="60" t="str">
        <f t="shared" si="134"/>
        <v>H88R15</v>
      </c>
      <c r="AF421" s="68"/>
      <c r="AG421" s="68"/>
      <c r="AH421" s="68"/>
      <c r="AI421" s="15"/>
      <c r="AJ421" s="15"/>
      <c r="AK421" s="15"/>
      <c r="AL421" s="15"/>
      <c r="AM421" s="15"/>
      <c r="AN421" s="15"/>
      <c r="AO421" s="15"/>
    </row>
    <row r="422" spans="1:41" s="2" customFormat="1" ht="249.95" customHeight="1" x14ac:dyDescent="0.2">
      <c r="A422" s="79">
        <f t="shared" si="122"/>
        <v>370</v>
      </c>
      <c r="B422" s="90">
        <v>421</v>
      </c>
      <c r="C422" s="109" t="s">
        <v>2528</v>
      </c>
      <c r="D422" s="109" t="s">
        <v>31</v>
      </c>
      <c r="E422" s="95" t="s">
        <v>1234</v>
      </c>
      <c r="F422" s="115" t="s">
        <v>245</v>
      </c>
      <c r="G422" s="115" t="s">
        <v>1231</v>
      </c>
      <c r="H422" s="115" t="s">
        <v>1232</v>
      </c>
      <c r="I422" s="118" t="s">
        <v>1210</v>
      </c>
      <c r="J422" s="90">
        <v>1</v>
      </c>
      <c r="K422" s="116">
        <v>43040</v>
      </c>
      <c r="L422" s="116">
        <v>43099</v>
      </c>
      <c r="M422" s="117">
        <f t="shared" si="124"/>
        <v>8.4285714285714288</v>
      </c>
      <c r="N422" s="79" t="s">
        <v>1104</v>
      </c>
      <c r="O422" s="85">
        <v>1</v>
      </c>
      <c r="P422" s="79"/>
      <c r="Q422" s="88">
        <f t="shared" si="126"/>
        <v>100</v>
      </c>
      <c r="R422" s="89">
        <f t="shared" si="127"/>
        <v>8.4285714285714288</v>
      </c>
      <c r="S422" s="89">
        <f t="shared" ca="1" si="128"/>
        <v>8.4285714285714288</v>
      </c>
      <c r="T422" s="89">
        <f t="shared" ca="1" si="129"/>
        <v>8.4285714285714288</v>
      </c>
      <c r="U422" s="90" t="str">
        <f t="shared" si="132"/>
        <v>SI</v>
      </c>
      <c r="V422" s="148" t="str">
        <f t="shared" si="130"/>
        <v>CUMPLIDO</v>
      </c>
      <c r="W422" s="148" t="str">
        <f t="shared" si="131"/>
        <v>CUMPLIDO</v>
      </c>
      <c r="X422" s="149" t="s">
        <v>501</v>
      </c>
      <c r="Y422" s="149" t="s">
        <v>463</v>
      </c>
      <c r="Z422" s="149">
        <f t="shared" si="121"/>
        <v>1</v>
      </c>
      <c r="AA422" s="149" t="str">
        <f t="shared" si="125"/>
        <v>H89R15 - 1</v>
      </c>
      <c r="AB422" s="60">
        <f t="shared" si="123"/>
        <v>5</v>
      </c>
      <c r="AC422" s="60">
        <f t="shared" si="120"/>
        <v>5</v>
      </c>
      <c r="AD422" s="60" t="str">
        <f t="shared" si="133"/>
        <v>H89R15.</v>
      </c>
      <c r="AE422" s="60" t="str">
        <f t="shared" si="134"/>
        <v>H89R15</v>
      </c>
      <c r="AF422" s="68"/>
      <c r="AG422" s="68"/>
      <c r="AH422" s="68" t="s">
        <v>562</v>
      </c>
      <c r="AI422" s="15"/>
      <c r="AJ422" s="15"/>
      <c r="AK422" s="15"/>
      <c r="AL422" s="15"/>
      <c r="AM422" s="15"/>
      <c r="AN422" s="15"/>
      <c r="AO422" s="15"/>
    </row>
    <row r="423" spans="1:41" s="2" customFormat="1" ht="249.95" customHeight="1" x14ac:dyDescent="0.2">
      <c r="A423" s="79">
        <f t="shared" si="122"/>
        <v>371</v>
      </c>
      <c r="B423" s="90">
        <v>422</v>
      </c>
      <c r="C423" s="109" t="s">
        <v>2528</v>
      </c>
      <c r="D423" s="109" t="s">
        <v>31</v>
      </c>
      <c r="E423" s="95" t="s">
        <v>1235</v>
      </c>
      <c r="F423" s="115" t="s">
        <v>246</v>
      </c>
      <c r="G423" s="115" t="s">
        <v>1223</v>
      </c>
      <c r="H423" s="115" t="s">
        <v>1207</v>
      </c>
      <c r="I423" s="118" t="s">
        <v>1183</v>
      </c>
      <c r="J423" s="90">
        <v>1</v>
      </c>
      <c r="K423" s="116">
        <v>43040</v>
      </c>
      <c r="L423" s="116">
        <v>43069</v>
      </c>
      <c r="M423" s="117">
        <f t="shared" si="124"/>
        <v>4.1428571428571432</v>
      </c>
      <c r="N423" s="79" t="s">
        <v>1104</v>
      </c>
      <c r="O423" s="79">
        <v>1</v>
      </c>
      <c r="P423" s="79" t="s">
        <v>2842</v>
      </c>
      <c r="Q423" s="88">
        <f t="shared" si="126"/>
        <v>100</v>
      </c>
      <c r="R423" s="89">
        <f t="shared" si="127"/>
        <v>4.1428571428571432</v>
      </c>
      <c r="S423" s="89">
        <f t="shared" ca="1" si="128"/>
        <v>4.1428571428571432</v>
      </c>
      <c r="T423" s="89">
        <f t="shared" ca="1" si="129"/>
        <v>4.1428571428571432</v>
      </c>
      <c r="U423" s="90" t="str">
        <f t="shared" si="132"/>
        <v>SI</v>
      </c>
      <c r="V423" s="148" t="str">
        <f t="shared" si="130"/>
        <v>CUMPLIDO</v>
      </c>
      <c r="W423" s="148" t="str">
        <f t="shared" si="131"/>
        <v>CUMPLIDO</v>
      </c>
      <c r="X423" s="149" t="s">
        <v>501</v>
      </c>
      <c r="Y423" s="149" t="s">
        <v>464</v>
      </c>
      <c r="Z423" s="149">
        <f t="shared" si="121"/>
        <v>1</v>
      </c>
      <c r="AA423" s="149" t="str">
        <f t="shared" si="125"/>
        <v>H90R15 - 1</v>
      </c>
      <c r="AB423" s="60">
        <f t="shared" si="123"/>
        <v>5</v>
      </c>
      <c r="AC423" s="60">
        <f t="shared" si="120"/>
        <v>5</v>
      </c>
      <c r="AD423" s="60" t="str">
        <f t="shared" si="133"/>
        <v>H90R15.</v>
      </c>
      <c r="AE423" s="60" t="str">
        <f t="shared" si="134"/>
        <v>H90R15</v>
      </c>
      <c r="AF423" s="68"/>
      <c r="AG423" s="68"/>
      <c r="AH423" s="68"/>
      <c r="AI423" s="15"/>
      <c r="AJ423" s="15"/>
      <c r="AK423" s="15"/>
      <c r="AL423" s="15"/>
      <c r="AM423" s="15"/>
      <c r="AN423" s="15"/>
      <c r="AO423" s="15"/>
    </row>
    <row r="424" spans="1:41" s="2" customFormat="1" ht="182.25" customHeight="1" x14ac:dyDescent="0.2">
      <c r="A424" s="79">
        <f t="shared" si="122"/>
        <v>372</v>
      </c>
      <c r="B424" s="90">
        <v>423</v>
      </c>
      <c r="C424" s="109" t="s">
        <v>2528</v>
      </c>
      <c r="D424" s="109" t="s">
        <v>44</v>
      </c>
      <c r="E424" s="95" t="s">
        <v>1472</v>
      </c>
      <c r="F424" s="115" t="s">
        <v>1097</v>
      </c>
      <c r="G424" s="115" t="s">
        <v>1473</v>
      </c>
      <c r="H424" s="115" t="s">
        <v>1098</v>
      </c>
      <c r="I424" s="118" t="s">
        <v>1099</v>
      </c>
      <c r="J424" s="90">
        <v>2</v>
      </c>
      <c r="K424" s="116">
        <v>43132</v>
      </c>
      <c r="L424" s="116">
        <v>43189</v>
      </c>
      <c r="M424" s="117">
        <f t="shared" si="124"/>
        <v>8.1428571428571423</v>
      </c>
      <c r="N424" s="79" t="s">
        <v>1096</v>
      </c>
      <c r="O424" s="85">
        <v>2</v>
      </c>
      <c r="P424" s="79"/>
      <c r="Q424" s="88">
        <f t="shared" si="126"/>
        <v>100</v>
      </c>
      <c r="R424" s="89">
        <f t="shared" si="127"/>
        <v>8.1428571428571423</v>
      </c>
      <c r="S424" s="89">
        <f t="shared" ca="1" si="128"/>
        <v>8.1428571428571423</v>
      </c>
      <c r="T424" s="89">
        <f t="shared" ca="1" si="129"/>
        <v>8.1428571428571423</v>
      </c>
      <c r="U424" s="90" t="str">
        <f t="shared" si="132"/>
        <v>SI</v>
      </c>
      <c r="V424" s="148" t="str">
        <f t="shared" si="130"/>
        <v>CUMPLIDO</v>
      </c>
      <c r="W424" s="148" t="str">
        <f t="shared" si="131"/>
        <v>CUMPLIDO</v>
      </c>
      <c r="X424" s="149" t="s">
        <v>501</v>
      </c>
      <c r="Y424" s="149" t="s">
        <v>465</v>
      </c>
      <c r="Z424" s="149">
        <f t="shared" si="121"/>
        <v>1</v>
      </c>
      <c r="AA424" s="149" t="str">
        <f t="shared" si="125"/>
        <v>H91R15 - 1</v>
      </c>
      <c r="AB424" s="60">
        <f t="shared" si="123"/>
        <v>5</v>
      </c>
      <c r="AC424" s="60">
        <f t="shared" ref="AC424:AC487" si="135">IF(Z425=Z424+1,MIN(AB424,AC425),AB424)</f>
        <v>5</v>
      </c>
      <c r="AD424" s="60" t="str">
        <f t="shared" si="133"/>
        <v>H91R15.</v>
      </c>
      <c r="AE424" s="60" t="str">
        <f t="shared" si="134"/>
        <v>H91R15</v>
      </c>
      <c r="AF424" s="68"/>
      <c r="AG424" s="68"/>
      <c r="AH424" s="68"/>
      <c r="AI424" s="15"/>
      <c r="AJ424" s="15"/>
      <c r="AK424" s="15"/>
      <c r="AL424" s="15"/>
      <c r="AM424" s="15"/>
      <c r="AN424" s="15"/>
      <c r="AO424" s="15"/>
    </row>
    <row r="425" spans="1:41" s="2" customFormat="1" ht="180" customHeight="1" x14ac:dyDescent="0.2">
      <c r="A425" s="79"/>
      <c r="B425" s="90">
        <v>424</v>
      </c>
      <c r="C425" s="109"/>
      <c r="D425" s="109" t="s">
        <v>44</v>
      </c>
      <c r="E425" s="95" t="s">
        <v>1471</v>
      </c>
      <c r="F425" s="115" t="s">
        <v>247</v>
      </c>
      <c r="G425" s="115" t="s">
        <v>1474</v>
      </c>
      <c r="H425" s="115" t="s">
        <v>1470</v>
      </c>
      <c r="I425" s="118" t="s">
        <v>1475</v>
      </c>
      <c r="J425" s="90">
        <v>1</v>
      </c>
      <c r="K425" s="116">
        <v>43040</v>
      </c>
      <c r="L425" s="116">
        <v>43250</v>
      </c>
      <c r="M425" s="117">
        <f t="shared" si="124"/>
        <v>30</v>
      </c>
      <c r="N425" s="79" t="s">
        <v>1406</v>
      </c>
      <c r="O425" s="85">
        <v>1</v>
      </c>
      <c r="P425" s="79"/>
      <c r="Q425" s="88">
        <f t="shared" si="126"/>
        <v>100</v>
      </c>
      <c r="R425" s="89">
        <f t="shared" si="127"/>
        <v>30</v>
      </c>
      <c r="S425" s="89">
        <f t="shared" ca="1" si="128"/>
        <v>30</v>
      </c>
      <c r="T425" s="89">
        <f t="shared" ca="1" si="129"/>
        <v>30</v>
      </c>
      <c r="U425" s="90" t="str">
        <f t="shared" si="132"/>
        <v>NO</v>
      </c>
      <c r="V425" s="148" t="str">
        <f t="shared" si="130"/>
        <v>CUMPLIDO</v>
      </c>
      <c r="W425" s="148" t="str">
        <f t="shared" si="131"/>
        <v/>
      </c>
      <c r="X425" s="149" t="s">
        <v>501</v>
      </c>
      <c r="Y425" s="149" t="s">
        <v>465</v>
      </c>
      <c r="Z425" s="149">
        <f t="shared" si="121"/>
        <v>2</v>
      </c>
      <c r="AA425" s="149" t="str">
        <f t="shared" si="125"/>
        <v>H91R15 - 2</v>
      </c>
      <c r="AB425" s="60">
        <f t="shared" si="123"/>
        <v>5</v>
      </c>
      <c r="AC425" s="60">
        <f t="shared" si="135"/>
        <v>5</v>
      </c>
      <c r="AD425" s="60" t="str">
        <f t="shared" si="133"/>
        <v>H91R15.</v>
      </c>
      <c r="AE425" s="60" t="str">
        <f t="shared" si="134"/>
        <v>H91R15</v>
      </c>
      <c r="AF425" s="68"/>
      <c r="AG425" s="68"/>
      <c r="AH425" s="68" t="s">
        <v>562</v>
      </c>
      <c r="AI425" s="15"/>
      <c r="AJ425" s="15"/>
      <c r="AK425" s="15"/>
      <c r="AL425" s="15"/>
      <c r="AM425" s="15"/>
      <c r="AN425" s="15"/>
      <c r="AO425" s="15"/>
    </row>
    <row r="426" spans="1:41" s="2" customFormat="1" ht="164.25" customHeight="1" x14ac:dyDescent="0.2">
      <c r="A426" s="79">
        <v>373</v>
      </c>
      <c r="B426" s="90">
        <v>425</v>
      </c>
      <c r="C426" s="124" t="s">
        <v>2535</v>
      </c>
      <c r="D426" s="124" t="s">
        <v>44</v>
      </c>
      <c r="E426" s="95" t="s">
        <v>1963</v>
      </c>
      <c r="F426" s="115" t="s">
        <v>1097</v>
      </c>
      <c r="G426" s="115" t="s">
        <v>1721</v>
      </c>
      <c r="H426" s="115" t="s">
        <v>1721</v>
      </c>
      <c r="I426" s="118" t="s">
        <v>61</v>
      </c>
      <c r="J426" s="90">
        <v>3</v>
      </c>
      <c r="K426" s="116">
        <v>43040</v>
      </c>
      <c r="L426" s="116">
        <v>43342</v>
      </c>
      <c r="M426" s="117">
        <f t="shared" si="124"/>
        <v>43.142857142857146</v>
      </c>
      <c r="N426" s="90" t="s">
        <v>23</v>
      </c>
      <c r="O426" s="85">
        <v>2.4</v>
      </c>
      <c r="P426" s="90"/>
      <c r="Q426" s="88">
        <f t="shared" si="126"/>
        <v>80</v>
      </c>
      <c r="R426" s="89">
        <f t="shared" si="127"/>
        <v>34.514285714285712</v>
      </c>
      <c r="S426" s="89">
        <f t="shared" ca="1" si="128"/>
        <v>34.514285714285712</v>
      </c>
      <c r="T426" s="89">
        <f t="shared" ca="1" si="129"/>
        <v>43.142857142857146</v>
      </c>
      <c r="U426" s="90" t="str">
        <f t="shared" ca="1" si="132"/>
        <v>NO</v>
      </c>
      <c r="V426" s="148" t="str">
        <f t="shared" ca="1" si="130"/>
        <v>VENCIDO</v>
      </c>
      <c r="W426" s="148" t="str">
        <f t="shared" ca="1" si="131"/>
        <v>VENCIDO</v>
      </c>
      <c r="X426" s="149" t="s">
        <v>501</v>
      </c>
      <c r="Y426" s="149" t="s">
        <v>466</v>
      </c>
      <c r="Z426" s="149">
        <f t="shared" si="121"/>
        <v>1</v>
      </c>
      <c r="AA426" s="149" t="str">
        <f t="shared" si="125"/>
        <v>H92R15 - 1</v>
      </c>
      <c r="AB426" s="60">
        <f t="shared" ca="1" si="123"/>
        <v>1</v>
      </c>
      <c r="AC426" s="60">
        <f t="shared" ca="1" si="135"/>
        <v>1</v>
      </c>
      <c r="AD426" s="60" t="str">
        <f t="shared" si="133"/>
        <v>H92R15.</v>
      </c>
      <c r="AE426" s="60" t="str">
        <f t="shared" si="134"/>
        <v>H92R15</v>
      </c>
      <c r="AF426" s="69"/>
      <c r="AG426" s="69"/>
      <c r="AH426" s="69"/>
    </row>
    <row r="427" spans="1:41" s="2" customFormat="1" ht="168" customHeight="1" x14ac:dyDescent="0.2">
      <c r="A427" s="79">
        <f t="shared" si="122"/>
        <v>374</v>
      </c>
      <c r="B427" s="90">
        <v>426</v>
      </c>
      <c r="C427" s="124" t="s">
        <v>2528</v>
      </c>
      <c r="D427" s="124" t="s">
        <v>30</v>
      </c>
      <c r="E427" s="95" t="s">
        <v>1962</v>
      </c>
      <c r="F427" s="115" t="s">
        <v>1965</v>
      </c>
      <c r="G427" s="115" t="s">
        <v>1718</v>
      </c>
      <c r="H427" s="115" t="s">
        <v>1718</v>
      </c>
      <c r="I427" s="118" t="s">
        <v>61</v>
      </c>
      <c r="J427" s="90">
        <v>3</v>
      </c>
      <c r="K427" s="143">
        <v>43040</v>
      </c>
      <c r="L427" s="143">
        <v>43342</v>
      </c>
      <c r="M427" s="117">
        <f t="shared" si="124"/>
        <v>43.142857142857146</v>
      </c>
      <c r="N427" s="90" t="s">
        <v>23</v>
      </c>
      <c r="O427" s="108">
        <v>1.79</v>
      </c>
      <c r="P427" s="90"/>
      <c r="Q427" s="88">
        <f t="shared" si="126"/>
        <v>59.666666666666671</v>
      </c>
      <c r="R427" s="89">
        <f t="shared" si="127"/>
        <v>25.741904761904767</v>
      </c>
      <c r="S427" s="89">
        <f t="shared" ca="1" si="128"/>
        <v>25.741904761904767</v>
      </c>
      <c r="T427" s="89">
        <f t="shared" ca="1" si="129"/>
        <v>43.142857142857146</v>
      </c>
      <c r="U427" s="90" t="str">
        <f t="shared" ca="1" si="132"/>
        <v>NO</v>
      </c>
      <c r="V427" s="148" t="str">
        <f t="shared" ca="1" si="130"/>
        <v>VENCIDO</v>
      </c>
      <c r="W427" s="148" t="str">
        <f t="shared" ca="1" si="131"/>
        <v>VENCIDO</v>
      </c>
      <c r="X427" s="149" t="s">
        <v>501</v>
      </c>
      <c r="Y427" s="149" t="s">
        <v>467</v>
      </c>
      <c r="Z427" s="149">
        <f t="shared" si="121"/>
        <v>1</v>
      </c>
      <c r="AA427" s="149" t="str">
        <f t="shared" si="125"/>
        <v>H93R15 - 1</v>
      </c>
      <c r="AB427" s="60">
        <f t="shared" ca="1" si="123"/>
        <v>1</v>
      </c>
      <c r="AC427" s="60">
        <f t="shared" ca="1" si="135"/>
        <v>1</v>
      </c>
      <c r="AD427" s="60" t="str">
        <f t="shared" si="133"/>
        <v>H93R15.</v>
      </c>
      <c r="AE427" s="60" t="str">
        <f t="shared" si="134"/>
        <v>H93R15</v>
      </c>
      <c r="AF427" s="69"/>
      <c r="AG427" s="69"/>
      <c r="AH427" s="69"/>
    </row>
    <row r="428" spans="1:41" s="2" customFormat="1" ht="174.75" customHeight="1" x14ac:dyDescent="0.2">
      <c r="A428" s="79">
        <f t="shared" si="122"/>
        <v>375</v>
      </c>
      <c r="B428" s="90">
        <v>427</v>
      </c>
      <c r="C428" s="124" t="s">
        <v>2528</v>
      </c>
      <c r="D428" s="124" t="s">
        <v>30</v>
      </c>
      <c r="E428" s="95" t="s">
        <v>1964</v>
      </c>
      <c r="F428" s="115" t="s">
        <v>1966</v>
      </c>
      <c r="G428" s="115" t="s">
        <v>1721</v>
      </c>
      <c r="H428" s="115" t="s">
        <v>1721</v>
      </c>
      <c r="I428" s="118" t="s">
        <v>61</v>
      </c>
      <c r="J428" s="90">
        <v>3</v>
      </c>
      <c r="K428" s="116">
        <v>43040</v>
      </c>
      <c r="L428" s="116">
        <v>43342</v>
      </c>
      <c r="M428" s="117">
        <f t="shared" si="124"/>
        <v>43.142857142857146</v>
      </c>
      <c r="N428" s="90" t="s">
        <v>23</v>
      </c>
      <c r="O428" s="108">
        <v>1.79</v>
      </c>
      <c r="P428" s="90"/>
      <c r="Q428" s="88">
        <f t="shared" si="126"/>
        <v>59.666666666666671</v>
      </c>
      <c r="R428" s="89">
        <f t="shared" si="127"/>
        <v>25.741904761904767</v>
      </c>
      <c r="S428" s="89">
        <f t="shared" ca="1" si="128"/>
        <v>25.741904761904767</v>
      </c>
      <c r="T428" s="89">
        <f t="shared" ca="1" si="129"/>
        <v>43.142857142857146</v>
      </c>
      <c r="U428" s="90" t="str">
        <f t="shared" ca="1" si="132"/>
        <v>NO</v>
      </c>
      <c r="V428" s="148" t="str">
        <f t="shared" ca="1" si="130"/>
        <v>VENCIDO</v>
      </c>
      <c r="W428" s="148" t="str">
        <f t="shared" ca="1" si="131"/>
        <v>VENCIDO</v>
      </c>
      <c r="X428" s="149" t="s">
        <v>501</v>
      </c>
      <c r="Y428" s="149" t="s">
        <v>468</v>
      </c>
      <c r="Z428" s="149">
        <f t="shared" si="121"/>
        <v>1</v>
      </c>
      <c r="AA428" s="149" t="str">
        <f t="shared" si="125"/>
        <v>H94R15 - 1</v>
      </c>
      <c r="AB428" s="60">
        <f t="shared" ca="1" si="123"/>
        <v>1</v>
      </c>
      <c r="AC428" s="60">
        <f t="shared" ca="1" si="135"/>
        <v>1</v>
      </c>
      <c r="AD428" s="60" t="str">
        <f t="shared" si="133"/>
        <v>H94R15.</v>
      </c>
      <c r="AE428" s="60" t="str">
        <f t="shared" si="134"/>
        <v>H94R15</v>
      </c>
      <c r="AF428" s="69"/>
      <c r="AG428" s="69"/>
      <c r="AH428" s="69"/>
    </row>
    <row r="429" spans="1:41" s="2" customFormat="1" ht="142.5" customHeight="1" x14ac:dyDescent="0.2">
      <c r="A429" s="79">
        <f t="shared" si="122"/>
        <v>376</v>
      </c>
      <c r="B429" s="90">
        <v>428</v>
      </c>
      <c r="C429" s="124" t="s">
        <v>2528</v>
      </c>
      <c r="D429" s="124" t="s">
        <v>30</v>
      </c>
      <c r="E429" s="95" t="s">
        <v>1967</v>
      </c>
      <c r="F429" s="115" t="s">
        <v>248</v>
      </c>
      <c r="G429" s="115" t="s">
        <v>859</v>
      </c>
      <c r="H429" s="115" t="s">
        <v>1968</v>
      </c>
      <c r="I429" s="118" t="s">
        <v>61</v>
      </c>
      <c r="J429" s="90">
        <v>3</v>
      </c>
      <c r="K429" s="116">
        <v>43040</v>
      </c>
      <c r="L429" s="116">
        <v>43342</v>
      </c>
      <c r="M429" s="117">
        <f t="shared" si="124"/>
        <v>43.142857142857146</v>
      </c>
      <c r="N429" s="90" t="s">
        <v>23</v>
      </c>
      <c r="O429" s="108">
        <v>1.79</v>
      </c>
      <c r="P429" s="90"/>
      <c r="Q429" s="88">
        <f t="shared" si="126"/>
        <v>59.666666666666671</v>
      </c>
      <c r="R429" s="89">
        <f t="shared" si="127"/>
        <v>25.741904761904767</v>
      </c>
      <c r="S429" s="89">
        <f t="shared" ca="1" si="128"/>
        <v>25.741904761904767</v>
      </c>
      <c r="T429" s="89">
        <f t="shared" ca="1" si="129"/>
        <v>43.142857142857146</v>
      </c>
      <c r="U429" s="90" t="str">
        <f t="shared" ca="1" si="132"/>
        <v>NO</v>
      </c>
      <c r="V429" s="148" t="str">
        <f t="shared" ca="1" si="130"/>
        <v>VENCIDO</v>
      </c>
      <c r="W429" s="148" t="str">
        <f t="shared" ca="1" si="131"/>
        <v>VENCIDO</v>
      </c>
      <c r="X429" s="149" t="s">
        <v>501</v>
      </c>
      <c r="Y429" s="149" t="s">
        <v>469</v>
      </c>
      <c r="Z429" s="149">
        <f t="shared" si="121"/>
        <v>1</v>
      </c>
      <c r="AA429" s="149" t="str">
        <f t="shared" si="125"/>
        <v>H95R15 - 1</v>
      </c>
      <c r="AB429" s="60">
        <f t="shared" ca="1" si="123"/>
        <v>1</v>
      </c>
      <c r="AC429" s="60">
        <f t="shared" ca="1" si="135"/>
        <v>1</v>
      </c>
      <c r="AD429" s="60" t="str">
        <f t="shared" si="133"/>
        <v>H95R15.</v>
      </c>
      <c r="AE429" s="60" t="str">
        <f t="shared" si="134"/>
        <v>H95R15</v>
      </c>
      <c r="AF429" s="69"/>
      <c r="AG429" s="69"/>
      <c r="AH429" s="69"/>
    </row>
    <row r="430" spans="1:41" s="2" customFormat="1" ht="249.95" customHeight="1" x14ac:dyDescent="0.2">
      <c r="A430" s="79">
        <f t="shared" si="122"/>
        <v>377</v>
      </c>
      <c r="B430" s="90">
        <v>429</v>
      </c>
      <c r="C430" s="124" t="s">
        <v>2528</v>
      </c>
      <c r="D430" s="124" t="s">
        <v>44</v>
      </c>
      <c r="E430" s="95" t="s">
        <v>2505</v>
      </c>
      <c r="F430" s="115" t="s">
        <v>249</v>
      </c>
      <c r="G430" s="115" t="s">
        <v>988</v>
      </c>
      <c r="H430" s="115" t="s">
        <v>2023</v>
      </c>
      <c r="I430" s="118" t="s">
        <v>957</v>
      </c>
      <c r="J430" s="90">
        <v>2</v>
      </c>
      <c r="K430" s="116">
        <v>43101</v>
      </c>
      <c r="L430" s="116">
        <v>43403</v>
      </c>
      <c r="M430" s="117">
        <f t="shared" si="124"/>
        <v>43.142857142857146</v>
      </c>
      <c r="N430" s="90" t="s">
        <v>966</v>
      </c>
      <c r="O430" s="85">
        <v>0</v>
      </c>
      <c r="P430" s="90"/>
      <c r="Q430" s="88">
        <f t="shared" si="126"/>
        <v>0</v>
      </c>
      <c r="R430" s="89">
        <f t="shared" si="127"/>
        <v>0</v>
      </c>
      <c r="S430" s="89">
        <f t="shared" ca="1" si="128"/>
        <v>0</v>
      </c>
      <c r="T430" s="89">
        <f t="shared" ca="1" si="129"/>
        <v>43.142857142857146</v>
      </c>
      <c r="U430" s="90" t="str">
        <f t="shared" ca="1" si="132"/>
        <v>NO</v>
      </c>
      <c r="V430" s="148" t="str">
        <f t="shared" ca="1" si="130"/>
        <v>VENCIDO</v>
      </c>
      <c r="W430" s="148" t="str">
        <f t="shared" ca="1" si="131"/>
        <v>VENCIDO</v>
      </c>
      <c r="X430" s="149" t="s">
        <v>501</v>
      </c>
      <c r="Y430" s="149" t="s">
        <v>470</v>
      </c>
      <c r="Z430" s="149">
        <f t="shared" si="121"/>
        <v>1</v>
      </c>
      <c r="AA430" s="149" t="str">
        <f t="shared" si="125"/>
        <v>H96R15 - 1</v>
      </c>
      <c r="AB430" s="60">
        <f t="shared" ca="1" si="123"/>
        <v>1</v>
      </c>
      <c r="AC430" s="60">
        <f t="shared" ca="1" si="135"/>
        <v>1</v>
      </c>
      <c r="AD430" s="60" t="str">
        <f t="shared" si="133"/>
        <v>H96R15.</v>
      </c>
      <c r="AE430" s="60" t="str">
        <f t="shared" si="134"/>
        <v>H96R15</v>
      </c>
      <c r="AF430" s="69"/>
      <c r="AG430" s="69"/>
      <c r="AH430" s="69"/>
    </row>
    <row r="431" spans="1:41" s="2" customFormat="1" ht="249.95" customHeight="1" x14ac:dyDescent="0.2">
      <c r="A431" s="79">
        <f t="shared" si="122"/>
        <v>378</v>
      </c>
      <c r="B431" s="90">
        <v>430</v>
      </c>
      <c r="C431" s="124" t="s">
        <v>2570</v>
      </c>
      <c r="D431" s="124" t="s">
        <v>250</v>
      </c>
      <c r="E431" s="95" t="s">
        <v>1094</v>
      </c>
      <c r="F431" s="115" t="s">
        <v>1095</v>
      </c>
      <c r="G431" s="115" t="s">
        <v>1092</v>
      </c>
      <c r="H431" s="115" t="s">
        <v>1093</v>
      </c>
      <c r="I431" s="118" t="s">
        <v>1050</v>
      </c>
      <c r="J431" s="90">
        <v>3</v>
      </c>
      <c r="K431" s="116">
        <v>43040</v>
      </c>
      <c r="L431" s="116">
        <v>43403</v>
      </c>
      <c r="M431" s="117">
        <f t="shared" si="124"/>
        <v>51.857142857142854</v>
      </c>
      <c r="N431" s="90" t="s">
        <v>1038</v>
      </c>
      <c r="O431" s="85">
        <v>0</v>
      </c>
      <c r="P431" s="90"/>
      <c r="Q431" s="88">
        <f t="shared" si="126"/>
        <v>0</v>
      </c>
      <c r="R431" s="89">
        <f t="shared" si="127"/>
        <v>0</v>
      </c>
      <c r="S431" s="89">
        <f t="shared" ca="1" si="128"/>
        <v>0</v>
      </c>
      <c r="T431" s="89">
        <f t="shared" ca="1" si="129"/>
        <v>51.857142857142854</v>
      </c>
      <c r="U431" s="90" t="str">
        <f t="shared" ca="1" si="132"/>
        <v>NO</v>
      </c>
      <c r="V431" s="148" t="str">
        <f t="shared" ca="1" si="130"/>
        <v>VENCIDO</v>
      </c>
      <c r="W431" s="148" t="str">
        <f t="shared" ca="1" si="131"/>
        <v>VENCIDO</v>
      </c>
      <c r="X431" s="149" t="s">
        <v>501</v>
      </c>
      <c r="Y431" s="149" t="s">
        <v>471</v>
      </c>
      <c r="Z431" s="149">
        <f t="shared" si="121"/>
        <v>1</v>
      </c>
      <c r="AA431" s="149" t="str">
        <f t="shared" si="125"/>
        <v>H97R15 - 1</v>
      </c>
      <c r="AB431" s="60">
        <f t="shared" ca="1" si="123"/>
        <v>1</v>
      </c>
      <c r="AC431" s="60">
        <f t="shared" ca="1" si="135"/>
        <v>1</v>
      </c>
      <c r="AD431" s="60" t="str">
        <f t="shared" si="133"/>
        <v>H97R15.</v>
      </c>
      <c r="AE431" s="60" t="str">
        <f t="shared" si="134"/>
        <v>H97R15</v>
      </c>
      <c r="AF431" s="69"/>
      <c r="AG431" s="69"/>
      <c r="AH431" s="69"/>
    </row>
    <row r="432" spans="1:41" s="2" customFormat="1" ht="249.95" customHeight="1" x14ac:dyDescent="0.2">
      <c r="A432" s="79">
        <f t="shared" si="122"/>
        <v>379</v>
      </c>
      <c r="B432" s="90">
        <v>431</v>
      </c>
      <c r="C432" s="124" t="s">
        <v>2528</v>
      </c>
      <c r="D432" s="124" t="s">
        <v>40</v>
      </c>
      <c r="E432" s="95" t="s">
        <v>2506</v>
      </c>
      <c r="F432" s="115" t="s">
        <v>857</v>
      </c>
      <c r="G432" s="115" t="s">
        <v>1004</v>
      </c>
      <c r="H432" s="115" t="s">
        <v>1005</v>
      </c>
      <c r="I432" s="118" t="s">
        <v>1006</v>
      </c>
      <c r="J432" s="90">
        <v>2</v>
      </c>
      <c r="K432" s="116">
        <v>43040</v>
      </c>
      <c r="L432" s="116">
        <v>43099</v>
      </c>
      <c r="M432" s="117">
        <f t="shared" si="124"/>
        <v>8.4285714285714288</v>
      </c>
      <c r="N432" s="90" t="s">
        <v>994</v>
      </c>
      <c r="O432" s="90">
        <v>2</v>
      </c>
      <c r="P432" s="90"/>
      <c r="Q432" s="88">
        <f t="shared" si="126"/>
        <v>100</v>
      </c>
      <c r="R432" s="89">
        <f t="shared" si="127"/>
        <v>8.4285714285714288</v>
      </c>
      <c r="S432" s="89">
        <f t="shared" ca="1" si="128"/>
        <v>8.4285714285714288</v>
      </c>
      <c r="T432" s="89">
        <f t="shared" ca="1" si="129"/>
        <v>8.4285714285714288</v>
      </c>
      <c r="U432" s="90" t="str">
        <f t="shared" si="132"/>
        <v>SI</v>
      </c>
      <c r="V432" s="148" t="str">
        <f t="shared" si="130"/>
        <v>CUMPLIDO</v>
      </c>
      <c r="W432" s="148" t="str">
        <f t="shared" si="131"/>
        <v>CUMPLIDO</v>
      </c>
      <c r="X432" s="149" t="s">
        <v>501</v>
      </c>
      <c r="Y432" s="149" t="s">
        <v>472</v>
      </c>
      <c r="Z432" s="149">
        <f t="shared" si="121"/>
        <v>1</v>
      </c>
      <c r="AA432" s="149" t="str">
        <f t="shared" si="125"/>
        <v>H98R15 - 1</v>
      </c>
      <c r="AB432" s="60">
        <f t="shared" si="123"/>
        <v>5</v>
      </c>
      <c r="AC432" s="60">
        <f t="shared" si="135"/>
        <v>5</v>
      </c>
      <c r="AD432" s="60" t="str">
        <f t="shared" si="133"/>
        <v>H98R15.</v>
      </c>
      <c r="AE432" s="60" t="str">
        <f t="shared" si="134"/>
        <v>H98R15</v>
      </c>
      <c r="AF432" s="69"/>
      <c r="AG432" s="69"/>
      <c r="AH432" s="69"/>
    </row>
    <row r="433" spans="1:41" s="2" customFormat="1" ht="249.95" customHeight="1" x14ac:dyDescent="0.2">
      <c r="A433" s="79">
        <f t="shared" si="122"/>
        <v>380</v>
      </c>
      <c r="B433" s="90">
        <v>432</v>
      </c>
      <c r="C433" s="109" t="s">
        <v>2528</v>
      </c>
      <c r="D433" s="109" t="s">
        <v>39</v>
      </c>
      <c r="E433" s="95" t="s">
        <v>1555</v>
      </c>
      <c r="F433" s="115" t="s">
        <v>710</v>
      </c>
      <c r="G433" s="115" t="s">
        <v>2024</v>
      </c>
      <c r="H433" s="115" t="s">
        <v>2835</v>
      </c>
      <c r="I433" s="118" t="s">
        <v>2025</v>
      </c>
      <c r="J433" s="90">
        <v>1</v>
      </c>
      <c r="K433" s="116">
        <v>43132</v>
      </c>
      <c r="L433" s="116">
        <v>43281</v>
      </c>
      <c r="M433" s="117">
        <f t="shared" si="124"/>
        <v>21.285714285714285</v>
      </c>
      <c r="N433" s="79" t="s">
        <v>1482</v>
      </c>
      <c r="O433" s="85">
        <v>0</v>
      </c>
      <c r="P433" s="79"/>
      <c r="Q433" s="88">
        <f t="shared" si="126"/>
        <v>0</v>
      </c>
      <c r="R433" s="89">
        <f t="shared" si="127"/>
        <v>0</v>
      </c>
      <c r="S433" s="89">
        <f t="shared" ca="1" si="128"/>
        <v>0</v>
      </c>
      <c r="T433" s="89">
        <f t="shared" ca="1" si="129"/>
        <v>21.285714285714285</v>
      </c>
      <c r="U433" s="90" t="str">
        <f t="shared" ca="1" si="132"/>
        <v>NO</v>
      </c>
      <c r="V433" s="148" t="str">
        <f t="shared" ca="1" si="130"/>
        <v>VENCIDO</v>
      </c>
      <c r="W433" s="148" t="str">
        <f t="shared" ca="1" si="131"/>
        <v>VENCIDO</v>
      </c>
      <c r="X433" s="149" t="s">
        <v>500</v>
      </c>
      <c r="Y433" s="149" t="s">
        <v>257</v>
      </c>
      <c r="Z433" s="149">
        <f t="shared" si="121"/>
        <v>1</v>
      </c>
      <c r="AA433" s="149" t="str">
        <f t="shared" si="125"/>
        <v>H1R14 - 1</v>
      </c>
      <c r="AB433" s="60">
        <f t="shared" ca="1" si="123"/>
        <v>1</v>
      </c>
      <c r="AC433" s="60">
        <f t="shared" ca="1" si="135"/>
        <v>1</v>
      </c>
      <c r="AD433" s="60" t="str">
        <f t="shared" si="133"/>
        <v>H1R14.</v>
      </c>
      <c r="AE433" s="60" t="str">
        <f t="shared" si="134"/>
        <v>H1R14</v>
      </c>
      <c r="AF433" s="68"/>
      <c r="AG433" s="68"/>
      <c r="AH433" s="68"/>
      <c r="AI433" s="15"/>
      <c r="AJ433" s="15"/>
      <c r="AK433" s="15"/>
      <c r="AL433" s="15"/>
      <c r="AM433" s="15"/>
      <c r="AN433" s="15"/>
      <c r="AO433" s="15"/>
    </row>
    <row r="434" spans="1:41" s="2" customFormat="1" ht="249.95" customHeight="1" x14ac:dyDescent="0.2">
      <c r="A434" s="79">
        <f t="shared" si="122"/>
        <v>381</v>
      </c>
      <c r="B434" s="90">
        <v>433</v>
      </c>
      <c r="C434" s="109" t="s">
        <v>2528</v>
      </c>
      <c r="D434" s="109" t="s">
        <v>33</v>
      </c>
      <c r="E434" s="95" t="s">
        <v>1554</v>
      </c>
      <c r="F434" s="115" t="s">
        <v>709</v>
      </c>
      <c r="G434" s="115" t="s">
        <v>1553</v>
      </c>
      <c r="H434" s="115" t="s">
        <v>1556</v>
      </c>
      <c r="I434" s="118" t="s">
        <v>1557</v>
      </c>
      <c r="J434" s="90">
        <v>1</v>
      </c>
      <c r="K434" s="116">
        <v>43040</v>
      </c>
      <c r="L434" s="116">
        <v>43099</v>
      </c>
      <c r="M434" s="117">
        <f t="shared" si="124"/>
        <v>8.4285714285714288</v>
      </c>
      <c r="N434" s="79" t="s">
        <v>1482</v>
      </c>
      <c r="O434" s="85">
        <v>0</v>
      </c>
      <c r="P434" s="79"/>
      <c r="Q434" s="88">
        <f t="shared" si="126"/>
        <v>0</v>
      </c>
      <c r="R434" s="89">
        <f t="shared" si="127"/>
        <v>0</v>
      </c>
      <c r="S434" s="89">
        <f t="shared" ca="1" si="128"/>
        <v>0</v>
      </c>
      <c r="T434" s="89">
        <f t="shared" ca="1" si="129"/>
        <v>8.4285714285714288</v>
      </c>
      <c r="U434" s="90" t="str">
        <f t="shared" ca="1" si="132"/>
        <v>NO</v>
      </c>
      <c r="V434" s="148" t="str">
        <f t="shared" ca="1" si="130"/>
        <v>VENCIDO</v>
      </c>
      <c r="W434" s="148" t="str">
        <f t="shared" ca="1" si="131"/>
        <v>VENCIDO</v>
      </c>
      <c r="X434" s="149" t="s">
        <v>500</v>
      </c>
      <c r="Y434" s="149" t="s">
        <v>258</v>
      </c>
      <c r="Z434" s="149">
        <f t="shared" si="121"/>
        <v>1</v>
      </c>
      <c r="AA434" s="149" t="str">
        <f t="shared" si="125"/>
        <v>H2R14 - 1</v>
      </c>
      <c r="AB434" s="60">
        <f t="shared" ca="1" si="123"/>
        <v>1</v>
      </c>
      <c r="AC434" s="60">
        <f t="shared" ca="1" si="135"/>
        <v>1</v>
      </c>
      <c r="AD434" s="60" t="str">
        <f t="shared" si="133"/>
        <v>H2R14.</v>
      </c>
      <c r="AE434" s="60" t="str">
        <f t="shared" si="134"/>
        <v>H2R14</v>
      </c>
      <c r="AF434" s="68"/>
      <c r="AG434" s="68"/>
      <c r="AH434" s="68"/>
      <c r="AI434" s="15"/>
      <c r="AJ434" s="15"/>
      <c r="AK434" s="15"/>
      <c r="AL434" s="15"/>
      <c r="AM434" s="15"/>
      <c r="AN434" s="15"/>
      <c r="AO434" s="15"/>
    </row>
    <row r="435" spans="1:41" s="2" customFormat="1" ht="249.95" customHeight="1" x14ac:dyDescent="0.2">
      <c r="A435" s="79">
        <f t="shared" si="122"/>
        <v>382</v>
      </c>
      <c r="B435" s="90">
        <v>434</v>
      </c>
      <c r="C435" s="109" t="s">
        <v>2528</v>
      </c>
      <c r="D435" s="109" t="s">
        <v>33</v>
      </c>
      <c r="E435" s="95" t="s">
        <v>58</v>
      </c>
      <c r="F435" s="95" t="s">
        <v>59</v>
      </c>
      <c r="G435" s="95" t="s">
        <v>2836</v>
      </c>
      <c r="H435" s="115" t="s">
        <v>1558</v>
      </c>
      <c r="I435" s="118" t="s">
        <v>1559</v>
      </c>
      <c r="J435" s="90">
        <v>1</v>
      </c>
      <c r="K435" s="116">
        <v>43040</v>
      </c>
      <c r="L435" s="116">
        <v>43099</v>
      </c>
      <c r="M435" s="117">
        <f t="shared" si="124"/>
        <v>8.4285714285714288</v>
      </c>
      <c r="N435" s="79" t="s">
        <v>1482</v>
      </c>
      <c r="O435" s="85">
        <v>1</v>
      </c>
      <c r="P435" s="79"/>
      <c r="Q435" s="88">
        <f t="shared" si="126"/>
        <v>100</v>
      </c>
      <c r="R435" s="89">
        <f t="shared" si="127"/>
        <v>8.4285714285714288</v>
      </c>
      <c r="S435" s="89">
        <f t="shared" ca="1" si="128"/>
        <v>8.4285714285714288</v>
      </c>
      <c r="T435" s="89">
        <f t="shared" ca="1" si="129"/>
        <v>8.4285714285714288</v>
      </c>
      <c r="U435" s="90" t="str">
        <f t="shared" si="132"/>
        <v>SI</v>
      </c>
      <c r="V435" s="148" t="str">
        <f t="shared" si="130"/>
        <v>CUMPLIDO</v>
      </c>
      <c r="W435" s="148" t="str">
        <f t="shared" si="131"/>
        <v>CUMPLIDO</v>
      </c>
      <c r="X435" s="149" t="s">
        <v>500</v>
      </c>
      <c r="Y435" s="149" t="s">
        <v>259</v>
      </c>
      <c r="Z435" s="149">
        <f t="shared" si="121"/>
        <v>1</v>
      </c>
      <c r="AA435" s="149" t="str">
        <f t="shared" si="125"/>
        <v>H4R14 - 1</v>
      </c>
      <c r="AB435" s="60">
        <f t="shared" si="123"/>
        <v>5</v>
      </c>
      <c r="AC435" s="60">
        <f t="shared" si="135"/>
        <v>5</v>
      </c>
      <c r="AD435" s="60" t="str">
        <f t="shared" si="133"/>
        <v>H4R14</v>
      </c>
      <c r="AE435" s="60" t="str">
        <f t="shared" si="134"/>
        <v>H4R14</v>
      </c>
      <c r="AF435" s="68"/>
      <c r="AG435" s="68"/>
      <c r="AH435" s="68"/>
      <c r="AI435" s="15"/>
      <c r="AJ435" s="15"/>
      <c r="AK435" s="15"/>
      <c r="AL435" s="15"/>
      <c r="AM435" s="15"/>
      <c r="AN435" s="15"/>
      <c r="AO435" s="15"/>
    </row>
    <row r="436" spans="1:41" s="2" customFormat="1" ht="131.25" customHeight="1" x14ac:dyDescent="0.2">
      <c r="A436" s="79">
        <f t="shared" si="122"/>
        <v>383</v>
      </c>
      <c r="B436" s="90">
        <v>435</v>
      </c>
      <c r="C436" s="109" t="s">
        <v>2571</v>
      </c>
      <c r="D436" s="109" t="s">
        <v>43</v>
      </c>
      <c r="E436" s="95" t="s">
        <v>1292</v>
      </c>
      <c r="F436" s="95" t="s">
        <v>1296</v>
      </c>
      <c r="G436" s="95" t="s">
        <v>1293</v>
      </c>
      <c r="H436" s="115" t="s">
        <v>1290</v>
      </c>
      <c r="I436" s="118" t="s">
        <v>1291</v>
      </c>
      <c r="J436" s="90">
        <v>2</v>
      </c>
      <c r="K436" s="116">
        <v>43040</v>
      </c>
      <c r="L436" s="116">
        <v>43403</v>
      </c>
      <c r="M436" s="117">
        <f t="shared" si="124"/>
        <v>51.857142857142854</v>
      </c>
      <c r="N436" s="79" t="s">
        <v>1236</v>
      </c>
      <c r="O436" s="85">
        <v>0</v>
      </c>
      <c r="P436" s="79"/>
      <c r="Q436" s="88">
        <f t="shared" si="126"/>
        <v>0</v>
      </c>
      <c r="R436" s="89">
        <f t="shared" si="127"/>
        <v>0</v>
      </c>
      <c r="S436" s="89">
        <f t="shared" ca="1" si="128"/>
        <v>0</v>
      </c>
      <c r="T436" s="89">
        <f t="shared" ca="1" si="129"/>
        <v>51.857142857142854</v>
      </c>
      <c r="U436" s="90" t="str">
        <f t="shared" ca="1" si="132"/>
        <v>NO</v>
      </c>
      <c r="V436" s="148" t="str">
        <f t="shared" ca="1" si="130"/>
        <v>VENCIDO</v>
      </c>
      <c r="W436" s="148" t="str">
        <f t="shared" ca="1" si="131"/>
        <v>VENCIDO</v>
      </c>
      <c r="X436" s="149" t="s">
        <v>500</v>
      </c>
      <c r="Y436" s="149" t="s">
        <v>260</v>
      </c>
      <c r="Z436" s="149">
        <f t="shared" si="121"/>
        <v>1</v>
      </c>
      <c r="AA436" s="149" t="str">
        <f t="shared" si="125"/>
        <v>H5R14 - 1</v>
      </c>
      <c r="AB436" s="60">
        <f t="shared" ca="1" si="123"/>
        <v>1</v>
      </c>
      <c r="AC436" s="60">
        <f t="shared" ca="1" si="135"/>
        <v>1</v>
      </c>
      <c r="AD436" s="60" t="str">
        <f t="shared" si="133"/>
        <v>H5R14.</v>
      </c>
      <c r="AE436" s="60" t="str">
        <f t="shared" si="134"/>
        <v>H5R14</v>
      </c>
      <c r="AF436" s="68"/>
      <c r="AG436" s="68"/>
      <c r="AH436" s="68"/>
      <c r="AI436" s="15"/>
      <c r="AJ436" s="15"/>
      <c r="AK436" s="15"/>
      <c r="AL436" s="15"/>
      <c r="AM436" s="15"/>
      <c r="AN436" s="15"/>
      <c r="AO436" s="15"/>
    </row>
    <row r="437" spans="1:41" s="2" customFormat="1" ht="153" customHeight="1" x14ac:dyDescent="0.2">
      <c r="A437" s="79"/>
      <c r="B437" s="90">
        <v>436</v>
      </c>
      <c r="C437" s="109"/>
      <c r="D437" s="109" t="s">
        <v>43</v>
      </c>
      <c r="E437" s="95" t="s">
        <v>1294</v>
      </c>
      <c r="F437" s="95" t="s">
        <v>1295</v>
      </c>
      <c r="G437" s="95" t="s">
        <v>1298</v>
      </c>
      <c r="H437" s="115" t="s">
        <v>1297</v>
      </c>
      <c r="I437" s="118" t="s">
        <v>1299</v>
      </c>
      <c r="J437" s="90">
        <v>2</v>
      </c>
      <c r="K437" s="116">
        <v>43040</v>
      </c>
      <c r="L437" s="116">
        <v>43403</v>
      </c>
      <c r="M437" s="117">
        <f t="shared" si="124"/>
        <v>51.857142857142854</v>
      </c>
      <c r="N437" s="79" t="s">
        <v>1236</v>
      </c>
      <c r="O437" s="85">
        <v>0</v>
      </c>
      <c r="P437" s="79"/>
      <c r="Q437" s="88">
        <f t="shared" si="126"/>
        <v>0</v>
      </c>
      <c r="R437" s="89">
        <f t="shared" si="127"/>
        <v>0</v>
      </c>
      <c r="S437" s="89">
        <f t="shared" ca="1" si="128"/>
        <v>0</v>
      </c>
      <c r="T437" s="89">
        <f t="shared" ca="1" si="129"/>
        <v>51.857142857142854</v>
      </c>
      <c r="U437" s="90" t="str">
        <f t="shared" si="132"/>
        <v>NO</v>
      </c>
      <c r="V437" s="148" t="str">
        <f t="shared" ca="1" si="130"/>
        <v>VENCIDO</v>
      </c>
      <c r="W437" s="148" t="str">
        <f t="shared" si="131"/>
        <v/>
      </c>
      <c r="X437" s="149" t="s">
        <v>500</v>
      </c>
      <c r="Y437" s="149" t="s">
        <v>260</v>
      </c>
      <c r="Z437" s="149">
        <f t="shared" ref="Z437:Z500" si="136">IF(A437&lt;&gt;"",1,Z436+1)</f>
        <v>2</v>
      </c>
      <c r="AA437" s="149" t="str">
        <f t="shared" si="125"/>
        <v>H5R14 - 2</v>
      </c>
      <c r="AB437" s="60">
        <f t="shared" ca="1" si="123"/>
        <v>1</v>
      </c>
      <c r="AC437" s="60">
        <f t="shared" ca="1" si="135"/>
        <v>1</v>
      </c>
      <c r="AD437" s="60" t="str">
        <f t="shared" si="133"/>
        <v>H5R14.</v>
      </c>
      <c r="AE437" s="60" t="str">
        <f t="shared" si="134"/>
        <v>H5R14</v>
      </c>
      <c r="AF437" s="68"/>
      <c r="AG437" s="68"/>
      <c r="AH437" s="68" t="s">
        <v>562</v>
      </c>
      <c r="AI437" s="15"/>
      <c r="AJ437" s="15"/>
      <c r="AK437" s="15"/>
      <c r="AL437" s="15"/>
      <c r="AM437" s="15"/>
      <c r="AN437" s="15"/>
      <c r="AO437" s="15"/>
    </row>
    <row r="438" spans="1:41" s="2" customFormat="1" ht="249.95" customHeight="1" x14ac:dyDescent="0.2">
      <c r="A438" s="79">
        <v>384</v>
      </c>
      <c r="B438" s="90">
        <v>437</v>
      </c>
      <c r="C438" s="109" t="s">
        <v>2528</v>
      </c>
      <c r="D438" s="109" t="s">
        <v>33</v>
      </c>
      <c r="E438" s="95" t="s">
        <v>2850</v>
      </c>
      <c r="F438" s="95" t="s">
        <v>60</v>
      </c>
      <c r="G438" s="95" t="s">
        <v>960</v>
      </c>
      <c r="H438" s="115" t="s">
        <v>961</v>
      </c>
      <c r="I438" s="118" t="s">
        <v>27</v>
      </c>
      <c r="J438" s="90">
        <v>3</v>
      </c>
      <c r="K438" s="116">
        <v>43040</v>
      </c>
      <c r="L438" s="116">
        <v>43312</v>
      </c>
      <c r="M438" s="117">
        <f t="shared" si="124"/>
        <v>38.857142857142854</v>
      </c>
      <c r="N438" s="79" t="s">
        <v>21</v>
      </c>
      <c r="O438" s="85">
        <v>3</v>
      </c>
      <c r="P438" s="79"/>
      <c r="Q438" s="88">
        <f t="shared" si="126"/>
        <v>100</v>
      </c>
      <c r="R438" s="89">
        <f t="shared" si="127"/>
        <v>38.857142857142854</v>
      </c>
      <c r="S438" s="89">
        <f t="shared" ca="1" si="128"/>
        <v>38.857142857142854</v>
      </c>
      <c r="T438" s="89">
        <f t="shared" ca="1" si="129"/>
        <v>38.857142857142854</v>
      </c>
      <c r="U438" s="90" t="str">
        <f t="shared" si="132"/>
        <v>SI</v>
      </c>
      <c r="V438" s="148" t="str">
        <f t="shared" si="130"/>
        <v>CUMPLIDO</v>
      </c>
      <c r="W438" s="148" t="str">
        <f t="shared" si="131"/>
        <v>CUMPLIDO</v>
      </c>
      <c r="X438" s="149" t="s">
        <v>500</v>
      </c>
      <c r="Y438" s="149" t="s">
        <v>261</v>
      </c>
      <c r="Z438" s="149">
        <f t="shared" si="136"/>
        <v>1</v>
      </c>
      <c r="AA438" s="149" t="str">
        <f t="shared" si="125"/>
        <v>H6R14 - 1</v>
      </c>
      <c r="AB438" s="60">
        <f t="shared" si="123"/>
        <v>5</v>
      </c>
      <c r="AC438" s="60">
        <f t="shared" si="135"/>
        <v>5</v>
      </c>
      <c r="AD438" s="60" t="str">
        <f t="shared" si="133"/>
        <v>H6R14.</v>
      </c>
      <c r="AE438" s="60" t="str">
        <f t="shared" si="134"/>
        <v>H6R14</v>
      </c>
      <c r="AF438" s="68"/>
      <c r="AG438" s="68"/>
      <c r="AH438" s="68"/>
      <c r="AI438" s="15"/>
      <c r="AJ438" s="15"/>
      <c r="AK438" s="15"/>
      <c r="AL438" s="15"/>
      <c r="AM438" s="15"/>
      <c r="AN438" s="15"/>
      <c r="AO438" s="15"/>
    </row>
    <row r="439" spans="1:41" s="2" customFormat="1" ht="249.95" customHeight="1" x14ac:dyDescent="0.2">
      <c r="A439" s="79">
        <f t="shared" si="122"/>
        <v>385</v>
      </c>
      <c r="B439" s="90">
        <v>438</v>
      </c>
      <c r="C439" s="109" t="s">
        <v>2528</v>
      </c>
      <c r="D439" s="109" t="s">
        <v>39</v>
      </c>
      <c r="E439" s="95" t="s">
        <v>2851</v>
      </c>
      <c r="F439" s="115" t="s">
        <v>62</v>
      </c>
      <c r="G439" s="115" t="s">
        <v>963</v>
      </c>
      <c r="H439" s="115" t="s">
        <v>964</v>
      </c>
      <c r="I439" s="118" t="s">
        <v>965</v>
      </c>
      <c r="J439" s="90">
        <v>2</v>
      </c>
      <c r="K439" s="116">
        <v>43040</v>
      </c>
      <c r="L439" s="116">
        <v>43189</v>
      </c>
      <c r="M439" s="117">
        <f t="shared" si="124"/>
        <v>21.285714285714285</v>
      </c>
      <c r="N439" s="79" t="s">
        <v>21</v>
      </c>
      <c r="O439" s="85">
        <v>2</v>
      </c>
      <c r="P439" s="79"/>
      <c r="Q439" s="88">
        <f t="shared" si="126"/>
        <v>100</v>
      </c>
      <c r="R439" s="89">
        <f t="shared" si="127"/>
        <v>21.285714285714285</v>
      </c>
      <c r="S439" s="89">
        <f t="shared" ca="1" si="128"/>
        <v>21.285714285714285</v>
      </c>
      <c r="T439" s="89">
        <f t="shared" ca="1" si="129"/>
        <v>21.285714285714285</v>
      </c>
      <c r="U439" s="90" t="str">
        <f t="shared" si="132"/>
        <v>SI</v>
      </c>
      <c r="V439" s="148" t="str">
        <f t="shared" si="130"/>
        <v>CUMPLIDO</v>
      </c>
      <c r="W439" s="148" t="str">
        <f t="shared" si="131"/>
        <v>CUMPLIDO</v>
      </c>
      <c r="X439" s="149" t="s">
        <v>500</v>
      </c>
      <c r="Y439" s="149" t="s">
        <v>262</v>
      </c>
      <c r="Z439" s="149">
        <f t="shared" si="136"/>
        <v>1</v>
      </c>
      <c r="AA439" s="149" t="str">
        <f t="shared" si="125"/>
        <v>H9R14 - 1</v>
      </c>
      <c r="AB439" s="60">
        <f t="shared" si="123"/>
        <v>5</v>
      </c>
      <c r="AC439" s="60">
        <f t="shared" si="135"/>
        <v>5</v>
      </c>
      <c r="AD439" s="60" t="str">
        <f t="shared" si="133"/>
        <v>H9R14.</v>
      </c>
      <c r="AE439" s="60" t="str">
        <f t="shared" si="134"/>
        <v>H9R14</v>
      </c>
      <c r="AF439" s="68"/>
      <c r="AG439" s="68"/>
      <c r="AH439" s="68"/>
      <c r="AI439" s="15"/>
      <c r="AJ439" s="15"/>
      <c r="AK439" s="15"/>
      <c r="AL439" s="15"/>
      <c r="AM439" s="15"/>
      <c r="AN439" s="15"/>
      <c r="AO439" s="15"/>
    </row>
    <row r="440" spans="1:41" s="2" customFormat="1" ht="249.95" customHeight="1" x14ac:dyDescent="0.2">
      <c r="A440" s="79">
        <f t="shared" ref="A440:A503" si="137">A439+1</f>
        <v>386</v>
      </c>
      <c r="B440" s="90">
        <v>439</v>
      </c>
      <c r="C440" s="109" t="s">
        <v>2528</v>
      </c>
      <c r="D440" s="109" t="s">
        <v>33</v>
      </c>
      <c r="E440" s="102" t="s">
        <v>1562</v>
      </c>
      <c r="F440" s="115" t="s">
        <v>63</v>
      </c>
      <c r="G440" s="115" t="s">
        <v>1560</v>
      </c>
      <c r="H440" s="115" t="s">
        <v>1563</v>
      </c>
      <c r="I440" s="118" t="s">
        <v>1561</v>
      </c>
      <c r="J440" s="90">
        <v>2</v>
      </c>
      <c r="K440" s="116">
        <v>43040</v>
      </c>
      <c r="L440" s="116">
        <v>43189</v>
      </c>
      <c r="M440" s="117">
        <f t="shared" si="124"/>
        <v>21.285714285714285</v>
      </c>
      <c r="N440" s="79" t="s">
        <v>1482</v>
      </c>
      <c r="O440" s="85">
        <v>2</v>
      </c>
      <c r="P440" s="79"/>
      <c r="Q440" s="88">
        <f t="shared" si="126"/>
        <v>100</v>
      </c>
      <c r="R440" s="89">
        <f t="shared" si="127"/>
        <v>21.285714285714285</v>
      </c>
      <c r="S440" s="89">
        <f t="shared" ca="1" si="128"/>
        <v>21.285714285714285</v>
      </c>
      <c r="T440" s="89">
        <f t="shared" ca="1" si="129"/>
        <v>21.285714285714285</v>
      </c>
      <c r="U440" s="90" t="str">
        <f t="shared" si="132"/>
        <v>SI</v>
      </c>
      <c r="V440" s="148" t="str">
        <f t="shared" si="130"/>
        <v>CUMPLIDO</v>
      </c>
      <c r="W440" s="148" t="str">
        <f t="shared" si="131"/>
        <v>CUMPLIDO</v>
      </c>
      <c r="X440" s="149" t="s">
        <v>500</v>
      </c>
      <c r="Y440" s="149" t="s">
        <v>263</v>
      </c>
      <c r="Z440" s="149">
        <f t="shared" si="136"/>
        <v>1</v>
      </c>
      <c r="AA440" s="149" t="str">
        <f t="shared" si="125"/>
        <v>H11R14 - 1</v>
      </c>
      <c r="AB440" s="60">
        <f t="shared" si="123"/>
        <v>5</v>
      </c>
      <c r="AC440" s="60">
        <f t="shared" si="135"/>
        <v>5</v>
      </c>
      <c r="AD440" s="60" t="str">
        <f t="shared" si="133"/>
        <v>H11R14.</v>
      </c>
      <c r="AE440" s="60" t="str">
        <f t="shared" si="134"/>
        <v>H11R14</v>
      </c>
      <c r="AF440" s="68"/>
      <c r="AG440" s="68"/>
      <c r="AH440" s="68"/>
      <c r="AI440" s="15"/>
      <c r="AJ440" s="15"/>
      <c r="AK440" s="15"/>
      <c r="AL440" s="15"/>
      <c r="AM440" s="15"/>
      <c r="AN440" s="15"/>
      <c r="AO440" s="15"/>
    </row>
    <row r="441" spans="1:41" s="2" customFormat="1" ht="249.95" customHeight="1" x14ac:dyDescent="0.2">
      <c r="A441" s="79">
        <f t="shared" si="137"/>
        <v>387</v>
      </c>
      <c r="B441" s="90">
        <v>440</v>
      </c>
      <c r="C441" s="109" t="s">
        <v>2528</v>
      </c>
      <c r="D441" s="109" t="s">
        <v>40</v>
      </c>
      <c r="E441" s="95" t="s">
        <v>2852</v>
      </c>
      <c r="F441" s="115" t="s">
        <v>64</v>
      </c>
      <c r="G441" s="121" t="s">
        <v>929</v>
      </c>
      <c r="H441" s="102" t="s">
        <v>930</v>
      </c>
      <c r="I441" s="132" t="s">
        <v>889</v>
      </c>
      <c r="J441" s="132">
        <v>3</v>
      </c>
      <c r="K441" s="110">
        <v>43040</v>
      </c>
      <c r="L441" s="110">
        <v>43403</v>
      </c>
      <c r="M441" s="117">
        <f t="shared" si="124"/>
        <v>51.857142857142854</v>
      </c>
      <c r="N441" s="132" t="s">
        <v>28</v>
      </c>
      <c r="O441" s="85">
        <v>0</v>
      </c>
      <c r="P441" s="79"/>
      <c r="Q441" s="88">
        <f t="shared" si="126"/>
        <v>0</v>
      </c>
      <c r="R441" s="89">
        <f t="shared" si="127"/>
        <v>0</v>
      </c>
      <c r="S441" s="89">
        <f t="shared" ca="1" si="128"/>
        <v>0</v>
      </c>
      <c r="T441" s="89">
        <f t="shared" ca="1" si="129"/>
        <v>51.857142857142854</v>
      </c>
      <c r="U441" s="90" t="str">
        <f t="shared" ca="1" si="132"/>
        <v>NO</v>
      </c>
      <c r="V441" s="148" t="str">
        <f t="shared" ca="1" si="130"/>
        <v>VENCIDO</v>
      </c>
      <c r="W441" s="148" t="str">
        <f t="shared" ca="1" si="131"/>
        <v>VENCIDO</v>
      </c>
      <c r="X441" s="149" t="s">
        <v>500</v>
      </c>
      <c r="Y441" s="149" t="s">
        <v>264</v>
      </c>
      <c r="Z441" s="149">
        <f t="shared" si="136"/>
        <v>1</v>
      </c>
      <c r="AA441" s="149" t="str">
        <f t="shared" si="125"/>
        <v>H13R14 - 1</v>
      </c>
      <c r="AB441" s="60">
        <f t="shared" ref="AB441:AB504" ca="1" si="138">IF(V441="VENCIDO",1,IF(V441="PRÓXIMO A VENCER",2,IF(V441="EN TERMINO",3,IF(V441="CON AVANCE",4,IF(V441="CUMPLIDO",5,)))))</f>
        <v>1</v>
      </c>
      <c r="AC441" s="60">
        <f t="shared" ca="1" si="135"/>
        <v>1</v>
      </c>
      <c r="AD441" s="60" t="str">
        <f t="shared" si="133"/>
        <v>H13R14.</v>
      </c>
      <c r="AE441" s="60" t="str">
        <f t="shared" si="134"/>
        <v>H13R14</v>
      </c>
      <c r="AF441" s="68"/>
      <c r="AG441" s="68"/>
      <c r="AH441" s="68"/>
      <c r="AI441" s="15"/>
      <c r="AJ441" s="15"/>
      <c r="AK441" s="15"/>
      <c r="AL441" s="15"/>
      <c r="AM441" s="15"/>
      <c r="AN441" s="15"/>
      <c r="AO441" s="15"/>
    </row>
    <row r="442" spans="1:41" s="2" customFormat="1" ht="249.95" customHeight="1" x14ac:dyDescent="0.2">
      <c r="A442" s="79">
        <f t="shared" si="137"/>
        <v>388</v>
      </c>
      <c r="B442" s="90">
        <v>441</v>
      </c>
      <c r="C442" s="109" t="s">
        <v>2528</v>
      </c>
      <c r="D442" s="109" t="s">
        <v>33</v>
      </c>
      <c r="E442" s="95" t="s">
        <v>2853</v>
      </c>
      <c r="F442" s="115" t="s">
        <v>65</v>
      </c>
      <c r="G442" s="121" t="s">
        <v>931</v>
      </c>
      <c r="H442" s="102" t="s">
        <v>932</v>
      </c>
      <c r="I442" s="79" t="s">
        <v>933</v>
      </c>
      <c r="J442" s="132">
        <v>1</v>
      </c>
      <c r="K442" s="110">
        <v>43040</v>
      </c>
      <c r="L442" s="110">
        <v>43099</v>
      </c>
      <c r="M442" s="117">
        <f t="shared" si="124"/>
        <v>8.4285714285714288</v>
      </c>
      <c r="N442" s="79" t="s">
        <v>934</v>
      </c>
      <c r="O442" s="85">
        <v>1</v>
      </c>
      <c r="P442" s="79"/>
      <c r="Q442" s="88">
        <f t="shared" si="126"/>
        <v>100</v>
      </c>
      <c r="R442" s="89">
        <f t="shared" si="127"/>
        <v>8.4285714285714288</v>
      </c>
      <c r="S442" s="89">
        <f t="shared" ca="1" si="128"/>
        <v>8.4285714285714288</v>
      </c>
      <c r="T442" s="89">
        <f t="shared" ca="1" si="129"/>
        <v>8.4285714285714288</v>
      </c>
      <c r="U442" s="90" t="str">
        <f t="shared" si="132"/>
        <v>SI</v>
      </c>
      <c r="V442" s="148" t="str">
        <f t="shared" si="130"/>
        <v>CUMPLIDO</v>
      </c>
      <c r="W442" s="148" t="str">
        <f t="shared" si="131"/>
        <v>CUMPLIDO</v>
      </c>
      <c r="X442" s="149" t="s">
        <v>500</v>
      </c>
      <c r="Y442" s="149" t="s">
        <v>265</v>
      </c>
      <c r="Z442" s="149">
        <f t="shared" si="136"/>
        <v>1</v>
      </c>
      <c r="AA442" s="149" t="str">
        <f t="shared" si="125"/>
        <v>H14R14 - 1</v>
      </c>
      <c r="AB442" s="60">
        <f t="shared" si="138"/>
        <v>5</v>
      </c>
      <c r="AC442" s="60">
        <f t="shared" si="135"/>
        <v>5</v>
      </c>
      <c r="AD442" s="60" t="str">
        <f t="shared" si="133"/>
        <v>H14R14.</v>
      </c>
      <c r="AE442" s="60" t="str">
        <f t="shared" si="134"/>
        <v>H14R14</v>
      </c>
      <c r="AF442" s="68"/>
      <c r="AG442" s="68"/>
      <c r="AH442" s="68"/>
      <c r="AI442" s="15"/>
      <c r="AJ442" s="15"/>
      <c r="AK442" s="15"/>
      <c r="AL442" s="15"/>
      <c r="AM442" s="15"/>
      <c r="AN442" s="15"/>
      <c r="AO442" s="15"/>
    </row>
    <row r="443" spans="1:41" s="2" customFormat="1" ht="249.95" customHeight="1" x14ac:dyDescent="0.2">
      <c r="A443" s="79">
        <f t="shared" si="137"/>
        <v>389</v>
      </c>
      <c r="B443" s="90">
        <v>442</v>
      </c>
      <c r="C443" s="109" t="s">
        <v>2528</v>
      </c>
      <c r="D443" s="109" t="s">
        <v>33</v>
      </c>
      <c r="E443" s="95" t="s">
        <v>2837</v>
      </c>
      <c r="F443" s="115" t="s">
        <v>1892</v>
      </c>
      <c r="G443" s="103" t="s">
        <v>899</v>
      </c>
      <c r="H443" s="103" t="s">
        <v>900</v>
      </c>
      <c r="I443" s="105" t="s">
        <v>935</v>
      </c>
      <c r="J443" s="132">
        <v>2</v>
      </c>
      <c r="K443" s="110">
        <v>43132</v>
      </c>
      <c r="L443" s="110">
        <v>43159</v>
      </c>
      <c r="M443" s="117">
        <f t="shared" si="124"/>
        <v>3.8571428571428572</v>
      </c>
      <c r="N443" s="132" t="s">
        <v>28</v>
      </c>
      <c r="O443" s="85">
        <v>2</v>
      </c>
      <c r="P443" s="79"/>
      <c r="Q443" s="88">
        <f t="shared" si="126"/>
        <v>100</v>
      </c>
      <c r="R443" s="89">
        <f t="shared" si="127"/>
        <v>3.8571428571428572</v>
      </c>
      <c r="S443" s="89">
        <f t="shared" ca="1" si="128"/>
        <v>3.8571428571428572</v>
      </c>
      <c r="T443" s="89">
        <f t="shared" ca="1" si="129"/>
        <v>3.8571428571428572</v>
      </c>
      <c r="U443" s="90" t="str">
        <f t="shared" si="132"/>
        <v>SI</v>
      </c>
      <c r="V443" s="148" t="str">
        <f t="shared" si="130"/>
        <v>CUMPLIDO</v>
      </c>
      <c r="W443" s="148" t="str">
        <f t="shared" si="131"/>
        <v>CUMPLIDO</v>
      </c>
      <c r="X443" s="149" t="s">
        <v>500</v>
      </c>
      <c r="Y443" s="149" t="s">
        <v>266</v>
      </c>
      <c r="Z443" s="149">
        <f t="shared" si="136"/>
        <v>1</v>
      </c>
      <c r="AA443" s="149" t="str">
        <f t="shared" si="125"/>
        <v>H16R14 - 1</v>
      </c>
      <c r="AB443" s="60">
        <f t="shared" si="138"/>
        <v>5</v>
      </c>
      <c r="AC443" s="60">
        <f t="shared" si="135"/>
        <v>5</v>
      </c>
      <c r="AD443" s="60" t="str">
        <f t="shared" si="133"/>
        <v>H16R14.</v>
      </c>
      <c r="AE443" s="60" t="str">
        <f t="shared" si="134"/>
        <v>H16R14</v>
      </c>
      <c r="AF443" s="68"/>
      <c r="AG443" s="68"/>
      <c r="AH443" s="68" t="s">
        <v>562</v>
      </c>
      <c r="AI443" s="15"/>
      <c r="AJ443" s="15"/>
      <c r="AK443" s="15"/>
      <c r="AL443" s="15"/>
      <c r="AM443" s="15"/>
      <c r="AN443" s="15"/>
      <c r="AO443" s="15"/>
    </row>
    <row r="444" spans="1:41" s="2" customFormat="1" ht="249.95" customHeight="1" x14ac:dyDescent="0.2">
      <c r="A444" s="79">
        <f t="shared" si="137"/>
        <v>390</v>
      </c>
      <c r="B444" s="90">
        <v>443</v>
      </c>
      <c r="C444" s="109" t="s">
        <v>2572</v>
      </c>
      <c r="D444" s="109" t="s">
        <v>33</v>
      </c>
      <c r="E444" s="95" t="s">
        <v>2838</v>
      </c>
      <c r="F444" s="115" t="s">
        <v>66</v>
      </c>
      <c r="G444" s="102" t="s">
        <v>936</v>
      </c>
      <c r="H444" s="102" t="s">
        <v>937</v>
      </c>
      <c r="I444" s="132" t="s">
        <v>938</v>
      </c>
      <c r="J444" s="144">
        <v>1</v>
      </c>
      <c r="K444" s="110">
        <v>43132</v>
      </c>
      <c r="L444" s="110">
        <v>43159</v>
      </c>
      <c r="M444" s="117">
        <f t="shared" si="124"/>
        <v>3.8571428571428572</v>
      </c>
      <c r="N444" s="132" t="s">
        <v>28</v>
      </c>
      <c r="O444" s="85">
        <v>1</v>
      </c>
      <c r="P444" s="79"/>
      <c r="Q444" s="88">
        <f t="shared" si="126"/>
        <v>100</v>
      </c>
      <c r="R444" s="89">
        <f t="shared" si="127"/>
        <v>3.8571428571428572</v>
      </c>
      <c r="S444" s="89">
        <f t="shared" ca="1" si="128"/>
        <v>3.8571428571428572</v>
      </c>
      <c r="T444" s="89">
        <f t="shared" ca="1" si="129"/>
        <v>3.8571428571428572</v>
      </c>
      <c r="U444" s="90" t="str">
        <f t="shared" si="132"/>
        <v>SI</v>
      </c>
      <c r="V444" s="148" t="str">
        <f t="shared" si="130"/>
        <v>CUMPLIDO</v>
      </c>
      <c r="W444" s="148" t="str">
        <f t="shared" si="131"/>
        <v>CUMPLIDO</v>
      </c>
      <c r="X444" s="149" t="s">
        <v>500</v>
      </c>
      <c r="Y444" s="149" t="s">
        <v>267</v>
      </c>
      <c r="Z444" s="149">
        <f t="shared" si="136"/>
        <v>1</v>
      </c>
      <c r="AA444" s="149" t="str">
        <f t="shared" si="125"/>
        <v>H17R14 - 1</v>
      </c>
      <c r="AB444" s="60">
        <f t="shared" si="138"/>
        <v>5</v>
      </c>
      <c r="AC444" s="60">
        <f t="shared" si="135"/>
        <v>5</v>
      </c>
      <c r="AD444" s="60" t="str">
        <f t="shared" si="133"/>
        <v>H17R14.</v>
      </c>
      <c r="AE444" s="60" t="str">
        <f t="shared" si="134"/>
        <v>H17R14</v>
      </c>
      <c r="AF444" s="68"/>
      <c r="AG444" s="68"/>
      <c r="AH444" s="68"/>
      <c r="AI444" s="15"/>
      <c r="AJ444" s="15"/>
      <c r="AK444" s="15"/>
      <c r="AL444" s="15"/>
      <c r="AM444" s="15"/>
      <c r="AN444" s="15"/>
      <c r="AO444" s="15"/>
    </row>
    <row r="445" spans="1:41" s="2" customFormat="1" ht="249.95" customHeight="1" x14ac:dyDescent="0.2">
      <c r="A445" s="79">
        <f t="shared" si="137"/>
        <v>391</v>
      </c>
      <c r="B445" s="90">
        <v>444</v>
      </c>
      <c r="C445" s="109" t="s">
        <v>2528</v>
      </c>
      <c r="D445" s="109" t="s">
        <v>33</v>
      </c>
      <c r="E445" s="95" t="s">
        <v>2573</v>
      </c>
      <c r="F445" s="115" t="s">
        <v>67</v>
      </c>
      <c r="G445" s="121" t="s">
        <v>939</v>
      </c>
      <c r="H445" s="102" t="s">
        <v>940</v>
      </c>
      <c r="I445" s="79" t="s">
        <v>941</v>
      </c>
      <c r="J445" s="132">
        <v>2</v>
      </c>
      <c r="K445" s="110">
        <v>43040</v>
      </c>
      <c r="L445" s="110">
        <v>43281</v>
      </c>
      <c r="M445" s="117">
        <f t="shared" si="124"/>
        <v>34.428571428571431</v>
      </c>
      <c r="N445" s="132" t="s">
        <v>28</v>
      </c>
      <c r="O445" s="85">
        <v>0</v>
      </c>
      <c r="P445" s="79"/>
      <c r="Q445" s="88">
        <f t="shared" si="126"/>
        <v>0</v>
      </c>
      <c r="R445" s="89">
        <f t="shared" si="127"/>
        <v>0</v>
      </c>
      <c r="S445" s="89">
        <f t="shared" ca="1" si="128"/>
        <v>0</v>
      </c>
      <c r="T445" s="89">
        <f t="shared" ca="1" si="129"/>
        <v>34.428571428571431</v>
      </c>
      <c r="U445" s="90" t="str">
        <f t="shared" ca="1" si="132"/>
        <v>NO</v>
      </c>
      <c r="V445" s="148" t="str">
        <f t="shared" ca="1" si="130"/>
        <v>VENCIDO</v>
      </c>
      <c r="W445" s="148" t="str">
        <f t="shared" ca="1" si="131"/>
        <v>VENCIDO</v>
      </c>
      <c r="X445" s="149" t="s">
        <v>500</v>
      </c>
      <c r="Y445" s="149" t="s">
        <v>268</v>
      </c>
      <c r="Z445" s="149">
        <f t="shared" si="136"/>
        <v>1</v>
      </c>
      <c r="AA445" s="149" t="str">
        <f t="shared" si="125"/>
        <v>H19R14 - 1</v>
      </c>
      <c r="AB445" s="60">
        <f t="shared" ca="1" si="138"/>
        <v>1</v>
      </c>
      <c r="AC445" s="60">
        <f t="shared" ca="1" si="135"/>
        <v>1</v>
      </c>
      <c r="AD445" s="60" t="str">
        <f t="shared" si="133"/>
        <v>H19R14.</v>
      </c>
      <c r="AE445" s="60" t="str">
        <f t="shared" si="134"/>
        <v>H19R14</v>
      </c>
      <c r="AF445" s="68"/>
      <c r="AG445" s="68"/>
      <c r="AH445" s="68"/>
      <c r="AI445" s="15"/>
      <c r="AJ445" s="15"/>
      <c r="AK445" s="15"/>
      <c r="AL445" s="15"/>
      <c r="AM445" s="15"/>
      <c r="AN445" s="15"/>
      <c r="AO445" s="15"/>
    </row>
    <row r="446" spans="1:41" s="2" customFormat="1" ht="249.95" customHeight="1" x14ac:dyDescent="0.2">
      <c r="A446" s="79">
        <f t="shared" si="137"/>
        <v>392</v>
      </c>
      <c r="B446" s="90">
        <v>445</v>
      </c>
      <c r="C446" s="109" t="s">
        <v>2528</v>
      </c>
      <c r="D446" s="109" t="s">
        <v>33</v>
      </c>
      <c r="E446" s="95" t="s">
        <v>2574</v>
      </c>
      <c r="F446" s="115" t="s">
        <v>68</v>
      </c>
      <c r="G446" s="121" t="s">
        <v>942</v>
      </c>
      <c r="H446" s="102" t="s">
        <v>943</v>
      </c>
      <c r="I446" s="120" t="s">
        <v>944</v>
      </c>
      <c r="J446" s="144">
        <v>4</v>
      </c>
      <c r="K446" s="110">
        <v>43040</v>
      </c>
      <c r="L446" s="110">
        <v>43403</v>
      </c>
      <c r="M446" s="117">
        <f t="shared" si="124"/>
        <v>51.857142857142854</v>
      </c>
      <c r="N446" s="132" t="s">
        <v>28</v>
      </c>
      <c r="O446" s="85">
        <v>0</v>
      </c>
      <c r="P446" s="79"/>
      <c r="Q446" s="88">
        <f t="shared" si="126"/>
        <v>0</v>
      </c>
      <c r="R446" s="89">
        <f t="shared" si="127"/>
        <v>0</v>
      </c>
      <c r="S446" s="89">
        <f t="shared" ca="1" si="128"/>
        <v>0</v>
      </c>
      <c r="T446" s="89">
        <f t="shared" ca="1" si="129"/>
        <v>51.857142857142854</v>
      </c>
      <c r="U446" s="90" t="str">
        <f t="shared" ca="1" si="132"/>
        <v>NO</v>
      </c>
      <c r="V446" s="148" t="str">
        <f t="shared" ca="1" si="130"/>
        <v>VENCIDO</v>
      </c>
      <c r="W446" s="148" t="str">
        <f t="shared" ca="1" si="131"/>
        <v>VENCIDO</v>
      </c>
      <c r="X446" s="149" t="s">
        <v>500</v>
      </c>
      <c r="Y446" s="149" t="s">
        <v>269</v>
      </c>
      <c r="Z446" s="149">
        <f t="shared" si="136"/>
        <v>1</v>
      </c>
      <c r="AA446" s="149" t="str">
        <f t="shared" si="125"/>
        <v>H20R14 - 1</v>
      </c>
      <c r="AB446" s="60">
        <f t="shared" ca="1" si="138"/>
        <v>1</v>
      </c>
      <c r="AC446" s="60">
        <f t="shared" ca="1" si="135"/>
        <v>1</v>
      </c>
      <c r="AD446" s="60" t="str">
        <f t="shared" si="133"/>
        <v>H20R14.</v>
      </c>
      <c r="AE446" s="60" t="str">
        <f t="shared" si="134"/>
        <v>H20R14</v>
      </c>
      <c r="AF446" s="68"/>
      <c r="AG446" s="68"/>
      <c r="AH446" s="68"/>
      <c r="AI446" s="15"/>
      <c r="AJ446" s="15"/>
      <c r="AK446" s="15"/>
      <c r="AL446" s="15"/>
      <c r="AM446" s="15"/>
      <c r="AN446" s="15"/>
      <c r="AO446" s="15"/>
    </row>
    <row r="447" spans="1:41" s="2" customFormat="1" ht="249.95" customHeight="1" x14ac:dyDescent="0.2">
      <c r="A447" s="79">
        <f t="shared" si="137"/>
        <v>393</v>
      </c>
      <c r="B447" s="90">
        <v>446</v>
      </c>
      <c r="C447" s="109" t="s">
        <v>2566</v>
      </c>
      <c r="D447" s="109" t="s">
        <v>33</v>
      </c>
      <c r="E447" s="95" t="s">
        <v>2507</v>
      </c>
      <c r="F447" s="145" t="s">
        <v>948</v>
      </c>
      <c r="G447" s="102" t="s">
        <v>1893</v>
      </c>
      <c r="H447" s="102" t="s">
        <v>945</v>
      </c>
      <c r="I447" s="132" t="s">
        <v>9</v>
      </c>
      <c r="J447" s="132">
        <v>1</v>
      </c>
      <c r="K447" s="110">
        <v>43160</v>
      </c>
      <c r="L447" s="110">
        <v>43189</v>
      </c>
      <c r="M447" s="117">
        <f t="shared" si="124"/>
        <v>4.1428571428571432</v>
      </c>
      <c r="N447" s="132" t="s">
        <v>28</v>
      </c>
      <c r="O447" s="85">
        <v>1</v>
      </c>
      <c r="P447" s="79"/>
      <c r="Q447" s="88">
        <f t="shared" si="126"/>
        <v>100</v>
      </c>
      <c r="R447" s="89">
        <f t="shared" si="127"/>
        <v>4.1428571428571432</v>
      </c>
      <c r="S447" s="89">
        <f t="shared" ca="1" si="128"/>
        <v>4.1428571428571432</v>
      </c>
      <c r="T447" s="89">
        <f t="shared" ca="1" si="129"/>
        <v>4.1428571428571432</v>
      </c>
      <c r="U447" s="90" t="str">
        <f t="shared" si="132"/>
        <v>SI</v>
      </c>
      <c r="V447" s="148" t="str">
        <f t="shared" si="130"/>
        <v>CUMPLIDO</v>
      </c>
      <c r="W447" s="148" t="str">
        <f t="shared" si="131"/>
        <v>CUMPLIDO</v>
      </c>
      <c r="X447" s="149" t="s">
        <v>500</v>
      </c>
      <c r="Y447" s="149" t="s">
        <v>270</v>
      </c>
      <c r="Z447" s="149">
        <f t="shared" si="136"/>
        <v>1</v>
      </c>
      <c r="AA447" s="149" t="str">
        <f t="shared" si="125"/>
        <v>H21R14 - 1</v>
      </c>
      <c r="AB447" s="60">
        <f t="shared" si="138"/>
        <v>5</v>
      </c>
      <c r="AC447" s="60">
        <f t="shared" si="135"/>
        <v>5</v>
      </c>
      <c r="AD447" s="60" t="str">
        <f t="shared" si="133"/>
        <v>H21R14.</v>
      </c>
      <c r="AE447" s="60" t="str">
        <f t="shared" si="134"/>
        <v>H21R14</v>
      </c>
      <c r="AF447" s="68"/>
      <c r="AG447" s="68"/>
      <c r="AH447" s="68"/>
      <c r="AI447" s="15"/>
      <c r="AJ447" s="15"/>
      <c r="AK447" s="15"/>
      <c r="AL447" s="15"/>
      <c r="AM447" s="15"/>
      <c r="AN447" s="15"/>
      <c r="AO447" s="15"/>
    </row>
    <row r="448" spans="1:41" s="2" customFormat="1" ht="249.95" customHeight="1" x14ac:dyDescent="0.2">
      <c r="A448" s="79"/>
      <c r="B448" s="90">
        <v>447</v>
      </c>
      <c r="C448" s="109"/>
      <c r="D448" s="109" t="s">
        <v>33</v>
      </c>
      <c r="E448" s="95" t="s">
        <v>947</v>
      </c>
      <c r="F448" s="145" t="s">
        <v>69</v>
      </c>
      <c r="G448" s="102" t="s">
        <v>1894</v>
      </c>
      <c r="H448" s="102" t="s">
        <v>946</v>
      </c>
      <c r="I448" s="132" t="s">
        <v>8</v>
      </c>
      <c r="J448" s="132">
        <v>1</v>
      </c>
      <c r="K448" s="110">
        <v>43040</v>
      </c>
      <c r="L448" s="110">
        <v>43099</v>
      </c>
      <c r="M448" s="117">
        <f t="shared" si="124"/>
        <v>8.4285714285714288</v>
      </c>
      <c r="N448" s="132" t="s">
        <v>28</v>
      </c>
      <c r="O448" s="85">
        <v>1</v>
      </c>
      <c r="P448" s="79"/>
      <c r="Q448" s="88">
        <f t="shared" si="126"/>
        <v>100</v>
      </c>
      <c r="R448" s="89">
        <f t="shared" si="127"/>
        <v>8.4285714285714288</v>
      </c>
      <c r="S448" s="89">
        <f t="shared" ca="1" si="128"/>
        <v>8.4285714285714288</v>
      </c>
      <c r="T448" s="89">
        <f t="shared" ca="1" si="129"/>
        <v>8.4285714285714288</v>
      </c>
      <c r="U448" s="90" t="str">
        <f t="shared" si="132"/>
        <v>NO</v>
      </c>
      <c r="V448" s="148" t="str">
        <f t="shared" si="130"/>
        <v>CUMPLIDO</v>
      </c>
      <c r="W448" s="148" t="str">
        <f t="shared" si="131"/>
        <v/>
      </c>
      <c r="X448" s="149" t="s">
        <v>500</v>
      </c>
      <c r="Y448" s="149" t="s">
        <v>270</v>
      </c>
      <c r="Z448" s="149">
        <f t="shared" si="136"/>
        <v>2</v>
      </c>
      <c r="AA448" s="149" t="str">
        <f t="shared" si="125"/>
        <v>H21R14 - 2</v>
      </c>
      <c r="AB448" s="60">
        <f t="shared" si="138"/>
        <v>5</v>
      </c>
      <c r="AC448" s="60">
        <f t="shared" si="135"/>
        <v>5</v>
      </c>
      <c r="AD448" s="60" t="str">
        <f t="shared" si="133"/>
        <v>H21R14.</v>
      </c>
      <c r="AE448" s="60" t="str">
        <f t="shared" si="134"/>
        <v>H21R14</v>
      </c>
      <c r="AF448" s="68"/>
      <c r="AG448" s="68"/>
      <c r="AH448" s="68"/>
      <c r="AI448" s="15"/>
      <c r="AJ448" s="15"/>
      <c r="AK448" s="15"/>
      <c r="AL448" s="15"/>
      <c r="AM448" s="15"/>
      <c r="AN448" s="15"/>
      <c r="AO448" s="15"/>
    </row>
    <row r="449" spans="1:41" s="2" customFormat="1" ht="249.95" customHeight="1" x14ac:dyDescent="0.2">
      <c r="A449" s="79">
        <v>394</v>
      </c>
      <c r="B449" s="90">
        <v>448</v>
      </c>
      <c r="C449" s="109" t="s">
        <v>2528</v>
      </c>
      <c r="D449" s="109" t="s">
        <v>33</v>
      </c>
      <c r="E449" s="95" t="s">
        <v>1567</v>
      </c>
      <c r="F449" s="145" t="s">
        <v>1568</v>
      </c>
      <c r="G449" s="145" t="s">
        <v>1564</v>
      </c>
      <c r="H449" s="145" t="s">
        <v>1565</v>
      </c>
      <c r="I449" s="141" t="s">
        <v>1566</v>
      </c>
      <c r="J449" s="90">
        <v>1</v>
      </c>
      <c r="K449" s="143">
        <v>43040</v>
      </c>
      <c r="L449" s="143">
        <v>43099</v>
      </c>
      <c r="M449" s="117">
        <f t="shared" si="124"/>
        <v>8.4285714285714288</v>
      </c>
      <c r="N449" s="79" t="s">
        <v>1482</v>
      </c>
      <c r="O449" s="85">
        <v>1</v>
      </c>
      <c r="P449" s="79"/>
      <c r="Q449" s="88">
        <f t="shared" si="126"/>
        <v>100</v>
      </c>
      <c r="R449" s="89">
        <f t="shared" si="127"/>
        <v>8.4285714285714288</v>
      </c>
      <c r="S449" s="89">
        <f t="shared" ca="1" si="128"/>
        <v>8.4285714285714288</v>
      </c>
      <c r="T449" s="89">
        <f t="shared" ca="1" si="129"/>
        <v>8.4285714285714288</v>
      </c>
      <c r="U449" s="90" t="str">
        <f t="shared" si="132"/>
        <v>SI</v>
      </c>
      <c r="V449" s="148" t="str">
        <f t="shared" si="130"/>
        <v>CUMPLIDO</v>
      </c>
      <c r="W449" s="148" t="str">
        <f t="shared" si="131"/>
        <v>CUMPLIDO</v>
      </c>
      <c r="X449" s="149" t="s">
        <v>500</v>
      </c>
      <c r="Y449" s="149" t="s">
        <v>271</v>
      </c>
      <c r="Z449" s="149">
        <f t="shared" si="136"/>
        <v>1</v>
      </c>
      <c r="AA449" s="149" t="str">
        <f t="shared" si="125"/>
        <v>H22R14 - 1</v>
      </c>
      <c r="AB449" s="60">
        <f t="shared" si="138"/>
        <v>5</v>
      </c>
      <c r="AC449" s="60">
        <f t="shared" si="135"/>
        <v>5</v>
      </c>
      <c r="AD449" s="60" t="str">
        <f t="shared" si="133"/>
        <v>H22R14.</v>
      </c>
      <c r="AE449" s="60" t="str">
        <f t="shared" si="134"/>
        <v>H22R14</v>
      </c>
      <c r="AF449" s="68"/>
      <c r="AG449" s="68"/>
      <c r="AH449" s="68"/>
      <c r="AI449" s="15"/>
      <c r="AJ449" s="15"/>
      <c r="AK449" s="15"/>
      <c r="AL449" s="15"/>
      <c r="AM449" s="15"/>
      <c r="AN449" s="15"/>
      <c r="AO449" s="15"/>
    </row>
    <row r="450" spans="1:41" s="2" customFormat="1" ht="249.95" customHeight="1" x14ac:dyDescent="0.2">
      <c r="A450" s="79">
        <f t="shared" si="137"/>
        <v>395</v>
      </c>
      <c r="B450" s="90">
        <v>449</v>
      </c>
      <c r="C450" s="109" t="s">
        <v>2527</v>
      </c>
      <c r="D450" s="109" t="s">
        <v>33</v>
      </c>
      <c r="E450" s="115" t="s">
        <v>1302</v>
      </c>
      <c r="F450" s="115" t="s">
        <v>70</v>
      </c>
      <c r="G450" s="95" t="s">
        <v>1303</v>
      </c>
      <c r="H450" s="95" t="s">
        <v>1300</v>
      </c>
      <c r="I450" s="118" t="s">
        <v>1301</v>
      </c>
      <c r="J450" s="90">
        <v>2</v>
      </c>
      <c r="K450" s="116">
        <v>43040</v>
      </c>
      <c r="L450" s="116">
        <v>43403</v>
      </c>
      <c r="M450" s="117">
        <f t="shared" si="124"/>
        <v>51.857142857142854</v>
      </c>
      <c r="N450" s="79" t="s">
        <v>1236</v>
      </c>
      <c r="O450" s="85">
        <v>2</v>
      </c>
      <c r="P450" s="79"/>
      <c r="Q450" s="88">
        <f t="shared" si="126"/>
        <v>100</v>
      </c>
      <c r="R450" s="89">
        <f t="shared" si="127"/>
        <v>51.857142857142854</v>
      </c>
      <c r="S450" s="89">
        <f t="shared" ca="1" si="128"/>
        <v>51.857142857142854</v>
      </c>
      <c r="T450" s="89">
        <f t="shared" ca="1" si="129"/>
        <v>51.857142857142854</v>
      </c>
      <c r="U450" s="90" t="str">
        <f t="shared" si="132"/>
        <v>SI</v>
      </c>
      <c r="V450" s="148" t="str">
        <f t="shared" si="130"/>
        <v>CUMPLIDO</v>
      </c>
      <c r="W450" s="148" t="str">
        <f t="shared" si="131"/>
        <v>CUMPLIDO</v>
      </c>
      <c r="X450" s="149" t="s">
        <v>500</v>
      </c>
      <c r="Y450" s="149" t="s">
        <v>272</v>
      </c>
      <c r="Z450" s="149">
        <f t="shared" si="136"/>
        <v>1</v>
      </c>
      <c r="AA450" s="149" t="str">
        <f t="shared" si="125"/>
        <v>H25R14 - 1</v>
      </c>
      <c r="AB450" s="60">
        <f t="shared" si="138"/>
        <v>5</v>
      </c>
      <c r="AC450" s="60">
        <f t="shared" si="135"/>
        <v>5</v>
      </c>
      <c r="AD450" s="60" t="str">
        <f t="shared" si="133"/>
        <v>H25R14.</v>
      </c>
      <c r="AE450" s="60" t="str">
        <f t="shared" si="134"/>
        <v>H25R14</v>
      </c>
      <c r="AF450" s="68"/>
      <c r="AG450" s="68"/>
      <c r="AH450" s="68"/>
      <c r="AI450" s="15"/>
      <c r="AJ450" s="15"/>
      <c r="AK450" s="15"/>
      <c r="AL450" s="15"/>
      <c r="AM450" s="15"/>
      <c r="AN450" s="15"/>
      <c r="AO450" s="15"/>
    </row>
    <row r="451" spans="1:41" s="2" customFormat="1" ht="249.95" customHeight="1" x14ac:dyDescent="0.2">
      <c r="A451" s="79">
        <f t="shared" si="137"/>
        <v>396</v>
      </c>
      <c r="B451" s="90">
        <v>450</v>
      </c>
      <c r="C451" s="109" t="s">
        <v>2528</v>
      </c>
      <c r="D451" s="109" t="s">
        <v>33</v>
      </c>
      <c r="E451" s="115" t="s">
        <v>1571</v>
      </c>
      <c r="F451" s="145" t="s">
        <v>71</v>
      </c>
      <c r="G451" s="115" t="s">
        <v>1569</v>
      </c>
      <c r="H451" s="115" t="s">
        <v>1572</v>
      </c>
      <c r="I451" s="118" t="s">
        <v>1570</v>
      </c>
      <c r="J451" s="90">
        <v>2</v>
      </c>
      <c r="K451" s="116">
        <v>43040</v>
      </c>
      <c r="L451" s="116">
        <v>43189</v>
      </c>
      <c r="M451" s="117">
        <f t="shared" si="124"/>
        <v>21.285714285714285</v>
      </c>
      <c r="N451" s="79" t="s">
        <v>1482</v>
      </c>
      <c r="O451" s="85">
        <v>2</v>
      </c>
      <c r="P451" s="79"/>
      <c r="Q451" s="88">
        <f t="shared" si="126"/>
        <v>100</v>
      </c>
      <c r="R451" s="89">
        <f t="shared" si="127"/>
        <v>21.285714285714285</v>
      </c>
      <c r="S451" s="89">
        <f t="shared" ca="1" si="128"/>
        <v>21.285714285714285</v>
      </c>
      <c r="T451" s="89">
        <f t="shared" ca="1" si="129"/>
        <v>21.285714285714285</v>
      </c>
      <c r="U451" s="90" t="str">
        <f t="shared" si="132"/>
        <v>SI</v>
      </c>
      <c r="V451" s="148" t="str">
        <f t="shared" si="130"/>
        <v>CUMPLIDO</v>
      </c>
      <c r="W451" s="148" t="str">
        <f t="shared" si="131"/>
        <v>CUMPLIDO</v>
      </c>
      <c r="X451" s="149" t="s">
        <v>500</v>
      </c>
      <c r="Y451" s="149" t="s">
        <v>273</v>
      </c>
      <c r="Z451" s="149">
        <f t="shared" si="136"/>
        <v>1</v>
      </c>
      <c r="AA451" s="149" t="str">
        <f t="shared" si="125"/>
        <v>H27R14 - 1</v>
      </c>
      <c r="AB451" s="60">
        <f t="shared" si="138"/>
        <v>5</v>
      </c>
      <c r="AC451" s="60">
        <f t="shared" si="135"/>
        <v>5</v>
      </c>
      <c r="AD451" s="60" t="str">
        <f t="shared" si="133"/>
        <v>H27R14.</v>
      </c>
      <c r="AE451" s="60" t="str">
        <f t="shared" si="134"/>
        <v>H27R14</v>
      </c>
      <c r="AF451" s="68"/>
      <c r="AG451" s="68"/>
      <c r="AH451" s="68"/>
      <c r="AI451" s="15"/>
      <c r="AJ451" s="15"/>
      <c r="AK451" s="15"/>
      <c r="AL451" s="15"/>
      <c r="AM451" s="15"/>
      <c r="AN451" s="15"/>
      <c r="AO451" s="15"/>
    </row>
    <row r="452" spans="1:41" s="2" customFormat="1" ht="196.5" customHeight="1" x14ac:dyDescent="0.2">
      <c r="A452" s="79">
        <f t="shared" si="137"/>
        <v>397</v>
      </c>
      <c r="B452" s="90">
        <v>451</v>
      </c>
      <c r="C452" s="109" t="s">
        <v>2527</v>
      </c>
      <c r="D452" s="109" t="s">
        <v>33</v>
      </c>
      <c r="E452" s="115" t="s">
        <v>1306</v>
      </c>
      <c r="F452" s="145" t="s">
        <v>1307</v>
      </c>
      <c r="G452" s="115" t="s">
        <v>1304</v>
      </c>
      <c r="H452" s="115" t="s">
        <v>1305</v>
      </c>
      <c r="I452" s="118" t="s">
        <v>1301</v>
      </c>
      <c r="J452" s="90">
        <v>2</v>
      </c>
      <c r="K452" s="116">
        <v>43040</v>
      </c>
      <c r="L452" s="116">
        <v>43281</v>
      </c>
      <c r="M452" s="117">
        <f t="shared" ref="M452:M515" si="139">(+L452-K452)/7</f>
        <v>34.428571428571431</v>
      </c>
      <c r="N452" s="79" t="s">
        <v>1236</v>
      </c>
      <c r="O452" s="85">
        <v>2</v>
      </c>
      <c r="P452" s="79"/>
      <c r="Q452" s="88">
        <f t="shared" si="126"/>
        <v>100</v>
      </c>
      <c r="R452" s="89">
        <f t="shared" si="127"/>
        <v>34.428571428571431</v>
      </c>
      <c r="S452" s="89">
        <f t="shared" ca="1" si="128"/>
        <v>34.428571428571431</v>
      </c>
      <c r="T452" s="89">
        <f t="shared" ca="1" si="129"/>
        <v>34.428571428571431</v>
      </c>
      <c r="U452" s="90" t="str">
        <f t="shared" si="132"/>
        <v>SI</v>
      </c>
      <c r="V452" s="148" t="str">
        <f t="shared" si="130"/>
        <v>CUMPLIDO</v>
      </c>
      <c r="W452" s="148" t="str">
        <f t="shared" si="131"/>
        <v>CUMPLIDO</v>
      </c>
      <c r="X452" s="149" t="s">
        <v>500</v>
      </c>
      <c r="Y452" s="149" t="s">
        <v>274</v>
      </c>
      <c r="Z452" s="149">
        <f t="shared" si="136"/>
        <v>1</v>
      </c>
      <c r="AA452" s="149" t="str">
        <f t="shared" ref="AA452:AA515" si="140">CONCATENATE(Y452," - ",Z452)</f>
        <v>H28R14 - 1</v>
      </c>
      <c r="AB452" s="60">
        <f t="shared" si="138"/>
        <v>5</v>
      </c>
      <c r="AC452" s="60">
        <f t="shared" si="135"/>
        <v>5</v>
      </c>
      <c r="AD452" s="60" t="str">
        <f t="shared" si="133"/>
        <v>H28R14.</v>
      </c>
      <c r="AE452" s="60" t="str">
        <f t="shared" si="134"/>
        <v>H28R14</v>
      </c>
      <c r="AF452" s="68"/>
      <c r="AG452" s="68"/>
      <c r="AH452" s="68"/>
      <c r="AI452" s="15"/>
      <c r="AJ452" s="15"/>
      <c r="AK452" s="15"/>
      <c r="AL452" s="15"/>
      <c r="AM452" s="15"/>
      <c r="AN452" s="15"/>
      <c r="AO452" s="15"/>
    </row>
    <row r="453" spans="1:41" s="2" customFormat="1" ht="249.95" customHeight="1" x14ac:dyDescent="0.2">
      <c r="A453" s="79">
        <f t="shared" si="137"/>
        <v>398</v>
      </c>
      <c r="B453" s="90">
        <v>452</v>
      </c>
      <c r="C453" s="109" t="s">
        <v>2527</v>
      </c>
      <c r="D453" s="109" t="s">
        <v>33</v>
      </c>
      <c r="E453" s="95" t="s">
        <v>2550</v>
      </c>
      <c r="F453" s="115" t="s">
        <v>72</v>
      </c>
      <c r="G453" s="115" t="s">
        <v>1576</v>
      </c>
      <c r="H453" s="115" t="s">
        <v>2040</v>
      </c>
      <c r="I453" s="118" t="s">
        <v>1575</v>
      </c>
      <c r="J453" s="90">
        <v>3</v>
      </c>
      <c r="K453" s="116">
        <v>43040</v>
      </c>
      <c r="L453" s="116">
        <v>43342</v>
      </c>
      <c r="M453" s="117">
        <f t="shared" si="139"/>
        <v>43.142857142857146</v>
      </c>
      <c r="N453" s="79" t="s">
        <v>1482</v>
      </c>
      <c r="O453" s="85">
        <v>0</v>
      </c>
      <c r="P453" s="79"/>
      <c r="Q453" s="88">
        <f t="shared" si="126"/>
        <v>0</v>
      </c>
      <c r="R453" s="89">
        <f t="shared" si="127"/>
        <v>0</v>
      </c>
      <c r="S453" s="89">
        <f t="shared" ca="1" si="128"/>
        <v>0</v>
      </c>
      <c r="T453" s="89">
        <f t="shared" ca="1" si="129"/>
        <v>43.142857142857146</v>
      </c>
      <c r="U453" s="90" t="str">
        <f t="shared" ca="1" si="132"/>
        <v>NO</v>
      </c>
      <c r="V453" s="148" t="str">
        <f t="shared" ca="1" si="130"/>
        <v>VENCIDO</v>
      </c>
      <c r="W453" s="148" t="str">
        <f t="shared" ca="1" si="131"/>
        <v>VENCIDO</v>
      </c>
      <c r="X453" s="149" t="s">
        <v>500</v>
      </c>
      <c r="Y453" s="149" t="s">
        <v>275</v>
      </c>
      <c r="Z453" s="149">
        <f t="shared" si="136"/>
        <v>1</v>
      </c>
      <c r="AA453" s="149" t="str">
        <f t="shared" si="140"/>
        <v>H29R14 - 1</v>
      </c>
      <c r="AB453" s="60">
        <f t="shared" ca="1" si="138"/>
        <v>1</v>
      </c>
      <c r="AC453" s="60">
        <f t="shared" ca="1" si="135"/>
        <v>1</v>
      </c>
      <c r="AD453" s="60" t="str">
        <f t="shared" si="133"/>
        <v>H29R14.</v>
      </c>
      <c r="AE453" s="60" t="str">
        <f t="shared" si="134"/>
        <v>H29R14</v>
      </c>
      <c r="AF453" s="68"/>
      <c r="AG453" s="68"/>
      <c r="AH453" s="68"/>
      <c r="AI453" s="15"/>
      <c r="AJ453" s="15"/>
      <c r="AK453" s="15"/>
      <c r="AL453" s="15"/>
      <c r="AM453" s="15"/>
      <c r="AN453" s="15"/>
      <c r="AO453" s="15"/>
    </row>
    <row r="454" spans="1:41" s="2" customFormat="1" ht="249.95" customHeight="1" x14ac:dyDescent="0.2">
      <c r="A454" s="79">
        <f t="shared" si="137"/>
        <v>399</v>
      </c>
      <c r="B454" s="90">
        <v>453</v>
      </c>
      <c r="C454" s="109" t="s">
        <v>2528</v>
      </c>
      <c r="D454" s="109" t="s">
        <v>33</v>
      </c>
      <c r="E454" s="115" t="s">
        <v>1577</v>
      </c>
      <c r="F454" s="145" t="s">
        <v>73</v>
      </c>
      <c r="G454" s="115" t="s">
        <v>1576</v>
      </c>
      <c r="H454" s="115" t="s">
        <v>1590</v>
      </c>
      <c r="I454" s="118" t="s">
        <v>1575</v>
      </c>
      <c r="J454" s="90">
        <v>3</v>
      </c>
      <c r="K454" s="116">
        <v>43040</v>
      </c>
      <c r="L454" s="116">
        <v>43342</v>
      </c>
      <c r="M454" s="117">
        <f t="shared" si="139"/>
        <v>43.142857142857146</v>
      </c>
      <c r="N454" s="79" t="s">
        <v>1482</v>
      </c>
      <c r="O454" s="85">
        <v>0</v>
      </c>
      <c r="P454" s="79"/>
      <c r="Q454" s="88">
        <f t="shared" si="126"/>
        <v>0</v>
      </c>
      <c r="R454" s="89">
        <f t="shared" si="127"/>
        <v>0</v>
      </c>
      <c r="S454" s="89">
        <f t="shared" ca="1" si="128"/>
        <v>0</v>
      </c>
      <c r="T454" s="89">
        <f t="shared" ca="1" si="129"/>
        <v>43.142857142857146</v>
      </c>
      <c r="U454" s="90" t="str">
        <f t="shared" ca="1" si="132"/>
        <v>NO</v>
      </c>
      <c r="V454" s="148" t="str">
        <f t="shared" ca="1" si="130"/>
        <v>VENCIDO</v>
      </c>
      <c r="W454" s="148" t="str">
        <f t="shared" ca="1" si="131"/>
        <v>VENCIDO</v>
      </c>
      <c r="X454" s="149" t="s">
        <v>500</v>
      </c>
      <c r="Y454" s="149" t="s">
        <v>276</v>
      </c>
      <c r="Z454" s="149">
        <f t="shared" si="136"/>
        <v>1</v>
      </c>
      <c r="AA454" s="149" t="str">
        <f t="shared" si="140"/>
        <v>H31R14 - 1</v>
      </c>
      <c r="AB454" s="60">
        <f t="shared" ca="1" si="138"/>
        <v>1</v>
      </c>
      <c r="AC454" s="60">
        <f t="shared" ca="1" si="135"/>
        <v>1</v>
      </c>
      <c r="AD454" s="60" t="str">
        <f t="shared" si="133"/>
        <v>H31R14.</v>
      </c>
      <c r="AE454" s="60" t="str">
        <f t="shared" si="134"/>
        <v>H31R14</v>
      </c>
      <c r="AF454" s="68"/>
      <c r="AG454" s="68"/>
      <c r="AH454" s="68"/>
      <c r="AI454" s="15"/>
      <c r="AJ454" s="15"/>
      <c r="AK454" s="15"/>
      <c r="AL454" s="15"/>
      <c r="AM454" s="15"/>
      <c r="AN454" s="15"/>
      <c r="AO454" s="15"/>
    </row>
    <row r="455" spans="1:41" s="2" customFormat="1" ht="249.95" customHeight="1" x14ac:dyDescent="0.2">
      <c r="A455" s="79">
        <f t="shared" si="137"/>
        <v>400</v>
      </c>
      <c r="B455" s="90">
        <v>454</v>
      </c>
      <c r="C455" s="109" t="s">
        <v>2528</v>
      </c>
      <c r="D455" s="109" t="s">
        <v>39</v>
      </c>
      <c r="E455" s="115" t="s">
        <v>1578</v>
      </c>
      <c r="F455" s="145" t="s">
        <v>74</v>
      </c>
      <c r="G455" s="115" t="s">
        <v>1576</v>
      </c>
      <c r="H455" s="115" t="s">
        <v>1590</v>
      </c>
      <c r="I455" s="118" t="s">
        <v>1575</v>
      </c>
      <c r="J455" s="90">
        <v>3</v>
      </c>
      <c r="K455" s="116">
        <v>43040</v>
      </c>
      <c r="L455" s="116">
        <v>43342</v>
      </c>
      <c r="M455" s="117">
        <f t="shared" si="139"/>
        <v>43.142857142857146</v>
      </c>
      <c r="N455" s="79" t="s">
        <v>1482</v>
      </c>
      <c r="O455" s="85">
        <v>0</v>
      </c>
      <c r="P455" s="79"/>
      <c r="Q455" s="88">
        <f t="shared" si="126"/>
        <v>0</v>
      </c>
      <c r="R455" s="89">
        <f t="shared" si="127"/>
        <v>0</v>
      </c>
      <c r="S455" s="89">
        <f t="shared" ca="1" si="128"/>
        <v>0</v>
      </c>
      <c r="T455" s="89">
        <f t="shared" ca="1" si="129"/>
        <v>43.142857142857146</v>
      </c>
      <c r="U455" s="90" t="str">
        <f t="shared" ca="1" si="132"/>
        <v>NO</v>
      </c>
      <c r="V455" s="148" t="str">
        <f t="shared" ca="1" si="130"/>
        <v>VENCIDO</v>
      </c>
      <c r="W455" s="148" t="str">
        <f t="shared" ca="1" si="131"/>
        <v>VENCIDO</v>
      </c>
      <c r="X455" s="149" t="s">
        <v>500</v>
      </c>
      <c r="Y455" s="149" t="s">
        <v>277</v>
      </c>
      <c r="Z455" s="149">
        <f t="shared" si="136"/>
        <v>1</v>
      </c>
      <c r="AA455" s="149" t="str">
        <f t="shared" si="140"/>
        <v>H32R14 - 1</v>
      </c>
      <c r="AB455" s="60">
        <f t="shared" ca="1" si="138"/>
        <v>1</v>
      </c>
      <c r="AC455" s="60">
        <f t="shared" ca="1" si="135"/>
        <v>1</v>
      </c>
      <c r="AD455" s="60" t="str">
        <f t="shared" si="133"/>
        <v>H32R14.</v>
      </c>
      <c r="AE455" s="60" t="str">
        <f t="shared" si="134"/>
        <v>H32R14</v>
      </c>
      <c r="AF455" s="68"/>
      <c r="AG455" s="68"/>
      <c r="AH455" s="68"/>
      <c r="AI455" s="15"/>
      <c r="AJ455" s="15"/>
      <c r="AK455" s="15"/>
      <c r="AL455" s="15"/>
      <c r="AM455" s="15"/>
      <c r="AN455" s="15"/>
      <c r="AO455" s="15"/>
    </row>
    <row r="456" spans="1:41" s="2" customFormat="1" ht="249.95" customHeight="1" x14ac:dyDescent="0.2">
      <c r="A456" s="79">
        <f t="shared" si="137"/>
        <v>401</v>
      </c>
      <c r="B456" s="90">
        <v>455</v>
      </c>
      <c r="C456" s="109" t="s">
        <v>2528</v>
      </c>
      <c r="D456" s="109" t="s">
        <v>45</v>
      </c>
      <c r="E456" s="115" t="s">
        <v>1579</v>
      </c>
      <c r="F456" s="145" t="s">
        <v>75</v>
      </c>
      <c r="G456" s="145" t="s">
        <v>2026</v>
      </c>
      <c r="H456" s="145" t="s">
        <v>2027</v>
      </c>
      <c r="I456" s="141" t="s">
        <v>2028</v>
      </c>
      <c r="J456" s="90">
        <v>2</v>
      </c>
      <c r="K456" s="116">
        <v>43040</v>
      </c>
      <c r="L456" s="116">
        <v>43099</v>
      </c>
      <c r="M456" s="117">
        <f t="shared" si="139"/>
        <v>8.4285714285714288</v>
      </c>
      <c r="N456" s="79" t="s">
        <v>1482</v>
      </c>
      <c r="O456" s="85">
        <v>2</v>
      </c>
      <c r="P456" s="79"/>
      <c r="Q456" s="88">
        <f t="shared" ref="Q456:Q519" si="141">IF(O456/J456&gt;1,100,+O456/J456*100)</f>
        <v>100</v>
      </c>
      <c r="R456" s="89">
        <f t="shared" ref="R456:R519" si="142">+M456*Q456/100</f>
        <v>8.4285714285714288</v>
      </c>
      <c r="S456" s="89">
        <f t="shared" ref="S456:S519" ca="1" si="143">IF(L456&lt;=$AG$1,R456,0)</f>
        <v>8.4285714285714288</v>
      </c>
      <c r="T456" s="89">
        <f t="shared" ref="T456:T519" ca="1" si="144">IF($AG$1&gt;=L456,M456,0)</f>
        <v>8.4285714285714288</v>
      </c>
      <c r="U456" s="90" t="str">
        <f t="shared" si="132"/>
        <v>SI</v>
      </c>
      <c r="V456" s="148" t="str">
        <f t="shared" ref="V456:V519" si="145">IF(Q456=100,"CUMPLIDO",IF(L456-$AG$1&lt;0,"VENCIDO",IF(L456-$AG$1&lt;=30,"PRÓXIMO A VENCER",IF(Q456&gt;0,"CON AVANCE","EN TERMINO"))))</f>
        <v>CUMPLIDO</v>
      </c>
      <c r="W456" s="148" t="str">
        <f t="shared" ref="W456:W519" si="146">IF(A456&lt;&gt;"",IF(AC456=1,"VENCIDO",IF(AC456=2,"PRÓXIMO A VENCER",IF(AC456=3,"EN TERMINO",IF(AC456=4,"CON AVANCE",IF(AC456=5,"CUMPLIDO",))))),"")</f>
        <v>CUMPLIDO</v>
      </c>
      <c r="X456" s="149" t="s">
        <v>500</v>
      </c>
      <c r="Y456" s="149" t="s">
        <v>278</v>
      </c>
      <c r="Z456" s="149">
        <f t="shared" si="136"/>
        <v>1</v>
      </c>
      <c r="AA456" s="149" t="str">
        <f t="shared" si="140"/>
        <v>H33R14 - 1</v>
      </c>
      <c r="AB456" s="60">
        <f t="shared" si="138"/>
        <v>5</v>
      </c>
      <c r="AC456" s="60">
        <f t="shared" si="135"/>
        <v>5</v>
      </c>
      <c r="AD456" s="60" t="str">
        <f t="shared" si="133"/>
        <v>H33R14.</v>
      </c>
      <c r="AE456" s="60" t="str">
        <f t="shared" si="134"/>
        <v>H33R14</v>
      </c>
      <c r="AF456" s="68"/>
      <c r="AG456" s="68"/>
      <c r="AH456" s="68"/>
      <c r="AI456" s="15"/>
      <c r="AJ456" s="15"/>
      <c r="AK456" s="15"/>
      <c r="AL456" s="15"/>
      <c r="AM456" s="15"/>
      <c r="AN456" s="15"/>
      <c r="AO456" s="15"/>
    </row>
    <row r="457" spans="1:41" s="15" customFormat="1" ht="249.95" customHeight="1" x14ac:dyDescent="0.2">
      <c r="A457" s="79">
        <f t="shared" si="137"/>
        <v>402</v>
      </c>
      <c r="B457" s="90">
        <v>456</v>
      </c>
      <c r="C457" s="109" t="s">
        <v>2528</v>
      </c>
      <c r="D457" s="109" t="s">
        <v>33</v>
      </c>
      <c r="E457" s="103" t="s">
        <v>2857</v>
      </c>
      <c r="F457" s="103" t="s">
        <v>76</v>
      </c>
      <c r="G457" s="103" t="s">
        <v>2029</v>
      </c>
      <c r="H457" s="103" t="s">
        <v>1895</v>
      </c>
      <c r="I457" s="105" t="s">
        <v>8</v>
      </c>
      <c r="J457" s="79">
        <v>1</v>
      </c>
      <c r="K457" s="86">
        <v>43040</v>
      </c>
      <c r="L457" s="86">
        <v>43099</v>
      </c>
      <c r="M457" s="87">
        <f t="shared" si="139"/>
        <v>8.4285714285714288</v>
      </c>
      <c r="N457" s="79" t="s">
        <v>1889</v>
      </c>
      <c r="O457" s="85">
        <v>1</v>
      </c>
      <c r="P457" s="79"/>
      <c r="Q457" s="88">
        <f t="shared" si="141"/>
        <v>100</v>
      </c>
      <c r="R457" s="89">
        <f t="shared" si="142"/>
        <v>8.4285714285714288</v>
      </c>
      <c r="S457" s="89">
        <f t="shared" ca="1" si="143"/>
        <v>8.4285714285714288</v>
      </c>
      <c r="T457" s="89">
        <f t="shared" ca="1" si="144"/>
        <v>8.4285714285714288</v>
      </c>
      <c r="U457" s="90" t="str">
        <f t="shared" ref="U457:U520" si="147">IF(W457="CUMPLIDO","SI","NO")</f>
        <v>SI</v>
      </c>
      <c r="V457" s="148" t="str">
        <f t="shared" si="145"/>
        <v>CUMPLIDO</v>
      </c>
      <c r="W457" s="148" t="str">
        <f t="shared" si="146"/>
        <v>CUMPLIDO</v>
      </c>
      <c r="X457" s="150" t="s">
        <v>500</v>
      </c>
      <c r="Y457" s="150" t="s">
        <v>279</v>
      </c>
      <c r="Z457" s="149">
        <f t="shared" si="136"/>
        <v>1</v>
      </c>
      <c r="AA457" s="149" t="str">
        <f t="shared" si="140"/>
        <v>H34R14 - 1</v>
      </c>
      <c r="AB457" s="60">
        <f t="shared" si="138"/>
        <v>5</v>
      </c>
      <c r="AC457" s="60">
        <f t="shared" si="135"/>
        <v>5</v>
      </c>
      <c r="AD457" s="60" t="str">
        <f t="shared" ref="AD457:AD520" si="148">IF(A457&lt;&gt;"",MID(E457,1,FIND(" ",E457,1)-1),AD456)</f>
        <v>H34R14.</v>
      </c>
      <c r="AE457" s="60" t="str">
        <f t="shared" si="134"/>
        <v>H34R14</v>
      </c>
      <c r="AF457" s="68"/>
      <c r="AG457" s="68"/>
      <c r="AH457" s="68"/>
    </row>
    <row r="458" spans="1:41" s="2" customFormat="1" ht="249.95" customHeight="1" x14ac:dyDescent="0.2">
      <c r="A458" s="79">
        <f t="shared" si="137"/>
        <v>403</v>
      </c>
      <c r="B458" s="90">
        <v>457</v>
      </c>
      <c r="C458" s="109" t="s">
        <v>2527</v>
      </c>
      <c r="D458" s="97" t="s">
        <v>22</v>
      </c>
      <c r="E458" s="95" t="s">
        <v>1580</v>
      </c>
      <c r="F458" s="115" t="s">
        <v>77</v>
      </c>
      <c r="G458" s="115" t="s">
        <v>1581</v>
      </c>
      <c r="H458" s="115" t="s">
        <v>1582</v>
      </c>
      <c r="I458" s="90" t="s">
        <v>1158</v>
      </c>
      <c r="J458" s="90">
        <v>1</v>
      </c>
      <c r="K458" s="116">
        <v>43040</v>
      </c>
      <c r="L458" s="116">
        <v>43099</v>
      </c>
      <c r="M458" s="117">
        <f t="shared" si="139"/>
        <v>8.4285714285714288</v>
      </c>
      <c r="N458" s="79" t="s">
        <v>1482</v>
      </c>
      <c r="O458" s="85">
        <v>1</v>
      </c>
      <c r="P458" s="79"/>
      <c r="Q458" s="88">
        <f t="shared" si="141"/>
        <v>100</v>
      </c>
      <c r="R458" s="89">
        <f t="shared" si="142"/>
        <v>8.4285714285714288</v>
      </c>
      <c r="S458" s="89">
        <f t="shared" ca="1" si="143"/>
        <v>8.4285714285714288</v>
      </c>
      <c r="T458" s="89">
        <f t="shared" ca="1" si="144"/>
        <v>8.4285714285714288</v>
      </c>
      <c r="U458" s="90" t="str">
        <f t="shared" si="147"/>
        <v>SI</v>
      </c>
      <c r="V458" s="148" t="str">
        <f t="shared" si="145"/>
        <v>CUMPLIDO</v>
      </c>
      <c r="W458" s="148" t="str">
        <f t="shared" si="146"/>
        <v>CUMPLIDO</v>
      </c>
      <c r="X458" s="149" t="s">
        <v>500</v>
      </c>
      <c r="Y458" s="149" t="s">
        <v>280</v>
      </c>
      <c r="Z458" s="149">
        <f t="shared" si="136"/>
        <v>1</v>
      </c>
      <c r="AA458" s="149" t="str">
        <f t="shared" si="140"/>
        <v>H35R14 - 1</v>
      </c>
      <c r="AB458" s="60">
        <f t="shared" si="138"/>
        <v>5</v>
      </c>
      <c r="AC458" s="60">
        <f t="shared" si="135"/>
        <v>5</v>
      </c>
      <c r="AD458" s="60" t="str">
        <f t="shared" si="148"/>
        <v>H35R14.</v>
      </c>
      <c r="AE458" s="60" t="str">
        <f t="shared" si="134"/>
        <v>H35R14</v>
      </c>
      <c r="AF458" s="68"/>
      <c r="AG458" s="68"/>
      <c r="AH458" s="68"/>
      <c r="AI458" s="15"/>
      <c r="AJ458" s="15"/>
      <c r="AK458" s="15"/>
      <c r="AL458" s="15"/>
      <c r="AM458" s="15"/>
      <c r="AN458" s="15"/>
      <c r="AO458" s="15"/>
    </row>
    <row r="459" spans="1:41" s="2" customFormat="1" ht="249.95" customHeight="1" x14ac:dyDescent="0.2">
      <c r="A459" s="79">
        <f t="shared" si="137"/>
        <v>404</v>
      </c>
      <c r="B459" s="90">
        <v>458</v>
      </c>
      <c r="C459" s="109" t="s">
        <v>2528</v>
      </c>
      <c r="D459" s="97" t="s">
        <v>33</v>
      </c>
      <c r="E459" s="95" t="s">
        <v>1585</v>
      </c>
      <c r="F459" s="115" t="s">
        <v>78</v>
      </c>
      <c r="G459" s="115" t="s">
        <v>2030</v>
      </c>
      <c r="H459" s="115" t="s">
        <v>1586</v>
      </c>
      <c r="I459" s="90" t="s">
        <v>1587</v>
      </c>
      <c r="J459" s="90">
        <v>2</v>
      </c>
      <c r="K459" s="116">
        <v>43040</v>
      </c>
      <c r="L459" s="116">
        <v>43189</v>
      </c>
      <c r="M459" s="117">
        <f t="shared" si="139"/>
        <v>21.285714285714285</v>
      </c>
      <c r="N459" s="79" t="s">
        <v>1096</v>
      </c>
      <c r="O459" s="85">
        <v>2</v>
      </c>
      <c r="P459" s="102" t="s">
        <v>2666</v>
      </c>
      <c r="Q459" s="88">
        <f t="shared" si="141"/>
        <v>100</v>
      </c>
      <c r="R459" s="89">
        <f t="shared" si="142"/>
        <v>21.285714285714285</v>
      </c>
      <c r="S459" s="89">
        <f t="shared" ca="1" si="143"/>
        <v>21.285714285714285</v>
      </c>
      <c r="T459" s="89">
        <f t="shared" ca="1" si="144"/>
        <v>21.285714285714285</v>
      </c>
      <c r="U459" s="90" t="str">
        <f t="shared" si="147"/>
        <v>SI</v>
      </c>
      <c r="V459" s="148" t="str">
        <f t="shared" si="145"/>
        <v>CUMPLIDO</v>
      </c>
      <c r="W459" s="148" t="str">
        <f t="shared" si="146"/>
        <v>CUMPLIDO</v>
      </c>
      <c r="X459" s="149" t="s">
        <v>500</v>
      </c>
      <c r="Y459" s="149" t="s">
        <v>2047</v>
      </c>
      <c r="Z459" s="149">
        <f t="shared" si="136"/>
        <v>1</v>
      </c>
      <c r="AA459" s="149" t="str">
        <f t="shared" si="140"/>
        <v>H36R14 - 1</v>
      </c>
      <c r="AB459" s="60">
        <f t="shared" si="138"/>
        <v>5</v>
      </c>
      <c r="AC459" s="60">
        <f t="shared" si="135"/>
        <v>5</v>
      </c>
      <c r="AD459" s="60" t="str">
        <f t="shared" si="148"/>
        <v>H36R14.</v>
      </c>
      <c r="AE459" s="60" t="str">
        <f t="shared" ref="AE459:AE522" si="149">IFERROR(MID(AD459,1,FIND(".",AD459,1)-1),AD459)</f>
        <v>H36R14</v>
      </c>
      <c r="AF459" s="68"/>
      <c r="AG459" s="68"/>
      <c r="AH459" s="68"/>
      <c r="AI459" s="15"/>
      <c r="AJ459" s="15"/>
      <c r="AK459" s="15"/>
      <c r="AL459" s="15"/>
      <c r="AM459" s="15"/>
      <c r="AN459" s="15"/>
      <c r="AO459" s="15"/>
    </row>
    <row r="460" spans="1:41" s="2" customFormat="1" ht="249.95" customHeight="1" x14ac:dyDescent="0.2">
      <c r="A460" s="79">
        <f t="shared" si="137"/>
        <v>405</v>
      </c>
      <c r="B460" s="90">
        <v>459</v>
      </c>
      <c r="C460" s="109" t="s">
        <v>2528</v>
      </c>
      <c r="D460" s="97" t="s">
        <v>33</v>
      </c>
      <c r="E460" s="95" t="s">
        <v>2150</v>
      </c>
      <c r="F460" s="115" t="s">
        <v>79</v>
      </c>
      <c r="G460" s="115" t="s">
        <v>1588</v>
      </c>
      <c r="H460" s="115" t="s">
        <v>1589</v>
      </c>
      <c r="I460" s="90" t="s">
        <v>2031</v>
      </c>
      <c r="J460" s="90">
        <v>1</v>
      </c>
      <c r="K460" s="116">
        <v>43040</v>
      </c>
      <c r="L460" s="116">
        <v>43189</v>
      </c>
      <c r="M460" s="117">
        <f t="shared" si="139"/>
        <v>21.285714285714285</v>
      </c>
      <c r="N460" s="79" t="s">
        <v>1482</v>
      </c>
      <c r="O460" s="85">
        <v>1</v>
      </c>
      <c r="P460" s="79"/>
      <c r="Q460" s="88">
        <f t="shared" si="141"/>
        <v>100</v>
      </c>
      <c r="R460" s="89">
        <f t="shared" si="142"/>
        <v>21.285714285714285</v>
      </c>
      <c r="S460" s="89">
        <f t="shared" ca="1" si="143"/>
        <v>21.285714285714285</v>
      </c>
      <c r="T460" s="89">
        <f t="shared" ca="1" si="144"/>
        <v>21.285714285714285</v>
      </c>
      <c r="U460" s="90" t="str">
        <f t="shared" si="147"/>
        <v>SI</v>
      </c>
      <c r="V460" s="148" t="str">
        <f t="shared" si="145"/>
        <v>CUMPLIDO</v>
      </c>
      <c r="W460" s="148" t="str">
        <f t="shared" si="146"/>
        <v>CUMPLIDO</v>
      </c>
      <c r="X460" s="149" t="s">
        <v>500</v>
      </c>
      <c r="Y460" s="149" t="s">
        <v>281</v>
      </c>
      <c r="Z460" s="149">
        <f t="shared" si="136"/>
        <v>1</v>
      </c>
      <c r="AA460" s="149" t="str">
        <f t="shared" si="140"/>
        <v>H40R14 - 1</v>
      </c>
      <c r="AB460" s="60">
        <f t="shared" si="138"/>
        <v>5</v>
      </c>
      <c r="AC460" s="60">
        <f t="shared" si="135"/>
        <v>5</v>
      </c>
      <c r="AD460" s="60" t="str">
        <f t="shared" si="148"/>
        <v>H40R14.</v>
      </c>
      <c r="AE460" s="60" t="str">
        <f t="shared" si="149"/>
        <v>H40R14</v>
      </c>
      <c r="AF460" s="68"/>
      <c r="AG460" s="68"/>
      <c r="AH460" s="68"/>
      <c r="AI460" s="15"/>
      <c r="AJ460" s="15"/>
      <c r="AK460" s="15"/>
      <c r="AL460" s="15"/>
      <c r="AM460" s="15"/>
      <c r="AN460" s="15"/>
      <c r="AO460" s="15"/>
    </row>
    <row r="461" spans="1:41" s="2" customFormat="1" ht="249.95" customHeight="1" x14ac:dyDescent="0.2">
      <c r="A461" s="79">
        <f t="shared" si="137"/>
        <v>406</v>
      </c>
      <c r="B461" s="90">
        <v>460</v>
      </c>
      <c r="C461" s="109" t="s">
        <v>2527</v>
      </c>
      <c r="D461" s="97" t="s">
        <v>33</v>
      </c>
      <c r="E461" s="95" t="s">
        <v>2152</v>
      </c>
      <c r="F461" s="115" t="s">
        <v>80</v>
      </c>
      <c r="G461" s="115" t="s">
        <v>1590</v>
      </c>
      <c r="H461" s="115" t="s">
        <v>1591</v>
      </c>
      <c r="I461" s="90" t="s">
        <v>1158</v>
      </c>
      <c r="J461" s="90">
        <v>3</v>
      </c>
      <c r="K461" s="116">
        <v>43040</v>
      </c>
      <c r="L461" s="116">
        <v>43342</v>
      </c>
      <c r="M461" s="117">
        <f t="shared" si="139"/>
        <v>43.142857142857146</v>
      </c>
      <c r="N461" s="79" t="s">
        <v>1482</v>
      </c>
      <c r="O461" s="85">
        <v>0</v>
      </c>
      <c r="P461" s="79"/>
      <c r="Q461" s="88">
        <f t="shared" si="141"/>
        <v>0</v>
      </c>
      <c r="R461" s="89">
        <f t="shared" si="142"/>
        <v>0</v>
      </c>
      <c r="S461" s="89">
        <f t="shared" ca="1" si="143"/>
        <v>0</v>
      </c>
      <c r="T461" s="89">
        <f t="shared" ca="1" si="144"/>
        <v>43.142857142857146</v>
      </c>
      <c r="U461" s="90" t="str">
        <f t="shared" ca="1" si="147"/>
        <v>NO</v>
      </c>
      <c r="V461" s="148" t="str">
        <f t="shared" ca="1" si="145"/>
        <v>VENCIDO</v>
      </c>
      <c r="W461" s="148" t="str">
        <f t="shared" ca="1" si="146"/>
        <v>VENCIDO</v>
      </c>
      <c r="X461" s="149" t="s">
        <v>500</v>
      </c>
      <c r="Y461" s="149" t="s">
        <v>282</v>
      </c>
      <c r="Z461" s="149">
        <f t="shared" si="136"/>
        <v>1</v>
      </c>
      <c r="AA461" s="149" t="str">
        <f t="shared" si="140"/>
        <v>H41R14 - 1</v>
      </c>
      <c r="AB461" s="60">
        <f t="shared" ca="1" si="138"/>
        <v>1</v>
      </c>
      <c r="AC461" s="60">
        <f t="shared" ca="1" si="135"/>
        <v>1</v>
      </c>
      <c r="AD461" s="60" t="str">
        <f t="shared" si="148"/>
        <v>H41R14.</v>
      </c>
      <c r="AE461" s="60" t="str">
        <f t="shared" si="149"/>
        <v>H41R14</v>
      </c>
      <c r="AF461" s="68"/>
      <c r="AG461" s="68"/>
      <c r="AH461" s="68"/>
      <c r="AI461" s="15"/>
      <c r="AJ461" s="15"/>
      <c r="AK461" s="15"/>
      <c r="AL461" s="15"/>
      <c r="AM461" s="15"/>
      <c r="AN461" s="15"/>
      <c r="AO461" s="15"/>
    </row>
    <row r="462" spans="1:41" s="2" customFormat="1" ht="249.95" customHeight="1" x14ac:dyDescent="0.2">
      <c r="A462" s="79">
        <f t="shared" si="137"/>
        <v>407</v>
      </c>
      <c r="B462" s="90">
        <v>461</v>
      </c>
      <c r="C462" s="109" t="s">
        <v>2528</v>
      </c>
      <c r="D462" s="97" t="s">
        <v>47</v>
      </c>
      <c r="E462" s="95" t="s">
        <v>2151</v>
      </c>
      <c r="F462" s="115" t="s">
        <v>81</v>
      </c>
      <c r="G462" s="115" t="s">
        <v>1574</v>
      </c>
      <c r="H462" s="115" t="s">
        <v>1575</v>
      </c>
      <c r="I462" s="90" t="s">
        <v>8</v>
      </c>
      <c r="J462" s="90">
        <v>3</v>
      </c>
      <c r="K462" s="116">
        <v>43040</v>
      </c>
      <c r="L462" s="116">
        <v>43342</v>
      </c>
      <c r="M462" s="117">
        <f t="shared" si="139"/>
        <v>43.142857142857146</v>
      </c>
      <c r="N462" s="79" t="s">
        <v>1482</v>
      </c>
      <c r="O462" s="85">
        <v>0</v>
      </c>
      <c r="P462" s="79"/>
      <c r="Q462" s="88">
        <f t="shared" si="141"/>
        <v>0</v>
      </c>
      <c r="R462" s="89">
        <f t="shared" si="142"/>
        <v>0</v>
      </c>
      <c r="S462" s="89">
        <f t="shared" ca="1" si="143"/>
        <v>0</v>
      </c>
      <c r="T462" s="89">
        <f t="shared" ca="1" si="144"/>
        <v>43.142857142857146</v>
      </c>
      <c r="U462" s="90" t="str">
        <f t="shared" ca="1" si="147"/>
        <v>NO</v>
      </c>
      <c r="V462" s="148" t="str">
        <f t="shared" ca="1" si="145"/>
        <v>VENCIDO</v>
      </c>
      <c r="W462" s="148" t="str">
        <f t="shared" ca="1" si="146"/>
        <v>VENCIDO</v>
      </c>
      <c r="X462" s="149" t="s">
        <v>500</v>
      </c>
      <c r="Y462" s="149" t="s">
        <v>283</v>
      </c>
      <c r="Z462" s="149">
        <f t="shared" si="136"/>
        <v>1</v>
      </c>
      <c r="AA462" s="149" t="str">
        <f t="shared" si="140"/>
        <v>H44R14 - 1</v>
      </c>
      <c r="AB462" s="60">
        <f t="shared" ca="1" si="138"/>
        <v>1</v>
      </c>
      <c r="AC462" s="60">
        <f t="shared" ca="1" si="135"/>
        <v>1</v>
      </c>
      <c r="AD462" s="60" t="str">
        <f t="shared" si="148"/>
        <v>H44R14.</v>
      </c>
      <c r="AE462" s="60" t="str">
        <f t="shared" si="149"/>
        <v>H44R14</v>
      </c>
      <c r="AF462" s="68"/>
      <c r="AG462" s="68"/>
      <c r="AH462" s="68"/>
      <c r="AI462" s="15"/>
      <c r="AJ462" s="15"/>
      <c r="AK462" s="15"/>
      <c r="AL462" s="15"/>
      <c r="AM462" s="15"/>
      <c r="AN462" s="15"/>
      <c r="AO462" s="15"/>
    </row>
    <row r="463" spans="1:41" s="2" customFormat="1" ht="249.95" customHeight="1" x14ac:dyDescent="0.2">
      <c r="A463" s="79">
        <f t="shared" si="137"/>
        <v>408</v>
      </c>
      <c r="B463" s="90">
        <v>462</v>
      </c>
      <c r="C463" s="109" t="s">
        <v>2575</v>
      </c>
      <c r="D463" s="97" t="s">
        <v>47</v>
      </c>
      <c r="E463" s="95" t="s">
        <v>2508</v>
      </c>
      <c r="F463" s="115" t="s">
        <v>82</v>
      </c>
      <c r="G463" s="115" t="s">
        <v>1574</v>
      </c>
      <c r="H463" s="115" t="s">
        <v>1575</v>
      </c>
      <c r="I463" s="90" t="s">
        <v>8</v>
      </c>
      <c r="J463" s="90">
        <v>3</v>
      </c>
      <c r="K463" s="116">
        <v>43040</v>
      </c>
      <c r="L463" s="116">
        <v>43342</v>
      </c>
      <c r="M463" s="117">
        <f t="shared" si="139"/>
        <v>43.142857142857146</v>
      </c>
      <c r="N463" s="79" t="s">
        <v>1482</v>
      </c>
      <c r="O463" s="85">
        <v>0</v>
      </c>
      <c r="P463" s="79"/>
      <c r="Q463" s="88">
        <f t="shared" si="141"/>
        <v>0</v>
      </c>
      <c r="R463" s="89">
        <f t="shared" si="142"/>
        <v>0</v>
      </c>
      <c r="S463" s="89">
        <f t="shared" ca="1" si="143"/>
        <v>0</v>
      </c>
      <c r="T463" s="89">
        <f t="shared" ca="1" si="144"/>
        <v>43.142857142857146</v>
      </c>
      <c r="U463" s="90" t="str">
        <f t="shared" ca="1" si="147"/>
        <v>NO</v>
      </c>
      <c r="V463" s="148" t="str">
        <f t="shared" ca="1" si="145"/>
        <v>VENCIDO</v>
      </c>
      <c r="W463" s="148" t="str">
        <f t="shared" ca="1" si="146"/>
        <v>VENCIDO</v>
      </c>
      <c r="X463" s="149" t="s">
        <v>500</v>
      </c>
      <c r="Y463" s="149" t="s">
        <v>284</v>
      </c>
      <c r="Z463" s="149">
        <f t="shared" si="136"/>
        <v>1</v>
      </c>
      <c r="AA463" s="149" t="str">
        <f t="shared" si="140"/>
        <v>H45R14 - 1</v>
      </c>
      <c r="AB463" s="60">
        <f t="shared" ca="1" si="138"/>
        <v>1</v>
      </c>
      <c r="AC463" s="60">
        <f t="shared" ca="1" si="135"/>
        <v>1</v>
      </c>
      <c r="AD463" s="60" t="str">
        <f t="shared" si="148"/>
        <v>H45R14</v>
      </c>
      <c r="AE463" s="60" t="str">
        <f t="shared" si="149"/>
        <v>H45R14</v>
      </c>
      <c r="AF463" s="68"/>
      <c r="AG463" s="68"/>
      <c r="AH463" s="68"/>
      <c r="AI463" s="15"/>
      <c r="AJ463" s="15"/>
      <c r="AK463" s="15"/>
      <c r="AL463" s="15"/>
      <c r="AM463" s="15"/>
      <c r="AN463" s="15"/>
      <c r="AO463" s="15"/>
    </row>
    <row r="464" spans="1:41" s="2" customFormat="1" ht="249.95" customHeight="1" x14ac:dyDescent="0.2">
      <c r="A464" s="79">
        <f t="shared" si="137"/>
        <v>409</v>
      </c>
      <c r="B464" s="90">
        <v>463</v>
      </c>
      <c r="C464" s="109" t="s">
        <v>2528</v>
      </c>
      <c r="D464" s="97" t="s">
        <v>22</v>
      </c>
      <c r="E464" s="95" t="s">
        <v>2576</v>
      </c>
      <c r="F464" s="115" t="s">
        <v>83</v>
      </c>
      <c r="G464" s="115" t="s">
        <v>2032</v>
      </c>
      <c r="H464" s="115" t="s">
        <v>2033</v>
      </c>
      <c r="I464" s="90" t="s">
        <v>1592</v>
      </c>
      <c r="J464" s="90">
        <v>1</v>
      </c>
      <c r="K464" s="116">
        <v>43040</v>
      </c>
      <c r="L464" s="116">
        <v>43099</v>
      </c>
      <c r="M464" s="117">
        <f t="shared" si="139"/>
        <v>8.4285714285714288</v>
      </c>
      <c r="N464" s="79" t="s">
        <v>1490</v>
      </c>
      <c r="O464" s="85">
        <v>1</v>
      </c>
      <c r="P464" s="79"/>
      <c r="Q464" s="88">
        <f t="shared" si="141"/>
        <v>100</v>
      </c>
      <c r="R464" s="89">
        <f t="shared" si="142"/>
        <v>8.4285714285714288</v>
      </c>
      <c r="S464" s="89">
        <f t="shared" ca="1" si="143"/>
        <v>8.4285714285714288</v>
      </c>
      <c r="T464" s="89">
        <f t="shared" ca="1" si="144"/>
        <v>8.4285714285714288</v>
      </c>
      <c r="U464" s="90" t="str">
        <f t="shared" si="147"/>
        <v>SI</v>
      </c>
      <c r="V464" s="148" t="str">
        <f t="shared" si="145"/>
        <v>CUMPLIDO</v>
      </c>
      <c r="W464" s="148" t="str">
        <f t="shared" si="146"/>
        <v>CUMPLIDO</v>
      </c>
      <c r="X464" s="149" t="s">
        <v>500</v>
      </c>
      <c r="Y464" s="149" t="s">
        <v>285</v>
      </c>
      <c r="Z464" s="149">
        <f t="shared" si="136"/>
        <v>1</v>
      </c>
      <c r="AA464" s="149" t="str">
        <f t="shared" si="140"/>
        <v>H46R14 - 1</v>
      </c>
      <c r="AB464" s="60">
        <f t="shared" si="138"/>
        <v>5</v>
      </c>
      <c r="AC464" s="60">
        <f t="shared" si="135"/>
        <v>5</v>
      </c>
      <c r="AD464" s="60" t="str">
        <f t="shared" si="148"/>
        <v>H46R14.</v>
      </c>
      <c r="AE464" s="60" t="str">
        <f t="shared" si="149"/>
        <v>H46R14</v>
      </c>
      <c r="AF464" s="68"/>
      <c r="AG464" s="68"/>
      <c r="AH464" s="68"/>
      <c r="AI464" s="15"/>
      <c r="AJ464" s="15"/>
      <c r="AK464" s="15"/>
      <c r="AL464" s="15"/>
      <c r="AM464" s="15"/>
      <c r="AN464" s="15"/>
      <c r="AO464" s="15"/>
    </row>
    <row r="465" spans="1:41" s="2" customFormat="1" ht="249.95" customHeight="1" x14ac:dyDescent="0.2">
      <c r="A465" s="79">
        <f t="shared" si="137"/>
        <v>410</v>
      </c>
      <c r="B465" s="90">
        <v>464</v>
      </c>
      <c r="C465" s="109" t="s">
        <v>2528</v>
      </c>
      <c r="D465" s="97" t="s">
        <v>35</v>
      </c>
      <c r="E465" s="95" t="s">
        <v>2861</v>
      </c>
      <c r="F465" s="115" t="s">
        <v>84</v>
      </c>
      <c r="G465" s="115" t="s">
        <v>1574</v>
      </c>
      <c r="H465" s="115" t="s">
        <v>1575</v>
      </c>
      <c r="I465" s="90" t="s">
        <v>8</v>
      </c>
      <c r="J465" s="90">
        <v>3</v>
      </c>
      <c r="K465" s="116">
        <v>43040</v>
      </c>
      <c r="L465" s="116">
        <v>43342</v>
      </c>
      <c r="M465" s="117">
        <f t="shared" si="139"/>
        <v>43.142857142857146</v>
      </c>
      <c r="N465" s="79" t="s">
        <v>1482</v>
      </c>
      <c r="O465" s="85">
        <v>0</v>
      </c>
      <c r="P465" s="79"/>
      <c r="Q465" s="88">
        <f t="shared" si="141"/>
        <v>0</v>
      </c>
      <c r="R465" s="89">
        <f t="shared" si="142"/>
        <v>0</v>
      </c>
      <c r="S465" s="89">
        <f t="shared" ca="1" si="143"/>
        <v>0</v>
      </c>
      <c r="T465" s="89">
        <f t="shared" ca="1" si="144"/>
        <v>43.142857142857146</v>
      </c>
      <c r="U465" s="90" t="str">
        <f t="shared" ca="1" si="147"/>
        <v>NO</v>
      </c>
      <c r="V465" s="148" t="str">
        <f t="shared" ca="1" si="145"/>
        <v>VENCIDO</v>
      </c>
      <c r="W465" s="148" t="str">
        <f t="shared" ca="1" si="146"/>
        <v>VENCIDO</v>
      </c>
      <c r="X465" s="149" t="s">
        <v>500</v>
      </c>
      <c r="Y465" s="149" t="s">
        <v>286</v>
      </c>
      <c r="Z465" s="149">
        <f t="shared" si="136"/>
        <v>1</v>
      </c>
      <c r="AA465" s="149" t="str">
        <f t="shared" si="140"/>
        <v>H47R14 - 1</v>
      </c>
      <c r="AB465" s="60">
        <f t="shared" ca="1" si="138"/>
        <v>1</v>
      </c>
      <c r="AC465" s="60">
        <f t="shared" ca="1" si="135"/>
        <v>1</v>
      </c>
      <c r="AD465" s="60" t="str">
        <f t="shared" si="148"/>
        <v>H47R14.</v>
      </c>
      <c r="AE465" s="60" t="str">
        <f t="shared" si="149"/>
        <v>H47R14</v>
      </c>
      <c r="AF465" s="68"/>
      <c r="AG465" s="68"/>
      <c r="AH465" s="68"/>
      <c r="AI465" s="15"/>
      <c r="AJ465" s="15"/>
      <c r="AK465" s="15"/>
      <c r="AL465" s="15"/>
      <c r="AM465" s="15"/>
      <c r="AN465" s="15"/>
      <c r="AO465" s="15"/>
    </row>
    <row r="466" spans="1:41" s="2" customFormat="1" ht="249.95" customHeight="1" x14ac:dyDescent="0.2">
      <c r="A466" s="79">
        <f t="shared" si="137"/>
        <v>411</v>
      </c>
      <c r="B466" s="90">
        <v>465</v>
      </c>
      <c r="C466" s="109" t="s">
        <v>2528</v>
      </c>
      <c r="D466" s="97" t="s">
        <v>35</v>
      </c>
      <c r="E466" s="95" t="s">
        <v>2862</v>
      </c>
      <c r="F466" s="115" t="s">
        <v>85</v>
      </c>
      <c r="G466" s="115" t="s">
        <v>1574</v>
      </c>
      <c r="H466" s="115" t="s">
        <v>1575</v>
      </c>
      <c r="I466" s="90" t="s">
        <v>8</v>
      </c>
      <c r="J466" s="90">
        <v>3</v>
      </c>
      <c r="K466" s="116">
        <v>43040</v>
      </c>
      <c r="L466" s="116">
        <v>43342</v>
      </c>
      <c r="M466" s="117">
        <f t="shared" si="139"/>
        <v>43.142857142857146</v>
      </c>
      <c r="N466" s="79" t="s">
        <v>1482</v>
      </c>
      <c r="O466" s="85">
        <v>0</v>
      </c>
      <c r="P466" s="79"/>
      <c r="Q466" s="88">
        <f t="shared" si="141"/>
        <v>0</v>
      </c>
      <c r="R466" s="89">
        <f t="shared" si="142"/>
        <v>0</v>
      </c>
      <c r="S466" s="89">
        <f t="shared" ca="1" si="143"/>
        <v>0</v>
      </c>
      <c r="T466" s="89">
        <f t="shared" ca="1" si="144"/>
        <v>43.142857142857146</v>
      </c>
      <c r="U466" s="90" t="str">
        <f t="shared" ca="1" si="147"/>
        <v>NO</v>
      </c>
      <c r="V466" s="148" t="str">
        <f t="shared" ca="1" si="145"/>
        <v>VENCIDO</v>
      </c>
      <c r="W466" s="148" t="str">
        <f t="shared" ca="1" si="146"/>
        <v>VENCIDO</v>
      </c>
      <c r="X466" s="149" t="s">
        <v>500</v>
      </c>
      <c r="Y466" s="149" t="s">
        <v>287</v>
      </c>
      <c r="Z466" s="149">
        <f t="shared" si="136"/>
        <v>1</v>
      </c>
      <c r="AA466" s="149" t="str">
        <f t="shared" si="140"/>
        <v>H49R14 - 1</v>
      </c>
      <c r="AB466" s="60">
        <f t="shared" ca="1" si="138"/>
        <v>1</v>
      </c>
      <c r="AC466" s="60">
        <f t="shared" ca="1" si="135"/>
        <v>1</v>
      </c>
      <c r="AD466" s="60" t="str">
        <f t="shared" si="148"/>
        <v>H49R14.</v>
      </c>
      <c r="AE466" s="60" t="str">
        <f t="shared" si="149"/>
        <v>H49R14</v>
      </c>
      <c r="AF466" s="68"/>
      <c r="AG466" s="68"/>
      <c r="AH466" s="68"/>
      <c r="AI466" s="15"/>
      <c r="AJ466" s="15"/>
      <c r="AK466" s="15"/>
      <c r="AL466" s="15"/>
      <c r="AM466" s="15"/>
      <c r="AN466" s="15"/>
      <c r="AO466" s="15"/>
    </row>
    <row r="467" spans="1:41" s="2" customFormat="1" ht="249.95" customHeight="1" x14ac:dyDescent="0.2">
      <c r="A467" s="79">
        <f t="shared" si="137"/>
        <v>412</v>
      </c>
      <c r="B467" s="90">
        <v>466</v>
      </c>
      <c r="C467" s="109" t="s">
        <v>2528</v>
      </c>
      <c r="D467" s="97" t="s">
        <v>35</v>
      </c>
      <c r="E467" s="95" t="s">
        <v>2577</v>
      </c>
      <c r="F467" s="115" t="s">
        <v>86</v>
      </c>
      <c r="G467" s="115" t="s">
        <v>1593</v>
      </c>
      <c r="H467" s="115" t="s">
        <v>1594</v>
      </c>
      <c r="I467" s="90" t="s">
        <v>9</v>
      </c>
      <c r="J467" s="90">
        <v>1</v>
      </c>
      <c r="K467" s="116">
        <v>43040</v>
      </c>
      <c r="L467" s="116">
        <v>43099</v>
      </c>
      <c r="M467" s="117">
        <f t="shared" si="139"/>
        <v>8.4285714285714288</v>
      </c>
      <c r="N467" s="79" t="s">
        <v>1482</v>
      </c>
      <c r="O467" s="85">
        <v>1</v>
      </c>
      <c r="P467" s="79"/>
      <c r="Q467" s="88">
        <f t="shared" si="141"/>
        <v>100</v>
      </c>
      <c r="R467" s="89">
        <f t="shared" si="142"/>
        <v>8.4285714285714288</v>
      </c>
      <c r="S467" s="89">
        <f t="shared" ca="1" si="143"/>
        <v>8.4285714285714288</v>
      </c>
      <c r="T467" s="89">
        <f t="shared" ca="1" si="144"/>
        <v>8.4285714285714288</v>
      </c>
      <c r="U467" s="90" t="str">
        <f t="shared" si="147"/>
        <v>SI</v>
      </c>
      <c r="V467" s="148" t="str">
        <f t="shared" si="145"/>
        <v>CUMPLIDO</v>
      </c>
      <c r="W467" s="148" t="str">
        <f t="shared" si="146"/>
        <v>CUMPLIDO</v>
      </c>
      <c r="X467" s="149" t="s">
        <v>500</v>
      </c>
      <c r="Y467" s="149" t="s">
        <v>288</v>
      </c>
      <c r="Z467" s="149">
        <f t="shared" si="136"/>
        <v>1</v>
      </c>
      <c r="AA467" s="149" t="str">
        <f t="shared" si="140"/>
        <v>H50R14 - 1</v>
      </c>
      <c r="AB467" s="60">
        <f t="shared" si="138"/>
        <v>5</v>
      </c>
      <c r="AC467" s="60">
        <f t="shared" si="135"/>
        <v>5</v>
      </c>
      <c r="AD467" s="60" t="str">
        <f t="shared" si="148"/>
        <v>H50R14.</v>
      </c>
      <c r="AE467" s="60" t="str">
        <f t="shared" si="149"/>
        <v>H50R14</v>
      </c>
      <c r="AF467" s="68"/>
      <c r="AG467" s="68"/>
      <c r="AH467" s="68"/>
      <c r="AI467" s="15"/>
      <c r="AJ467" s="15"/>
      <c r="AK467" s="15"/>
      <c r="AL467" s="15"/>
      <c r="AM467" s="15"/>
      <c r="AN467" s="15"/>
      <c r="AO467" s="15"/>
    </row>
    <row r="468" spans="1:41" s="2" customFormat="1" ht="249.95" customHeight="1" x14ac:dyDescent="0.2">
      <c r="A468" s="79">
        <f t="shared" si="137"/>
        <v>413</v>
      </c>
      <c r="B468" s="90">
        <v>467</v>
      </c>
      <c r="C468" s="109" t="s">
        <v>2528</v>
      </c>
      <c r="D468" s="97" t="s">
        <v>35</v>
      </c>
      <c r="E468" s="95" t="s">
        <v>2578</v>
      </c>
      <c r="F468" s="115" t="s">
        <v>87</v>
      </c>
      <c r="G468" s="115" t="s">
        <v>1595</v>
      </c>
      <c r="H468" s="115" t="s">
        <v>1594</v>
      </c>
      <c r="I468" s="90" t="s">
        <v>9</v>
      </c>
      <c r="J468" s="90">
        <v>1</v>
      </c>
      <c r="K468" s="116">
        <v>43040</v>
      </c>
      <c r="L468" s="116">
        <v>43099</v>
      </c>
      <c r="M468" s="117">
        <f t="shared" si="139"/>
        <v>8.4285714285714288</v>
      </c>
      <c r="N468" s="79" t="s">
        <v>1482</v>
      </c>
      <c r="O468" s="85">
        <v>1</v>
      </c>
      <c r="P468" s="79"/>
      <c r="Q468" s="88">
        <f t="shared" si="141"/>
        <v>100</v>
      </c>
      <c r="R468" s="89">
        <f t="shared" si="142"/>
        <v>8.4285714285714288</v>
      </c>
      <c r="S468" s="89">
        <f t="shared" ca="1" si="143"/>
        <v>8.4285714285714288</v>
      </c>
      <c r="T468" s="89">
        <f t="shared" ca="1" si="144"/>
        <v>8.4285714285714288</v>
      </c>
      <c r="U468" s="90" t="str">
        <f t="shared" si="147"/>
        <v>SI</v>
      </c>
      <c r="V468" s="148" t="str">
        <f t="shared" si="145"/>
        <v>CUMPLIDO</v>
      </c>
      <c r="W468" s="148" t="str">
        <f t="shared" si="146"/>
        <v>CUMPLIDO</v>
      </c>
      <c r="X468" s="149" t="s">
        <v>500</v>
      </c>
      <c r="Y468" s="149" t="s">
        <v>289</v>
      </c>
      <c r="Z468" s="149">
        <f t="shared" si="136"/>
        <v>1</v>
      </c>
      <c r="AA468" s="149" t="str">
        <f t="shared" si="140"/>
        <v>H51R14 - 1</v>
      </c>
      <c r="AB468" s="60">
        <f t="shared" si="138"/>
        <v>5</v>
      </c>
      <c r="AC468" s="60">
        <f t="shared" si="135"/>
        <v>5</v>
      </c>
      <c r="AD468" s="60" t="str">
        <f t="shared" si="148"/>
        <v>H51R14.</v>
      </c>
      <c r="AE468" s="60" t="str">
        <f t="shared" si="149"/>
        <v>H51R14</v>
      </c>
      <c r="AF468" s="68"/>
      <c r="AG468" s="68"/>
      <c r="AH468" s="68"/>
      <c r="AI468" s="15"/>
      <c r="AJ468" s="15"/>
      <c r="AK468" s="15"/>
      <c r="AL468" s="15"/>
      <c r="AM468" s="15"/>
      <c r="AN468" s="15"/>
      <c r="AO468" s="15"/>
    </row>
    <row r="469" spans="1:41" s="2" customFormat="1" ht="249.95" customHeight="1" x14ac:dyDescent="0.2">
      <c r="A469" s="79">
        <f t="shared" si="137"/>
        <v>414</v>
      </c>
      <c r="B469" s="90">
        <v>468</v>
      </c>
      <c r="C469" s="109" t="s">
        <v>2528</v>
      </c>
      <c r="D469" s="97" t="s">
        <v>35</v>
      </c>
      <c r="E469" s="95" t="s">
        <v>2579</v>
      </c>
      <c r="F469" s="115" t="s">
        <v>88</v>
      </c>
      <c r="G469" s="115" t="s">
        <v>1596</v>
      </c>
      <c r="H469" s="115" t="s">
        <v>1594</v>
      </c>
      <c r="I469" s="90" t="s">
        <v>9</v>
      </c>
      <c r="J469" s="90">
        <v>1</v>
      </c>
      <c r="K469" s="116">
        <v>43040</v>
      </c>
      <c r="L469" s="116">
        <v>43099</v>
      </c>
      <c r="M469" s="117">
        <f t="shared" si="139"/>
        <v>8.4285714285714288</v>
      </c>
      <c r="N469" s="79" t="s">
        <v>1482</v>
      </c>
      <c r="O469" s="85">
        <v>1</v>
      </c>
      <c r="P469" s="79"/>
      <c r="Q469" s="88">
        <f t="shared" si="141"/>
        <v>100</v>
      </c>
      <c r="R469" s="89">
        <f t="shared" si="142"/>
        <v>8.4285714285714288</v>
      </c>
      <c r="S469" s="89">
        <f t="shared" ca="1" si="143"/>
        <v>8.4285714285714288</v>
      </c>
      <c r="T469" s="89">
        <f t="shared" ca="1" si="144"/>
        <v>8.4285714285714288</v>
      </c>
      <c r="U469" s="90" t="str">
        <f t="shared" si="147"/>
        <v>SI</v>
      </c>
      <c r="V469" s="148" t="str">
        <f t="shared" si="145"/>
        <v>CUMPLIDO</v>
      </c>
      <c r="W469" s="148" t="str">
        <f t="shared" si="146"/>
        <v>CUMPLIDO</v>
      </c>
      <c r="X469" s="149" t="s">
        <v>500</v>
      </c>
      <c r="Y469" s="149" t="s">
        <v>290</v>
      </c>
      <c r="Z469" s="149">
        <f t="shared" si="136"/>
        <v>1</v>
      </c>
      <c r="AA469" s="149" t="str">
        <f t="shared" si="140"/>
        <v>H52R14 - 1</v>
      </c>
      <c r="AB469" s="60">
        <f t="shared" si="138"/>
        <v>5</v>
      </c>
      <c r="AC469" s="60">
        <f t="shared" si="135"/>
        <v>5</v>
      </c>
      <c r="AD469" s="60" t="str">
        <f t="shared" si="148"/>
        <v>H52R14.</v>
      </c>
      <c r="AE469" s="60" t="str">
        <f t="shared" si="149"/>
        <v>H52R14</v>
      </c>
      <c r="AF469" s="68"/>
      <c r="AG469" s="68"/>
      <c r="AH469" s="68"/>
      <c r="AI469" s="15"/>
      <c r="AJ469" s="15"/>
      <c r="AK469" s="15"/>
      <c r="AL469" s="15"/>
      <c r="AM469" s="15"/>
      <c r="AN469" s="15"/>
      <c r="AO469" s="15"/>
    </row>
    <row r="470" spans="1:41" s="2" customFormat="1" ht="249.95" customHeight="1" x14ac:dyDescent="0.2">
      <c r="A470" s="79">
        <f t="shared" si="137"/>
        <v>415</v>
      </c>
      <c r="B470" s="90">
        <v>469</v>
      </c>
      <c r="C470" s="109" t="s">
        <v>2528</v>
      </c>
      <c r="D470" s="97" t="s">
        <v>35</v>
      </c>
      <c r="E470" s="95" t="s">
        <v>2580</v>
      </c>
      <c r="F470" s="115" t="s">
        <v>87</v>
      </c>
      <c r="G470" s="115" t="s">
        <v>1597</v>
      </c>
      <c r="H470" s="115" t="s">
        <v>1594</v>
      </c>
      <c r="I470" s="90" t="s">
        <v>9</v>
      </c>
      <c r="J470" s="90">
        <v>1</v>
      </c>
      <c r="K470" s="116">
        <v>43040</v>
      </c>
      <c r="L470" s="116">
        <v>43099</v>
      </c>
      <c r="M470" s="117">
        <f t="shared" si="139"/>
        <v>8.4285714285714288</v>
      </c>
      <c r="N470" s="79" t="s">
        <v>1482</v>
      </c>
      <c r="O470" s="85">
        <v>1</v>
      </c>
      <c r="P470" s="79"/>
      <c r="Q470" s="88">
        <f t="shared" si="141"/>
        <v>100</v>
      </c>
      <c r="R470" s="89">
        <f t="shared" si="142"/>
        <v>8.4285714285714288</v>
      </c>
      <c r="S470" s="89">
        <f t="shared" ca="1" si="143"/>
        <v>8.4285714285714288</v>
      </c>
      <c r="T470" s="89">
        <f t="shared" ca="1" si="144"/>
        <v>8.4285714285714288</v>
      </c>
      <c r="U470" s="90" t="str">
        <f t="shared" si="147"/>
        <v>SI</v>
      </c>
      <c r="V470" s="148" t="str">
        <f t="shared" si="145"/>
        <v>CUMPLIDO</v>
      </c>
      <c r="W470" s="148" t="str">
        <f t="shared" si="146"/>
        <v>CUMPLIDO</v>
      </c>
      <c r="X470" s="149" t="s">
        <v>500</v>
      </c>
      <c r="Y470" s="149" t="s">
        <v>291</v>
      </c>
      <c r="Z470" s="149">
        <f t="shared" si="136"/>
        <v>1</v>
      </c>
      <c r="AA470" s="149" t="str">
        <f t="shared" si="140"/>
        <v>H53R14 - 1</v>
      </c>
      <c r="AB470" s="60">
        <f t="shared" si="138"/>
        <v>5</v>
      </c>
      <c r="AC470" s="60">
        <f t="shared" si="135"/>
        <v>5</v>
      </c>
      <c r="AD470" s="60" t="str">
        <f t="shared" si="148"/>
        <v>H53R14.</v>
      </c>
      <c r="AE470" s="60" t="str">
        <f t="shared" si="149"/>
        <v>H53R14</v>
      </c>
      <c r="AF470" s="68"/>
      <c r="AG470" s="68"/>
      <c r="AH470" s="68"/>
      <c r="AI470" s="15"/>
      <c r="AJ470" s="15"/>
      <c r="AK470" s="15"/>
      <c r="AL470" s="15"/>
      <c r="AM470" s="15"/>
      <c r="AN470" s="15"/>
      <c r="AO470" s="15"/>
    </row>
    <row r="471" spans="1:41" s="2" customFormat="1" ht="249.95" customHeight="1" x14ac:dyDescent="0.2">
      <c r="A471" s="79">
        <f t="shared" si="137"/>
        <v>416</v>
      </c>
      <c r="B471" s="90">
        <v>470</v>
      </c>
      <c r="C471" s="109" t="s">
        <v>2528</v>
      </c>
      <c r="D471" s="97" t="s">
        <v>35</v>
      </c>
      <c r="E471" s="95" t="s">
        <v>2581</v>
      </c>
      <c r="F471" s="115" t="s">
        <v>89</v>
      </c>
      <c r="G471" s="115" t="s">
        <v>1598</v>
      </c>
      <c r="H471" s="115" t="s">
        <v>1594</v>
      </c>
      <c r="I471" s="90" t="s">
        <v>9</v>
      </c>
      <c r="J471" s="90">
        <v>1</v>
      </c>
      <c r="K471" s="116">
        <v>43040</v>
      </c>
      <c r="L471" s="116">
        <v>43099</v>
      </c>
      <c r="M471" s="117">
        <f t="shared" si="139"/>
        <v>8.4285714285714288</v>
      </c>
      <c r="N471" s="79" t="s">
        <v>1482</v>
      </c>
      <c r="O471" s="85">
        <v>1</v>
      </c>
      <c r="P471" s="79"/>
      <c r="Q471" s="88">
        <f t="shared" si="141"/>
        <v>100</v>
      </c>
      <c r="R471" s="89">
        <f t="shared" si="142"/>
        <v>8.4285714285714288</v>
      </c>
      <c r="S471" s="89">
        <f t="shared" ca="1" si="143"/>
        <v>8.4285714285714288</v>
      </c>
      <c r="T471" s="89">
        <f t="shared" ca="1" si="144"/>
        <v>8.4285714285714288</v>
      </c>
      <c r="U471" s="90" t="str">
        <f t="shared" si="147"/>
        <v>SI</v>
      </c>
      <c r="V471" s="148" t="str">
        <f t="shared" si="145"/>
        <v>CUMPLIDO</v>
      </c>
      <c r="W471" s="148" t="str">
        <f t="shared" si="146"/>
        <v>CUMPLIDO</v>
      </c>
      <c r="X471" s="149" t="s">
        <v>500</v>
      </c>
      <c r="Y471" s="149" t="s">
        <v>292</v>
      </c>
      <c r="Z471" s="149">
        <f t="shared" si="136"/>
        <v>1</v>
      </c>
      <c r="AA471" s="149" t="str">
        <f t="shared" si="140"/>
        <v>H54R14 - 1</v>
      </c>
      <c r="AB471" s="60">
        <f t="shared" si="138"/>
        <v>5</v>
      </c>
      <c r="AC471" s="60">
        <f t="shared" si="135"/>
        <v>5</v>
      </c>
      <c r="AD471" s="60" t="str">
        <f t="shared" si="148"/>
        <v>H54R14.</v>
      </c>
      <c r="AE471" s="60" t="str">
        <f t="shared" si="149"/>
        <v>H54R14</v>
      </c>
      <c r="AF471" s="68"/>
      <c r="AG471" s="68"/>
      <c r="AH471" s="68"/>
      <c r="AI471" s="15"/>
      <c r="AJ471" s="15"/>
      <c r="AK471" s="15"/>
      <c r="AL471" s="15"/>
      <c r="AM471" s="15"/>
      <c r="AN471" s="15"/>
      <c r="AO471" s="15"/>
    </row>
    <row r="472" spans="1:41" s="2" customFormat="1" ht="249.95" customHeight="1" x14ac:dyDescent="0.2">
      <c r="A472" s="79">
        <f t="shared" si="137"/>
        <v>417</v>
      </c>
      <c r="B472" s="90">
        <v>471</v>
      </c>
      <c r="C472" s="109" t="s">
        <v>2528</v>
      </c>
      <c r="D472" s="97" t="s">
        <v>35</v>
      </c>
      <c r="E472" s="95" t="s">
        <v>2582</v>
      </c>
      <c r="F472" s="115" t="s">
        <v>90</v>
      </c>
      <c r="G472" s="115" t="s">
        <v>1599</v>
      </c>
      <c r="H472" s="115" t="s">
        <v>1600</v>
      </c>
      <c r="I472" s="90" t="s">
        <v>1601</v>
      </c>
      <c r="J472" s="90">
        <v>2</v>
      </c>
      <c r="K472" s="116">
        <v>43040</v>
      </c>
      <c r="L472" s="116">
        <v>43099</v>
      </c>
      <c r="M472" s="117">
        <f t="shared" si="139"/>
        <v>8.4285714285714288</v>
      </c>
      <c r="N472" s="79" t="s">
        <v>1482</v>
      </c>
      <c r="O472" s="85">
        <v>2</v>
      </c>
      <c r="P472" s="79"/>
      <c r="Q472" s="88">
        <f t="shared" si="141"/>
        <v>100</v>
      </c>
      <c r="R472" s="89">
        <f t="shared" si="142"/>
        <v>8.4285714285714288</v>
      </c>
      <c r="S472" s="89">
        <f t="shared" ca="1" si="143"/>
        <v>8.4285714285714288</v>
      </c>
      <c r="T472" s="89">
        <f t="shared" ca="1" si="144"/>
        <v>8.4285714285714288</v>
      </c>
      <c r="U472" s="90" t="str">
        <f t="shared" si="147"/>
        <v>SI</v>
      </c>
      <c r="V472" s="148" t="str">
        <f t="shared" si="145"/>
        <v>CUMPLIDO</v>
      </c>
      <c r="W472" s="148" t="str">
        <f t="shared" si="146"/>
        <v>CUMPLIDO</v>
      </c>
      <c r="X472" s="149" t="s">
        <v>500</v>
      </c>
      <c r="Y472" s="149" t="s">
        <v>293</v>
      </c>
      <c r="Z472" s="149">
        <f t="shared" si="136"/>
        <v>1</v>
      </c>
      <c r="AA472" s="149" t="str">
        <f t="shared" si="140"/>
        <v>H56R14 - 1</v>
      </c>
      <c r="AB472" s="60">
        <f t="shared" si="138"/>
        <v>5</v>
      </c>
      <c r="AC472" s="60">
        <f t="shared" si="135"/>
        <v>5</v>
      </c>
      <c r="AD472" s="60" t="str">
        <f t="shared" si="148"/>
        <v>H56R14.</v>
      </c>
      <c r="AE472" s="60" t="str">
        <f t="shared" si="149"/>
        <v>H56R14</v>
      </c>
      <c r="AF472" s="68"/>
      <c r="AG472" s="68"/>
      <c r="AH472" s="68"/>
      <c r="AI472" s="15"/>
      <c r="AJ472" s="15"/>
      <c r="AK472" s="15"/>
      <c r="AL472" s="15"/>
      <c r="AM472" s="15"/>
      <c r="AN472" s="15"/>
      <c r="AO472" s="15"/>
    </row>
    <row r="473" spans="1:41" s="2" customFormat="1" ht="249.95" customHeight="1" x14ac:dyDescent="0.2">
      <c r="A473" s="79">
        <f t="shared" si="137"/>
        <v>418</v>
      </c>
      <c r="B473" s="90">
        <v>472</v>
      </c>
      <c r="C473" s="109" t="s">
        <v>2528</v>
      </c>
      <c r="D473" s="97" t="s">
        <v>35</v>
      </c>
      <c r="E473" s="95" t="s">
        <v>2249</v>
      </c>
      <c r="F473" s="115" t="s">
        <v>91</v>
      </c>
      <c r="G473" s="115" t="s">
        <v>1602</v>
      </c>
      <c r="H473" s="115" t="s">
        <v>1603</v>
      </c>
      <c r="I473" s="90" t="s">
        <v>1604</v>
      </c>
      <c r="J473" s="90">
        <v>1</v>
      </c>
      <c r="K473" s="116">
        <v>43040</v>
      </c>
      <c r="L473" s="116">
        <v>43099</v>
      </c>
      <c r="M473" s="117">
        <f t="shared" si="139"/>
        <v>8.4285714285714288</v>
      </c>
      <c r="N473" s="79" t="s">
        <v>1482</v>
      </c>
      <c r="O473" s="85">
        <v>1</v>
      </c>
      <c r="P473" s="79"/>
      <c r="Q473" s="88">
        <f t="shared" si="141"/>
        <v>100</v>
      </c>
      <c r="R473" s="89">
        <f t="shared" si="142"/>
        <v>8.4285714285714288</v>
      </c>
      <c r="S473" s="89">
        <f t="shared" ca="1" si="143"/>
        <v>8.4285714285714288</v>
      </c>
      <c r="T473" s="89">
        <f t="shared" ca="1" si="144"/>
        <v>8.4285714285714288</v>
      </c>
      <c r="U473" s="90" t="str">
        <f t="shared" si="147"/>
        <v>SI</v>
      </c>
      <c r="V473" s="148" t="str">
        <f t="shared" si="145"/>
        <v>CUMPLIDO</v>
      </c>
      <c r="W473" s="148" t="str">
        <f t="shared" si="146"/>
        <v>CUMPLIDO</v>
      </c>
      <c r="X473" s="149" t="s">
        <v>500</v>
      </c>
      <c r="Y473" s="149" t="s">
        <v>294</v>
      </c>
      <c r="Z473" s="149">
        <f t="shared" si="136"/>
        <v>1</v>
      </c>
      <c r="AA473" s="149" t="str">
        <f t="shared" si="140"/>
        <v>H57R14 - 1</v>
      </c>
      <c r="AB473" s="60">
        <f t="shared" si="138"/>
        <v>5</v>
      </c>
      <c r="AC473" s="60">
        <f t="shared" si="135"/>
        <v>5</v>
      </c>
      <c r="AD473" s="60" t="str">
        <f t="shared" si="148"/>
        <v>H57R14.</v>
      </c>
      <c r="AE473" s="60" t="str">
        <f t="shared" si="149"/>
        <v>H57R14</v>
      </c>
      <c r="AF473" s="68"/>
      <c r="AG473" s="68"/>
      <c r="AH473" s="68"/>
      <c r="AI473" s="15"/>
      <c r="AJ473" s="15"/>
      <c r="AK473" s="15"/>
      <c r="AL473" s="15"/>
      <c r="AM473" s="15"/>
      <c r="AN473" s="15"/>
      <c r="AO473" s="15"/>
    </row>
    <row r="474" spans="1:41" s="2" customFormat="1" ht="249.95" customHeight="1" x14ac:dyDescent="0.2">
      <c r="A474" s="79">
        <f t="shared" si="137"/>
        <v>419</v>
      </c>
      <c r="B474" s="90">
        <v>473</v>
      </c>
      <c r="C474" s="109" t="s">
        <v>2528</v>
      </c>
      <c r="D474" s="97" t="s">
        <v>33</v>
      </c>
      <c r="E474" s="95" t="s">
        <v>2583</v>
      </c>
      <c r="F474" s="115" t="s">
        <v>92</v>
      </c>
      <c r="G474" s="115" t="s">
        <v>1605</v>
      </c>
      <c r="H474" s="115" t="s">
        <v>1606</v>
      </c>
      <c r="I474" s="90" t="s">
        <v>1607</v>
      </c>
      <c r="J474" s="90">
        <v>2</v>
      </c>
      <c r="K474" s="116">
        <v>43040</v>
      </c>
      <c r="L474" s="116">
        <v>43099</v>
      </c>
      <c r="M474" s="117">
        <f t="shared" si="139"/>
        <v>8.4285714285714288</v>
      </c>
      <c r="N474" s="79" t="s">
        <v>1482</v>
      </c>
      <c r="O474" s="85">
        <v>2</v>
      </c>
      <c r="P474" s="79"/>
      <c r="Q474" s="88">
        <f t="shared" si="141"/>
        <v>100</v>
      </c>
      <c r="R474" s="89">
        <f t="shared" si="142"/>
        <v>8.4285714285714288</v>
      </c>
      <c r="S474" s="89">
        <f t="shared" ca="1" si="143"/>
        <v>8.4285714285714288</v>
      </c>
      <c r="T474" s="89">
        <f t="shared" ca="1" si="144"/>
        <v>8.4285714285714288</v>
      </c>
      <c r="U474" s="90" t="str">
        <f t="shared" si="147"/>
        <v>SI</v>
      </c>
      <c r="V474" s="148" t="str">
        <f t="shared" si="145"/>
        <v>CUMPLIDO</v>
      </c>
      <c r="W474" s="148" t="str">
        <f t="shared" si="146"/>
        <v>CUMPLIDO</v>
      </c>
      <c r="X474" s="149" t="s">
        <v>500</v>
      </c>
      <c r="Y474" s="149" t="s">
        <v>295</v>
      </c>
      <c r="Z474" s="149">
        <f t="shared" si="136"/>
        <v>1</v>
      </c>
      <c r="AA474" s="149" t="str">
        <f t="shared" si="140"/>
        <v>H58R14 - 1</v>
      </c>
      <c r="AB474" s="60">
        <f t="shared" si="138"/>
        <v>5</v>
      </c>
      <c r="AC474" s="60">
        <f t="shared" si="135"/>
        <v>5</v>
      </c>
      <c r="AD474" s="60" t="str">
        <f t="shared" si="148"/>
        <v>H58R14.</v>
      </c>
      <c r="AE474" s="60" t="str">
        <f t="shared" si="149"/>
        <v>H58R14</v>
      </c>
      <c r="AF474" s="68"/>
      <c r="AG474" s="68"/>
      <c r="AH474" s="68"/>
      <c r="AI474" s="15"/>
      <c r="AJ474" s="15"/>
      <c r="AK474" s="15"/>
      <c r="AL474" s="15"/>
      <c r="AM474" s="15"/>
      <c r="AN474" s="15"/>
      <c r="AO474" s="15"/>
    </row>
    <row r="475" spans="1:41" s="2" customFormat="1" ht="249.95" customHeight="1" x14ac:dyDescent="0.2">
      <c r="A475" s="79">
        <f t="shared" si="137"/>
        <v>420</v>
      </c>
      <c r="B475" s="90">
        <v>474</v>
      </c>
      <c r="C475" s="109" t="s">
        <v>2528</v>
      </c>
      <c r="D475" s="97" t="s">
        <v>33</v>
      </c>
      <c r="E475" s="95" t="s">
        <v>2584</v>
      </c>
      <c r="F475" s="115" t="s">
        <v>93</v>
      </c>
      <c r="G475" s="115" t="s">
        <v>1574</v>
      </c>
      <c r="H475" s="115" t="s">
        <v>1575</v>
      </c>
      <c r="I475" s="90" t="s">
        <v>8</v>
      </c>
      <c r="J475" s="90">
        <v>3</v>
      </c>
      <c r="K475" s="116">
        <v>43040</v>
      </c>
      <c r="L475" s="116">
        <v>43342</v>
      </c>
      <c r="M475" s="117">
        <f t="shared" si="139"/>
        <v>43.142857142857146</v>
      </c>
      <c r="N475" s="79" t="s">
        <v>1482</v>
      </c>
      <c r="O475" s="85">
        <v>0</v>
      </c>
      <c r="P475" s="79"/>
      <c r="Q475" s="88">
        <f t="shared" si="141"/>
        <v>0</v>
      </c>
      <c r="R475" s="89">
        <f t="shared" si="142"/>
        <v>0</v>
      </c>
      <c r="S475" s="89">
        <f t="shared" ca="1" si="143"/>
        <v>0</v>
      </c>
      <c r="T475" s="89">
        <f t="shared" ca="1" si="144"/>
        <v>43.142857142857146</v>
      </c>
      <c r="U475" s="90" t="str">
        <f t="shared" ca="1" si="147"/>
        <v>NO</v>
      </c>
      <c r="V475" s="148" t="str">
        <f t="shared" ca="1" si="145"/>
        <v>VENCIDO</v>
      </c>
      <c r="W475" s="148" t="str">
        <f t="shared" ca="1" si="146"/>
        <v>VENCIDO</v>
      </c>
      <c r="X475" s="149" t="s">
        <v>500</v>
      </c>
      <c r="Y475" s="149" t="s">
        <v>296</v>
      </c>
      <c r="Z475" s="149">
        <f t="shared" si="136"/>
        <v>1</v>
      </c>
      <c r="AA475" s="149" t="str">
        <f t="shared" si="140"/>
        <v>H59R14 - 1</v>
      </c>
      <c r="AB475" s="60">
        <f t="shared" ca="1" si="138"/>
        <v>1</v>
      </c>
      <c r="AC475" s="60">
        <f t="shared" ca="1" si="135"/>
        <v>1</v>
      </c>
      <c r="AD475" s="60" t="str">
        <f t="shared" si="148"/>
        <v>H59R14.</v>
      </c>
      <c r="AE475" s="60" t="str">
        <f t="shared" si="149"/>
        <v>H59R14</v>
      </c>
      <c r="AF475" s="68"/>
      <c r="AG475" s="68"/>
      <c r="AH475" s="68"/>
      <c r="AI475" s="15"/>
      <c r="AJ475" s="15"/>
      <c r="AK475" s="15"/>
      <c r="AL475" s="15"/>
      <c r="AM475" s="15"/>
      <c r="AN475" s="15"/>
      <c r="AO475" s="15"/>
    </row>
    <row r="476" spans="1:41" s="2" customFormat="1" ht="249.95" customHeight="1" x14ac:dyDescent="0.2">
      <c r="A476" s="79">
        <f t="shared" si="137"/>
        <v>421</v>
      </c>
      <c r="B476" s="90">
        <v>475</v>
      </c>
      <c r="C476" s="109" t="s">
        <v>2529</v>
      </c>
      <c r="D476" s="97" t="s">
        <v>33</v>
      </c>
      <c r="E476" s="95" t="s">
        <v>2585</v>
      </c>
      <c r="F476" s="115" t="s">
        <v>94</v>
      </c>
      <c r="G476" s="115" t="s">
        <v>1608</v>
      </c>
      <c r="H476" s="115" t="s">
        <v>1609</v>
      </c>
      <c r="I476" s="90" t="s">
        <v>1566</v>
      </c>
      <c r="J476" s="90">
        <v>1</v>
      </c>
      <c r="K476" s="116">
        <v>43040</v>
      </c>
      <c r="L476" s="116">
        <v>43099</v>
      </c>
      <c r="M476" s="117">
        <f t="shared" si="139"/>
        <v>8.4285714285714288</v>
      </c>
      <c r="N476" s="79" t="s">
        <v>1482</v>
      </c>
      <c r="O476" s="85">
        <v>1</v>
      </c>
      <c r="P476" s="79"/>
      <c r="Q476" s="88">
        <f t="shared" si="141"/>
        <v>100</v>
      </c>
      <c r="R476" s="89">
        <f t="shared" si="142"/>
        <v>8.4285714285714288</v>
      </c>
      <c r="S476" s="89">
        <f t="shared" ca="1" si="143"/>
        <v>8.4285714285714288</v>
      </c>
      <c r="T476" s="89">
        <f t="shared" ca="1" si="144"/>
        <v>8.4285714285714288</v>
      </c>
      <c r="U476" s="90" t="str">
        <f t="shared" si="147"/>
        <v>SI</v>
      </c>
      <c r="V476" s="148" t="str">
        <f t="shared" si="145"/>
        <v>CUMPLIDO</v>
      </c>
      <c r="W476" s="148" t="str">
        <f t="shared" si="146"/>
        <v>CUMPLIDO</v>
      </c>
      <c r="X476" s="149" t="s">
        <v>500</v>
      </c>
      <c r="Y476" s="149" t="s">
        <v>297</v>
      </c>
      <c r="Z476" s="149">
        <f t="shared" si="136"/>
        <v>1</v>
      </c>
      <c r="AA476" s="149" t="str">
        <f t="shared" si="140"/>
        <v>H61R14 - 1</v>
      </c>
      <c r="AB476" s="60">
        <f t="shared" si="138"/>
        <v>5</v>
      </c>
      <c r="AC476" s="60">
        <f t="shared" si="135"/>
        <v>5</v>
      </c>
      <c r="AD476" s="60" t="str">
        <f t="shared" si="148"/>
        <v>H61R14.</v>
      </c>
      <c r="AE476" s="60" t="str">
        <f t="shared" si="149"/>
        <v>H61R14</v>
      </c>
      <c r="AF476" s="68"/>
      <c r="AG476" s="68"/>
      <c r="AH476" s="68"/>
      <c r="AI476" s="15"/>
      <c r="AJ476" s="15"/>
      <c r="AK476" s="15"/>
      <c r="AL476" s="15"/>
      <c r="AM476" s="15"/>
      <c r="AN476" s="15"/>
      <c r="AO476" s="15"/>
    </row>
    <row r="477" spans="1:41" s="2" customFormat="1" ht="249.95" customHeight="1" x14ac:dyDescent="0.2">
      <c r="A477" s="79">
        <f t="shared" si="137"/>
        <v>422</v>
      </c>
      <c r="B477" s="90">
        <v>476</v>
      </c>
      <c r="C477" s="109" t="s">
        <v>2586</v>
      </c>
      <c r="D477" s="97" t="s">
        <v>42</v>
      </c>
      <c r="E477" s="95" t="s">
        <v>2587</v>
      </c>
      <c r="F477" s="115" t="s">
        <v>95</v>
      </c>
      <c r="G477" s="115" t="s">
        <v>1574</v>
      </c>
      <c r="H477" s="115" t="s">
        <v>1575</v>
      </c>
      <c r="I477" s="90" t="s">
        <v>8</v>
      </c>
      <c r="J477" s="90">
        <v>3</v>
      </c>
      <c r="K477" s="116">
        <v>43040</v>
      </c>
      <c r="L477" s="116">
        <v>43342</v>
      </c>
      <c r="M477" s="117">
        <f t="shared" si="139"/>
        <v>43.142857142857146</v>
      </c>
      <c r="N477" s="79" t="s">
        <v>1482</v>
      </c>
      <c r="O477" s="85">
        <v>0</v>
      </c>
      <c r="P477" s="79"/>
      <c r="Q477" s="88">
        <f t="shared" si="141"/>
        <v>0</v>
      </c>
      <c r="R477" s="89">
        <f t="shared" si="142"/>
        <v>0</v>
      </c>
      <c r="S477" s="89">
        <f t="shared" ca="1" si="143"/>
        <v>0</v>
      </c>
      <c r="T477" s="89">
        <f t="shared" ca="1" si="144"/>
        <v>43.142857142857146</v>
      </c>
      <c r="U477" s="90" t="str">
        <f t="shared" ca="1" si="147"/>
        <v>NO</v>
      </c>
      <c r="V477" s="148" t="str">
        <f t="shared" ca="1" si="145"/>
        <v>VENCIDO</v>
      </c>
      <c r="W477" s="148" t="str">
        <f t="shared" ca="1" si="146"/>
        <v>VENCIDO</v>
      </c>
      <c r="X477" s="149" t="s">
        <v>500</v>
      </c>
      <c r="Y477" s="149" t="s">
        <v>298</v>
      </c>
      <c r="Z477" s="149">
        <f t="shared" si="136"/>
        <v>1</v>
      </c>
      <c r="AA477" s="149" t="str">
        <f t="shared" si="140"/>
        <v>H64R14 - 1</v>
      </c>
      <c r="AB477" s="60">
        <f t="shared" ca="1" si="138"/>
        <v>1</v>
      </c>
      <c r="AC477" s="60">
        <f t="shared" ca="1" si="135"/>
        <v>1</v>
      </c>
      <c r="AD477" s="60" t="str">
        <f t="shared" si="148"/>
        <v>H64R14.</v>
      </c>
      <c r="AE477" s="60" t="str">
        <f t="shared" si="149"/>
        <v>H64R14</v>
      </c>
      <c r="AF477" s="68"/>
      <c r="AG477" s="68"/>
      <c r="AH477" s="68"/>
      <c r="AI477" s="15"/>
      <c r="AJ477" s="15"/>
      <c r="AK477" s="15"/>
      <c r="AL477" s="15"/>
      <c r="AM477" s="15"/>
      <c r="AN477" s="15"/>
      <c r="AO477" s="15"/>
    </row>
    <row r="478" spans="1:41" s="2" customFormat="1" ht="249.95" customHeight="1" x14ac:dyDescent="0.2">
      <c r="A478" s="79">
        <f t="shared" si="137"/>
        <v>423</v>
      </c>
      <c r="B478" s="90">
        <v>477</v>
      </c>
      <c r="C478" s="109" t="s">
        <v>2527</v>
      </c>
      <c r="D478" s="97" t="s">
        <v>33</v>
      </c>
      <c r="E478" s="95" t="s">
        <v>2672</v>
      </c>
      <c r="F478" s="115" t="s">
        <v>96</v>
      </c>
      <c r="G478" s="115" t="s">
        <v>1610</v>
      </c>
      <c r="H478" s="115" t="s">
        <v>1611</v>
      </c>
      <c r="I478" s="90" t="s">
        <v>1340</v>
      </c>
      <c r="J478" s="90">
        <v>1</v>
      </c>
      <c r="K478" s="116">
        <v>43040</v>
      </c>
      <c r="L478" s="116">
        <v>43189</v>
      </c>
      <c r="M478" s="117">
        <f t="shared" si="139"/>
        <v>21.285714285714285</v>
      </c>
      <c r="N478" s="79" t="s">
        <v>1482</v>
      </c>
      <c r="O478" s="85">
        <v>1</v>
      </c>
      <c r="P478" s="79"/>
      <c r="Q478" s="88">
        <f t="shared" si="141"/>
        <v>100</v>
      </c>
      <c r="R478" s="89">
        <f t="shared" si="142"/>
        <v>21.285714285714285</v>
      </c>
      <c r="S478" s="89">
        <f t="shared" ca="1" si="143"/>
        <v>21.285714285714285</v>
      </c>
      <c r="T478" s="89">
        <f t="shared" ca="1" si="144"/>
        <v>21.285714285714285</v>
      </c>
      <c r="U478" s="90" t="str">
        <f t="shared" si="147"/>
        <v>SI</v>
      </c>
      <c r="V478" s="148" t="str">
        <f t="shared" si="145"/>
        <v>CUMPLIDO</v>
      </c>
      <c r="W478" s="148" t="str">
        <f t="shared" si="146"/>
        <v>CUMPLIDO</v>
      </c>
      <c r="X478" s="149" t="s">
        <v>500</v>
      </c>
      <c r="Y478" s="149" t="s">
        <v>299</v>
      </c>
      <c r="Z478" s="149">
        <f t="shared" si="136"/>
        <v>1</v>
      </c>
      <c r="AA478" s="149" t="str">
        <f t="shared" si="140"/>
        <v>H65R14 - 1</v>
      </c>
      <c r="AB478" s="60">
        <f t="shared" si="138"/>
        <v>5</v>
      </c>
      <c r="AC478" s="60">
        <f t="shared" si="135"/>
        <v>5</v>
      </c>
      <c r="AD478" s="60" t="str">
        <f t="shared" si="148"/>
        <v>H65R14.</v>
      </c>
      <c r="AE478" s="60" t="str">
        <f t="shared" si="149"/>
        <v>H65R14</v>
      </c>
      <c r="AF478" s="68"/>
      <c r="AG478" s="68"/>
      <c r="AH478" s="68"/>
      <c r="AI478" s="15"/>
      <c r="AJ478" s="15"/>
      <c r="AK478" s="15"/>
      <c r="AL478" s="15"/>
      <c r="AM478" s="15"/>
      <c r="AN478" s="15"/>
      <c r="AO478" s="15"/>
    </row>
    <row r="479" spans="1:41" s="2" customFormat="1" ht="249.95" customHeight="1" x14ac:dyDescent="0.2">
      <c r="A479" s="79">
        <f t="shared" si="137"/>
        <v>424</v>
      </c>
      <c r="B479" s="90">
        <v>478</v>
      </c>
      <c r="C479" s="109" t="s">
        <v>2527</v>
      </c>
      <c r="D479" s="97" t="s">
        <v>33</v>
      </c>
      <c r="E479" s="95" t="s">
        <v>97</v>
      </c>
      <c r="F479" s="115" t="s">
        <v>98</v>
      </c>
      <c r="G479" s="115" t="s">
        <v>1612</v>
      </c>
      <c r="H479" s="115" t="s">
        <v>2034</v>
      </c>
      <c r="I479" s="90" t="s">
        <v>1613</v>
      </c>
      <c r="J479" s="90">
        <v>1</v>
      </c>
      <c r="K479" s="116">
        <v>43040</v>
      </c>
      <c r="L479" s="116">
        <v>43099</v>
      </c>
      <c r="M479" s="117">
        <f t="shared" si="139"/>
        <v>8.4285714285714288</v>
      </c>
      <c r="N479" s="79" t="s">
        <v>1482</v>
      </c>
      <c r="O479" s="85">
        <v>1</v>
      </c>
      <c r="P479" s="79"/>
      <c r="Q479" s="88">
        <f t="shared" si="141"/>
        <v>100</v>
      </c>
      <c r="R479" s="89">
        <f t="shared" si="142"/>
        <v>8.4285714285714288</v>
      </c>
      <c r="S479" s="89">
        <f t="shared" ca="1" si="143"/>
        <v>8.4285714285714288</v>
      </c>
      <c r="T479" s="89">
        <f t="shared" ca="1" si="144"/>
        <v>8.4285714285714288</v>
      </c>
      <c r="U479" s="90" t="str">
        <f t="shared" si="147"/>
        <v>SI</v>
      </c>
      <c r="V479" s="148" t="str">
        <f t="shared" si="145"/>
        <v>CUMPLIDO</v>
      </c>
      <c r="W479" s="148" t="str">
        <f t="shared" si="146"/>
        <v>CUMPLIDO</v>
      </c>
      <c r="X479" s="149" t="s">
        <v>500</v>
      </c>
      <c r="Y479" s="149" t="s">
        <v>300</v>
      </c>
      <c r="Z479" s="149">
        <f t="shared" si="136"/>
        <v>1</v>
      </c>
      <c r="AA479" s="149" t="str">
        <f t="shared" si="140"/>
        <v>H66R14 - 1</v>
      </c>
      <c r="AB479" s="60">
        <f t="shared" si="138"/>
        <v>5</v>
      </c>
      <c r="AC479" s="60">
        <f t="shared" si="135"/>
        <v>5</v>
      </c>
      <c r="AD479" s="60" t="str">
        <f t="shared" si="148"/>
        <v>H66R14</v>
      </c>
      <c r="AE479" s="60" t="str">
        <f t="shared" si="149"/>
        <v>H66R14</v>
      </c>
      <c r="AF479" s="68"/>
      <c r="AG479" s="68"/>
      <c r="AH479" s="68"/>
      <c r="AI479" s="15"/>
      <c r="AJ479" s="15"/>
      <c r="AK479" s="15"/>
      <c r="AL479" s="15"/>
      <c r="AM479" s="15"/>
      <c r="AN479" s="15"/>
      <c r="AO479" s="15"/>
    </row>
    <row r="480" spans="1:41" s="2" customFormat="1" ht="249.95" customHeight="1" x14ac:dyDescent="0.2">
      <c r="A480" s="79">
        <f t="shared" si="137"/>
        <v>425</v>
      </c>
      <c r="B480" s="90">
        <v>479</v>
      </c>
      <c r="C480" s="109" t="s">
        <v>2528</v>
      </c>
      <c r="D480" s="97" t="s">
        <v>40</v>
      </c>
      <c r="E480" s="95" t="s">
        <v>2665</v>
      </c>
      <c r="F480" s="115" t="s">
        <v>99</v>
      </c>
      <c r="G480" s="115" t="s">
        <v>2030</v>
      </c>
      <c r="H480" s="115" t="s">
        <v>1583</v>
      </c>
      <c r="I480" s="90" t="s">
        <v>1584</v>
      </c>
      <c r="J480" s="90">
        <v>2</v>
      </c>
      <c r="K480" s="116">
        <v>43040</v>
      </c>
      <c r="L480" s="116">
        <v>43189</v>
      </c>
      <c r="M480" s="117">
        <f t="shared" si="139"/>
        <v>21.285714285714285</v>
      </c>
      <c r="N480" s="79" t="s">
        <v>1096</v>
      </c>
      <c r="O480" s="85">
        <v>2</v>
      </c>
      <c r="P480" s="102" t="s">
        <v>2666</v>
      </c>
      <c r="Q480" s="88">
        <f t="shared" si="141"/>
        <v>100</v>
      </c>
      <c r="R480" s="89">
        <f t="shared" si="142"/>
        <v>21.285714285714285</v>
      </c>
      <c r="S480" s="89">
        <f t="shared" ca="1" si="143"/>
        <v>21.285714285714285</v>
      </c>
      <c r="T480" s="89">
        <f t="shared" ca="1" si="144"/>
        <v>21.285714285714285</v>
      </c>
      <c r="U480" s="90" t="str">
        <f t="shared" si="147"/>
        <v>SI</v>
      </c>
      <c r="V480" s="148" t="str">
        <f t="shared" si="145"/>
        <v>CUMPLIDO</v>
      </c>
      <c r="W480" s="148" t="str">
        <f t="shared" si="146"/>
        <v>CUMPLIDO</v>
      </c>
      <c r="X480" s="149" t="s">
        <v>500</v>
      </c>
      <c r="Y480" s="149" t="s">
        <v>301</v>
      </c>
      <c r="Z480" s="149">
        <f t="shared" si="136"/>
        <v>1</v>
      </c>
      <c r="AA480" s="149" t="str">
        <f t="shared" si="140"/>
        <v>H67R14 - 1</v>
      </c>
      <c r="AB480" s="60">
        <f t="shared" si="138"/>
        <v>5</v>
      </c>
      <c r="AC480" s="60">
        <f t="shared" si="135"/>
        <v>5</v>
      </c>
      <c r="AD480" s="60" t="str">
        <f t="shared" si="148"/>
        <v>H67R14.</v>
      </c>
      <c r="AE480" s="60" t="str">
        <f t="shared" si="149"/>
        <v>H67R14</v>
      </c>
      <c r="AF480" s="68"/>
      <c r="AG480" s="68"/>
      <c r="AH480" s="68"/>
      <c r="AI480" s="15"/>
      <c r="AJ480" s="15"/>
      <c r="AK480" s="15"/>
      <c r="AL480" s="15"/>
      <c r="AM480" s="15"/>
      <c r="AN480" s="15"/>
      <c r="AO480" s="15"/>
    </row>
    <row r="481" spans="1:41" s="2" customFormat="1" ht="183" customHeight="1" x14ac:dyDescent="0.2">
      <c r="A481" s="79">
        <f t="shared" si="137"/>
        <v>426</v>
      </c>
      <c r="B481" s="90">
        <v>480</v>
      </c>
      <c r="C481" s="109" t="s">
        <v>2527</v>
      </c>
      <c r="D481" s="97" t="s">
        <v>20</v>
      </c>
      <c r="E481" s="95" t="s">
        <v>1616</v>
      </c>
      <c r="F481" s="115" t="s">
        <v>100</v>
      </c>
      <c r="G481" s="115" t="s">
        <v>2035</v>
      </c>
      <c r="H481" s="115" t="s">
        <v>1614</v>
      </c>
      <c r="I481" s="90" t="s">
        <v>1615</v>
      </c>
      <c r="J481" s="90">
        <v>2</v>
      </c>
      <c r="K481" s="116">
        <v>43040</v>
      </c>
      <c r="L481" s="116">
        <v>43099</v>
      </c>
      <c r="M481" s="117">
        <f t="shared" si="139"/>
        <v>8.4285714285714288</v>
      </c>
      <c r="N481" s="79" t="s">
        <v>1482</v>
      </c>
      <c r="O481" s="85">
        <v>2</v>
      </c>
      <c r="P481" s="79"/>
      <c r="Q481" s="88">
        <f t="shared" si="141"/>
        <v>100</v>
      </c>
      <c r="R481" s="89">
        <f t="shared" si="142"/>
        <v>8.4285714285714288</v>
      </c>
      <c r="S481" s="89">
        <f t="shared" ca="1" si="143"/>
        <v>8.4285714285714288</v>
      </c>
      <c r="T481" s="89">
        <f t="shared" ca="1" si="144"/>
        <v>8.4285714285714288</v>
      </c>
      <c r="U481" s="90" t="str">
        <f t="shared" si="147"/>
        <v>SI</v>
      </c>
      <c r="V481" s="148" t="str">
        <f t="shared" si="145"/>
        <v>CUMPLIDO</v>
      </c>
      <c r="W481" s="148" t="str">
        <f t="shared" si="146"/>
        <v>CUMPLIDO</v>
      </c>
      <c r="X481" s="149" t="s">
        <v>500</v>
      </c>
      <c r="Y481" s="149" t="s">
        <v>302</v>
      </c>
      <c r="Z481" s="149">
        <f t="shared" si="136"/>
        <v>1</v>
      </c>
      <c r="AA481" s="149" t="str">
        <f t="shared" si="140"/>
        <v>H68R14 - 1</v>
      </c>
      <c r="AB481" s="60">
        <f t="shared" si="138"/>
        <v>5</v>
      </c>
      <c r="AC481" s="60">
        <f t="shared" si="135"/>
        <v>5</v>
      </c>
      <c r="AD481" s="60" t="str">
        <f t="shared" si="148"/>
        <v>H68R14.</v>
      </c>
      <c r="AE481" s="60" t="str">
        <f t="shared" si="149"/>
        <v>H68R14</v>
      </c>
      <c r="AF481" s="68"/>
      <c r="AG481" s="68"/>
      <c r="AH481" s="68"/>
      <c r="AI481" s="15"/>
      <c r="AJ481" s="15"/>
      <c r="AK481" s="15"/>
      <c r="AL481" s="15"/>
      <c r="AM481" s="15"/>
      <c r="AN481" s="15"/>
      <c r="AO481" s="15"/>
    </row>
    <row r="482" spans="1:41" s="2" customFormat="1" ht="249.95" customHeight="1" x14ac:dyDescent="0.2">
      <c r="A482" s="79">
        <f t="shared" si="137"/>
        <v>427</v>
      </c>
      <c r="B482" s="90">
        <v>481</v>
      </c>
      <c r="C482" s="109" t="s">
        <v>2528</v>
      </c>
      <c r="D482" s="97" t="s">
        <v>33</v>
      </c>
      <c r="E482" s="95" t="s">
        <v>1461</v>
      </c>
      <c r="F482" s="115" t="s">
        <v>101</v>
      </c>
      <c r="G482" s="115" t="s">
        <v>1462</v>
      </c>
      <c r="H482" s="115" t="s">
        <v>1463</v>
      </c>
      <c r="I482" s="90" t="s">
        <v>1464</v>
      </c>
      <c r="J482" s="90">
        <v>1</v>
      </c>
      <c r="K482" s="116">
        <v>43040</v>
      </c>
      <c r="L482" s="116">
        <v>43099</v>
      </c>
      <c r="M482" s="117">
        <f t="shared" si="139"/>
        <v>8.4285714285714288</v>
      </c>
      <c r="N482" s="79" t="s">
        <v>1406</v>
      </c>
      <c r="O482" s="85">
        <v>1</v>
      </c>
      <c r="P482" s="79"/>
      <c r="Q482" s="88">
        <f t="shared" si="141"/>
        <v>100</v>
      </c>
      <c r="R482" s="89">
        <f t="shared" si="142"/>
        <v>8.4285714285714288</v>
      </c>
      <c r="S482" s="89">
        <f t="shared" ca="1" si="143"/>
        <v>8.4285714285714288</v>
      </c>
      <c r="T482" s="89">
        <f t="shared" ca="1" si="144"/>
        <v>8.4285714285714288</v>
      </c>
      <c r="U482" s="90" t="str">
        <f t="shared" si="147"/>
        <v>SI</v>
      </c>
      <c r="V482" s="148" t="str">
        <f t="shared" si="145"/>
        <v>CUMPLIDO</v>
      </c>
      <c r="W482" s="148" t="str">
        <f t="shared" si="146"/>
        <v>CUMPLIDO</v>
      </c>
      <c r="X482" s="149" t="s">
        <v>500</v>
      </c>
      <c r="Y482" s="149" t="s">
        <v>303</v>
      </c>
      <c r="Z482" s="149">
        <f t="shared" si="136"/>
        <v>1</v>
      </c>
      <c r="AA482" s="149" t="str">
        <f t="shared" si="140"/>
        <v>H69R14 - 1</v>
      </c>
      <c r="AB482" s="60">
        <f t="shared" si="138"/>
        <v>5</v>
      </c>
      <c r="AC482" s="60">
        <f t="shared" si="135"/>
        <v>5</v>
      </c>
      <c r="AD482" s="60" t="str">
        <f t="shared" si="148"/>
        <v>H69R14.</v>
      </c>
      <c r="AE482" s="60" t="str">
        <f t="shared" si="149"/>
        <v>H69R14</v>
      </c>
      <c r="AF482" s="68"/>
      <c r="AG482" s="68"/>
      <c r="AH482" s="68"/>
      <c r="AI482" s="15"/>
      <c r="AJ482" s="15"/>
      <c r="AK482" s="15"/>
      <c r="AL482" s="15"/>
      <c r="AM482" s="15"/>
      <c r="AN482" s="15"/>
      <c r="AO482" s="15"/>
    </row>
    <row r="483" spans="1:41" s="2" customFormat="1" ht="249.95" customHeight="1" x14ac:dyDescent="0.2">
      <c r="A483" s="79">
        <f t="shared" si="137"/>
        <v>428</v>
      </c>
      <c r="B483" s="90">
        <v>482</v>
      </c>
      <c r="C483" s="109" t="s">
        <v>2527</v>
      </c>
      <c r="D483" s="97" t="s">
        <v>33</v>
      </c>
      <c r="E483" s="95" t="s">
        <v>1466</v>
      </c>
      <c r="F483" s="115" t="s">
        <v>1467</v>
      </c>
      <c r="G483" s="115" t="s">
        <v>1465</v>
      </c>
      <c r="H483" s="115" t="s">
        <v>1468</v>
      </c>
      <c r="I483" s="90" t="s">
        <v>1469</v>
      </c>
      <c r="J483" s="90">
        <v>5</v>
      </c>
      <c r="K483" s="116">
        <v>43040</v>
      </c>
      <c r="L483" s="116">
        <v>43403</v>
      </c>
      <c r="M483" s="117">
        <f t="shared" si="139"/>
        <v>51.857142857142854</v>
      </c>
      <c r="N483" s="79" t="s">
        <v>1406</v>
      </c>
      <c r="O483" s="85">
        <v>3</v>
      </c>
      <c r="P483" s="79"/>
      <c r="Q483" s="88">
        <f t="shared" si="141"/>
        <v>60</v>
      </c>
      <c r="R483" s="89">
        <f t="shared" si="142"/>
        <v>31.11428571428571</v>
      </c>
      <c r="S483" s="89">
        <f t="shared" ca="1" si="143"/>
        <v>31.11428571428571</v>
      </c>
      <c r="T483" s="89">
        <f t="shared" ca="1" si="144"/>
        <v>51.857142857142854</v>
      </c>
      <c r="U483" s="90" t="str">
        <f t="shared" ca="1" si="147"/>
        <v>NO</v>
      </c>
      <c r="V483" s="148" t="str">
        <f t="shared" ca="1" si="145"/>
        <v>VENCIDO</v>
      </c>
      <c r="W483" s="148" t="str">
        <f t="shared" ca="1" si="146"/>
        <v>VENCIDO</v>
      </c>
      <c r="X483" s="149" t="s">
        <v>500</v>
      </c>
      <c r="Y483" s="149" t="s">
        <v>304</v>
      </c>
      <c r="Z483" s="149">
        <f t="shared" si="136"/>
        <v>1</v>
      </c>
      <c r="AA483" s="149" t="str">
        <f t="shared" si="140"/>
        <v>H70R14 - 1</v>
      </c>
      <c r="AB483" s="60">
        <f t="shared" ca="1" si="138"/>
        <v>1</v>
      </c>
      <c r="AC483" s="60">
        <f t="shared" ca="1" si="135"/>
        <v>1</v>
      </c>
      <c r="AD483" s="60" t="str">
        <f t="shared" si="148"/>
        <v>H70R14.</v>
      </c>
      <c r="AE483" s="60" t="str">
        <f t="shared" si="149"/>
        <v>H70R14</v>
      </c>
      <c r="AF483" s="68"/>
      <c r="AG483" s="68"/>
      <c r="AH483" s="68"/>
      <c r="AI483" s="15"/>
      <c r="AJ483" s="15"/>
      <c r="AK483" s="15"/>
      <c r="AL483" s="15"/>
      <c r="AM483" s="15"/>
      <c r="AN483" s="15"/>
      <c r="AO483" s="15"/>
    </row>
    <row r="484" spans="1:41" s="2" customFormat="1" ht="249.95" customHeight="1" x14ac:dyDescent="0.2">
      <c r="A484" s="79">
        <f t="shared" si="137"/>
        <v>429</v>
      </c>
      <c r="B484" s="90">
        <v>483</v>
      </c>
      <c r="C484" s="109" t="s">
        <v>2527</v>
      </c>
      <c r="D484" s="97" t="s">
        <v>39</v>
      </c>
      <c r="E484" s="95" t="s">
        <v>1804</v>
      </c>
      <c r="F484" s="115" t="s">
        <v>102</v>
      </c>
      <c r="G484" s="115" t="s">
        <v>1802</v>
      </c>
      <c r="H484" s="115" t="s">
        <v>1803</v>
      </c>
      <c r="I484" s="90" t="s">
        <v>8</v>
      </c>
      <c r="J484" s="90">
        <v>1</v>
      </c>
      <c r="K484" s="116">
        <v>43040</v>
      </c>
      <c r="L484" s="116">
        <v>43281</v>
      </c>
      <c r="M484" s="117">
        <f t="shared" si="139"/>
        <v>34.428571428571431</v>
      </c>
      <c r="N484" s="79" t="s">
        <v>1715</v>
      </c>
      <c r="O484" s="85">
        <v>0.3</v>
      </c>
      <c r="P484" s="79"/>
      <c r="Q484" s="88">
        <f t="shared" si="141"/>
        <v>30</v>
      </c>
      <c r="R484" s="89">
        <f t="shared" si="142"/>
        <v>10.328571428571429</v>
      </c>
      <c r="S484" s="89">
        <f t="shared" ca="1" si="143"/>
        <v>10.328571428571429</v>
      </c>
      <c r="T484" s="89">
        <f t="shared" ca="1" si="144"/>
        <v>34.428571428571431</v>
      </c>
      <c r="U484" s="90" t="str">
        <f t="shared" ca="1" si="147"/>
        <v>NO</v>
      </c>
      <c r="V484" s="148" t="str">
        <f t="shared" ca="1" si="145"/>
        <v>VENCIDO</v>
      </c>
      <c r="W484" s="148" t="str">
        <f t="shared" ca="1" si="146"/>
        <v>VENCIDO</v>
      </c>
      <c r="X484" s="149" t="s">
        <v>500</v>
      </c>
      <c r="Y484" s="149" t="s">
        <v>305</v>
      </c>
      <c r="Z484" s="149">
        <f t="shared" si="136"/>
        <v>1</v>
      </c>
      <c r="AA484" s="149" t="str">
        <f t="shared" si="140"/>
        <v>H71R14 - 1</v>
      </c>
      <c r="AB484" s="60">
        <f t="shared" ca="1" si="138"/>
        <v>1</v>
      </c>
      <c r="AC484" s="60">
        <f t="shared" ca="1" si="135"/>
        <v>1</v>
      </c>
      <c r="AD484" s="60" t="str">
        <f t="shared" si="148"/>
        <v>H71R14.</v>
      </c>
      <c r="AE484" s="60" t="str">
        <f t="shared" si="149"/>
        <v>H71R14</v>
      </c>
      <c r="AF484" s="68"/>
      <c r="AG484" s="68"/>
      <c r="AH484" s="68"/>
      <c r="AI484" s="15"/>
      <c r="AJ484" s="15"/>
      <c r="AK484" s="15"/>
      <c r="AL484" s="15"/>
      <c r="AM484" s="15"/>
      <c r="AN484" s="15"/>
      <c r="AO484" s="15"/>
    </row>
    <row r="485" spans="1:41" s="2" customFormat="1" ht="249.95" customHeight="1" x14ac:dyDescent="0.2">
      <c r="A485" s="79">
        <f t="shared" si="137"/>
        <v>430</v>
      </c>
      <c r="B485" s="90">
        <v>484</v>
      </c>
      <c r="C485" s="109" t="s">
        <v>2528</v>
      </c>
      <c r="D485" s="97" t="s">
        <v>33</v>
      </c>
      <c r="E485" s="95" t="s">
        <v>2843</v>
      </c>
      <c r="F485" s="115" t="s">
        <v>103</v>
      </c>
      <c r="G485" s="115" t="s">
        <v>1805</v>
      </c>
      <c r="H485" s="115" t="s">
        <v>1806</v>
      </c>
      <c r="I485" s="90" t="s">
        <v>2252</v>
      </c>
      <c r="J485" s="90">
        <v>1</v>
      </c>
      <c r="K485" s="116">
        <v>43040</v>
      </c>
      <c r="L485" s="116">
        <v>43099</v>
      </c>
      <c r="M485" s="117">
        <f t="shared" si="139"/>
        <v>8.4285714285714288</v>
      </c>
      <c r="N485" s="79" t="s">
        <v>1715</v>
      </c>
      <c r="O485" s="85">
        <v>1</v>
      </c>
      <c r="P485" s="79" t="s">
        <v>2840</v>
      </c>
      <c r="Q485" s="88">
        <f t="shared" si="141"/>
        <v>100</v>
      </c>
      <c r="R485" s="89">
        <f t="shared" si="142"/>
        <v>8.4285714285714288</v>
      </c>
      <c r="S485" s="89">
        <f t="shared" ca="1" si="143"/>
        <v>8.4285714285714288</v>
      </c>
      <c r="T485" s="89">
        <f t="shared" ca="1" si="144"/>
        <v>8.4285714285714288</v>
      </c>
      <c r="U485" s="90" t="str">
        <f t="shared" si="147"/>
        <v>SI</v>
      </c>
      <c r="V485" s="148" t="str">
        <f t="shared" si="145"/>
        <v>CUMPLIDO</v>
      </c>
      <c r="W485" s="148" t="str">
        <f t="shared" si="146"/>
        <v>CUMPLIDO</v>
      </c>
      <c r="X485" s="149" t="s">
        <v>500</v>
      </c>
      <c r="Y485" s="149" t="s">
        <v>306</v>
      </c>
      <c r="Z485" s="149">
        <f t="shared" si="136"/>
        <v>1</v>
      </c>
      <c r="AA485" s="149" t="str">
        <f t="shared" si="140"/>
        <v>H73R14 - 1</v>
      </c>
      <c r="AB485" s="60">
        <f t="shared" si="138"/>
        <v>5</v>
      </c>
      <c r="AC485" s="60">
        <f t="shared" si="135"/>
        <v>5</v>
      </c>
      <c r="AD485" s="60" t="str">
        <f t="shared" si="148"/>
        <v>H73R14.</v>
      </c>
      <c r="AE485" s="60" t="str">
        <f t="shared" si="149"/>
        <v>H73R14</v>
      </c>
      <c r="AF485" s="68"/>
      <c r="AG485" s="68"/>
      <c r="AH485" s="68"/>
      <c r="AI485" s="15"/>
      <c r="AJ485" s="15"/>
      <c r="AK485" s="15"/>
      <c r="AL485" s="15"/>
      <c r="AM485" s="15"/>
      <c r="AN485" s="15"/>
      <c r="AO485" s="15"/>
    </row>
    <row r="486" spans="1:41" s="2" customFormat="1" ht="249.95" customHeight="1" x14ac:dyDescent="0.2">
      <c r="A486" s="79">
        <f t="shared" si="137"/>
        <v>431</v>
      </c>
      <c r="B486" s="90">
        <v>485</v>
      </c>
      <c r="C486" s="109" t="s">
        <v>2529</v>
      </c>
      <c r="D486" s="97" t="s">
        <v>33</v>
      </c>
      <c r="E486" s="95" t="s">
        <v>2845</v>
      </c>
      <c r="F486" s="115" t="s">
        <v>104</v>
      </c>
      <c r="G486" s="115" t="s">
        <v>1807</v>
      </c>
      <c r="H486" s="115" t="s">
        <v>1808</v>
      </c>
      <c r="I486" s="90" t="s">
        <v>1809</v>
      </c>
      <c r="J486" s="90">
        <v>1</v>
      </c>
      <c r="K486" s="116">
        <v>43040</v>
      </c>
      <c r="L486" s="116">
        <v>43099</v>
      </c>
      <c r="M486" s="117">
        <f t="shared" si="139"/>
        <v>8.4285714285714288</v>
      </c>
      <c r="N486" s="79" t="s">
        <v>1715</v>
      </c>
      <c r="O486" s="85">
        <v>1</v>
      </c>
      <c r="P486" s="79"/>
      <c r="Q486" s="88">
        <f t="shared" si="141"/>
        <v>100</v>
      </c>
      <c r="R486" s="89">
        <f t="shared" si="142"/>
        <v>8.4285714285714288</v>
      </c>
      <c r="S486" s="89">
        <f t="shared" ca="1" si="143"/>
        <v>8.4285714285714288</v>
      </c>
      <c r="T486" s="89">
        <f t="shared" ca="1" si="144"/>
        <v>8.4285714285714288</v>
      </c>
      <c r="U486" s="90" t="str">
        <f t="shared" si="147"/>
        <v>SI</v>
      </c>
      <c r="V486" s="148" t="str">
        <f t="shared" si="145"/>
        <v>CUMPLIDO</v>
      </c>
      <c r="W486" s="148" t="str">
        <f t="shared" si="146"/>
        <v>CUMPLIDO</v>
      </c>
      <c r="X486" s="149" t="s">
        <v>500</v>
      </c>
      <c r="Y486" s="149" t="s">
        <v>307</v>
      </c>
      <c r="Z486" s="149">
        <f t="shared" si="136"/>
        <v>1</v>
      </c>
      <c r="AA486" s="149" t="str">
        <f t="shared" si="140"/>
        <v>H74R14 - 1</v>
      </c>
      <c r="AB486" s="60">
        <f t="shared" si="138"/>
        <v>5</v>
      </c>
      <c r="AC486" s="60">
        <f t="shared" si="135"/>
        <v>5</v>
      </c>
      <c r="AD486" s="60" t="str">
        <f t="shared" si="148"/>
        <v>H74R14.</v>
      </c>
      <c r="AE486" s="60" t="str">
        <f t="shared" si="149"/>
        <v>H74R14</v>
      </c>
      <c r="AF486" s="68"/>
      <c r="AG486" s="68"/>
      <c r="AH486" s="68"/>
      <c r="AI486" s="15"/>
      <c r="AJ486" s="15"/>
      <c r="AK486" s="15"/>
      <c r="AL486" s="15"/>
      <c r="AM486" s="15"/>
      <c r="AN486" s="15"/>
      <c r="AO486" s="15"/>
    </row>
    <row r="487" spans="1:41" s="2" customFormat="1" ht="249.95" customHeight="1" x14ac:dyDescent="0.2">
      <c r="A487" s="79">
        <f t="shared" si="137"/>
        <v>432</v>
      </c>
      <c r="B487" s="90">
        <v>486</v>
      </c>
      <c r="C487" s="109" t="s">
        <v>2528</v>
      </c>
      <c r="D487" s="97" t="s">
        <v>33</v>
      </c>
      <c r="E487" s="95" t="s">
        <v>2844</v>
      </c>
      <c r="F487" s="115" t="s">
        <v>105</v>
      </c>
      <c r="G487" s="115" t="s">
        <v>1810</v>
      </c>
      <c r="H487" s="115" t="s">
        <v>1811</v>
      </c>
      <c r="I487" s="90" t="s">
        <v>1812</v>
      </c>
      <c r="J487" s="90">
        <v>2</v>
      </c>
      <c r="K487" s="116">
        <v>43040</v>
      </c>
      <c r="L487" s="116">
        <v>43099</v>
      </c>
      <c r="M487" s="117">
        <f t="shared" si="139"/>
        <v>8.4285714285714288</v>
      </c>
      <c r="N487" s="79" t="s">
        <v>1715</v>
      </c>
      <c r="O487" s="85">
        <v>2</v>
      </c>
      <c r="P487" s="79" t="s">
        <v>2840</v>
      </c>
      <c r="Q487" s="88">
        <f t="shared" si="141"/>
        <v>100</v>
      </c>
      <c r="R487" s="89">
        <f t="shared" si="142"/>
        <v>8.4285714285714288</v>
      </c>
      <c r="S487" s="89">
        <f t="shared" ca="1" si="143"/>
        <v>8.4285714285714288</v>
      </c>
      <c r="T487" s="89">
        <f t="shared" ca="1" si="144"/>
        <v>8.4285714285714288</v>
      </c>
      <c r="U487" s="90" t="str">
        <f t="shared" si="147"/>
        <v>SI</v>
      </c>
      <c r="V487" s="148" t="str">
        <f t="shared" si="145"/>
        <v>CUMPLIDO</v>
      </c>
      <c r="W487" s="148" t="str">
        <f t="shared" si="146"/>
        <v>CUMPLIDO</v>
      </c>
      <c r="X487" s="149" t="s">
        <v>500</v>
      </c>
      <c r="Y487" s="149" t="s">
        <v>308</v>
      </c>
      <c r="Z487" s="149">
        <f t="shared" si="136"/>
        <v>1</v>
      </c>
      <c r="AA487" s="149" t="str">
        <f t="shared" si="140"/>
        <v>H75R14 - 1</v>
      </c>
      <c r="AB487" s="60">
        <f t="shared" si="138"/>
        <v>5</v>
      </c>
      <c r="AC487" s="60">
        <f t="shared" si="135"/>
        <v>5</v>
      </c>
      <c r="AD487" s="60" t="str">
        <f t="shared" si="148"/>
        <v>H75R14.</v>
      </c>
      <c r="AE487" s="60" t="str">
        <f t="shared" si="149"/>
        <v>H75R14</v>
      </c>
      <c r="AF487" s="68"/>
      <c r="AG487" s="68"/>
      <c r="AH487" s="68"/>
      <c r="AI487" s="15"/>
      <c r="AJ487" s="15"/>
      <c r="AK487" s="15"/>
      <c r="AL487" s="15"/>
      <c r="AM487" s="15"/>
      <c r="AN487" s="15"/>
      <c r="AO487" s="15"/>
    </row>
    <row r="488" spans="1:41" s="2" customFormat="1" ht="249.95" customHeight="1" x14ac:dyDescent="0.2">
      <c r="A488" s="79">
        <f t="shared" si="137"/>
        <v>433</v>
      </c>
      <c r="B488" s="90">
        <v>487</v>
      </c>
      <c r="C488" s="109" t="s">
        <v>2528</v>
      </c>
      <c r="D488" s="97" t="s">
        <v>33</v>
      </c>
      <c r="E488" s="95" t="s">
        <v>2563</v>
      </c>
      <c r="F488" s="115" t="s">
        <v>106</v>
      </c>
      <c r="G488" s="115" t="s">
        <v>1813</v>
      </c>
      <c r="H488" s="115" t="s">
        <v>1814</v>
      </c>
      <c r="I488" s="90" t="s">
        <v>1815</v>
      </c>
      <c r="J488" s="90">
        <v>1</v>
      </c>
      <c r="K488" s="116">
        <v>43040</v>
      </c>
      <c r="L488" s="116">
        <v>43099</v>
      </c>
      <c r="M488" s="117">
        <f t="shared" si="139"/>
        <v>8.4285714285714288</v>
      </c>
      <c r="N488" s="79" t="s">
        <v>1715</v>
      </c>
      <c r="O488" s="85">
        <v>1</v>
      </c>
      <c r="P488" s="79" t="s">
        <v>2840</v>
      </c>
      <c r="Q488" s="88">
        <f t="shared" si="141"/>
        <v>100</v>
      </c>
      <c r="R488" s="89">
        <f t="shared" si="142"/>
        <v>8.4285714285714288</v>
      </c>
      <c r="S488" s="89">
        <f t="shared" ca="1" si="143"/>
        <v>8.4285714285714288</v>
      </c>
      <c r="T488" s="89">
        <f t="shared" ca="1" si="144"/>
        <v>8.4285714285714288</v>
      </c>
      <c r="U488" s="90" t="str">
        <f t="shared" si="147"/>
        <v>SI</v>
      </c>
      <c r="V488" s="148" t="str">
        <f t="shared" si="145"/>
        <v>CUMPLIDO</v>
      </c>
      <c r="W488" s="148" t="str">
        <f t="shared" si="146"/>
        <v>CUMPLIDO</v>
      </c>
      <c r="X488" s="149" t="s">
        <v>500</v>
      </c>
      <c r="Y488" s="149" t="s">
        <v>309</v>
      </c>
      <c r="Z488" s="149">
        <f t="shared" si="136"/>
        <v>1</v>
      </c>
      <c r="AA488" s="149" t="str">
        <f t="shared" si="140"/>
        <v>H76R14 - 1</v>
      </c>
      <c r="AB488" s="60">
        <f t="shared" si="138"/>
        <v>5</v>
      </c>
      <c r="AC488" s="60">
        <f t="shared" ref="AC488:AC551" si="150">IF(Z489=Z488+1,MIN(AB488,AC489),AB488)</f>
        <v>5</v>
      </c>
      <c r="AD488" s="60" t="str">
        <f t="shared" si="148"/>
        <v>H76R14.</v>
      </c>
      <c r="AE488" s="60" t="str">
        <f t="shared" si="149"/>
        <v>H76R14</v>
      </c>
      <c r="AF488" s="68"/>
      <c r="AG488" s="68"/>
      <c r="AH488" s="68"/>
      <c r="AI488" s="15"/>
      <c r="AJ488" s="15"/>
      <c r="AK488" s="15"/>
      <c r="AL488" s="15"/>
      <c r="AM488" s="15"/>
      <c r="AN488" s="15"/>
      <c r="AO488" s="15"/>
    </row>
    <row r="489" spans="1:41" s="2" customFormat="1" ht="249.95" customHeight="1" x14ac:dyDescent="0.2">
      <c r="A489" s="79">
        <f t="shared" si="137"/>
        <v>434</v>
      </c>
      <c r="B489" s="90">
        <v>488</v>
      </c>
      <c r="C489" s="109" t="s">
        <v>2527</v>
      </c>
      <c r="D489" s="97" t="s">
        <v>47</v>
      </c>
      <c r="E489" s="95" t="s">
        <v>2663</v>
      </c>
      <c r="F489" s="115" t="s">
        <v>107</v>
      </c>
      <c r="G489" s="102" t="s">
        <v>860</v>
      </c>
      <c r="H489" s="102" t="s">
        <v>861</v>
      </c>
      <c r="I489" s="132" t="s">
        <v>61</v>
      </c>
      <c r="J489" s="132">
        <v>3</v>
      </c>
      <c r="K489" s="110">
        <v>43040</v>
      </c>
      <c r="L489" s="110">
        <v>43342</v>
      </c>
      <c r="M489" s="117">
        <f t="shared" si="139"/>
        <v>43.142857142857146</v>
      </c>
      <c r="N489" s="132" t="s">
        <v>23</v>
      </c>
      <c r="O489" s="85">
        <v>3</v>
      </c>
      <c r="P489" s="79"/>
      <c r="Q489" s="88">
        <f t="shared" si="141"/>
        <v>100</v>
      </c>
      <c r="R489" s="89">
        <f t="shared" si="142"/>
        <v>43.142857142857146</v>
      </c>
      <c r="S489" s="89">
        <f t="shared" ca="1" si="143"/>
        <v>43.142857142857146</v>
      </c>
      <c r="T489" s="89">
        <f t="shared" ca="1" si="144"/>
        <v>43.142857142857146</v>
      </c>
      <c r="U489" s="90" t="str">
        <f t="shared" si="147"/>
        <v>SI</v>
      </c>
      <c r="V489" s="148" t="str">
        <f t="shared" si="145"/>
        <v>CUMPLIDO</v>
      </c>
      <c r="W489" s="148" t="str">
        <f t="shared" si="146"/>
        <v>CUMPLIDO</v>
      </c>
      <c r="X489" s="149" t="s">
        <v>500</v>
      </c>
      <c r="Y489" s="149" t="s">
        <v>310</v>
      </c>
      <c r="Z489" s="149">
        <f t="shared" si="136"/>
        <v>1</v>
      </c>
      <c r="AA489" s="149" t="str">
        <f t="shared" si="140"/>
        <v>H79R14 - 1</v>
      </c>
      <c r="AB489" s="60">
        <f t="shared" si="138"/>
        <v>5</v>
      </c>
      <c r="AC489" s="60">
        <f t="shared" si="150"/>
        <v>5</v>
      </c>
      <c r="AD489" s="60" t="str">
        <f t="shared" si="148"/>
        <v>H79R14.</v>
      </c>
      <c r="AE489" s="60" t="str">
        <f t="shared" si="149"/>
        <v>H79R14</v>
      </c>
      <c r="AF489" s="68"/>
      <c r="AG489" s="68"/>
      <c r="AH489" s="68"/>
      <c r="AI489" s="15"/>
      <c r="AJ489" s="15"/>
      <c r="AK489" s="15"/>
      <c r="AL489" s="15"/>
      <c r="AM489" s="15"/>
      <c r="AN489" s="15"/>
      <c r="AO489" s="15"/>
    </row>
    <row r="490" spans="1:41" s="2" customFormat="1" ht="249.95" customHeight="1" x14ac:dyDescent="0.2">
      <c r="A490" s="79">
        <f t="shared" si="137"/>
        <v>435</v>
      </c>
      <c r="B490" s="90">
        <v>489</v>
      </c>
      <c r="C490" s="109" t="s">
        <v>2527</v>
      </c>
      <c r="D490" s="97" t="s">
        <v>25</v>
      </c>
      <c r="E490" s="95" t="s">
        <v>108</v>
      </c>
      <c r="F490" s="115" t="s">
        <v>109</v>
      </c>
      <c r="G490" s="102" t="s">
        <v>862</v>
      </c>
      <c r="H490" s="102" t="s">
        <v>863</v>
      </c>
      <c r="I490" s="132" t="s">
        <v>61</v>
      </c>
      <c r="J490" s="132">
        <v>3</v>
      </c>
      <c r="K490" s="110">
        <v>43040</v>
      </c>
      <c r="L490" s="110">
        <v>43342</v>
      </c>
      <c r="M490" s="117">
        <f t="shared" si="139"/>
        <v>43.142857142857146</v>
      </c>
      <c r="N490" s="79" t="s">
        <v>23</v>
      </c>
      <c r="O490" s="85">
        <v>3</v>
      </c>
      <c r="P490" s="79"/>
      <c r="Q490" s="88">
        <f t="shared" si="141"/>
        <v>100</v>
      </c>
      <c r="R490" s="89">
        <f t="shared" si="142"/>
        <v>43.142857142857146</v>
      </c>
      <c r="S490" s="89">
        <f t="shared" ca="1" si="143"/>
        <v>43.142857142857146</v>
      </c>
      <c r="T490" s="89">
        <f t="shared" ca="1" si="144"/>
        <v>43.142857142857146</v>
      </c>
      <c r="U490" s="90" t="str">
        <f t="shared" si="147"/>
        <v>SI</v>
      </c>
      <c r="V490" s="148" t="str">
        <f t="shared" si="145"/>
        <v>CUMPLIDO</v>
      </c>
      <c r="W490" s="148" t="str">
        <f t="shared" si="146"/>
        <v>CUMPLIDO</v>
      </c>
      <c r="X490" s="149" t="s">
        <v>500</v>
      </c>
      <c r="Y490" s="149" t="s">
        <v>311</v>
      </c>
      <c r="Z490" s="149">
        <f t="shared" si="136"/>
        <v>1</v>
      </c>
      <c r="AA490" s="149" t="str">
        <f t="shared" si="140"/>
        <v>H80R14 - 1</v>
      </c>
      <c r="AB490" s="60">
        <f t="shared" si="138"/>
        <v>5</v>
      </c>
      <c r="AC490" s="60">
        <f t="shared" si="150"/>
        <v>5</v>
      </c>
      <c r="AD490" s="60" t="str">
        <f t="shared" si="148"/>
        <v>H80R14.</v>
      </c>
      <c r="AE490" s="60" t="str">
        <f t="shared" si="149"/>
        <v>H80R14</v>
      </c>
      <c r="AF490" s="68"/>
      <c r="AG490" s="68"/>
      <c r="AH490" s="68"/>
      <c r="AI490" s="15"/>
      <c r="AJ490" s="15"/>
      <c r="AK490" s="15"/>
      <c r="AL490" s="15"/>
      <c r="AM490" s="15"/>
      <c r="AN490" s="15"/>
      <c r="AO490" s="15"/>
    </row>
    <row r="491" spans="1:41" s="2" customFormat="1" ht="249.95" customHeight="1" x14ac:dyDescent="0.2">
      <c r="A491" s="79">
        <f t="shared" si="137"/>
        <v>436</v>
      </c>
      <c r="B491" s="90">
        <v>490</v>
      </c>
      <c r="C491" s="109" t="s">
        <v>2527</v>
      </c>
      <c r="D491" s="93" t="s">
        <v>33</v>
      </c>
      <c r="E491" s="95" t="s">
        <v>2588</v>
      </c>
      <c r="F491" s="95" t="s">
        <v>564</v>
      </c>
      <c r="G491" s="102" t="s">
        <v>864</v>
      </c>
      <c r="H491" s="102" t="s">
        <v>863</v>
      </c>
      <c r="I491" s="132" t="s">
        <v>61</v>
      </c>
      <c r="J491" s="132">
        <v>3</v>
      </c>
      <c r="K491" s="110">
        <v>43040</v>
      </c>
      <c r="L491" s="110">
        <v>43342</v>
      </c>
      <c r="M491" s="117">
        <f t="shared" si="139"/>
        <v>43.142857142857146</v>
      </c>
      <c r="N491" s="79" t="s">
        <v>23</v>
      </c>
      <c r="O491" s="85">
        <v>3</v>
      </c>
      <c r="P491" s="79"/>
      <c r="Q491" s="88">
        <f t="shared" si="141"/>
        <v>100</v>
      </c>
      <c r="R491" s="89">
        <f t="shared" si="142"/>
        <v>43.142857142857146</v>
      </c>
      <c r="S491" s="89">
        <f t="shared" ca="1" si="143"/>
        <v>43.142857142857146</v>
      </c>
      <c r="T491" s="89">
        <f t="shared" ca="1" si="144"/>
        <v>43.142857142857146</v>
      </c>
      <c r="U491" s="90" t="str">
        <f t="shared" si="147"/>
        <v>SI</v>
      </c>
      <c r="V491" s="148" t="str">
        <f t="shared" si="145"/>
        <v>CUMPLIDO</v>
      </c>
      <c r="W491" s="148" t="str">
        <f t="shared" si="146"/>
        <v>CUMPLIDO</v>
      </c>
      <c r="X491" s="149" t="s">
        <v>500</v>
      </c>
      <c r="Y491" s="149" t="s">
        <v>312</v>
      </c>
      <c r="Z491" s="149">
        <f t="shared" si="136"/>
        <v>1</v>
      </c>
      <c r="AA491" s="149" t="str">
        <f t="shared" si="140"/>
        <v>H81R14 - 1</v>
      </c>
      <c r="AB491" s="60">
        <f t="shared" si="138"/>
        <v>5</v>
      </c>
      <c r="AC491" s="60">
        <f t="shared" si="150"/>
        <v>5</v>
      </c>
      <c r="AD491" s="60" t="str">
        <f t="shared" si="148"/>
        <v>H81R14.</v>
      </c>
      <c r="AE491" s="60" t="str">
        <f t="shared" si="149"/>
        <v>H81R14</v>
      </c>
      <c r="AF491" s="68"/>
      <c r="AG491" s="68"/>
      <c r="AH491" s="68"/>
      <c r="AI491" s="15"/>
      <c r="AJ491" s="15"/>
      <c r="AK491" s="15"/>
      <c r="AL491" s="15"/>
      <c r="AM491" s="15"/>
      <c r="AN491" s="15"/>
      <c r="AO491" s="15"/>
    </row>
    <row r="492" spans="1:41" s="2" customFormat="1" ht="249.95" customHeight="1" x14ac:dyDescent="0.2">
      <c r="A492" s="79">
        <f t="shared" si="137"/>
        <v>437</v>
      </c>
      <c r="B492" s="90">
        <v>491</v>
      </c>
      <c r="C492" s="109" t="s">
        <v>2528</v>
      </c>
      <c r="D492" s="93" t="s">
        <v>33</v>
      </c>
      <c r="E492" s="95" t="s">
        <v>2662</v>
      </c>
      <c r="F492" s="95" t="s">
        <v>90</v>
      </c>
      <c r="G492" s="102" t="s">
        <v>865</v>
      </c>
      <c r="H492" s="102" t="s">
        <v>863</v>
      </c>
      <c r="I492" s="132" t="s">
        <v>61</v>
      </c>
      <c r="J492" s="132">
        <v>3</v>
      </c>
      <c r="K492" s="110">
        <v>43040</v>
      </c>
      <c r="L492" s="110">
        <v>43342</v>
      </c>
      <c r="M492" s="117">
        <f t="shared" si="139"/>
        <v>43.142857142857146</v>
      </c>
      <c r="N492" s="79" t="s">
        <v>23</v>
      </c>
      <c r="O492" s="85">
        <v>3</v>
      </c>
      <c r="P492" s="79"/>
      <c r="Q492" s="88">
        <f t="shared" si="141"/>
        <v>100</v>
      </c>
      <c r="R492" s="89">
        <f t="shared" si="142"/>
        <v>43.142857142857146</v>
      </c>
      <c r="S492" s="89">
        <f t="shared" ca="1" si="143"/>
        <v>43.142857142857146</v>
      </c>
      <c r="T492" s="89">
        <f t="shared" ca="1" si="144"/>
        <v>43.142857142857146</v>
      </c>
      <c r="U492" s="90" t="str">
        <f t="shared" si="147"/>
        <v>SI</v>
      </c>
      <c r="V492" s="148" t="str">
        <f t="shared" si="145"/>
        <v>CUMPLIDO</v>
      </c>
      <c r="W492" s="148" t="str">
        <f t="shared" si="146"/>
        <v>CUMPLIDO</v>
      </c>
      <c r="X492" s="149" t="s">
        <v>500</v>
      </c>
      <c r="Y492" s="149" t="s">
        <v>313</v>
      </c>
      <c r="Z492" s="149">
        <f t="shared" si="136"/>
        <v>1</v>
      </c>
      <c r="AA492" s="149" t="str">
        <f t="shared" si="140"/>
        <v>H83R14 - 1</v>
      </c>
      <c r="AB492" s="60">
        <f t="shared" si="138"/>
        <v>5</v>
      </c>
      <c r="AC492" s="60">
        <f t="shared" si="150"/>
        <v>5</v>
      </c>
      <c r="AD492" s="60" t="str">
        <f t="shared" si="148"/>
        <v>H83R14.</v>
      </c>
      <c r="AE492" s="60" t="str">
        <f t="shared" si="149"/>
        <v>H83R14</v>
      </c>
      <c r="AF492" s="68"/>
      <c r="AG492" s="68"/>
      <c r="AH492" s="68"/>
      <c r="AI492" s="15"/>
      <c r="AJ492" s="15"/>
      <c r="AK492" s="15"/>
      <c r="AL492" s="15"/>
      <c r="AM492" s="15"/>
      <c r="AN492" s="15"/>
      <c r="AO492" s="15"/>
    </row>
    <row r="493" spans="1:41" s="2" customFormat="1" ht="249.95" customHeight="1" x14ac:dyDescent="0.2">
      <c r="A493" s="79">
        <f t="shared" si="137"/>
        <v>438</v>
      </c>
      <c r="B493" s="90">
        <v>492</v>
      </c>
      <c r="C493" s="109" t="s">
        <v>2528</v>
      </c>
      <c r="D493" s="93" t="s">
        <v>47</v>
      </c>
      <c r="E493" s="95" t="s">
        <v>2589</v>
      </c>
      <c r="F493" s="95" t="s">
        <v>110</v>
      </c>
      <c r="G493" s="102" t="s">
        <v>866</v>
      </c>
      <c r="H493" s="102" t="s">
        <v>863</v>
      </c>
      <c r="I493" s="132" t="s">
        <v>61</v>
      </c>
      <c r="J493" s="132">
        <v>3</v>
      </c>
      <c r="K493" s="110">
        <v>43040</v>
      </c>
      <c r="L493" s="110">
        <v>43342</v>
      </c>
      <c r="M493" s="117">
        <f t="shared" si="139"/>
        <v>43.142857142857146</v>
      </c>
      <c r="N493" s="79" t="s">
        <v>23</v>
      </c>
      <c r="O493" s="85">
        <v>1.99</v>
      </c>
      <c r="P493" s="79"/>
      <c r="Q493" s="88">
        <f t="shared" si="141"/>
        <v>66.333333333333329</v>
      </c>
      <c r="R493" s="89">
        <f t="shared" si="142"/>
        <v>28.61809523809524</v>
      </c>
      <c r="S493" s="89">
        <f t="shared" ca="1" si="143"/>
        <v>28.61809523809524</v>
      </c>
      <c r="T493" s="89">
        <f t="shared" ca="1" si="144"/>
        <v>43.142857142857146</v>
      </c>
      <c r="U493" s="90" t="str">
        <f t="shared" ca="1" si="147"/>
        <v>NO</v>
      </c>
      <c r="V493" s="148" t="str">
        <f t="shared" ca="1" si="145"/>
        <v>VENCIDO</v>
      </c>
      <c r="W493" s="148" t="str">
        <f t="shared" ca="1" si="146"/>
        <v>VENCIDO</v>
      </c>
      <c r="X493" s="149" t="s">
        <v>500</v>
      </c>
      <c r="Y493" s="149" t="s">
        <v>314</v>
      </c>
      <c r="Z493" s="149">
        <f t="shared" si="136"/>
        <v>1</v>
      </c>
      <c r="AA493" s="149" t="str">
        <f t="shared" si="140"/>
        <v>H84R14 - 1</v>
      </c>
      <c r="AB493" s="60">
        <f t="shared" ca="1" si="138"/>
        <v>1</v>
      </c>
      <c r="AC493" s="60">
        <f t="shared" ca="1" si="150"/>
        <v>1</v>
      </c>
      <c r="AD493" s="60" t="str">
        <f t="shared" si="148"/>
        <v>H84R14.</v>
      </c>
      <c r="AE493" s="60" t="str">
        <f t="shared" si="149"/>
        <v>H84R14</v>
      </c>
      <c r="AF493" s="68"/>
      <c r="AG493" s="68"/>
      <c r="AH493" s="68"/>
      <c r="AI493" s="15"/>
      <c r="AJ493" s="15"/>
      <c r="AK493" s="15"/>
      <c r="AL493" s="15"/>
      <c r="AM493" s="15"/>
      <c r="AN493" s="15"/>
      <c r="AO493" s="15"/>
    </row>
    <row r="494" spans="1:41" s="2" customFormat="1" ht="249.95" customHeight="1" x14ac:dyDescent="0.2">
      <c r="A494" s="79">
        <f t="shared" si="137"/>
        <v>439</v>
      </c>
      <c r="B494" s="90">
        <v>493</v>
      </c>
      <c r="C494" s="109" t="s">
        <v>2528</v>
      </c>
      <c r="D494" s="93" t="s">
        <v>33</v>
      </c>
      <c r="E494" s="95" t="s">
        <v>2590</v>
      </c>
      <c r="F494" s="95" t="s">
        <v>111</v>
      </c>
      <c r="G494" s="102" t="s">
        <v>867</v>
      </c>
      <c r="H494" s="102" t="s">
        <v>863</v>
      </c>
      <c r="I494" s="132" t="s">
        <v>61</v>
      </c>
      <c r="J494" s="132">
        <v>3</v>
      </c>
      <c r="K494" s="110">
        <v>43040</v>
      </c>
      <c r="L494" s="110">
        <v>43342</v>
      </c>
      <c r="M494" s="117">
        <f t="shared" si="139"/>
        <v>43.142857142857146</v>
      </c>
      <c r="N494" s="79" t="s">
        <v>23</v>
      </c>
      <c r="O494" s="85">
        <v>3</v>
      </c>
      <c r="P494" s="79"/>
      <c r="Q494" s="88">
        <f t="shared" si="141"/>
        <v>100</v>
      </c>
      <c r="R494" s="89">
        <f t="shared" si="142"/>
        <v>43.142857142857146</v>
      </c>
      <c r="S494" s="89">
        <f t="shared" ca="1" si="143"/>
        <v>43.142857142857146</v>
      </c>
      <c r="T494" s="89">
        <f t="shared" ca="1" si="144"/>
        <v>43.142857142857146</v>
      </c>
      <c r="U494" s="90" t="str">
        <f t="shared" si="147"/>
        <v>SI</v>
      </c>
      <c r="V494" s="148" t="str">
        <f t="shared" si="145"/>
        <v>CUMPLIDO</v>
      </c>
      <c r="W494" s="148" t="str">
        <f t="shared" si="146"/>
        <v>CUMPLIDO</v>
      </c>
      <c r="X494" s="149" t="s">
        <v>500</v>
      </c>
      <c r="Y494" s="149" t="s">
        <v>315</v>
      </c>
      <c r="Z494" s="149">
        <f t="shared" si="136"/>
        <v>1</v>
      </c>
      <c r="AA494" s="149" t="str">
        <f t="shared" si="140"/>
        <v>H85R14 - 1</v>
      </c>
      <c r="AB494" s="60">
        <f t="shared" si="138"/>
        <v>5</v>
      </c>
      <c r="AC494" s="60">
        <f t="shared" si="150"/>
        <v>5</v>
      </c>
      <c r="AD494" s="60" t="str">
        <f t="shared" si="148"/>
        <v>H85R14.</v>
      </c>
      <c r="AE494" s="60" t="str">
        <f t="shared" si="149"/>
        <v>H85R14</v>
      </c>
      <c r="AF494" s="68"/>
      <c r="AG494" s="68"/>
      <c r="AH494" s="68"/>
      <c r="AI494" s="15"/>
      <c r="AJ494" s="15"/>
      <c r="AK494" s="15"/>
      <c r="AL494" s="15"/>
      <c r="AM494" s="15"/>
      <c r="AN494" s="15"/>
      <c r="AO494" s="15"/>
    </row>
    <row r="495" spans="1:41" s="2" customFormat="1" ht="249.95" customHeight="1" x14ac:dyDescent="0.2">
      <c r="A495" s="79">
        <f t="shared" si="137"/>
        <v>440</v>
      </c>
      <c r="B495" s="90">
        <v>494</v>
      </c>
      <c r="C495" s="109" t="s">
        <v>2528</v>
      </c>
      <c r="D495" s="93" t="s">
        <v>47</v>
      </c>
      <c r="E495" s="95" t="s">
        <v>2846</v>
      </c>
      <c r="F495" s="95" t="s">
        <v>113</v>
      </c>
      <c r="G495" s="115" t="s">
        <v>1816</v>
      </c>
      <c r="H495" s="115" t="s">
        <v>1817</v>
      </c>
      <c r="I495" s="90" t="s">
        <v>1820</v>
      </c>
      <c r="J495" s="90">
        <v>1</v>
      </c>
      <c r="K495" s="116">
        <v>43040</v>
      </c>
      <c r="L495" s="116">
        <v>43099</v>
      </c>
      <c r="M495" s="117">
        <f t="shared" si="139"/>
        <v>8.4285714285714288</v>
      </c>
      <c r="N495" s="79" t="s">
        <v>1715</v>
      </c>
      <c r="O495" s="85">
        <v>1</v>
      </c>
      <c r="P495" s="79" t="s">
        <v>2840</v>
      </c>
      <c r="Q495" s="88">
        <f t="shared" si="141"/>
        <v>100</v>
      </c>
      <c r="R495" s="89">
        <f t="shared" si="142"/>
        <v>8.4285714285714288</v>
      </c>
      <c r="S495" s="89">
        <f t="shared" ca="1" si="143"/>
        <v>8.4285714285714288</v>
      </c>
      <c r="T495" s="89">
        <f t="shared" ca="1" si="144"/>
        <v>8.4285714285714288</v>
      </c>
      <c r="U495" s="90" t="str">
        <f t="shared" si="147"/>
        <v>SI</v>
      </c>
      <c r="V495" s="148" t="str">
        <f t="shared" si="145"/>
        <v>CUMPLIDO</v>
      </c>
      <c r="W495" s="148" t="str">
        <f t="shared" si="146"/>
        <v>CUMPLIDO</v>
      </c>
      <c r="X495" s="149" t="s">
        <v>500</v>
      </c>
      <c r="Y495" s="149" t="s">
        <v>316</v>
      </c>
      <c r="Z495" s="149">
        <f t="shared" si="136"/>
        <v>1</v>
      </c>
      <c r="AA495" s="149" t="str">
        <f t="shared" si="140"/>
        <v>H98R14 - 1</v>
      </c>
      <c r="AB495" s="60">
        <f t="shared" si="138"/>
        <v>5</v>
      </c>
      <c r="AC495" s="60">
        <f t="shared" si="150"/>
        <v>5</v>
      </c>
      <c r="AD495" s="60" t="str">
        <f t="shared" si="148"/>
        <v>H98R14.</v>
      </c>
      <c r="AE495" s="60" t="str">
        <f t="shared" si="149"/>
        <v>H98R14</v>
      </c>
      <c r="AF495" s="68"/>
      <c r="AG495" s="68"/>
      <c r="AH495" s="68"/>
      <c r="AI495" s="15"/>
      <c r="AJ495" s="15"/>
      <c r="AK495" s="15"/>
      <c r="AL495" s="15"/>
      <c r="AM495" s="15"/>
      <c r="AN495" s="15"/>
      <c r="AO495" s="15"/>
    </row>
    <row r="496" spans="1:41" s="2" customFormat="1" ht="249.95" customHeight="1" x14ac:dyDescent="0.2">
      <c r="A496" s="79">
        <f t="shared" si="137"/>
        <v>441</v>
      </c>
      <c r="B496" s="90">
        <v>495</v>
      </c>
      <c r="C496" s="109" t="s">
        <v>2528</v>
      </c>
      <c r="D496" s="93" t="s">
        <v>47</v>
      </c>
      <c r="E496" s="95" t="s">
        <v>2591</v>
      </c>
      <c r="F496" s="95" t="s">
        <v>114</v>
      </c>
      <c r="G496" s="115" t="s">
        <v>1818</v>
      </c>
      <c r="H496" s="115" t="s">
        <v>1819</v>
      </c>
      <c r="I496" s="90" t="s">
        <v>9</v>
      </c>
      <c r="J496" s="90">
        <v>1</v>
      </c>
      <c r="K496" s="116">
        <v>43040</v>
      </c>
      <c r="L496" s="116">
        <v>43099</v>
      </c>
      <c r="M496" s="117">
        <f t="shared" si="139"/>
        <v>8.4285714285714288</v>
      </c>
      <c r="N496" s="79" t="s">
        <v>1715</v>
      </c>
      <c r="O496" s="85">
        <v>1</v>
      </c>
      <c r="P496" s="79"/>
      <c r="Q496" s="88">
        <f t="shared" si="141"/>
        <v>100</v>
      </c>
      <c r="R496" s="89">
        <f t="shared" si="142"/>
        <v>8.4285714285714288</v>
      </c>
      <c r="S496" s="89">
        <f t="shared" ca="1" si="143"/>
        <v>8.4285714285714288</v>
      </c>
      <c r="T496" s="89">
        <f t="shared" ca="1" si="144"/>
        <v>8.4285714285714288</v>
      </c>
      <c r="U496" s="90" t="str">
        <f t="shared" si="147"/>
        <v>SI</v>
      </c>
      <c r="V496" s="148" t="str">
        <f t="shared" si="145"/>
        <v>CUMPLIDO</v>
      </c>
      <c r="W496" s="148" t="str">
        <f t="shared" si="146"/>
        <v>CUMPLIDO</v>
      </c>
      <c r="X496" s="149" t="s">
        <v>500</v>
      </c>
      <c r="Y496" s="149" t="s">
        <v>317</v>
      </c>
      <c r="Z496" s="149">
        <f t="shared" si="136"/>
        <v>1</v>
      </c>
      <c r="AA496" s="149" t="str">
        <f t="shared" si="140"/>
        <v>H99R14 - 1</v>
      </c>
      <c r="AB496" s="60">
        <f t="shared" si="138"/>
        <v>5</v>
      </c>
      <c r="AC496" s="60">
        <f t="shared" si="150"/>
        <v>5</v>
      </c>
      <c r="AD496" s="60" t="str">
        <f t="shared" si="148"/>
        <v>H99R14.</v>
      </c>
      <c r="AE496" s="60" t="str">
        <f t="shared" si="149"/>
        <v>H99R14</v>
      </c>
      <c r="AF496" s="68"/>
      <c r="AG496" s="68"/>
      <c r="AH496" s="68"/>
      <c r="AI496" s="15"/>
      <c r="AJ496" s="15"/>
      <c r="AK496" s="15"/>
      <c r="AL496" s="15"/>
      <c r="AM496" s="15"/>
      <c r="AN496" s="15"/>
      <c r="AO496" s="15"/>
    </row>
    <row r="497" spans="1:41" s="2" customFormat="1" ht="249.95" customHeight="1" x14ac:dyDescent="0.2">
      <c r="A497" s="79">
        <f t="shared" si="137"/>
        <v>442</v>
      </c>
      <c r="B497" s="90">
        <v>496</v>
      </c>
      <c r="C497" s="109" t="s">
        <v>2528</v>
      </c>
      <c r="D497" s="93" t="s">
        <v>47</v>
      </c>
      <c r="E497" s="95" t="s">
        <v>2592</v>
      </c>
      <c r="F497" s="95" t="s">
        <v>115</v>
      </c>
      <c r="G497" s="115" t="s">
        <v>1821</v>
      </c>
      <c r="H497" s="115" t="s">
        <v>1822</v>
      </c>
      <c r="I497" s="90" t="s">
        <v>1754</v>
      </c>
      <c r="J497" s="90">
        <v>1</v>
      </c>
      <c r="K497" s="116">
        <v>43040</v>
      </c>
      <c r="L497" s="116">
        <v>43099</v>
      </c>
      <c r="M497" s="117">
        <f t="shared" si="139"/>
        <v>8.4285714285714288</v>
      </c>
      <c r="N497" s="79" t="s">
        <v>1715</v>
      </c>
      <c r="O497" s="85">
        <v>1</v>
      </c>
      <c r="P497" s="79"/>
      <c r="Q497" s="88">
        <f t="shared" si="141"/>
        <v>100</v>
      </c>
      <c r="R497" s="89">
        <f t="shared" si="142"/>
        <v>8.4285714285714288</v>
      </c>
      <c r="S497" s="89">
        <f t="shared" ca="1" si="143"/>
        <v>8.4285714285714288</v>
      </c>
      <c r="T497" s="89">
        <f t="shared" ca="1" si="144"/>
        <v>8.4285714285714288</v>
      </c>
      <c r="U497" s="90" t="str">
        <f t="shared" si="147"/>
        <v>SI</v>
      </c>
      <c r="V497" s="148" t="str">
        <f t="shared" si="145"/>
        <v>CUMPLIDO</v>
      </c>
      <c r="W497" s="148" t="str">
        <f t="shared" si="146"/>
        <v>CUMPLIDO</v>
      </c>
      <c r="X497" s="149" t="s">
        <v>500</v>
      </c>
      <c r="Y497" s="149" t="s">
        <v>318</v>
      </c>
      <c r="Z497" s="149">
        <f t="shared" si="136"/>
        <v>1</v>
      </c>
      <c r="AA497" s="149" t="str">
        <f t="shared" si="140"/>
        <v>H103R14 - 1</v>
      </c>
      <c r="AB497" s="60">
        <f t="shared" si="138"/>
        <v>5</v>
      </c>
      <c r="AC497" s="60">
        <f t="shared" si="150"/>
        <v>5</v>
      </c>
      <c r="AD497" s="60" t="str">
        <f t="shared" si="148"/>
        <v>H103R14.</v>
      </c>
      <c r="AE497" s="60" t="str">
        <f t="shared" si="149"/>
        <v>H103R14</v>
      </c>
      <c r="AF497" s="68"/>
      <c r="AG497" s="68"/>
      <c r="AH497" s="68"/>
      <c r="AI497" s="15"/>
      <c r="AJ497" s="15"/>
      <c r="AK497" s="15"/>
      <c r="AL497" s="15"/>
      <c r="AM497" s="15"/>
      <c r="AN497" s="15"/>
      <c r="AO497" s="15"/>
    </row>
    <row r="498" spans="1:41" s="2" customFormat="1" ht="249.95" customHeight="1" x14ac:dyDescent="0.2">
      <c r="A498" s="79">
        <f t="shared" si="137"/>
        <v>443</v>
      </c>
      <c r="B498" s="90">
        <v>497</v>
      </c>
      <c r="C498" s="109" t="s">
        <v>2593</v>
      </c>
      <c r="D498" s="93" t="s">
        <v>50</v>
      </c>
      <c r="E498" s="95" t="s">
        <v>2594</v>
      </c>
      <c r="F498" s="95" t="s">
        <v>116</v>
      </c>
      <c r="G498" s="115" t="s">
        <v>1821</v>
      </c>
      <c r="H498" s="115" t="s">
        <v>1822</v>
      </c>
      <c r="I498" s="90" t="s">
        <v>1754</v>
      </c>
      <c r="J498" s="90">
        <v>1</v>
      </c>
      <c r="K498" s="116">
        <v>43040</v>
      </c>
      <c r="L498" s="116">
        <v>43099</v>
      </c>
      <c r="M498" s="117">
        <f t="shared" si="139"/>
        <v>8.4285714285714288</v>
      </c>
      <c r="N498" s="79" t="s">
        <v>1715</v>
      </c>
      <c r="O498" s="85">
        <v>1</v>
      </c>
      <c r="P498" s="79"/>
      <c r="Q498" s="88">
        <f t="shared" si="141"/>
        <v>100</v>
      </c>
      <c r="R498" s="89">
        <f t="shared" si="142"/>
        <v>8.4285714285714288</v>
      </c>
      <c r="S498" s="89">
        <f t="shared" ca="1" si="143"/>
        <v>8.4285714285714288</v>
      </c>
      <c r="T498" s="89">
        <f t="shared" ca="1" si="144"/>
        <v>8.4285714285714288</v>
      </c>
      <c r="U498" s="90" t="str">
        <f t="shared" si="147"/>
        <v>SI</v>
      </c>
      <c r="V498" s="148" t="str">
        <f t="shared" si="145"/>
        <v>CUMPLIDO</v>
      </c>
      <c r="W498" s="148" t="str">
        <f t="shared" si="146"/>
        <v>CUMPLIDO</v>
      </c>
      <c r="X498" s="149" t="s">
        <v>500</v>
      </c>
      <c r="Y498" s="149" t="s">
        <v>319</v>
      </c>
      <c r="Z498" s="149">
        <f t="shared" si="136"/>
        <v>1</v>
      </c>
      <c r="AA498" s="149" t="str">
        <f t="shared" si="140"/>
        <v>H104R14 - 1</v>
      </c>
      <c r="AB498" s="60">
        <f t="shared" si="138"/>
        <v>5</v>
      </c>
      <c r="AC498" s="60">
        <f t="shared" si="150"/>
        <v>5</v>
      </c>
      <c r="AD498" s="60" t="str">
        <f t="shared" si="148"/>
        <v>H104R14.</v>
      </c>
      <c r="AE498" s="60" t="str">
        <f t="shared" si="149"/>
        <v>H104R14</v>
      </c>
      <c r="AF498" s="68"/>
      <c r="AG498" s="68"/>
      <c r="AH498" s="68"/>
      <c r="AI498" s="15"/>
      <c r="AJ498" s="15"/>
      <c r="AK498" s="15"/>
      <c r="AL498" s="15"/>
      <c r="AM498" s="15"/>
      <c r="AN498" s="15"/>
      <c r="AO498" s="15"/>
    </row>
    <row r="499" spans="1:41" s="2" customFormat="1" ht="249.95" customHeight="1" x14ac:dyDescent="0.2">
      <c r="A499" s="79">
        <f t="shared" si="137"/>
        <v>444</v>
      </c>
      <c r="B499" s="90">
        <v>498</v>
      </c>
      <c r="C499" s="109" t="s">
        <v>2528</v>
      </c>
      <c r="D499" s="93" t="s">
        <v>117</v>
      </c>
      <c r="E499" s="95" t="s">
        <v>2847</v>
      </c>
      <c r="F499" s="95" t="s">
        <v>118</v>
      </c>
      <c r="G499" s="115" t="s">
        <v>1823</v>
      </c>
      <c r="H499" s="115" t="s">
        <v>1824</v>
      </c>
      <c r="I499" s="90" t="s">
        <v>1825</v>
      </c>
      <c r="J499" s="90">
        <v>1</v>
      </c>
      <c r="K499" s="116">
        <v>43040</v>
      </c>
      <c r="L499" s="116">
        <v>43099</v>
      </c>
      <c r="M499" s="117">
        <f t="shared" si="139"/>
        <v>8.4285714285714288</v>
      </c>
      <c r="N499" s="79" t="s">
        <v>1715</v>
      </c>
      <c r="O499" s="85">
        <v>1</v>
      </c>
      <c r="P499" s="79" t="s">
        <v>2840</v>
      </c>
      <c r="Q499" s="88">
        <f t="shared" si="141"/>
        <v>100</v>
      </c>
      <c r="R499" s="89">
        <f t="shared" si="142"/>
        <v>8.4285714285714288</v>
      </c>
      <c r="S499" s="89">
        <f t="shared" ca="1" si="143"/>
        <v>8.4285714285714288</v>
      </c>
      <c r="T499" s="89">
        <f t="shared" ca="1" si="144"/>
        <v>8.4285714285714288</v>
      </c>
      <c r="U499" s="90" t="str">
        <f t="shared" si="147"/>
        <v>SI</v>
      </c>
      <c r="V499" s="148" t="str">
        <f t="shared" si="145"/>
        <v>CUMPLIDO</v>
      </c>
      <c r="W499" s="148" t="str">
        <f t="shared" si="146"/>
        <v>CUMPLIDO</v>
      </c>
      <c r="X499" s="149" t="s">
        <v>500</v>
      </c>
      <c r="Y499" s="149" t="s">
        <v>320</v>
      </c>
      <c r="Z499" s="149">
        <f t="shared" si="136"/>
        <v>1</v>
      </c>
      <c r="AA499" s="149" t="str">
        <f t="shared" si="140"/>
        <v>H105R14 - 1</v>
      </c>
      <c r="AB499" s="60">
        <f t="shared" si="138"/>
        <v>5</v>
      </c>
      <c r="AC499" s="60">
        <f t="shared" si="150"/>
        <v>5</v>
      </c>
      <c r="AD499" s="60" t="str">
        <f t="shared" si="148"/>
        <v>H105R14.</v>
      </c>
      <c r="AE499" s="60" t="str">
        <f t="shared" si="149"/>
        <v>H105R14</v>
      </c>
      <c r="AF499" s="68"/>
      <c r="AG499" s="68"/>
      <c r="AH499" s="68"/>
      <c r="AI499" s="15"/>
      <c r="AJ499" s="15"/>
      <c r="AK499" s="15"/>
      <c r="AL499" s="15"/>
      <c r="AM499" s="15"/>
      <c r="AN499" s="15"/>
      <c r="AO499" s="15"/>
    </row>
    <row r="500" spans="1:41" s="2" customFormat="1" ht="249.95" customHeight="1" x14ac:dyDescent="0.2">
      <c r="A500" s="79">
        <f t="shared" si="137"/>
        <v>445</v>
      </c>
      <c r="B500" s="90">
        <v>499</v>
      </c>
      <c r="C500" s="109" t="s">
        <v>2534</v>
      </c>
      <c r="D500" s="93" t="s">
        <v>33</v>
      </c>
      <c r="E500" s="95" t="s">
        <v>2595</v>
      </c>
      <c r="F500" s="95" t="s">
        <v>119</v>
      </c>
      <c r="G500" s="115" t="s">
        <v>1826</v>
      </c>
      <c r="H500" s="115" t="s">
        <v>1827</v>
      </c>
      <c r="I500" s="90" t="s">
        <v>112</v>
      </c>
      <c r="J500" s="90">
        <v>1</v>
      </c>
      <c r="K500" s="116">
        <v>43040</v>
      </c>
      <c r="L500" s="116">
        <v>43099</v>
      </c>
      <c r="M500" s="117">
        <f t="shared" si="139"/>
        <v>8.4285714285714288</v>
      </c>
      <c r="N500" s="79" t="s">
        <v>1715</v>
      </c>
      <c r="O500" s="85">
        <v>1</v>
      </c>
      <c r="P500" s="79" t="s">
        <v>2840</v>
      </c>
      <c r="Q500" s="88">
        <f t="shared" si="141"/>
        <v>100</v>
      </c>
      <c r="R500" s="89">
        <f t="shared" si="142"/>
        <v>8.4285714285714288</v>
      </c>
      <c r="S500" s="89">
        <f t="shared" ca="1" si="143"/>
        <v>8.4285714285714288</v>
      </c>
      <c r="T500" s="89">
        <f t="shared" ca="1" si="144"/>
        <v>8.4285714285714288</v>
      </c>
      <c r="U500" s="90" t="str">
        <f t="shared" si="147"/>
        <v>SI</v>
      </c>
      <c r="V500" s="148" t="str">
        <f t="shared" si="145"/>
        <v>CUMPLIDO</v>
      </c>
      <c r="W500" s="148" t="str">
        <f t="shared" si="146"/>
        <v>CUMPLIDO</v>
      </c>
      <c r="X500" s="149" t="s">
        <v>500</v>
      </c>
      <c r="Y500" s="149" t="s">
        <v>321</v>
      </c>
      <c r="Z500" s="149">
        <f t="shared" si="136"/>
        <v>1</v>
      </c>
      <c r="AA500" s="149" t="str">
        <f t="shared" si="140"/>
        <v>H107R14 - 1</v>
      </c>
      <c r="AB500" s="60">
        <f t="shared" si="138"/>
        <v>5</v>
      </c>
      <c r="AC500" s="60">
        <f t="shared" si="150"/>
        <v>5</v>
      </c>
      <c r="AD500" s="60" t="str">
        <f t="shared" si="148"/>
        <v>H107R14.</v>
      </c>
      <c r="AE500" s="60" t="str">
        <f t="shared" si="149"/>
        <v>H107R14</v>
      </c>
      <c r="AF500" s="68"/>
      <c r="AG500" s="68"/>
      <c r="AH500" s="68"/>
      <c r="AI500" s="15"/>
      <c r="AJ500" s="15"/>
      <c r="AK500" s="15"/>
      <c r="AL500" s="15"/>
      <c r="AM500" s="15"/>
      <c r="AN500" s="15"/>
      <c r="AO500" s="15"/>
    </row>
    <row r="501" spans="1:41" s="2" customFormat="1" ht="249.95" customHeight="1" x14ac:dyDescent="0.2">
      <c r="A501" s="79">
        <f t="shared" si="137"/>
        <v>446</v>
      </c>
      <c r="B501" s="90">
        <v>500</v>
      </c>
      <c r="C501" s="109" t="s">
        <v>2534</v>
      </c>
      <c r="D501" s="93" t="s">
        <v>33</v>
      </c>
      <c r="E501" s="95" t="s">
        <v>2596</v>
      </c>
      <c r="F501" s="95" t="s">
        <v>120</v>
      </c>
      <c r="G501" s="115" t="s">
        <v>1826</v>
      </c>
      <c r="H501" s="115" t="s">
        <v>1827</v>
      </c>
      <c r="I501" s="90" t="s">
        <v>112</v>
      </c>
      <c r="J501" s="90">
        <v>1</v>
      </c>
      <c r="K501" s="116">
        <v>43040</v>
      </c>
      <c r="L501" s="116">
        <v>43099</v>
      </c>
      <c r="M501" s="117">
        <f t="shared" si="139"/>
        <v>8.4285714285714288</v>
      </c>
      <c r="N501" s="79" t="s">
        <v>1715</v>
      </c>
      <c r="O501" s="85">
        <v>1</v>
      </c>
      <c r="P501" s="79"/>
      <c r="Q501" s="88">
        <f t="shared" si="141"/>
        <v>100</v>
      </c>
      <c r="R501" s="89">
        <f t="shared" si="142"/>
        <v>8.4285714285714288</v>
      </c>
      <c r="S501" s="89">
        <f t="shared" ca="1" si="143"/>
        <v>8.4285714285714288</v>
      </c>
      <c r="T501" s="89">
        <f t="shared" ca="1" si="144"/>
        <v>8.4285714285714288</v>
      </c>
      <c r="U501" s="90" t="str">
        <f t="shared" si="147"/>
        <v>SI</v>
      </c>
      <c r="V501" s="148" t="str">
        <f t="shared" si="145"/>
        <v>CUMPLIDO</v>
      </c>
      <c r="W501" s="148" t="str">
        <f t="shared" si="146"/>
        <v>CUMPLIDO</v>
      </c>
      <c r="X501" s="149" t="s">
        <v>500</v>
      </c>
      <c r="Y501" s="149" t="s">
        <v>322</v>
      </c>
      <c r="Z501" s="149">
        <f t="shared" ref="Z501:Z564" si="151">IF(A501&lt;&gt;"",1,Z500+1)</f>
        <v>1</v>
      </c>
      <c r="AA501" s="149" t="str">
        <f t="shared" si="140"/>
        <v>H108R14 - 1</v>
      </c>
      <c r="AB501" s="60">
        <f t="shared" si="138"/>
        <v>5</v>
      </c>
      <c r="AC501" s="60">
        <f t="shared" si="150"/>
        <v>5</v>
      </c>
      <c r="AD501" s="60" t="str">
        <f t="shared" si="148"/>
        <v>H108R14.</v>
      </c>
      <c r="AE501" s="60" t="str">
        <f t="shared" si="149"/>
        <v>H108R14</v>
      </c>
      <c r="AF501" s="68"/>
      <c r="AG501" s="68"/>
      <c r="AH501" s="68"/>
      <c r="AI501" s="15"/>
      <c r="AJ501" s="15"/>
      <c r="AK501" s="15"/>
      <c r="AL501" s="15"/>
      <c r="AM501" s="15"/>
      <c r="AN501" s="15"/>
      <c r="AO501" s="15"/>
    </row>
    <row r="502" spans="1:41" s="2" customFormat="1" ht="249.95" customHeight="1" x14ac:dyDescent="0.2">
      <c r="A502" s="79">
        <f t="shared" si="137"/>
        <v>447</v>
      </c>
      <c r="B502" s="90">
        <v>501</v>
      </c>
      <c r="C502" s="109" t="s">
        <v>2534</v>
      </c>
      <c r="D502" s="93" t="s">
        <v>33</v>
      </c>
      <c r="E502" s="95" t="s">
        <v>2597</v>
      </c>
      <c r="F502" s="95" t="s">
        <v>121</v>
      </c>
      <c r="G502" s="115" t="s">
        <v>1826</v>
      </c>
      <c r="H502" s="115" t="s">
        <v>1827</v>
      </c>
      <c r="I502" s="90" t="s">
        <v>112</v>
      </c>
      <c r="J502" s="90">
        <v>1</v>
      </c>
      <c r="K502" s="116">
        <v>43040</v>
      </c>
      <c r="L502" s="116">
        <v>43099</v>
      </c>
      <c r="M502" s="117">
        <f t="shared" si="139"/>
        <v>8.4285714285714288</v>
      </c>
      <c r="N502" s="79" t="s">
        <v>1715</v>
      </c>
      <c r="O502" s="85">
        <v>1</v>
      </c>
      <c r="P502" s="79"/>
      <c r="Q502" s="88">
        <f t="shared" si="141"/>
        <v>100</v>
      </c>
      <c r="R502" s="89">
        <f t="shared" si="142"/>
        <v>8.4285714285714288</v>
      </c>
      <c r="S502" s="89">
        <f t="shared" ca="1" si="143"/>
        <v>8.4285714285714288</v>
      </c>
      <c r="T502" s="89">
        <f t="shared" ca="1" si="144"/>
        <v>8.4285714285714288</v>
      </c>
      <c r="U502" s="90" t="str">
        <f t="shared" si="147"/>
        <v>SI</v>
      </c>
      <c r="V502" s="148" t="str">
        <f t="shared" si="145"/>
        <v>CUMPLIDO</v>
      </c>
      <c r="W502" s="148" t="str">
        <f t="shared" si="146"/>
        <v>CUMPLIDO</v>
      </c>
      <c r="X502" s="149" t="s">
        <v>500</v>
      </c>
      <c r="Y502" s="149" t="s">
        <v>323</v>
      </c>
      <c r="Z502" s="149">
        <f t="shared" si="151"/>
        <v>1</v>
      </c>
      <c r="AA502" s="149" t="str">
        <f t="shared" si="140"/>
        <v>H110R14 - 1</v>
      </c>
      <c r="AB502" s="60">
        <f t="shared" si="138"/>
        <v>5</v>
      </c>
      <c r="AC502" s="60">
        <f t="shared" si="150"/>
        <v>5</v>
      </c>
      <c r="AD502" s="60" t="str">
        <f t="shared" si="148"/>
        <v>H110R14.</v>
      </c>
      <c r="AE502" s="60" t="str">
        <f t="shared" si="149"/>
        <v>H110R14</v>
      </c>
      <c r="AF502" s="68"/>
      <c r="AG502" s="68"/>
      <c r="AH502" s="68"/>
      <c r="AI502" s="15"/>
      <c r="AJ502" s="15"/>
      <c r="AK502" s="15"/>
      <c r="AL502" s="15"/>
      <c r="AM502" s="15"/>
      <c r="AN502" s="15"/>
      <c r="AO502" s="15"/>
    </row>
    <row r="503" spans="1:41" s="2" customFormat="1" ht="249.95" customHeight="1" x14ac:dyDescent="0.2">
      <c r="A503" s="79">
        <f t="shared" si="137"/>
        <v>448</v>
      </c>
      <c r="B503" s="90">
        <v>502</v>
      </c>
      <c r="C503" s="109" t="s">
        <v>2527</v>
      </c>
      <c r="D503" s="93" t="s">
        <v>26</v>
      </c>
      <c r="E503" s="95" t="s">
        <v>1051</v>
      </c>
      <c r="F503" s="95" t="s">
        <v>122</v>
      </c>
      <c r="G503" s="115" t="s">
        <v>1048</v>
      </c>
      <c r="H503" s="115" t="s">
        <v>1049</v>
      </c>
      <c r="I503" s="90" t="s">
        <v>1050</v>
      </c>
      <c r="J503" s="90">
        <v>2</v>
      </c>
      <c r="K503" s="116">
        <v>43040</v>
      </c>
      <c r="L503" s="116">
        <v>43311</v>
      </c>
      <c r="M503" s="117">
        <f t="shared" si="139"/>
        <v>38.714285714285715</v>
      </c>
      <c r="N503" s="79" t="s">
        <v>1052</v>
      </c>
      <c r="O503" s="108">
        <v>0.24</v>
      </c>
      <c r="P503" s="79" t="s">
        <v>2630</v>
      </c>
      <c r="Q503" s="88">
        <f t="shared" si="141"/>
        <v>12</v>
      </c>
      <c r="R503" s="89">
        <f t="shared" si="142"/>
        <v>4.6457142857142859</v>
      </c>
      <c r="S503" s="89">
        <f t="shared" ca="1" si="143"/>
        <v>4.6457142857142859</v>
      </c>
      <c r="T503" s="89">
        <f t="shared" ca="1" si="144"/>
        <v>38.714285714285715</v>
      </c>
      <c r="U503" s="90" t="str">
        <f t="shared" ca="1" si="147"/>
        <v>NO</v>
      </c>
      <c r="V503" s="148" t="str">
        <f t="shared" ca="1" si="145"/>
        <v>VENCIDO</v>
      </c>
      <c r="W503" s="148" t="str">
        <f t="shared" ca="1" si="146"/>
        <v>VENCIDO</v>
      </c>
      <c r="X503" s="149" t="s">
        <v>500</v>
      </c>
      <c r="Y503" s="149" t="s">
        <v>324</v>
      </c>
      <c r="Z503" s="149">
        <f t="shared" si="151"/>
        <v>1</v>
      </c>
      <c r="AA503" s="149" t="str">
        <f t="shared" si="140"/>
        <v>H112R14 - 1</v>
      </c>
      <c r="AB503" s="60">
        <f t="shared" ca="1" si="138"/>
        <v>1</v>
      </c>
      <c r="AC503" s="60">
        <f t="shared" ca="1" si="150"/>
        <v>1</v>
      </c>
      <c r="AD503" s="60" t="str">
        <f t="shared" si="148"/>
        <v>H112R14.</v>
      </c>
      <c r="AE503" s="60" t="str">
        <f t="shared" si="149"/>
        <v>H112R14</v>
      </c>
      <c r="AF503" s="68"/>
      <c r="AG503" s="68"/>
      <c r="AH503" s="68"/>
      <c r="AI503" s="15"/>
      <c r="AJ503" s="15"/>
      <c r="AK503" s="15"/>
      <c r="AL503" s="15"/>
      <c r="AM503" s="15"/>
      <c r="AN503" s="15"/>
      <c r="AO503" s="15"/>
    </row>
    <row r="504" spans="1:41" s="2" customFormat="1" ht="189" customHeight="1" x14ac:dyDescent="0.2">
      <c r="A504" s="79">
        <f t="shared" ref="A504:A566" si="152">A503+1</f>
        <v>449</v>
      </c>
      <c r="B504" s="90">
        <v>503</v>
      </c>
      <c r="C504" s="109" t="s">
        <v>2527</v>
      </c>
      <c r="D504" s="93" t="s">
        <v>123</v>
      </c>
      <c r="E504" s="95" t="s">
        <v>1896</v>
      </c>
      <c r="F504" s="95" t="s">
        <v>1308</v>
      </c>
      <c r="G504" s="115" t="s">
        <v>1897</v>
      </c>
      <c r="H504" s="115" t="s">
        <v>1310</v>
      </c>
      <c r="I504" s="90" t="s">
        <v>1309</v>
      </c>
      <c r="J504" s="90">
        <v>2</v>
      </c>
      <c r="K504" s="116">
        <v>43040</v>
      </c>
      <c r="L504" s="116">
        <v>43403</v>
      </c>
      <c r="M504" s="117">
        <f t="shared" si="139"/>
        <v>51.857142857142854</v>
      </c>
      <c r="N504" s="79" t="s">
        <v>1236</v>
      </c>
      <c r="O504" s="85">
        <v>1</v>
      </c>
      <c r="P504" s="79"/>
      <c r="Q504" s="88">
        <f t="shared" si="141"/>
        <v>50</v>
      </c>
      <c r="R504" s="89">
        <f t="shared" si="142"/>
        <v>25.928571428571427</v>
      </c>
      <c r="S504" s="89">
        <f t="shared" ca="1" si="143"/>
        <v>25.928571428571427</v>
      </c>
      <c r="T504" s="89">
        <f t="shared" ca="1" si="144"/>
        <v>51.857142857142854</v>
      </c>
      <c r="U504" s="90" t="str">
        <f t="shared" ca="1" si="147"/>
        <v>NO</v>
      </c>
      <c r="V504" s="148" t="str">
        <f t="shared" ca="1" si="145"/>
        <v>VENCIDO</v>
      </c>
      <c r="W504" s="148" t="str">
        <f t="shared" ca="1" si="146"/>
        <v>VENCIDO</v>
      </c>
      <c r="X504" s="149" t="s">
        <v>500</v>
      </c>
      <c r="Y504" s="149" t="s">
        <v>325</v>
      </c>
      <c r="Z504" s="149">
        <f t="shared" si="151"/>
        <v>1</v>
      </c>
      <c r="AA504" s="149" t="str">
        <f t="shared" si="140"/>
        <v>H113R14 - 1</v>
      </c>
      <c r="AB504" s="60">
        <f t="shared" ca="1" si="138"/>
        <v>1</v>
      </c>
      <c r="AC504" s="60">
        <f t="shared" ca="1" si="150"/>
        <v>1</v>
      </c>
      <c r="AD504" s="60" t="str">
        <f t="shared" si="148"/>
        <v>H113R14.</v>
      </c>
      <c r="AE504" s="60" t="str">
        <f t="shared" si="149"/>
        <v>H113R14</v>
      </c>
      <c r="AF504" s="68"/>
      <c r="AG504" s="68"/>
      <c r="AH504" s="68"/>
      <c r="AI504" s="15"/>
      <c r="AJ504" s="15"/>
      <c r="AK504" s="15"/>
      <c r="AL504" s="15"/>
      <c r="AM504" s="15"/>
      <c r="AN504" s="15"/>
      <c r="AO504" s="15"/>
    </row>
    <row r="505" spans="1:41" s="2" customFormat="1" ht="152.25" customHeight="1" x14ac:dyDescent="0.2">
      <c r="A505" s="79">
        <f t="shared" si="152"/>
        <v>450</v>
      </c>
      <c r="B505" s="90">
        <v>504</v>
      </c>
      <c r="C505" s="109" t="s">
        <v>2528</v>
      </c>
      <c r="D505" s="93" t="s">
        <v>123</v>
      </c>
      <c r="E505" s="95" t="s">
        <v>1313</v>
      </c>
      <c r="F505" s="95" t="s">
        <v>124</v>
      </c>
      <c r="G505" s="115" t="s">
        <v>2036</v>
      </c>
      <c r="H505" s="115" t="s">
        <v>2037</v>
      </c>
      <c r="I505" s="90" t="s">
        <v>1053</v>
      </c>
      <c r="J505" s="90">
        <v>26</v>
      </c>
      <c r="K505" s="116">
        <v>43040</v>
      </c>
      <c r="L505" s="116">
        <v>43099</v>
      </c>
      <c r="M505" s="117">
        <f t="shared" si="139"/>
        <v>8.4285714285714288</v>
      </c>
      <c r="N505" s="79" t="s">
        <v>1038</v>
      </c>
      <c r="O505" s="85">
        <v>26</v>
      </c>
      <c r="P505" s="79"/>
      <c r="Q505" s="88">
        <f t="shared" si="141"/>
        <v>100</v>
      </c>
      <c r="R505" s="89">
        <f t="shared" si="142"/>
        <v>8.4285714285714288</v>
      </c>
      <c r="S505" s="89">
        <f t="shared" ca="1" si="143"/>
        <v>8.4285714285714288</v>
      </c>
      <c r="T505" s="89">
        <f t="shared" ca="1" si="144"/>
        <v>8.4285714285714288</v>
      </c>
      <c r="U505" s="90" t="str">
        <f t="shared" ca="1" si="147"/>
        <v>NO</v>
      </c>
      <c r="V505" s="148" t="str">
        <f t="shared" si="145"/>
        <v>CUMPLIDO</v>
      </c>
      <c r="W505" s="148" t="str">
        <f t="shared" ca="1" si="146"/>
        <v>VENCIDO</v>
      </c>
      <c r="X505" s="149" t="s">
        <v>500</v>
      </c>
      <c r="Y505" s="149" t="s">
        <v>326</v>
      </c>
      <c r="Z505" s="149">
        <f t="shared" si="151"/>
        <v>1</v>
      </c>
      <c r="AA505" s="149" t="str">
        <f t="shared" si="140"/>
        <v>H114R14 - 1</v>
      </c>
      <c r="AB505" s="60">
        <f t="shared" ref="AB505:AB567" si="153">IF(V505="VENCIDO",1,IF(V505="PRÓXIMO A VENCER",2,IF(V505="EN TERMINO",3,IF(V505="CON AVANCE",4,IF(V505="CUMPLIDO",5,)))))</f>
        <v>5</v>
      </c>
      <c r="AC505" s="60">
        <f t="shared" ca="1" si="150"/>
        <v>1</v>
      </c>
      <c r="AD505" s="60" t="str">
        <f t="shared" si="148"/>
        <v>H114R14.</v>
      </c>
      <c r="AE505" s="60" t="str">
        <f t="shared" si="149"/>
        <v>H114R14</v>
      </c>
      <c r="AF505" s="68"/>
      <c r="AG505" s="68"/>
      <c r="AH505" s="68"/>
      <c r="AI505" s="15"/>
      <c r="AJ505" s="15"/>
      <c r="AK505" s="15"/>
      <c r="AL505" s="15"/>
      <c r="AM505" s="15"/>
      <c r="AN505" s="15"/>
      <c r="AO505" s="15"/>
    </row>
    <row r="506" spans="1:41" s="15" customFormat="1" ht="249.95" customHeight="1" x14ac:dyDescent="0.2">
      <c r="A506" s="79"/>
      <c r="B506" s="90">
        <v>505</v>
      </c>
      <c r="C506" s="109"/>
      <c r="D506" s="97" t="s">
        <v>123</v>
      </c>
      <c r="E506" s="95" t="s">
        <v>1314</v>
      </c>
      <c r="F506" s="102" t="s">
        <v>125</v>
      </c>
      <c r="G506" s="103" t="s">
        <v>1315</v>
      </c>
      <c r="H506" s="103" t="s">
        <v>1311</v>
      </c>
      <c r="I506" s="79" t="s">
        <v>1312</v>
      </c>
      <c r="J506" s="79">
        <v>2</v>
      </c>
      <c r="K506" s="86">
        <v>43040</v>
      </c>
      <c r="L506" s="86">
        <v>43281</v>
      </c>
      <c r="M506" s="87">
        <f t="shared" si="139"/>
        <v>34.428571428571431</v>
      </c>
      <c r="N506" s="79" t="s">
        <v>1236</v>
      </c>
      <c r="O506" s="85">
        <v>1</v>
      </c>
      <c r="P506" s="79"/>
      <c r="Q506" s="88">
        <f t="shared" si="141"/>
        <v>50</v>
      </c>
      <c r="R506" s="89">
        <f t="shared" si="142"/>
        <v>17.214285714285715</v>
      </c>
      <c r="S506" s="89">
        <f t="shared" ca="1" si="143"/>
        <v>17.214285714285715</v>
      </c>
      <c r="T506" s="89">
        <f t="shared" ca="1" si="144"/>
        <v>34.428571428571431</v>
      </c>
      <c r="U506" s="90" t="str">
        <f t="shared" si="147"/>
        <v>NO</v>
      </c>
      <c r="V506" s="148" t="str">
        <f t="shared" ca="1" si="145"/>
        <v>VENCIDO</v>
      </c>
      <c r="W506" s="148" t="str">
        <f t="shared" si="146"/>
        <v/>
      </c>
      <c r="X506" s="150" t="s">
        <v>500</v>
      </c>
      <c r="Y506" s="150" t="s">
        <v>326</v>
      </c>
      <c r="Z506" s="149">
        <f t="shared" si="151"/>
        <v>2</v>
      </c>
      <c r="AA506" s="149" t="str">
        <f t="shared" si="140"/>
        <v>H114R14 - 2</v>
      </c>
      <c r="AB506" s="60">
        <f t="shared" ca="1" si="153"/>
        <v>1</v>
      </c>
      <c r="AC506" s="60">
        <f t="shared" ca="1" si="150"/>
        <v>1</v>
      </c>
      <c r="AD506" s="60" t="str">
        <f t="shared" si="148"/>
        <v>H114R14.</v>
      </c>
      <c r="AE506" s="60" t="str">
        <f t="shared" si="149"/>
        <v>H114R14</v>
      </c>
      <c r="AF506" s="68"/>
      <c r="AG506" s="68"/>
      <c r="AH506" s="68"/>
    </row>
    <row r="507" spans="1:41" s="2" customFormat="1" ht="125.25" customHeight="1" x14ac:dyDescent="0.2">
      <c r="A507" s="79">
        <v>451</v>
      </c>
      <c r="B507" s="90">
        <v>506</v>
      </c>
      <c r="C507" s="109" t="s">
        <v>2527</v>
      </c>
      <c r="D507" s="93" t="s">
        <v>26</v>
      </c>
      <c r="E507" s="95" t="s">
        <v>1316</v>
      </c>
      <c r="F507" s="95" t="s">
        <v>1318</v>
      </c>
      <c r="G507" s="115" t="s">
        <v>1319</v>
      </c>
      <c r="H507" s="115" t="s">
        <v>1054</v>
      </c>
      <c r="I507" s="90" t="s">
        <v>1050</v>
      </c>
      <c r="J507" s="90">
        <v>2</v>
      </c>
      <c r="K507" s="116">
        <v>43040</v>
      </c>
      <c r="L507" s="116">
        <v>43311</v>
      </c>
      <c r="M507" s="117">
        <f t="shared" si="139"/>
        <v>38.714285714285715</v>
      </c>
      <c r="N507" s="79" t="s">
        <v>1038</v>
      </c>
      <c r="O507" s="85">
        <v>2</v>
      </c>
      <c r="P507" s="79" t="s">
        <v>2619</v>
      </c>
      <c r="Q507" s="88">
        <f t="shared" si="141"/>
        <v>100</v>
      </c>
      <c r="R507" s="89">
        <f t="shared" si="142"/>
        <v>38.714285714285715</v>
      </c>
      <c r="S507" s="89">
        <f t="shared" ca="1" si="143"/>
        <v>38.714285714285715</v>
      </c>
      <c r="T507" s="89">
        <f t="shared" ca="1" si="144"/>
        <v>38.714285714285715</v>
      </c>
      <c r="U507" s="90" t="str">
        <f t="shared" ca="1" si="147"/>
        <v>NO</v>
      </c>
      <c r="V507" s="148" t="str">
        <f t="shared" si="145"/>
        <v>CUMPLIDO</v>
      </c>
      <c r="W507" s="148" t="str">
        <f t="shared" ca="1" si="146"/>
        <v>VENCIDO</v>
      </c>
      <c r="X507" s="149" t="s">
        <v>500</v>
      </c>
      <c r="Y507" s="149" t="s">
        <v>327</v>
      </c>
      <c r="Z507" s="149">
        <f t="shared" si="151"/>
        <v>1</v>
      </c>
      <c r="AA507" s="149" t="str">
        <f t="shared" si="140"/>
        <v>H115R14 - 1</v>
      </c>
      <c r="AB507" s="60">
        <f t="shared" si="153"/>
        <v>5</v>
      </c>
      <c r="AC507" s="60">
        <f t="shared" ca="1" si="150"/>
        <v>1</v>
      </c>
      <c r="AD507" s="60" t="str">
        <f t="shared" si="148"/>
        <v>H115R14.</v>
      </c>
      <c r="AE507" s="60" t="str">
        <f t="shared" si="149"/>
        <v>H115R14</v>
      </c>
      <c r="AF507" s="68"/>
      <c r="AG507" s="68"/>
      <c r="AH507" s="68"/>
      <c r="AI507" s="15"/>
      <c r="AJ507" s="15"/>
      <c r="AK507" s="15"/>
      <c r="AL507" s="15"/>
      <c r="AM507" s="15"/>
      <c r="AN507" s="15"/>
      <c r="AO507" s="15"/>
    </row>
    <row r="508" spans="1:41" s="2" customFormat="1" ht="150.75" customHeight="1" x14ac:dyDescent="0.2">
      <c r="A508" s="79"/>
      <c r="B508" s="90">
        <v>507</v>
      </c>
      <c r="C508" s="109"/>
      <c r="D508" s="93" t="s">
        <v>26</v>
      </c>
      <c r="E508" s="95" t="s">
        <v>1317</v>
      </c>
      <c r="F508" s="95" t="s">
        <v>1318</v>
      </c>
      <c r="G508" s="115" t="s">
        <v>1898</v>
      </c>
      <c r="H508" s="115" t="s">
        <v>1320</v>
      </c>
      <c r="I508" s="90" t="s">
        <v>1321</v>
      </c>
      <c r="J508" s="90">
        <v>2</v>
      </c>
      <c r="K508" s="116">
        <v>43040</v>
      </c>
      <c r="L508" s="116">
        <v>43281</v>
      </c>
      <c r="M508" s="117">
        <f t="shared" si="139"/>
        <v>34.428571428571431</v>
      </c>
      <c r="N508" s="79" t="s">
        <v>1236</v>
      </c>
      <c r="O508" s="85">
        <v>1</v>
      </c>
      <c r="P508" s="79"/>
      <c r="Q508" s="88">
        <f t="shared" si="141"/>
        <v>50</v>
      </c>
      <c r="R508" s="89">
        <f t="shared" si="142"/>
        <v>17.214285714285715</v>
      </c>
      <c r="S508" s="89">
        <f t="shared" ca="1" si="143"/>
        <v>17.214285714285715</v>
      </c>
      <c r="T508" s="89">
        <f t="shared" ca="1" si="144"/>
        <v>34.428571428571431</v>
      </c>
      <c r="U508" s="90" t="str">
        <f t="shared" si="147"/>
        <v>NO</v>
      </c>
      <c r="V508" s="148" t="str">
        <f t="shared" ca="1" si="145"/>
        <v>VENCIDO</v>
      </c>
      <c r="W508" s="148" t="str">
        <f t="shared" si="146"/>
        <v/>
      </c>
      <c r="X508" s="149" t="s">
        <v>500</v>
      </c>
      <c r="Y508" s="149" t="s">
        <v>327</v>
      </c>
      <c r="Z508" s="149">
        <f t="shared" si="151"/>
        <v>2</v>
      </c>
      <c r="AA508" s="149" t="str">
        <f t="shared" si="140"/>
        <v>H115R14 - 2</v>
      </c>
      <c r="AB508" s="60">
        <f t="shared" ca="1" si="153"/>
        <v>1</v>
      </c>
      <c r="AC508" s="60">
        <f t="shared" ca="1" si="150"/>
        <v>1</v>
      </c>
      <c r="AD508" s="60" t="str">
        <f t="shared" si="148"/>
        <v>H115R14.</v>
      </c>
      <c r="AE508" s="60" t="str">
        <f t="shared" si="149"/>
        <v>H115R14</v>
      </c>
      <c r="AF508" s="68"/>
      <c r="AG508" s="68"/>
      <c r="AH508" s="68"/>
      <c r="AI508" s="15"/>
      <c r="AJ508" s="15"/>
      <c r="AK508" s="15"/>
      <c r="AL508" s="15"/>
      <c r="AM508" s="15"/>
      <c r="AN508" s="15"/>
      <c r="AO508" s="15"/>
    </row>
    <row r="509" spans="1:41" s="2" customFormat="1" ht="249.95" customHeight="1" x14ac:dyDescent="0.2">
      <c r="A509" s="79">
        <v>452</v>
      </c>
      <c r="B509" s="90">
        <v>508</v>
      </c>
      <c r="C509" s="109" t="s">
        <v>2528</v>
      </c>
      <c r="D509" s="93" t="s">
        <v>26</v>
      </c>
      <c r="E509" s="95" t="s">
        <v>1325</v>
      </c>
      <c r="F509" s="95" t="s">
        <v>127</v>
      </c>
      <c r="G509" s="115" t="s">
        <v>1322</v>
      </c>
      <c r="H509" s="115" t="s">
        <v>1323</v>
      </c>
      <c r="I509" s="90" t="s">
        <v>1324</v>
      </c>
      <c r="J509" s="90">
        <v>2</v>
      </c>
      <c r="K509" s="116">
        <v>43040</v>
      </c>
      <c r="L509" s="116">
        <v>43403</v>
      </c>
      <c r="M509" s="117">
        <f t="shared" si="139"/>
        <v>51.857142857142854</v>
      </c>
      <c r="N509" s="79" t="s">
        <v>1236</v>
      </c>
      <c r="O509" s="85">
        <v>0</v>
      </c>
      <c r="P509" s="79"/>
      <c r="Q509" s="88">
        <f t="shared" si="141"/>
        <v>0</v>
      </c>
      <c r="R509" s="89">
        <f t="shared" si="142"/>
        <v>0</v>
      </c>
      <c r="S509" s="89">
        <f t="shared" ca="1" si="143"/>
        <v>0</v>
      </c>
      <c r="T509" s="89">
        <f t="shared" ca="1" si="144"/>
        <v>51.857142857142854</v>
      </c>
      <c r="U509" s="90" t="str">
        <f t="shared" ca="1" si="147"/>
        <v>NO</v>
      </c>
      <c r="V509" s="148" t="str">
        <f t="shared" ca="1" si="145"/>
        <v>VENCIDO</v>
      </c>
      <c r="W509" s="148" t="str">
        <f t="shared" ca="1" si="146"/>
        <v>VENCIDO</v>
      </c>
      <c r="X509" s="149" t="s">
        <v>500</v>
      </c>
      <c r="Y509" s="149" t="s">
        <v>328</v>
      </c>
      <c r="Z509" s="149">
        <f t="shared" si="151"/>
        <v>1</v>
      </c>
      <c r="AA509" s="149" t="str">
        <f t="shared" si="140"/>
        <v>H116R14 - 1</v>
      </c>
      <c r="AB509" s="60">
        <f t="shared" ca="1" si="153"/>
        <v>1</v>
      </c>
      <c r="AC509" s="60">
        <f t="shared" ca="1" si="150"/>
        <v>1</v>
      </c>
      <c r="AD509" s="60" t="str">
        <f t="shared" si="148"/>
        <v>H116R14.</v>
      </c>
      <c r="AE509" s="60" t="str">
        <f t="shared" si="149"/>
        <v>H116R14</v>
      </c>
      <c r="AF509" s="68"/>
      <c r="AG509" s="68"/>
      <c r="AH509" s="68"/>
      <c r="AI509" s="15"/>
      <c r="AJ509" s="15"/>
      <c r="AK509" s="15"/>
      <c r="AL509" s="15"/>
      <c r="AM509" s="15"/>
      <c r="AN509" s="15"/>
      <c r="AO509" s="15"/>
    </row>
    <row r="510" spans="1:41" s="2" customFormat="1" ht="160.5" customHeight="1" x14ac:dyDescent="0.2">
      <c r="A510" s="79">
        <f t="shared" si="152"/>
        <v>453</v>
      </c>
      <c r="B510" s="90">
        <v>509</v>
      </c>
      <c r="C510" s="109" t="s">
        <v>2528</v>
      </c>
      <c r="D510" s="93" t="s">
        <v>126</v>
      </c>
      <c r="E510" s="95" t="s">
        <v>1058</v>
      </c>
      <c r="F510" s="95" t="s">
        <v>127</v>
      </c>
      <c r="G510" s="115" t="s">
        <v>1055</v>
      </c>
      <c r="H510" s="115" t="s">
        <v>1056</v>
      </c>
      <c r="I510" s="90" t="s">
        <v>1057</v>
      </c>
      <c r="J510" s="90">
        <v>1</v>
      </c>
      <c r="K510" s="116">
        <v>43040</v>
      </c>
      <c r="L510" s="116">
        <v>43099</v>
      </c>
      <c r="M510" s="117">
        <f t="shared" si="139"/>
        <v>8.4285714285714288</v>
      </c>
      <c r="N510" s="79" t="s">
        <v>1038</v>
      </c>
      <c r="O510" s="79">
        <v>1</v>
      </c>
      <c r="P510" s="79"/>
      <c r="Q510" s="88">
        <f t="shared" si="141"/>
        <v>100</v>
      </c>
      <c r="R510" s="89">
        <f t="shared" si="142"/>
        <v>8.4285714285714288</v>
      </c>
      <c r="S510" s="89">
        <f t="shared" ca="1" si="143"/>
        <v>8.4285714285714288</v>
      </c>
      <c r="T510" s="89">
        <f t="shared" ca="1" si="144"/>
        <v>8.4285714285714288</v>
      </c>
      <c r="U510" s="90" t="str">
        <f t="shared" si="147"/>
        <v>SI</v>
      </c>
      <c r="V510" s="148" t="str">
        <f t="shared" si="145"/>
        <v>CUMPLIDO</v>
      </c>
      <c r="W510" s="148" t="str">
        <f t="shared" si="146"/>
        <v>CUMPLIDO</v>
      </c>
      <c r="X510" s="149" t="s">
        <v>500</v>
      </c>
      <c r="Y510" s="149" t="s">
        <v>329</v>
      </c>
      <c r="Z510" s="149">
        <f t="shared" si="151"/>
        <v>1</v>
      </c>
      <c r="AA510" s="149" t="str">
        <f t="shared" si="140"/>
        <v>H117R14 - 1</v>
      </c>
      <c r="AB510" s="60">
        <f t="shared" si="153"/>
        <v>5</v>
      </c>
      <c r="AC510" s="60">
        <f t="shared" si="150"/>
        <v>5</v>
      </c>
      <c r="AD510" s="60" t="str">
        <f t="shared" si="148"/>
        <v>H117R14.</v>
      </c>
      <c r="AE510" s="60" t="str">
        <f t="shared" si="149"/>
        <v>H117R14</v>
      </c>
      <c r="AF510" s="68"/>
      <c r="AG510" s="68"/>
      <c r="AH510" s="68"/>
      <c r="AI510" s="15"/>
      <c r="AJ510" s="15"/>
      <c r="AK510" s="15"/>
      <c r="AL510" s="15"/>
      <c r="AM510" s="15"/>
      <c r="AN510" s="15"/>
      <c r="AO510" s="15"/>
    </row>
    <row r="511" spans="1:41" s="2" customFormat="1" ht="249.95" customHeight="1" x14ac:dyDescent="0.2">
      <c r="A511" s="79">
        <f t="shared" si="152"/>
        <v>454</v>
      </c>
      <c r="B511" s="90">
        <v>510</v>
      </c>
      <c r="C511" s="109" t="s">
        <v>2528</v>
      </c>
      <c r="D511" s="93" t="s">
        <v>126</v>
      </c>
      <c r="E511" s="95" t="s">
        <v>1059</v>
      </c>
      <c r="F511" s="95" t="s">
        <v>127</v>
      </c>
      <c r="G511" s="115" t="s">
        <v>1326</v>
      </c>
      <c r="H511" s="115" t="s">
        <v>1327</v>
      </c>
      <c r="I511" s="90" t="s">
        <v>1328</v>
      </c>
      <c r="J511" s="90">
        <v>3</v>
      </c>
      <c r="K511" s="116">
        <v>43040</v>
      </c>
      <c r="L511" s="116">
        <v>43403</v>
      </c>
      <c r="M511" s="117">
        <f t="shared" si="139"/>
        <v>51.857142857142854</v>
      </c>
      <c r="N511" s="79" t="s">
        <v>1236</v>
      </c>
      <c r="O511" s="85">
        <v>0</v>
      </c>
      <c r="P511" s="79"/>
      <c r="Q511" s="88">
        <f t="shared" si="141"/>
        <v>0</v>
      </c>
      <c r="R511" s="89">
        <f t="shared" si="142"/>
        <v>0</v>
      </c>
      <c r="S511" s="89">
        <f t="shared" ca="1" si="143"/>
        <v>0</v>
      </c>
      <c r="T511" s="89">
        <f t="shared" ca="1" si="144"/>
        <v>51.857142857142854</v>
      </c>
      <c r="U511" s="90" t="str">
        <f t="shared" ca="1" si="147"/>
        <v>NO</v>
      </c>
      <c r="V511" s="148" t="str">
        <f t="shared" ca="1" si="145"/>
        <v>VENCIDO</v>
      </c>
      <c r="W511" s="148" t="str">
        <f t="shared" ca="1" si="146"/>
        <v>VENCIDO</v>
      </c>
      <c r="X511" s="149" t="s">
        <v>500</v>
      </c>
      <c r="Y511" s="149" t="s">
        <v>330</v>
      </c>
      <c r="Z511" s="149">
        <f t="shared" si="151"/>
        <v>1</v>
      </c>
      <c r="AA511" s="149" t="str">
        <f t="shared" si="140"/>
        <v>H118R14 - 1</v>
      </c>
      <c r="AB511" s="60">
        <f t="shared" ca="1" si="153"/>
        <v>1</v>
      </c>
      <c r="AC511" s="60">
        <f t="shared" ca="1" si="150"/>
        <v>1</v>
      </c>
      <c r="AD511" s="60" t="str">
        <f t="shared" si="148"/>
        <v>H118R14.</v>
      </c>
      <c r="AE511" s="60" t="str">
        <f t="shared" si="149"/>
        <v>H118R14</v>
      </c>
      <c r="AF511" s="68"/>
      <c r="AG511" s="68"/>
      <c r="AH511" s="68"/>
      <c r="AI511" s="15"/>
      <c r="AJ511" s="15"/>
      <c r="AK511" s="15"/>
      <c r="AL511" s="15"/>
      <c r="AM511" s="15"/>
      <c r="AN511" s="15"/>
      <c r="AO511" s="15"/>
    </row>
    <row r="512" spans="1:41" s="2" customFormat="1" ht="249.95" customHeight="1" x14ac:dyDescent="0.2">
      <c r="A512" s="79">
        <f t="shared" si="152"/>
        <v>455</v>
      </c>
      <c r="B512" s="90">
        <v>511</v>
      </c>
      <c r="C512" s="109" t="s">
        <v>2528</v>
      </c>
      <c r="D512" s="93" t="s">
        <v>26</v>
      </c>
      <c r="E512" s="95" t="s">
        <v>1062</v>
      </c>
      <c r="F512" s="95" t="s">
        <v>128</v>
      </c>
      <c r="G512" s="115" t="s">
        <v>1061</v>
      </c>
      <c r="H512" s="115" t="s">
        <v>2551</v>
      </c>
      <c r="I512" s="90" t="s">
        <v>1060</v>
      </c>
      <c r="J512" s="90">
        <v>3</v>
      </c>
      <c r="K512" s="116">
        <v>43040</v>
      </c>
      <c r="L512" s="116">
        <v>43403</v>
      </c>
      <c r="M512" s="117">
        <f t="shared" si="139"/>
        <v>51.857142857142854</v>
      </c>
      <c r="N512" s="79" t="s">
        <v>1038</v>
      </c>
      <c r="O512" s="85">
        <v>0.4</v>
      </c>
      <c r="P512" s="79"/>
      <c r="Q512" s="88">
        <f t="shared" si="141"/>
        <v>13.333333333333334</v>
      </c>
      <c r="R512" s="89">
        <f t="shared" si="142"/>
        <v>6.9142857142857146</v>
      </c>
      <c r="S512" s="89">
        <f t="shared" ca="1" si="143"/>
        <v>6.9142857142857146</v>
      </c>
      <c r="T512" s="89">
        <f t="shared" ca="1" si="144"/>
        <v>51.857142857142854</v>
      </c>
      <c r="U512" s="90" t="str">
        <f t="shared" ca="1" si="147"/>
        <v>NO</v>
      </c>
      <c r="V512" s="148" t="str">
        <f t="shared" ca="1" si="145"/>
        <v>VENCIDO</v>
      </c>
      <c r="W512" s="148" t="str">
        <f t="shared" ca="1" si="146"/>
        <v>VENCIDO</v>
      </c>
      <c r="X512" s="149" t="s">
        <v>500</v>
      </c>
      <c r="Y512" s="149" t="s">
        <v>331</v>
      </c>
      <c r="Z512" s="149">
        <f t="shared" si="151"/>
        <v>1</v>
      </c>
      <c r="AA512" s="149" t="str">
        <f t="shared" si="140"/>
        <v>H119R14 - 1</v>
      </c>
      <c r="AB512" s="60">
        <f t="shared" ca="1" si="153"/>
        <v>1</v>
      </c>
      <c r="AC512" s="60">
        <f t="shared" ca="1" si="150"/>
        <v>1</v>
      </c>
      <c r="AD512" s="60" t="str">
        <f t="shared" si="148"/>
        <v>H119R14.</v>
      </c>
      <c r="AE512" s="60" t="str">
        <f t="shared" si="149"/>
        <v>H119R14</v>
      </c>
      <c r="AF512" s="68"/>
      <c r="AG512" s="68"/>
      <c r="AH512" s="68"/>
      <c r="AI512" s="15"/>
      <c r="AJ512" s="15"/>
      <c r="AK512" s="15"/>
      <c r="AL512" s="15"/>
      <c r="AM512" s="15"/>
      <c r="AN512" s="15"/>
      <c r="AO512" s="15"/>
    </row>
    <row r="513" spans="1:41" s="2" customFormat="1" ht="249.95" customHeight="1" x14ac:dyDescent="0.2">
      <c r="A513" s="79">
        <f t="shared" si="152"/>
        <v>456</v>
      </c>
      <c r="B513" s="90">
        <v>512</v>
      </c>
      <c r="C513" s="109" t="s">
        <v>2527</v>
      </c>
      <c r="D513" s="93" t="s">
        <v>26</v>
      </c>
      <c r="E513" s="95" t="s">
        <v>1329</v>
      </c>
      <c r="F513" s="95" t="s">
        <v>129</v>
      </c>
      <c r="G513" s="115" t="s">
        <v>1330</v>
      </c>
      <c r="H513" s="115" t="s">
        <v>1331</v>
      </c>
      <c r="I513" s="90" t="s">
        <v>1324</v>
      </c>
      <c r="J513" s="90">
        <v>2</v>
      </c>
      <c r="K513" s="116">
        <v>43040</v>
      </c>
      <c r="L513" s="116">
        <v>43403</v>
      </c>
      <c r="M513" s="117">
        <f t="shared" si="139"/>
        <v>51.857142857142854</v>
      </c>
      <c r="N513" s="79" t="s">
        <v>1236</v>
      </c>
      <c r="O513" s="85">
        <v>0</v>
      </c>
      <c r="P513" s="79"/>
      <c r="Q513" s="88">
        <f t="shared" si="141"/>
        <v>0</v>
      </c>
      <c r="R513" s="89">
        <f t="shared" si="142"/>
        <v>0</v>
      </c>
      <c r="S513" s="89">
        <f t="shared" ca="1" si="143"/>
        <v>0</v>
      </c>
      <c r="T513" s="89">
        <f t="shared" ca="1" si="144"/>
        <v>51.857142857142854</v>
      </c>
      <c r="U513" s="90" t="str">
        <f t="shared" ca="1" si="147"/>
        <v>NO</v>
      </c>
      <c r="V513" s="148" t="str">
        <f t="shared" ca="1" si="145"/>
        <v>VENCIDO</v>
      </c>
      <c r="W513" s="148" t="str">
        <f t="shared" ca="1" si="146"/>
        <v>VENCIDO</v>
      </c>
      <c r="X513" s="149" t="s">
        <v>500</v>
      </c>
      <c r="Y513" s="149" t="s">
        <v>332</v>
      </c>
      <c r="Z513" s="149">
        <f t="shared" si="151"/>
        <v>1</v>
      </c>
      <c r="AA513" s="149" t="str">
        <f t="shared" si="140"/>
        <v>H120R14 - 1</v>
      </c>
      <c r="AB513" s="60">
        <f t="shared" ca="1" si="153"/>
        <v>1</v>
      </c>
      <c r="AC513" s="60">
        <f t="shared" ca="1" si="150"/>
        <v>1</v>
      </c>
      <c r="AD513" s="60" t="str">
        <f t="shared" si="148"/>
        <v>H120R14.</v>
      </c>
      <c r="AE513" s="60" t="str">
        <f t="shared" si="149"/>
        <v>H120R14</v>
      </c>
      <c r="AF513" s="68"/>
      <c r="AG513" s="68"/>
      <c r="AH513" s="68"/>
      <c r="AI513" s="15"/>
      <c r="AJ513" s="15"/>
      <c r="AK513" s="15"/>
      <c r="AL513" s="15"/>
      <c r="AM513" s="15"/>
      <c r="AN513" s="15"/>
      <c r="AO513" s="15"/>
    </row>
    <row r="514" spans="1:41" s="2" customFormat="1" ht="249.95" customHeight="1" x14ac:dyDescent="0.2">
      <c r="A514" s="79">
        <f t="shared" si="152"/>
        <v>457</v>
      </c>
      <c r="B514" s="90">
        <v>513</v>
      </c>
      <c r="C514" s="109" t="s">
        <v>2527</v>
      </c>
      <c r="D514" s="93" t="s">
        <v>26</v>
      </c>
      <c r="E514" s="95" t="s">
        <v>1280</v>
      </c>
      <c r="F514" s="95" t="s">
        <v>1279</v>
      </c>
      <c r="G514" s="115" t="s">
        <v>1276</v>
      </c>
      <c r="H514" s="115" t="s">
        <v>1277</v>
      </c>
      <c r="I514" s="90" t="s">
        <v>1278</v>
      </c>
      <c r="J514" s="90">
        <v>1</v>
      </c>
      <c r="K514" s="116">
        <v>43040</v>
      </c>
      <c r="L514" s="116">
        <v>43281</v>
      </c>
      <c r="M514" s="117">
        <f t="shared" si="139"/>
        <v>34.428571428571431</v>
      </c>
      <c r="N514" s="79" t="s">
        <v>1236</v>
      </c>
      <c r="O514" s="85">
        <v>0</v>
      </c>
      <c r="P514" s="79"/>
      <c r="Q514" s="88">
        <f t="shared" si="141"/>
        <v>0</v>
      </c>
      <c r="R514" s="89">
        <f t="shared" si="142"/>
        <v>0</v>
      </c>
      <c r="S514" s="89">
        <f t="shared" ca="1" si="143"/>
        <v>0</v>
      </c>
      <c r="T514" s="89">
        <f t="shared" ca="1" si="144"/>
        <v>34.428571428571431</v>
      </c>
      <c r="U514" s="90" t="str">
        <f t="shared" ca="1" si="147"/>
        <v>NO</v>
      </c>
      <c r="V514" s="148" t="str">
        <f t="shared" ca="1" si="145"/>
        <v>VENCIDO</v>
      </c>
      <c r="W514" s="148" t="str">
        <f t="shared" ca="1" si="146"/>
        <v>VENCIDO</v>
      </c>
      <c r="X514" s="149" t="s">
        <v>500</v>
      </c>
      <c r="Y514" s="149" t="s">
        <v>2048</v>
      </c>
      <c r="Z514" s="149">
        <f t="shared" si="151"/>
        <v>1</v>
      </c>
      <c r="AA514" s="149" t="str">
        <f t="shared" si="140"/>
        <v>H121R14 - 1</v>
      </c>
      <c r="AB514" s="60">
        <f t="shared" ca="1" si="153"/>
        <v>1</v>
      </c>
      <c r="AC514" s="60">
        <f t="shared" ca="1" si="150"/>
        <v>1</v>
      </c>
      <c r="AD514" s="60" t="str">
        <f t="shared" si="148"/>
        <v>H121R14.</v>
      </c>
      <c r="AE514" s="60" t="str">
        <f t="shared" si="149"/>
        <v>H121R14</v>
      </c>
      <c r="AF514" s="68"/>
      <c r="AG514" s="68"/>
      <c r="AH514" s="68"/>
      <c r="AI514" s="15"/>
      <c r="AJ514" s="15"/>
      <c r="AK514" s="15"/>
      <c r="AL514" s="15"/>
      <c r="AM514" s="15"/>
      <c r="AN514" s="15"/>
      <c r="AO514" s="15"/>
    </row>
    <row r="515" spans="1:41" s="2" customFormat="1" ht="122.25" customHeight="1" x14ac:dyDescent="0.2">
      <c r="A515" s="79">
        <f t="shared" si="152"/>
        <v>458</v>
      </c>
      <c r="B515" s="90">
        <v>514</v>
      </c>
      <c r="C515" s="124" t="s">
        <v>2528</v>
      </c>
      <c r="D515" s="93" t="s">
        <v>26</v>
      </c>
      <c r="E515" s="95" t="s">
        <v>2869</v>
      </c>
      <c r="F515" s="95" t="s">
        <v>1279</v>
      </c>
      <c r="G515" s="115" t="s">
        <v>1969</v>
      </c>
      <c r="H515" s="115" t="s">
        <v>1970</v>
      </c>
      <c r="I515" s="90" t="s">
        <v>1927</v>
      </c>
      <c r="J515" s="90">
        <v>1</v>
      </c>
      <c r="K515" s="116">
        <v>43040</v>
      </c>
      <c r="L515" s="116">
        <v>43159</v>
      </c>
      <c r="M515" s="117">
        <f t="shared" si="139"/>
        <v>17</v>
      </c>
      <c r="N515" s="90" t="s">
        <v>1236</v>
      </c>
      <c r="O515" s="85">
        <v>0</v>
      </c>
      <c r="P515" s="90"/>
      <c r="Q515" s="88">
        <f t="shared" si="141"/>
        <v>0</v>
      </c>
      <c r="R515" s="89">
        <f t="shared" si="142"/>
        <v>0</v>
      </c>
      <c r="S515" s="89">
        <f t="shared" ca="1" si="143"/>
        <v>0</v>
      </c>
      <c r="T515" s="89">
        <f t="shared" ca="1" si="144"/>
        <v>17</v>
      </c>
      <c r="U515" s="90" t="str">
        <f t="shared" ca="1" si="147"/>
        <v>NO</v>
      </c>
      <c r="V515" s="148" t="str">
        <f t="shared" ca="1" si="145"/>
        <v>VENCIDO</v>
      </c>
      <c r="W515" s="148" t="str">
        <f t="shared" ca="1" si="146"/>
        <v>VENCIDO</v>
      </c>
      <c r="X515" s="149" t="s">
        <v>500</v>
      </c>
      <c r="Y515" s="149" t="s">
        <v>333</v>
      </c>
      <c r="Z515" s="149">
        <f t="shared" si="151"/>
        <v>1</v>
      </c>
      <c r="AA515" s="149" t="str">
        <f t="shared" si="140"/>
        <v>H122R14 - 1</v>
      </c>
      <c r="AB515" s="60">
        <f t="shared" ca="1" si="153"/>
        <v>1</v>
      </c>
      <c r="AC515" s="60">
        <f t="shared" ca="1" si="150"/>
        <v>1</v>
      </c>
      <c r="AD515" s="60" t="str">
        <f t="shared" si="148"/>
        <v>H122R14.</v>
      </c>
      <c r="AE515" s="60" t="str">
        <f t="shared" si="149"/>
        <v>H122R14</v>
      </c>
      <c r="AF515" s="69"/>
      <c r="AG515" s="69"/>
      <c r="AH515" s="69"/>
    </row>
    <row r="516" spans="1:41" s="2" customFormat="1" ht="119.25" customHeight="1" x14ac:dyDescent="0.2">
      <c r="A516" s="79">
        <f t="shared" si="152"/>
        <v>459</v>
      </c>
      <c r="B516" s="90">
        <v>515</v>
      </c>
      <c r="C516" s="109" t="s">
        <v>2527</v>
      </c>
      <c r="D516" s="93" t="s">
        <v>131</v>
      </c>
      <c r="E516" s="95" t="s">
        <v>1142</v>
      </c>
      <c r="F516" s="95" t="s">
        <v>1063</v>
      </c>
      <c r="G516" s="115" t="s">
        <v>1899</v>
      </c>
      <c r="H516" s="115" t="s">
        <v>1044</v>
      </c>
      <c r="I516" s="90" t="s">
        <v>61</v>
      </c>
      <c r="J516" s="90">
        <v>4</v>
      </c>
      <c r="K516" s="116">
        <v>43040</v>
      </c>
      <c r="L516" s="116">
        <v>43403</v>
      </c>
      <c r="M516" s="117">
        <f t="shared" ref="M516:M567" si="154">(+L516-K516)/7</f>
        <v>51.857142857142854</v>
      </c>
      <c r="N516" s="79" t="s">
        <v>1038</v>
      </c>
      <c r="O516" s="85">
        <v>4</v>
      </c>
      <c r="P516" s="79" t="s">
        <v>2630</v>
      </c>
      <c r="Q516" s="88">
        <f t="shared" si="141"/>
        <v>100</v>
      </c>
      <c r="R516" s="89">
        <f t="shared" si="142"/>
        <v>51.857142857142854</v>
      </c>
      <c r="S516" s="89">
        <f t="shared" ca="1" si="143"/>
        <v>51.857142857142854</v>
      </c>
      <c r="T516" s="89">
        <f t="shared" ca="1" si="144"/>
        <v>51.857142857142854</v>
      </c>
      <c r="U516" s="90" t="str">
        <f t="shared" ca="1" si="147"/>
        <v>NO</v>
      </c>
      <c r="V516" s="148" t="str">
        <f t="shared" si="145"/>
        <v>CUMPLIDO</v>
      </c>
      <c r="W516" s="148" t="str">
        <f t="shared" ca="1" si="146"/>
        <v>VENCIDO</v>
      </c>
      <c r="X516" s="149" t="s">
        <v>500</v>
      </c>
      <c r="Y516" s="149" t="s">
        <v>334</v>
      </c>
      <c r="Z516" s="149">
        <f t="shared" si="151"/>
        <v>1</v>
      </c>
      <c r="AA516" s="149" t="str">
        <f t="shared" ref="AA516:AA567" si="155">CONCATENATE(Y516," - ",Z516)</f>
        <v>H123R14 - 1</v>
      </c>
      <c r="AB516" s="60">
        <f t="shared" si="153"/>
        <v>5</v>
      </c>
      <c r="AC516" s="60">
        <f t="shared" ca="1" si="150"/>
        <v>1</v>
      </c>
      <c r="AD516" s="60" t="str">
        <f t="shared" si="148"/>
        <v>H123R14.</v>
      </c>
      <c r="AE516" s="60" t="str">
        <f t="shared" si="149"/>
        <v>H123R14</v>
      </c>
      <c r="AF516" s="68"/>
      <c r="AG516" s="68"/>
      <c r="AH516" s="68"/>
      <c r="AI516" s="15"/>
      <c r="AJ516" s="15"/>
      <c r="AK516" s="15"/>
      <c r="AL516" s="15"/>
      <c r="AM516" s="15"/>
      <c r="AN516" s="15"/>
      <c r="AO516" s="15"/>
    </row>
    <row r="517" spans="1:41" s="2" customFormat="1" ht="107.25" customHeight="1" x14ac:dyDescent="0.2">
      <c r="A517" s="79"/>
      <c r="B517" s="90">
        <v>516</v>
      </c>
      <c r="C517" s="109"/>
      <c r="D517" s="93" t="s">
        <v>131</v>
      </c>
      <c r="E517" s="95" t="s">
        <v>1143</v>
      </c>
      <c r="F517" s="95" t="s">
        <v>1063</v>
      </c>
      <c r="G517" s="115" t="s">
        <v>1900</v>
      </c>
      <c r="H517" s="115" t="s">
        <v>1144</v>
      </c>
      <c r="I517" s="90" t="s">
        <v>1122</v>
      </c>
      <c r="J517" s="90">
        <v>2</v>
      </c>
      <c r="K517" s="116">
        <v>43040</v>
      </c>
      <c r="L517" s="116">
        <v>43403</v>
      </c>
      <c r="M517" s="117">
        <f t="shared" si="154"/>
        <v>51.857142857142854</v>
      </c>
      <c r="N517" s="79" t="s">
        <v>1104</v>
      </c>
      <c r="O517" s="85">
        <v>1.85</v>
      </c>
      <c r="P517" s="79"/>
      <c r="Q517" s="88">
        <f t="shared" si="141"/>
        <v>92.5</v>
      </c>
      <c r="R517" s="89">
        <f t="shared" si="142"/>
        <v>47.967857142857135</v>
      </c>
      <c r="S517" s="89">
        <f t="shared" ca="1" si="143"/>
        <v>47.967857142857135</v>
      </c>
      <c r="T517" s="89">
        <f t="shared" ca="1" si="144"/>
        <v>51.857142857142854</v>
      </c>
      <c r="U517" s="90" t="str">
        <f t="shared" si="147"/>
        <v>NO</v>
      </c>
      <c r="V517" s="148" t="str">
        <f t="shared" ca="1" si="145"/>
        <v>VENCIDO</v>
      </c>
      <c r="W517" s="148" t="str">
        <f t="shared" si="146"/>
        <v/>
      </c>
      <c r="X517" s="149" t="s">
        <v>500</v>
      </c>
      <c r="Y517" s="149" t="s">
        <v>334</v>
      </c>
      <c r="Z517" s="149">
        <f t="shared" si="151"/>
        <v>2</v>
      </c>
      <c r="AA517" s="149" t="str">
        <f t="shared" si="155"/>
        <v>H123R14 - 2</v>
      </c>
      <c r="AB517" s="60">
        <f t="shared" ca="1" si="153"/>
        <v>1</v>
      </c>
      <c r="AC517" s="60">
        <f t="shared" ca="1" si="150"/>
        <v>1</v>
      </c>
      <c r="AD517" s="60" t="str">
        <f t="shared" si="148"/>
        <v>H123R14.</v>
      </c>
      <c r="AE517" s="60" t="str">
        <f t="shared" si="149"/>
        <v>H123R14</v>
      </c>
      <c r="AF517" s="68"/>
      <c r="AG517" s="68"/>
      <c r="AH517" s="68"/>
      <c r="AI517" s="15"/>
      <c r="AJ517" s="15"/>
      <c r="AK517" s="15"/>
      <c r="AL517" s="15"/>
      <c r="AM517" s="15"/>
      <c r="AN517" s="15"/>
      <c r="AO517" s="15"/>
    </row>
    <row r="518" spans="1:41" s="2" customFormat="1" ht="122.25" customHeight="1" x14ac:dyDescent="0.2">
      <c r="A518" s="79"/>
      <c r="B518" s="90">
        <v>517</v>
      </c>
      <c r="C518" s="109"/>
      <c r="D518" s="93" t="s">
        <v>131</v>
      </c>
      <c r="E518" s="95" t="s">
        <v>1281</v>
      </c>
      <c r="F518" s="95" t="s">
        <v>1063</v>
      </c>
      <c r="G518" s="115" t="s">
        <v>1901</v>
      </c>
      <c r="H518" s="115" t="s">
        <v>1282</v>
      </c>
      <c r="I518" s="90" t="s">
        <v>485</v>
      </c>
      <c r="J518" s="90">
        <v>2</v>
      </c>
      <c r="K518" s="116">
        <v>43040</v>
      </c>
      <c r="L518" s="116">
        <v>43403</v>
      </c>
      <c r="M518" s="117">
        <f t="shared" si="154"/>
        <v>51.857142857142854</v>
      </c>
      <c r="N518" s="79" t="s">
        <v>1236</v>
      </c>
      <c r="O518" s="85">
        <v>1</v>
      </c>
      <c r="P518" s="79"/>
      <c r="Q518" s="88">
        <f t="shared" si="141"/>
        <v>50</v>
      </c>
      <c r="R518" s="89">
        <f t="shared" si="142"/>
        <v>25.928571428571427</v>
      </c>
      <c r="S518" s="89">
        <f t="shared" ca="1" si="143"/>
        <v>25.928571428571427</v>
      </c>
      <c r="T518" s="89">
        <f t="shared" ca="1" si="144"/>
        <v>51.857142857142854</v>
      </c>
      <c r="U518" s="90" t="str">
        <f t="shared" si="147"/>
        <v>NO</v>
      </c>
      <c r="V518" s="148" t="str">
        <f t="shared" ca="1" si="145"/>
        <v>VENCIDO</v>
      </c>
      <c r="W518" s="148" t="str">
        <f t="shared" si="146"/>
        <v/>
      </c>
      <c r="X518" s="149" t="s">
        <v>500</v>
      </c>
      <c r="Y518" s="149" t="s">
        <v>334</v>
      </c>
      <c r="Z518" s="149">
        <f t="shared" si="151"/>
        <v>3</v>
      </c>
      <c r="AA518" s="149" t="str">
        <f t="shared" si="155"/>
        <v>H123R14 - 3</v>
      </c>
      <c r="AB518" s="60">
        <f t="shared" ca="1" si="153"/>
        <v>1</v>
      </c>
      <c r="AC518" s="60">
        <f t="shared" ca="1" si="150"/>
        <v>1</v>
      </c>
      <c r="AD518" s="60" t="str">
        <f t="shared" si="148"/>
        <v>H123R14.</v>
      </c>
      <c r="AE518" s="60" t="str">
        <f t="shared" si="149"/>
        <v>H123R14</v>
      </c>
      <c r="AF518" s="68"/>
      <c r="AG518" s="68"/>
      <c r="AH518" s="68"/>
      <c r="AI518" s="15"/>
      <c r="AJ518" s="15"/>
      <c r="AK518" s="15"/>
      <c r="AL518" s="15"/>
      <c r="AM518" s="15"/>
      <c r="AN518" s="15"/>
      <c r="AO518" s="15"/>
    </row>
    <row r="519" spans="1:41" s="2" customFormat="1" ht="249.95" customHeight="1" x14ac:dyDescent="0.2">
      <c r="A519" s="79">
        <v>460</v>
      </c>
      <c r="B519" s="90">
        <v>518</v>
      </c>
      <c r="C519" s="109" t="s">
        <v>2528</v>
      </c>
      <c r="D519" s="93" t="s">
        <v>131</v>
      </c>
      <c r="E519" s="95" t="s">
        <v>1332</v>
      </c>
      <c r="F519" s="95" t="s">
        <v>1333</v>
      </c>
      <c r="G519" s="115" t="s">
        <v>1334</v>
      </c>
      <c r="H519" s="115" t="s">
        <v>2839</v>
      </c>
      <c r="I519" s="90" t="s">
        <v>1335</v>
      </c>
      <c r="J519" s="90">
        <v>2</v>
      </c>
      <c r="K519" s="116">
        <v>43040</v>
      </c>
      <c r="L519" s="116">
        <v>43403</v>
      </c>
      <c r="M519" s="117">
        <f t="shared" si="154"/>
        <v>51.857142857142854</v>
      </c>
      <c r="N519" s="79" t="s">
        <v>1236</v>
      </c>
      <c r="O519" s="85">
        <v>0</v>
      </c>
      <c r="P519" s="79"/>
      <c r="Q519" s="88">
        <f t="shared" si="141"/>
        <v>0</v>
      </c>
      <c r="R519" s="89">
        <f t="shared" si="142"/>
        <v>0</v>
      </c>
      <c r="S519" s="89">
        <f t="shared" ca="1" si="143"/>
        <v>0</v>
      </c>
      <c r="T519" s="89">
        <f t="shared" ca="1" si="144"/>
        <v>51.857142857142854</v>
      </c>
      <c r="U519" s="90" t="str">
        <f t="shared" ca="1" si="147"/>
        <v>NO</v>
      </c>
      <c r="V519" s="148" t="str">
        <f t="shared" ca="1" si="145"/>
        <v>VENCIDO</v>
      </c>
      <c r="W519" s="148" t="str">
        <f t="shared" ca="1" si="146"/>
        <v>VENCIDO</v>
      </c>
      <c r="X519" s="149" t="s">
        <v>500</v>
      </c>
      <c r="Y519" s="149" t="s">
        <v>335</v>
      </c>
      <c r="Z519" s="149">
        <f t="shared" si="151"/>
        <v>1</v>
      </c>
      <c r="AA519" s="149" t="str">
        <f t="shared" si="155"/>
        <v>H124R14 - 1</v>
      </c>
      <c r="AB519" s="60">
        <f t="shared" ca="1" si="153"/>
        <v>1</v>
      </c>
      <c r="AC519" s="60">
        <f t="shared" ca="1" si="150"/>
        <v>1</v>
      </c>
      <c r="AD519" s="60" t="str">
        <f t="shared" si="148"/>
        <v>H124R14.</v>
      </c>
      <c r="AE519" s="60" t="str">
        <f t="shared" si="149"/>
        <v>H124R14</v>
      </c>
      <c r="AF519" s="68"/>
      <c r="AG519" s="68"/>
      <c r="AH519" s="68"/>
      <c r="AI519" s="15"/>
      <c r="AJ519" s="15"/>
      <c r="AK519" s="15"/>
      <c r="AL519" s="15"/>
      <c r="AM519" s="15"/>
      <c r="AN519" s="15"/>
      <c r="AO519" s="15"/>
    </row>
    <row r="520" spans="1:41" s="2" customFormat="1" ht="249.95" customHeight="1" x14ac:dyDescent="0.2">
      <c r="A520" s="79">
        <f t="shared" si="152"/>
        <v>461</v>
      </c>
      <c r="B520" s="90">
        <v>519</v>
      </c>
      <c r="C520" s="109" t="s">
        <v>2527</v>
      </c>
      <c r="D520" s="93" t="s">
        <v>26</v>
      </c>
      <c r="E520" s="95" t="s">
        <v>2509</v>
      </c>
      <c r="F520" s="95" t="s">
        <v>130</v>
      </c>
      <c r="G520" s="115" t="s">
        <v>1828</v>
      </c>
      <c r="H520" s="115" t="s">
        <v>1829</v>
      </c>
      <c r="I520" s="90" t="s">
        <v>1448</v>
      </c>
      <c r="J520" s="90">
        <v>2</v>
      </c>
      <c r="K520" s="116">
        <v>43040</v>
      </c>
      <c r="L520" s="116">
        <v>43099</v>
      </c>
      <c r="M520" s="117">
        <f t="shared" si="154"/>
        <v>8.4285714285714288</v>
      </c>
      <c r="N520" s="79" t="s">
        <v>1715</v>
      </c>
      <c r="O520" s="85">
        <v>2</v>
      </c>
      <c r="P520" s="79"/>
      <c r="Q520" s="88">
        <f t="shared" ref="Q520:Q567" si="156">IF(O520/J520&gt;1,100,+O520/J520*100)</f>
        <v>100</v>
      </c>
      <c r="R520" s="89">
        <f t="shared" ref="R520:R567" si="157">+M520*Q520/100</f>
        <v>8.4285714285714288</v>
      </c>
      <c r="S520" s="89">
        <f t="shared" ref="S520:S567" ca="1" si="158">IF(L520&lt;=$AG$1,R520,0)</f>
        <v>8.4285714285714288</v>
      </c>
      <c r="T520" s="89">
        <f t="shared" ref="T520:T567" ca="1" si="159">IF($AG$1&gt;=L520,M520,0)</f>
        <v>8.4285714285714288</v>
      </c>
      <c r="U520" s="90" t="str">
        <f t="shared" si="147"/>
        <v>SI</v>
      </c>
      <c r="V520" s="148" t="str">
        <f t="shared" ref="V520:V567" si="160">IF(Q520=100,"CUMPLIDO",IF(L520-$AG$1&lt;0,"VENCIDO",IF(L520-$AG$1&lt;=30,"PRÓXIMO A VENCER",IF(Q520&gt;0,"CON AVANCE","EN TERMINO"))))</f>
        <v>CUMPLIDO</v>
      </c>
      <c r="W520" s="148" t="str">
        <f t="shared" ref="W520:W567" si="161">IF(A520&lt;&gt;"",IF(AC520=1,"VENCIDO",IF(AC520=2,"PRÓXIMO A VENCER",IF(AC520=3,"EN TERMINO",IF(AC520=4,"CON AVANCE",IF(AC520=5,"CUMPLIDO",))))),"")</f>
        <v>CUMPLIDO</v>
      </c>
      <c r="X520" s="149" t="s">
        <v>500</v>
      </c>
      <c r="Y520" s="149" t="s">
        <v>336</v>
      </c>
      <c r="Z520" s="149">
        <f t="shared" si="151"/>
        <v>1</v>
      </c>
      <c r="AA520" s="149" t="str">
        <f t="shared" si="155"/>
        <v>H125R14 - 1</v>
      </c>
      <c r="AB520" s="60">
        <f t="shared" si="153"/>
        <v>5</v>
      </c>
      <c r="AC520" s="60">
        <f t="shared" si="150"/>
        <v>5</v>
      </c>
      <c r="AD520" s="60" t="str">
        <f t="shared" si="148"/>
        <v>H125R14</v>
      </c>
      <c r="AE520" s="60" t="str">
        <f t="shared" si="149"/>
        <v>H125R14</v>
      </c>
      <c r="AF520" s="68"/>
      <c r="AG520" s="68"/>
      <c r="AH520" s="68"/>
      <c r="AI520" s="15"/>
      <c r="AJ520" s="15"/>
      <c r="AK520" s="15"/>
      <c r="AL520" s="15"/>
      <c r="AM520" s="15"/>
      <c r="AN520" s="15"/>
      <c r="AO520" s="15"/>
    </row>
    <row r="521" spans="1:41" s="2" customFormat="1" ht="249.95" customHeight="1" x14ac:dyDescent="0.2">
      <c r="A521" s="79">
        <f t="shared" si="152"/>
        <v>462</v>
      </c>
      <c r="B521" s="90">
        <v>520</v>
      </c>
      <c r="C521" s="109" t="s">
        <v>2527</v>
      </c>
      <c r="D521" s="93" t="s">
        <v>26</v>
      </c>
      <c r="E521" s="95" t="s">
        <v>2510</v>
      </c>
      <c r="F521" s="95" t="s">
        <v>130</v>
      </c>
      <c r="G521" s="102" t="s">
        <v>1723</v>
      </c>
      <c r="H521" s="102" t="s">
        <v>868</v>
      </c>
      <c r="I521" s="132" t="s">
        <v>61</v>
      </c>
      <c r="J521" s="132">
        <v>3</v>
      </c>
      <c r="K521" s="110">
        <v>43040</v>
      </c>
      <c r="L521" s="110">
        <v>43342</v>
      </c>
      <c r="M521" s="117">
        <f t="shared" si="154"/>
        <v>43.142857142857146</v>
      </c>
      <c r="N521" s="79" t="s">
        <v>1919</v>
      </c>
      <c r="O521" s="85">
        <v>0.76</v>
      </c>
      <c r="P521" s="79"/>
      <c r="Q521" s="88">
        <f t="shared" si="156"/>
        <v>25.333333333333336</v>
      </c>
      <c r="R521" s="89">
        <f t="shared" si="157"/>
        <v>10.929523809523811</v>
      </c>
      <c r="S521" s="89">
        <f t="shared" ca="1" si="158"/>
        <v>10.929523809523811</v>
      </c>
      <c r="T521" s="89">
        <f t="shared" ca="1" si="159"/>
        <v>43.142857142857146</v>
      </c>
      <c r="U521" s="90" t="str">
        <f t="shared" ref="U521:U567" ca="1" si="162">IF(W521="CUMPLIDO","SI","NO")</f>
        <v>NO</v>
      </c>
      <c r="V521" s="148" t="str">
        <f t="shared" ca="1" si="160"/>
        <v>VENCIDO</v>
      </c>
      <c r="W521" s="148" t="str">
        <f t="shared" ca="1" si="161"/>
        <v>VENCIDO</v>
      </c>
      <c r="X521" s="149" t="s">
        <v>500</v>
      </c>
      <c r="Y521" s="149" t="s">
        <v>337</v>
      </c>
      <c r="Z521" s="149">
        <f t="shared" si="151"/>
        <v>1</v>
      </c>
      <c r="AA521" s="149" t="str">
        <f t="shared" si="155"/>
        <v>H126R14 - 1</v>
      </c>
      <c r="AB521" s="60">
        <f t="shared" ca="1" si="153"/>
        <v>1</v>
      </c>
      <c r="AC521" s="60">
        <f t="shared" ca="1" si="150"/>
        <v>1</v>
      </c>
      <c r="AD521" s="60" t="str">
        <f t="shared" ref="AD521:AD567" si="163">IF(A521&lt;&gt;"",MID(E521,1,FIND(" ",E521,1)-1),AD520)</f>
        <v>H126R14</v>
      </c>
      <c r="AE521" s="60" t="str">
        <f t="shared" si="149"/>
        <v>H126R14</v>
      </c>
      <c r="AF521" s="68"/>
      <c r="AG521" s="68"/>
      <c r="AH521" s="68"/>
      <c r="AI521" s="15"/>
      <c r="AJ521" s="15"/>
      <c r="AK521" s="15"/>
      <c r="AL521" s="15"/>
      <c r="AM521" s="15"/>
      <c r="AN521" s="15"/>
      <c r="AO521" s="15"/>
    </row>
    <row r="522" spans="1:41" s="2" customFormat="1" ht="197.25" customHeight="1" x14ac:dyDescent="0.2">
      <c r="A522" s="79">
        <f t="shared" si="152"/>
        <v>463</v>
      </c>
      <c r="B522" s="90">
        <v>521</v>
      </c>
      <c r="C522" s="109" t="s">
        <v>2528</v>
      </c>
      <c r="D522" s="93" t="s">
        <v>26</v>
      </c>
      <c r="E522" s="95" t="s">
        <v>1904</v>
      </c>
      <c r="F522" s="95" t="s">
        <v>132</v>
      </c>
      <c r="G522" s="115" t="s">
        <v>1902</v>
      </c>
      <c r="H522" s="115" t="s">
        <v>1047</v>
      </c>
      <c r="I522" s="90" t="s">
        <v>1145</v>
      </c>
      <c r="J522" s="90">
        <v>4</v>
      </c>
      <c r="K522" s="116">
        <v>43040</v>
      </c>
      <c r="L522" s="116">
        <v>43403</v>
      </c>
      <c r="M522" s="117">
        <f t="shared" si="154"/>
        <v>51.857142857142854</v>
      </c>
      <c r="N522" s="79" t="s">
        <v>1920</v>
      </c>
      <c r="O522" s="85">
        <v>4</v>
      </c>
      <c r="P522" s="79"/>
      <c r="Q522" s="88">
        <f t="shared" si="156"/>
        <v>100</v>
      </c>
      <c r="R522" s="89">
        <f t="shared" si="157"/>
        <v>51.857142857142854</v>
      </c>
      <c r="S522" s="89">
        <f t="shared" ca="1" si="158"/>
        <v>51.857142857142854</v>
      </c>
      <c r="T522" s="89">
        <f t="shared" ca="1" si="159"/>
        <v>51.857142857142854</v>
      </c>
      <c r="U522" s="90" t="str">
        <f t="shared" ca="1" si="162"/>
        <v>NO</v>
      </c>
      <c r="V522" s="148" t="str">
        <f t="shared" si="160"/>
        <v>CUMPLIDO</v>
      </c>
      <c r="W522" s="148" t="str">
        <f t="shared" ca="1" si="161"/>
        <v>VENCIDO</v>
      </c>
      <c r="X522" s="149" t="s">
        <v>500</v>
      </c>
      <c r="Y522" s="149" t="s">
        <v>338</v>
      </c>
      <c r="Z522" s="149">
        <f t="shared" si="151"/>
        <v>1</v>
      </c>
      <c r="AA522" s="149" t="str">
        <f t="shared" si="155"/>
        <v>H127R14 - 1</v>
      </c>
      <c r="AB522" s="60">
        <f t="shared" si="153"/>
        <v>5</v>
      </c>
      <c r="AC522" s="60">
        <f t="shared" ca="1" si="150"/>
        <v>1</v>
      </c>
      <c r="AD522" s="60" t="str">
        <f t="shared" si="163"/>
        <v>H127R14.</v>
      </c>
      <c r="AE522" s="60" t="str">
        <f t="shared" si="149"/>
        <v>H127R14</v>
      </c>
      <c r="AF522" s="68"/>
      <c r="AG522" s="68"/>
      <c r="AH522" s="68"/>
      <c r="AI522" s="15"/>
      <c r="AJ522" s="15"/>
      <c r="AK522" s="15"/>
      <c r="AL522" s="15"/>
      <c r="AM522" s="15"/>
      <c r="AN522" s="15"/>
      <c r="AO522" s="15"/>
    </row>
    <row r="523" spans="1:41" s="2" customFormat="1" ht="249.95" customHeight="1" x14ac:dyDescent="0.2">
      <c r="A523" s="79"/>
      <c r="B523" s="90">
        <v>522</v>
      </c>
      <c r="C523" s="109"/>
      <c r="D523" s="93" t="s">
        <v>26</v>
      </c>
      <c r="E523" s="95" t="s">
        <v>1905</v>
      </c>
      <c r="F523" s="95" t="s">
        <v>132</v>
      </c>
      <c r="G523" s="115" t="s">
        <v>1903</v>
      </c>
      <c r="H523" s="115" t="s">
        <v>1283</v>
      </c>
      <c r="I523" s="90" t="s">
        <v>485</v>
      </c>
      <c r="J523" s="90">
        <v>2</v>
      </c>
      <c r="K523" s="116">
        <v>43040</v>
      </c>
      <c r="L523" s="116">
        <v>43434</v>
      </c>
      <c r="M523" s="117">
        <f t="shared" si="154"/>
        <v>56.285714285714285</v>
      </c>
      <c r="N523" s="79" t="s">
        <v>1236</v>
      </c>
      <c r="O523" s="85">
        <v>0.25</v>
      </c>
      <c r="P523" s="79"/>
      <c r="Q523" s="88">
        <f t="shared" si="156"/>
        <v>12.5</v>
      </c>
      <c r="R523" s="89">
        <f t="shared" si="157"/>
        <v>7.0357142857142856</v>
      </c>
      <c r="S523" s="89">
        <f t="shared" ca="1" si="158"/>
        <v>7.0357142857142856</v>
      </c>
      <c r="T523" s="89">
        <f t="shared" ca="1" si="159"/>
        <v>56.285714285714285</v>
      </c>
      <c r="U523" s="90" t="str">
        <f t="shared" si="162"/>
        <v>NO</v>
      </c>
      <c r="V523" s="148" t="str">
        <f t="shared" ca="1" si="160"/>
        <v>VENCIDO</v>
      </c>
      <c r="W523" s="148" t="str">
        <f t="shared" si="161"/>
        <v/>
      </c>
      <c r="X523" s="149" t="s">
        <v>500</v>
      </c>
      <c r="Y523" s="149" t="s">
        <v>338</v>
      </c>
      <c r="Z523" s="149">
        <f t="shared" si="151"/>
        <v>2</v>
      </c>
      <c r="AA523" s="149" t="str">
        <f t="shared" si="155"/>
        <v>H127R14 - 2</v>
      </c>
      <c r="AB523" s="60">
        <f t="shared" ca="1" si="153"/>
        <v>1</v>
      </c>
      <c r="AC523" s="60">
        <f t="shared" ca="1" si="150"/>
        <v>1</v>
      </c>
      <c r="AD523" s="60" t="str">
        <f t="shared" si="163"/>
        <v>H127R14.</v>
      </c>
      <c r="AE523" s="60" t="str">
        <f t="shared" ref="AE523:AE566" si="164">IFERROR(MID(AD523,1,FIND(".",AD523,1)-1),AD523)</f>
        <v>H127R14</v>
      </c>
      <c r="AF523" s="68"/>
      <c r="AG523" s="68"/>
      <c r="AH523" s="68"/>
      <c r="AI523" s="15"/>
      <c r="AJ523" s="15"/>
      <c r="AK523" s="15"/>
      <c r="AL523" s="15"/>
      <c r="AM523" s="15"/>
      <c r="AN523" s="15"/>
      <c r="AO523" s="15"/>
    </row>
    <row r="524" spans="1:41" s="2" customFormat="1" ht="249.95" customHeight="1" x14ac:dyDescent="0.2">
      <c r="A524" s="79">
        <v>464</v>
      </c>
      <c r="B524" s="90">
        <v>523</v>
      </c>
      <c r="C524" s="109" t="s">
        <v>2527</v>
      </c>
      <c r="D524" s="93" t="s">
        <v>26</v>
      </c>
      <c r="E524" s="95" t="s">
        <v>2598</v>
      </c>
      <c r="F524" s="95" t="s">
        <v>130</v>
      </c>
      <c r="G524" s="115" t="s">
        <v>1830</v>
      </c>
      <c r="H524" s="115" t="s">
        <v>1831</v>
      </c>
      <c r="I524" s="90" t="s">
        <v>1832</v>
      </c>
      <c r="J524" s="90">
        <v>1</v>
      </c>
      <c r="K524" s="116">
        <v>43040</v>
      </c>
      <c r="L524" s="116">
        <v>43099</v>
      </c>
      <c r="M524" s="117">
        <f t="shared" si="154"/>
        <v>8.4285714285714288</v>
      </c>
      <c r="N524" s="79" t="s">
        <v>1715</v>
      </c>
      <c r="O524" s="85">
        <v>1</v>
      </c>
      <c r="P524" s="79"/>
      <c r="Q524" s="88">
        <f t="shared" si="156"/>
        <v>100</v>
      </c>
      <c r="R524" s="89">
        <f t="shared" si="157"/>
        <v>8.4285714285714288</v>
      </c>
      <c r="S524" s="89">
        <f t="shared" ca="1" si="158"/>
        <v>8.4285714285714288</v>
      </c>
      <c r="T524" s="89">
        <f t="shared" ca="1" si="159"/>
        <v>8.4285714285714288</v>
      </c>
      <c r="U524" s="90" t="str">
        <f t="shared" si="162"/>
        <v>SI</v>
      </c>
      <c r="V524" s="148" t="str">
        <f t="shared" si="160"/>
        <v>CUMPLIDO</v>
      </c>
      <c r="W524" s="148" t="str">
        <f t="shared" si="161"/>
        <v>CUMPLIDO</v>
      </c>
      <c r="X524" s="149" t="s">
        <v>500</v>
      </c>
      <c r="Y524" s="149" t="s">
        <v>2049</v>
      </c>
      <c r="Z524" s="149">
        <f t="shared" si="151"/>
        <v>1</v>
      </c>
      <c r="AA524" s="149" t="str">
        <f t="shared" si="155"/>
        <v>H129R14 - 1</v>
      </c>
      <c r="AB524" s="60">
        <f t="shared" si="153"/>
        <v>5</v>
      </c>
      <c r="AC524" s="60">
        <f t="shared" si="150"/>
        <v>5</v>
      </c>
      <c r="AD524" s="60" t="str">
        <f t="shared" si="163"/>
        <v>H129R14.</v>
      </c>
      <c r="AE524" s="60" t="str">
        <f t="shared" si="164"/>
        <v>H129R14</v>
      </c>
      <c r="AF524" s="68"/>
      <c r="AG524" s="68"/>
      <c r="AH524" s="68"/>
      <c r="AI524" s="15"/>
      <c r="AJ524" s="15"/>
      <c r="AK524" s="15"/>
      <c r="AL524" s="15"/>
      <c r="AM524" s="15"/>
      <c r="AN524" s="15"/>
      <c r="AO524" s="15"/>
    </row>
    <row r="525" spans="1:41" s="2" customFormat="1" ht="249.95" customHeight="1" x14ac:dyDescent="0.2">
      <c r="A525" s="79">
        <f t="shared" si="152"/>
        <v>465</v>
      </c>
      <c r="B525" s="90">
        <v>524</v>
      </c>
      <c r="C525" s="109" t="s">
        <v>2528</v>
      </c>
      <c r="D525" s="93" t="s">
        <v>40</v>
      </c>
      <c r="E525" s="95" t="s">
        <v>2599</v>
      </c>
      <c r="F525" s="95" t="s">
        <v>133</v>
      </c>
      <c r="G525" s="115" t="s">
        <v>1833</v>
      </c>
      <c r="H525" s="115" t="s">
        <v>1834</v>
      </c>
      <c r="I525" s="90" t="s">
        <v>1835</v>
      </c>
      <c r="J525" s="90">
        <v>3</v>
      </c>
      <c r="K525" s="116">
        <v>43040</v>
      </c>
      <c r="L525" s="116">
        <v>43342</v>
      </c>
      <c r="M525" s="117">
        <f t="shared" si="154"/>
        <v>43.142857142857146</v>
      </c>
      <c r="N525" s="79" t="s">
        <v>1715</v>
      </c>
      <c r="O525" s="85">
        <v>0</v>
      </c>
      <c r="P525" s="79"/>
      <c r="Q525" s="88">
        <f t="shared" si="156"/>
        <v>0</v>
      </c>
      <c r="R525" s="89">
        <f t="shared" si="157"/>
        <v>0</v>
      </c>
      <c r="S525" s="89">
        <f t="shared" ca="1" si="158"/>
        <v>0</v>
      </c>
      <c r="T525" s="89">
        <f t="shared" ca="1" si="159"/>
        <v>43.142857142857146</v>
      </c>
      <c r="U525" s="90" t="str">
        <f t="shared" ca="1" si="162"/>
        <v>NO</v>
      </c>
      <c r="V525" s="148" t="str">
        <f t="shared" ca="1" si="160"/>
        <v>VENCIDO</v>
      </c>
      <c r="W525" s="148" t="str">
        <f t="shared" ca="1" si="161"/>
        <v>VENCIDO</v>
      </c>
      <c r="X525" s="149" t="s">
        <v>500</v>
      </c>
      <c r="Y525" s="149" t="s">
        <v>339</v>
      </c>
      <c r="Z525" s="149">
        <f t="shared" si="151"/>
        <v>1</v>
      </c>
      <c r="AA525" s="149" t="str">
        <f t="shared" si="155"/>
        <v>H130R14 - 1</v>
      </c>
      <c r="AB525" s="60">
        <f t="shared" ca="1" si="153"/>
        <v>1</v>
      </c>
      <c r="AC525" s="60">
        <f t="shared" ca="1" si="150"/>
        <v>1</v>
      </c>
      <c r="AD525" s="60" t="str">
        <f t="shared" si="163"/>
        <v>H130R14.</v>
      </c>
      <c r="AE525" s="60" t="str">
        <f t="shared" si="164"/>
        <v>H130R14</v>
      </c>
      <c r="AF525" s="68"/>
      <c r="AG525" s="68"/>
      <c r="AH525" s="68"/>
      <c r="AI525" s="15"/>
      <c r="AJ525" s="15"/>
      <c r="AK525" s="15"/>
      <c r="AL525" s="15"/>
      <c r="AM525" s="15"/>
      <c r="AN525" s="15"/>
      <c r="AO525" s="15"/>
    </row>
    <row r="526" spans="1:41" s="2" customFormat="1" ht="129.75" customHeight="1" x14ac:dyDescent="0.2">
      <c r="A526" s="79">
        <f t="shared" si="152"/>
        <v>466</v>
      </c>
      <c r="B526" s="90">
        <v>525</v>
      </c>
      <c r="C526" s="109" t="s">
        <v>2528</v>
      </c>
      <c r="D526" s="93" t="s">
        <v>26</v>
      </c>
      <c r="E526" s="95" t="s">
        <v>1284</v>
      </c>
      <c r="F526" s="95" t="s">
        <v>1065</v>
      </c>
      <c r="G526" s="115" t="s">
        <v>1906</v>
      </c>
      <c r="H526" s="115" t="s">
        <v>1064</v>
      </c>
      <c r="I526" s="90" t="s">
        <v>1060</v>
      </c>
      <c r="J526" s="90">
        <v>3</v>
      </c>
      <c r="K526" s="116">
        <v>43040</v>
      </c>
      <c r="L526" s="116">
        <v>43403</v>
      </c>
      <c r="M526" s="117">
        <f t="shared" si="154"/>
        <v>51.857142857142854</v>
      </c>
      <c r="N526" s="79" t="s">
        <v>1038</v>
      </c>
      <c r="O526" s="85">
        <v>1</v>
      </c>
      <c r="P526" s="79"/>
      <c r="Q526" s="88">
        <f t="shared" si="156"/>
        <v>33.333333333333329</v>
      </c>
      <c r="R526" s="89">
        <f t="shared" si="157"/>
        <v>17.285714285714281</v>
      </c>
      <c r="S526" s="89">
        <f t="shared" ca="1" si="158"/>
        <v>17.285714285714281</v>
      </c>
      <c r="T526" s="89">
        <f t="shared" ca="1" si="159"/>
        <v>51.857142857142854</v>
      </c>
      <c r="U526" s="90" t="str">
        <f t="shared" ca="1" si="162"/>
        <v>NO</v>
      </c>
      <c r="V526" s="148" t="str">
        <f t="shared" ca="1" si="160"/>
        <v>VENCIDO</v>
      </c>
      <c r="W526" s="148" t="str">
        <f t="shared" ca="1" si="161"/>
        <v>VENCIDO</v>
      </c>
      <c r="X526" s="149" t="s">
        <v>500</v>
      </c>
      <c r="Y526" s="149" t="s">
        <v>340</v>
      </c>
      <c r="Z526" s="149">
        <f t="shared" si="151"/>
        <v>1</v>
      </c>
      <c r="AA526" s="149" t="str">
        <f t="shared" si="155"/>
        <v>H131R14 - 1</v>
      </c>
      <c r="AB526" s="60">
        <f t="shared" ca="1" si="153"/>
        <v>1</v>
      </c>
      <c r="AC526" s="60">
        <f t="shared" ca="1" si="150"/>
        <v>1</v>
      </c>
      <c r="AD526" s="60" t="str">
        <f t="shared" si="163"/>
        <v>H131R14.</v>
      </c>
      <c r="AE526" s="60" t="str">
        <f t="shared" si="164"/>
        <v>H131R14</v>
      </c>
      <c r="AF526" s="68"/>
      <c r="AG526" s="68"/>
      <c r="AH526" s="68"/>
      <c r="AI526" s="15"/>
      <c r="AJ526" s="15"/>
      <c r="AK526" s="15"/>
      <c r="AL526" s="15"/>
      <c r="AM526" s="15"/>
      <c r="AN526" s="15"/>
      <c r="AO526" s="15"/>
    </row>
    <row r="527" spans="1:41" s="2" customFormat="1" ht="196.5" customHeight="1" x14ac:dyDescent="0.2">
      <c r="A527" s="79"/>
      <c r="B527" s="90">
        <v>526</v>
      </c>
      <c r="C527" s="109"/>
      <c r="D527" s="93" t="s">
        <v>26</v>
      </c>
      <c r="E527" s="95" t="s">
        <v>1285</v>
      </c>
      <c r="F527" s="95" t="s">
        <v>1065</v>
      </c>
      <c r="G527" s="115" t="s">
        <v>1907</v>
      </c>
      <c r="H527" s="115" t="s">
        <v>1286</v>
      </c>
      <c r="I527" s="90" t="s">
        <v>1287</v>
      </c>
      <c r="J527" s="90">
        <v>3</v>
      </c>
      <c r="K527" s="116">
        <v>43069</v>
      </c>
      <c r="L527" s="116">
        <v>43403</v>
      </c>
      <c r="M527" s="117">
        <f t="shared" si="154"/>
        <v>47.714285714285715</v>
      </c>
      <c r="N527" s="79" t="s">
        <v>1236</v>
      </c>
      <c r="O527" s="85">
        <v>1.5</v>
      </c>
      <c r="P527" s="79"/>
      <c r="Q527" s="88">
        <f t="shared" si="156"/>
        <v>50</v>
      </c>
      <c r="R527" s="89">
        <f t="shared" si="157"/>
        <v>23.857142857142858</v>
      </c>
      <c r="S527" s="89">
        <f t="shared" ca="1" si="158"/>
        <v>23.857142857142858</v>
      </c>
      <c r="T527" s="89">
        <f t="shared" ca="1" si="159"/>
        <v>47.714285714285715</v>
      </c>
      <c r="U527" s="90" t="str">
        <f t="shared" si="162"/>
        <v>NO</v>
      </c>
      <c r="V527" s="148" t="str">
        <f t="shared" ca="1" si="160"/>
        <v>VENCIDO</v>
      </c>
      <c r="W527" s="148" t="str">
        <f t="shared" si="161"/>
        <v/>
      </c>
      <c r="X527" s="149" t="s">
        <v>500</v>
      </c>
      <c r="Y527" s="149" t="s">
        <v>340</v>
      </c>
      <c r="Z527" s="149">
        <f t="shared" si="151"/>
        <v>2</v>
      </c>
      <c r="AA527" s="149" t="str">
        <f t="shared" si="155"/>
        <v>H131R14 - 2</v>
      </c>
      <c r="AB527" s="60">
        <f t="shared" ca="1" si="153"/>
        <v>1</v>
      </c>
      <c r="AC527" s="60">
        <f t="shared" ca="1" si="150"/>
        <v>1</v>
      </c>
      <c r="AD527" s="60" t="str">
        <f t="shared" si="163"/>
        <v>H131R14.</v>
      </c>
      <c r="AE527" s="60" t="str">
        <f t="shared" si="164"/>
        <v>H131R14</v>
      </c>
      <c r="AF527" s="68"/>
      <c r="AG527" s="68"/>
      <c r="AH527" s="68"/>
      <c r="AI527" s="15"/>
      <c r="AJ527" s="15"/>
      <c r="AK527" s="15"/>
      <c r="AL527" s="15"/>
      <c r="AM527" s="15"/>
      <c r="AN527" s="15"/>
      <c r="AO527" s="15"/>
    </row>
    <row r="528" spans="1:41" s="2" customFormat="1" ht="249.95" customHeight="1" x14ac:dyDescent="0.2">
      <c r="A528" s="79">
        <v>467</v>
      </c>
      <c r="B528" s="90">
        <v>527</v>
      </c>
      <c r="C528" s="109" t="s">
        <v>2528</v>
      </c>
      <c r="D528" s="93" t="s">
        <v>33</v>
      </c>
      <c r="E528" s="95" t="s">
        <v>2872</v>
      </c>
      <c r="F528" s="95" t="s">
        <v>134</v>
      </c>
      <c r="G528" s="102" t="s">
        <v>869</v>
      </c>
      <c r="H528" s="102" t="s">
        <v>870</v>
      </c>
      <c r="I528" s="132" t="s">
        <v>61</v>
      </c>
      <c r="J528" s="132">
        <v>3</v>
      </c>
      <c r="K528" s="110">
        <v>43040</v>
      </c>
      <c r="L528" s="110">
        <v>43342</v>
      </c>
      <c r="M528" s="117">
        <f t="shared" si="154"/>
        <v>43.142857142857146</v>
      </c>
      <c r="N528" s="79" t="s">
        <v>23</v>
      </c>
      <c r="O528" s="85">
        <v>0.89</v>
      </c>
      <c r="P528" s="79"/>
      <c r="Q528" s="88">
        <f t="shared" si="156"/>
        <v>29.666666666666668</v>
      </c>
      <c r="R528" s="89">
        <f t="shared" si="157"/>
        <v>12.799047619047622</v>
      </c>
      <c r="S528" s="89">
        <f t="shared" ca="1" si="158"/>
        <v>12.799047619047622</v>
      </c>
      <c r="T528" s="89">
        <f t="shared" ca="1" si="159"/>
        <v>43.142857142857146</v>
      </c>
      <c r="U528" s="90" t="str">
        <f t="shared" ca="1" si="162"/>
        <v>NO</v>
      </c>
      <c r="V528" s="148" t="str">
        <f t="shared" ca="1" si="160"/>
        <v>VENCIDO</v>
      </c>
      <c r="W528" s="148" t="str">
        <f t="shared" ca="1" si="161"/>
        <v>VENCIDO</v>
      </c>
      <c r="X528" s="149" t="s">
        <v>500</v>
      </c>
      <c r="Y528" s="149" t="s">
        <v>341</v>
      </c>
      <c r="Z528" s="149">
        <f t="shared" si="151"/>
        <v>1</v>
      </c>
      <c r="AA528" s="149" t="str">
        <f t="shared" si="155"/>
        <v>H132R14 - 1</v>
      </c>
      <c r="AB528" s="60">
        <f t="shared" ca="1" si="153"/>
        <v>1</v>
      </c>
      <c r="AC528" s="60">
        <f t="shared" ca="1" si="150"/>
        <v>1</v>
      </c>
      <c r="AD528" s="60" t="str">
        <f t="shared" si="163"/>
        <v>H132R14.</v>
      </c>
      <c r="AE528" s="60" t="str">
        <f t="shared" si="164"/>
        <v>H132R14</v>
      </c>
      <c r="AF528" s="68"/>
      <c r="AG528" s="68"/>
      <c r="AH528" s="68"/>
      <c r="AI528" s="15"/>
      <c r="AJ528" s="15"/>
      <c r="AK528" s="15"/>
      <c r="AL528" s="15"/>
      <c r="AM528" s="15"/>
      <c r="AN528" s="15"/>
      <c r="AO528" s="15"/>
    </row>
    <row r="529" spans="1:41" s="2" customFormat="1" ht="249.95" customHeight="1" x14ac:dyDescent="0.2">
      <c r="A529" s="79">
        <f t="shared" si="152"/>
        <v>468</v>
      </c>
      <c r="B529" s="90">
        <v>528</v>
      </c>
      <c r="C529" s="109" t="s">
        <v>2527</v>
      </c>
      <c r="D529" s="93" t="s">
        <v>33</v>
      </c>
      <c r="E529" s="95" t="s">
        <v>2600</v>
      </c>
      <c r="F529" s="95" t="s">
        <v>135</v>
      </c>
      <c r="G529" s="115" t="s">
        <v>1836</v>
      </c>
      <c r="H529" s="115" t="s">
        <v>1837</v>
      </c>
      <c r="I529" s="90" t="s">
        <v>1838</v>
      </c>
      <c r="J529" s="90">
        <v>1</v>
      </c>
      <c r="K529" s="116">
        <v>43040</v>
      </c>
      <c r="L529" s="116">
        <v>43189</v>
      </c>
      <c r="M529" s="117">
        <f t="shared" si="154"/>
        <v>21.285714285714285</v>
      </c>
      <c r="N529" s="79" t="s">
        <v>1715</v>
      </c>
      <c r="O529" s="85">
        <v>1</v>
      </c>
      <c r="P529" s="79"/>
      <c r="Q529" s="88">
        <f t="shared" si="156"/>
        <v>100</v>
      </c>
      <c r="R529" s="89">
        <f t="shared" si="157"/>
        <v>21.285714285714285</v>
      </c>
      <c r="S529" s="89">
        <f t="shared" ca="1" si="158"/>
        <v>21.285714285714285</v>
      </c>
      <c r="T529" s="89">
        <f t="shared" ca="1" si="159"/>
        <v>21.285714285714285</v>
      </c>
      <c r="U529" s="90" t="str">
        <f t="shared" si="162"/>
        <v>SI</v>
      </c>
      <c r="V529" s="148" t="str">
        <f t="shared" si="160"/>
        <v>CUMPLIDO</v>
      </c>
      <c r="W529" s="148" t="str">
        <f t="shared" si="161"/>
        <v>CUMPLIDO</v>
      </c>
      <c r="X529" s="149" t="s">
        <v>500</v>
      </c>
      <c r="Y529" s="149" t="s">
        <v>342</v>
      </c>
      <c r="Z529" s="149">
        <f t="shared" si="151"/>
        <v>1</v>
      </c>
      <c r="AA529" s="149" t="str">
        <f t="shared" si="155"/>
        <v>H133R14 - 1</v>
      </c>
      <c r="AB529" s="60">
        <f t="shared" si="153"/>
        <v>5</v>
      </c>
      <c r="AC529" s="60">
        <f t="shared" si="150"/>
        <v>5</v>
      </c>
      <c r="AD529" s="60" t="str">
        <f t="shared" si="163"/>
        <v>H133R14.</v>
      </c>
      <c r="AE529" s="60" t="str">
        <f t="shared" si="164"/>
        <v>H133R14</v>
      </c>
      <c r="AF529" s="68"/>
      <c r="AG529" s="68"/>
      <c r="AH529" s="68"/>
      <c r="AI529" s="15"/>
      <c r="AJ529" s="15"/>
      <c r="AK529" s="15"/>
      <c r="AL529" s="15"/>
      <c r="AM529" s="15"/>
      <c r="AN529" s="15"/>
      <c r="AO529" s="15"/>
    </row>
    <row r="530" spans="1:41" s="2" customFormat="1" ht="249.95" customHeight="1" x14ac:dyDescent="0.2">
      <c r="A530" s="79">
        <f t="shared" si="152"/>
        <v>469</v>
      </c>
      <c r="B530" s="90">
        <v>529</v>
      </c>
      <c r="C530" s="109" t="s">
        <v>2575</v>
      </c>
      <c r="D530" s="93" t="s">
        <v>33</v>
      </c>
      <c r="E530" s="95" t="s">
        <v>2601</v>
      </c>
      <c r="F530" s="95" t="s">
        <v>136</v>
      </c>
      <c r="G530" s="103" t="s">
        <v>871</v>
      </c>
      <c r="H530" s="102" t="s">
        <v>872</v>
      </c>
      <c r="I530" s="132" t="s">
        <v>9</v>
      </c>
      <c r="J530" s="132">
        <v>1</v>
      </c>
      <c r="K530" s="110">
        <v>43040</v>
      </c>
      <c r="L530" s="110">
        <v>43099</v>
      </c>
      <c r="M530" s="117">
        <f t="shared" si="154"/>
        <v>8.4285714285714288</v>
      </c>
      <c r="N530" s="79" t="s">
        <v>23</v>
      </c>
      <c r="O530" s="79">
        <v>1</v>
      </c>
      <c r="P530" s="79"/>
      <c r="Q530" s="88">
        <f t="shared" si="156"/>
        <v>100</v>
      </c>
      <c r="R530" s="89">
        <f t="shared" si="157"/>
        <v>8.4285714285714288</v>
      </c>
      <c r="S530" s="89">
        <f t="shared" ca="1" si="158"/>
        <v>8.4285714285714288</v>
      </c>
      <c r="T530" s="89">
        <f t="shared" ca="1" si="159"/>
        <v>8.4285714285714288</v>
      </c>
      <c r="U530" s="90" t="str">
        <f t="shared" si="162"/>
        <v>SI</v>
      </c>
      <c r="V530" s="148" t="str">
        <f t="shared" si="160"/>
        <v>CUMPLIDO</v>
      </c>
      <c r="W530" s="148" t="str">
        <f t="shared" si="161"/>
        <v>CUMPLIDO</v>
      </c>
      <c r="X530" s="149" t="s">
        <v>500</v>
      </c>
      <c r="Y530" s="149" t="s">
        <v>343</v>
      </c>
      <c r="Z530" s="149">
        <f t="shared" si="151"/>
        <v>1</v>
      </c>
      <c r="AA530" s="149" t="str">
        <f t="shared" si="155"/>
        <v>H134R14 - 1</v>
      </c>
      <c r="AB530" s="60">
        <f t="shared" si="153"/>
        <v>5</v>
      </c>
      <c r="AC530" s="60">
        <f t="shared" si="150"/>
        <v>5</v>
      </c>
      <c r="AD530" s="60" t="str">
        <f t="shared" si="163"/>
        <v>H134R14.</v>
      </c>
      <c r="AE530" s="60" t="str">
        <f t="shared" si="164"/>
        <v>H134R14</v>
      </c>
      <c r="AF530" s="68"/>
      <c r="AG530" s="68"/>
      <c r="AH530" s="68"/>
      <c r="AI530" s="15"/>
      <c r="AJ530" s="15"/>
      <c r="AK530" s="15"/>
      <c r="AL530" s="15"/>
      <c r="AM530" s="15"/>
      <c r="AN530" s="15"/>
      <c r="AO530" s="15"/>
    </row>
    <row r="531" spans="1:41" s="2" customFormat="1" ht="183.75" customHeight="1" x14ac:dyDescent="0.2">
      <c r="A531" s="79">
        <f t="shared" si="152"/>
        <v>470</v>
      </c>
      <c r="B531" s="90">
        <v>530</v>
      </c>
      <c r="C531" s="109" t="s">
        <v>2593</v>
      </c>
      <c r="D531" s="93" t="s">
        <v>33</v>
      </c>
      <c r="E531" s="95" t="s">
        <v>2602</v>
      </c>
      <c r="F531" s="95" t="s">
        <v>876</v>
      </c>
      <c r="G531" s="103" t="s">
        <v>1725</v>
      </c>
      <c r="H531" s="102" t="s">
        <v>1724</v>
      </c>
      <c r="I531" s="132" t="s">
        <v>1566</v>
      </c>
      <c r="J531" s="132">
        <v>1</v>
      </c>
      <c r="K531" s="110">
        <v>43040</v>
      </c>
      <c r="L531" s="110">
        <v>43342</v>
      </c>
      <c r="M531" s="117">
        <f t="shared" si="154"/>
        <v>43.142857142857146</v>
      </c>
      <c r="N531" s="79" t="s">
        <v>23</v>
      </c>
      <c r="O531" s="85">
        <v>0</v>
      </c>
      <c r="P531" s="79"/>
      <c r="Q531" s="88">
        <f t="shared" si="156"/>
        <v>0</v>
      </c>
      <c r="R531" s="89">
        <f t="shared" si="157"/>
        <v>0</v>
      </c>
      <c r="S531" s="89">
        <f t="shared" ca="1" si="158"/>
        <v>0</v>
      </c>
      <c r="T531" s="89">
        <f t="shared" ca="1" si="159"/>
        <v>43.142857142857146</v>
      </c>
      <c r="U531" s="90" t="str">
        <f t="shared" ca="1" si="162"/>
        <v>NO</v>
      </c>
      <c r="V531" s="148" t="str">
        <f t="shared" ca="1" si="160"/>
        <v>VENCIDO</v>
      </c>
      <c r="W531" s="148" t="str">
        <f t="shared" ca="1" si="161"/>
        <v>VENCIDO</v>
      </c>
      <c r="X531" s="149" t="s">
        <v>500</v>
      </c>
      <c r="Y531" s="149" t="s">
        <v>344</v>
      </c>
      <c r="Z531" s="149">
        <f t="shared" si="151"/>
        <v>1</v>
      </c>
      <c r="AA531" s="149" t="str">
        <f t="shared" si="155"/>
        <v>H135R14 - 1</v>
      </c>
      <c r="AB531" s="60">
        <f t="shared" ca="1" si="153"/>
        <v>1</v>
      </c>
      <c r="AC531" s="60">
        <f t="shared" ca="1" si="150"/>
        <v>1</v>
      </c>
      <c r="AD531" s="60" t="str">
        <f t="shared" si="163"/>
        <v>H135R14.</v>
      </c>
      <c r="AE531" s="60" t="str">
        <f t="shared" si="164"/>
        <v>H135R14</v>
      </c>
      <c r="AF531" s="68"/>
      <c r="AG531" s="68"/>
      <c r="AH531" s="68"/>
      <c r="AI531" s="15"/>
      <c r="AJ531" s="15"/>
      <c r="AK531" s="15"/>
      <c r="AL531" s="15"/>
      <c r="AM531" s="15"/>
      <c r="AN531" s="15"/>
      <c r="AO531" s="15"/>
    </row>
    <row r="532" spans="1:41" s="2" customFormat="1" ht="186" customHeight="1" x14ac:dyDescent="0.2">
      <c r="A532" s="79"/>
      <c r="B532" s="90">
        <v>531</v>
      </c>
      <c r="C532" s="109"/>
      <c r="D532" s="93" t="s">
        <v>33</v>
      </c>
      <c r="E532" s="95" t="s">
        <v>2511</v>
      </c>
      <c r="F532" s="95" t="s">
        <v>876</v>
      </c>
      <c r="G532" s="102" t="s">
        <v>1726</v>
      </c>
      <c r="H532" s="102" t="s">
        <v>863</v>
      </c>
      <c r="I532" s="132" t="s">
        <v>61</v>
      </c>
      <c r="J532" s="132">
        <v>3</v>
      </c>
      <c r="K532" s="110">
        <v>43040</v>
      </c>
      <c r="L532" s="110">
        <v>43342</v>
      </c>
      <c r="M532" s="117">
        <f t="shared" si="154"/>
        <v>43.142857142857146</v>
      </c>
      <c r="N532" s="132" t="s">
        <v>23</v>
      </c>
      <c r="O532" s="108">
        <v>1.79</v>
      </c>
      <c r="P532" s="79"/>
      <c r="Q532" s="88">
        <f t="shared" si="156"/>
        <v>59.666666666666671</v>
      </c>
      <c r="R532" s="89">
        <f t="shared" si="157"/>
        <v>25.741904761904767</v>
      </c>
      <c r="S532" s="89">
        <f t="shared" ca="1" si="158"/>
        <v>25.741904761904767</v>
      </c>
      <c r="T532" s="89">
        <f t="shared" ca="1" si="159"/>
        <v>43.142857142857146</v>
      </c>
      <c r="U532" s="90" t="str">
        <f t="shared" si="162"/>
        <v>NO</v>
      </c>
      <c r="V532" s="148" t="str">
        <f t="shared" ca="1" si="160"/>
        <v>VENCIDO</v>
      </c>
      <c r="W532" s="148" t="str">
        <f t="shared" si="161"/>
        <v/>
      </c>
      <c r="X532" s="149" t="s">
        <v>500</v>
      </c>
      <c r="Y532" s="149" t="s">
        <v>344</v>
      </c>
      <c r="Z532" s="149">
        <f t="shared" si="151"/>
        <v>2</v>
      </c>
      <c r="AA532" s="149" t="str">
        <f t="shared" si="155"/>
        <v>H135R14 - 2</v>
      </c>
      <c r="AB532" s="60">
        <f t="shared" ca="1" si="153"/>
        <v>1</v>
      </c>
      <c r="AC532" s="60">
        <f t="shared" ca="1" si="150"/>
        <v>1</v>
      </c>
      <c r="AD532" s="60" t="str">
        <f t="shared" si="163"/>
        <v>H135R14.</v>
      </c>
      <c r="AE532" s="60" t="str">
        <f t="shared" si="164"/>
        <v>H135R14</v>
      </c>
      <c r="AF532" s="68"/>
      <c r="AG532" s="68"/>
      <c r="AH532" s="68"/>
      <c r="AI532" s="15"/>
      <c r="AJ532" s="15"/>
      <c r="AK532" s="15"/>
      <c r="AL532" s="15"/>
      <c r="AM532" s="15"/>
      <c r="AN532" s="15"/>
      <c r="AO532" s="15"/>
    </row>
    <row r="533" spans="1:41" s="2" customFormat="1" ht="249.95" customHeight="1" x14ac:dyDescent="0.2">
      <c r="A533" s="79">
        <v>471</v>
      </c>
      <c r="B533" s="90">
        <v>532</v>
      </c>
      <c r="C533" s="109" t="s">
        <v>2528</v>
      </c>
      <c r="D533" s="93" t="s">
        <v>47</v>
      </c>
      <c r="E533" s="95" t="s">
        <v>2512</v>
      </c>
      <c r="F533" s="95" t="s">
        <v>137</v>
      </c>
      <c r="G533" s="103" t="s">
        <v>873</v>
      </c>
      <c r="H533" s="102" t="s">
        <v>874</v>
      </c>
      <c r="I533" s="132" t="s">
        <v>61</v>
      </c>
      <c r="J533" s="132">
        <v>3</v>
      </c>
      <c r="K533" s="110">
        <v>43040</v>
      </c>
      <c r="L533" s="110">
        <v>43342</v>
      </c>
      <c r="M533" s="117">
        <f t="shared" si="154"/>
        <v>43.142857142857146</v>
      </c>
      <c r="N533" s="132" t="s">
        <v>23</v>
      </c>
      <c r="O533" s="85">
        <v>1.99</v>
      </c>
      <c r="P533" s="79"/>
      <c r="Q533" s="88">
        <f t="shared" si="156"/>
        <v>66.333333333333329</v>
      </c>
      <c r="R533" s="89">
        <f t="shared" si="157"/>
        <v>28.61809523809524</v>
      </c>
      <c r="S533" s="89">
        <f t="shared" ca="1" si="158"/>
        <v>28.61809523809524</v>
      </c>
      <c r="T533" s="89">
        <f t="shared" ca="1" si="159"/>
        <v>43.142857142857146</v>
      </c>
      <c r="U533" s="90" t="str">
        <f t="shared" ca="1" si="162"/>
        <v>NO</v>
      </c>
      <c r="V533" s="148" t="str">
        <f t="shared" ca="1" si="160"/>
        <v>VENCIDO</v>
      </c>
      <c r="W533" s="148" t="str">
        <f t="shared" ca="1" si="161"/>
        <v>VENCIDO</v>
      </c>
      <c r="X533" s="149" t="s">
        <v>500</v>
      </c>
      <c r="Y533" s="149" t="s">
        <v>345</v>
      </c>
      <c r="Z533" s="149">
        <f t="shared" si="151"/>
        <v>1</v>
      </c>
      <c r="AA533" s="149" t="str">
        <f t="shared" si="155"/>
        <v>H136R14 - 1</v>
      </c>
      <c r="AB533" s="60">
        <f t="shared" ca="1" si="153"/>
        <v>1</v>
      </c>
      <c r="AC533" s="60">
        <f t="shared" ca="1" si="150"/>
        <v>1</v>
      </c>
      <c r="AD533" s="60" t="str">
        <f t="shared" si="163"/>
        <v>H136R14</v>
      </c>
      <c r="AE533" s="60" t="str">
        <f t="shared" si="164"/>
        <v>H136R14</v>
      </c>
      <c r="AF533" s="68"/>
      <c r="AG533" s="68"/>
      <c r="AH533" s="68"/>
      <c r="AI533" s="15"/>
      <c r="AJ533" s="15"/>
      <c r="AK533" s="15"/>
      <c r="AL533" s="15"/>
      <c r="AM533" s="15"/>
      <c r="AN533" s="15"/>
      <c r="AO533" s="15"/>
    </row>
    <row r="534" spans="1:41" s="2" customFormat="1" ht="249.95" customHeight="1" x14ac:dyDescent="0.2">
      <c r="A534" s="79">
        <f t="shared" si="152"/>
        <v>472</v>
      </c>
      <c r="B534" s="90">
        <v>533</v>
      </c>
      <c r="C534" s="109" t="s">
        <v>2527</v>
      </c>
      <c r="D534" s="93" t="s">
        <v>33</v>
      </c>
      <c r="E534" s="95" t="s">
        <v>2513</v>
      </c>
      <c r="F534" s="95" t="s">
        <v>138</v>
      </c>
      <c r="G534" s="102" t="s">
        <v>875</v>
      </c>
      <c r="H534" s="102" t="s">
        <v>863</v>
      </c>
      <c r="I534" s="132" t="s">
        <v>61</v>
      </c>
      <c r="J534" s="132">
        <v>3</v>
      </c>
      <c r="K534" s="110">
        <v>43040</v>
      </c>
      <c r="L534" s="110">
        <v>43342</v>
      </c>
      <c r="M534" s="117">
        <f t="shared" si="154"/>
        <v>43.142857142857146</v>
      </c>
      <c r="N534" s="132" t="s">
        <v>23</v>
      </c>
      <c r="O534" s="108">
        <v>1.79</v>
      </c>
      <c r="P534" s="79"/>
      <c r="Q534" s="88">
        <f t="shared" si="156"/>
        <v>59.666666666666671</v>
      </c>
      <c r="R534" s="89">
        <f t="shared" si="157"/>
        <v>25.741904761904767</v>
      </c>
      <c r="S534" s="89">
        <f t="shared" ca="1" si="158"/>
        <v>25.741904761904767</v>
      </c>
      <c r="T534" s="89">
        <f t="shared" ca="1" si="159"/>
        <v>43.142857142857146</v>
      </c>
      <c r="U534" s="90" t="str">
        <f t="shared" ca="1" si="162"/>
        <v>NO</v>
      </c>
      <c r="V534" s="148" t="str">
        <f t="shared" ca="1" si="160"/>
        <v>VENCIDO</v>
      </c>
      <c r="W534" s="148" t="str">
        <f t="shared" ca="1" si="161"/>
        <v>VENCIDO</v>
      </c>
      <c r="X534" s="149" t="s">
        <v>500</v>
      </c>
      <c r="Y534" s="149" t="s">
        <v>346</v>
      </c>
      <c r="Z534" s="149">
        <f t="shared" si="151"/>
        <v>1</v>
      </c>
      <c r="AA534" s="149" t="str">
        <f t="shared" si="155"/>
        <v>H137R14 - 1</v>
      </c>
      <c r="AB534" s="60">
        <f t="shared" ca="1" si="153"/>
        <v>1</v>
      </c>
      <c r="AC534" s="60">
        <f t="shared" ca="1" si="150"/>
        <v>1</v>
      </c>
      <c r="AD534" s="60" t="str">
        <f t="shared" si="163"/>
        <v>H137R14</v>
      </c>
      <c r="AE534" s="60" t="str">
        <f t="shared" si="164"/>
        <v>H137R14</v>
      </c>
      <c r="AF534" s="68"/>
      <c r="AG534" s="68"/>
      <c r="AH534" s="68"/>
      <c r="AI534" s="15"/>
      <c r="AJ534" s="15"/>
      <c r="AK534" s="15"/>
      <c r="AL534" s="15"/>
      <c r="AM534" s="15"/>
      <c r="AN534" s="15"/>
      <c r="AO534" s="15"/>
    </row>
    <row r="535" spans="1:41" s="2" customFormat="1" ht="141.75" customHeight="1" x14ac:dyDescent="0.2">
      <c r="A535" s="79">
        <f t="shared" si="152"/>
        <v>473</v>
      </c>
      <c r="B535" s="90">
        <v>534</v>
      </c>
      <c r="C535" s="124" t="s">
        <v>2527</v>
      </c>
      <c r="D535" s="93" t="s">
        <v>139</v>
      </c>
      <c r="E535" s="95" t="s">
        <v>1908</v>
      </c>
      <c r="F535" s="95" t="s">
        <v>1930</v>
      </c>
      <c r="G535" s="115" t="s">
        <v>1971</v>
      </c>
      <c r="H535" s="115" t="s">
        <v>1972</v>
      </c>
      <c r="I535" s="90" t="s">
        <v>1122</v>
      </c>
      <c r="J535" s="90">
        <v>2</v>
      </c>
      <c r="K535" s="116">
        <v>43040</v>
      </c>
      <c r="L535" s="116">
        <v>43311</v>
      </c>
      <c r="M535" s="117">
        <f t="shared" si="154"/>
        <v>38.714285714285715</v>
      </c>
      <c r="N535" s="90" t="s">
        <v>1889</v>
      </c>
      <c r="O535" s="85">
        <v>2</v>
      </c>
      <c r="P535" s="90" t="s">
        <v>2619</v>
      </c>
      <c r="Q535" s="88">
        <f t="shared" si="156"/>
        <v>100</v>
      </c>
      <c r="R535" s="89">
        <f t="shared" si="157"/>
        <v>38.714285714285715</v>
      </c>
      <c r="S535" s="89">
        <f t="shared" ca="1" si="158"/>
        <v>38.714285714285715</v>
      </c>
      <c r="T535" s="89">
        <f t="shared" ca="1" si="159"/>
        <v>38.714285714285715</v>
      </c>
      <c r="U535" s="90" t="str">
        <f t="shared" si="162"/>
        <v>SI</v>
      </c>
      <c r="V535" s="148" t="str">
        <f t="shared" si="160"/>
        <v>CUMPLIDO</v>
      </c>
      <c r="W535" s="148" t="str">
        <f t="shared" si="161"/>
        <v>CUMPLIDO</v>
      </c>
      <c r="X535" s="149" t="s">
        <v>500</v>
      </c>
      <c r="Y535" s="149" t="s">
        <v>347</v>
      </c>
      <c r="Z535" s="149">
        <f t="shared" si="151"/>
        <v>1</v>
      </c>
      <c r="AA535" s="149" t="str">
        <f t="shared" si="155"/>
        <v>H138R14 - 1</v>
      </c>
      <c r="AB535" s="60">
        <f t="shared" si="153"/>
        <v>5</v>
      </c>
      <c r="AC535" s="60">
        <f t="shared" si="150"/>
        <v>5</v>
      </c>
      <c r="AD535" s="60" t="str">
        <f t="shared" si="163"/>
        <v>H138R14.</v>
      </c>
      <c r="AE535" s="60" t="str">
        <f t="shared" si="164"/>
        <v>H138R14</v>
      </c>
      <c r="AF535" s="69"/>
      <c r="AG535" s="69"/>
      <c r="AH535" s="69"/>
    </row>
    <row r="536" spans="1:41" s="2" customFormat="1" ht="249.95" customHeight="1" x14ac:dyDescent="0.2">
      <c r="A536" s="79">
        <f t="shared" si="152"/>
        <v>474</v>
      </c>
      <c r="B536" s="90">
        <v>535</v>
      </c>
      <c r="C536" s="109" t="s">
        <v>2527</v>
      </c>
      <c r="D536" s="93" t="s">
        <v>140</v>
      </c>
      <c r="E536" s="95" t="s">
        <v>2603</v>
      </c>
      <c r="F536" s="95" t="s">
        <v>141</v>
      </c>
      <c r="G536" s="103" t="s">
        <v>877</v>
      </c>
      <c r="H536" s="102" t="s">
        <v>878</v>
      </c>
      <c r="I536" s="132" t="s">
        <v>1727</v>
      </c>
      <c r="J536" s="132">
        <v>1</v>
      </c>
      <c r="K536" s="110">
        <v>43040</v>
      </c>
      <c r="L536" s="110">
        <v>43100</v>
      </c>
      <c r="M536" s="117">
        <f t="shared" si="154"/>
        <v>8.5714285714285712</v>
      </c>
      <c r="N536" s="79" t="s">
        <v>23</v>
      </c>
      <c r="O536" s="85">
        <v>1</v>
      </c>
      <c r="P536" s="79"/>
      <c r="Q536" s="88">
        <f t="shared" si="156"/>
        <v>100</v>
      </c>
      <c r="R536" s="89">
        <f t="shared" si="157"/>
        <v>8.5714285714285712</v>
      </c>
      <c r="S536" s="89">
        <f t="shared" ca="1" si="158"/>
        <v>8.5714285714285712</v>
      </c>
      <c r="T536" s="89">
        <f t="shared" ca="1" si="159"/>
        <v>8.5714285714285712</v>
      </c>
      <c r="U536" s="90" t="str">
        <f t="shared" si="162"/>
        <v>SI</v>
      </c>
      <c r="V536" s="148" t="str">
        <f t="shared" si="160"/>
        <v>CUMPLIDO</v>
      </c>
      <c r="W536" s="148" t="str">
        <f t="shared" si="161"/>
        <v>CUMPLIDO</v>
      </c>
      <c r="X536" s="149" t="s">
        <v>500</v>
      </c>
      <c r="Y536" s="149" t="s">
        <v>348</v>
      </c>
      <c r="Z536" s="149">
        <f t="shared" si="151"/>
        <v>1</v>
      </c>
      <c r="AA536" s="149" t="str">
        <f t="shared" si="155"/>
        <v>H139R14 - 1</v>
      </c>
      <c r="AB536" s="60">
        <f t="shared" si="153"/>
        <v>5</v>
      </c>
      <c r="AC536" s="60">
        <f t="shared" si="150"/>
        <v>5</v>
      </c>
      <c r="AD536" s="60" t="str">
        <f t="shared" si="163"/>
        <v>H139R14.</v>
      </c>
      <c r="AE536" s="60" t="str">
        <f t="shared" si="164"/>
        <v>H139R14</v>
      </c>
      <c r="AF536" s="68"/>
      <c r="AG536" s="68"/>
      <c r="AH536" s="68"/>
      <c r="AI536" s="15"/>
      <c r="AJ536" s="15"/>
      <c r="AK536" s="15"/>
      <c r="AL536" s="15"/>
      <c r="AM536" s="15"/>
      <c r="AN536" s="15"/>
      <c r="AO536" s="15"/>
    </row>
    <row r="537" spans="1:41" s="2" customFormat="1" ht="249.95" customHeight="1" x14ac:dyDescent="0.2">
      <c r="A537" s="79">
        <f t="shared" si="152"/>
        <v>475</v>
      </c>
      <c r="B537" s="90">
        <v>536</v>
      </c>
      <c r="C537" s="109" t="s">
        <v>2527</v>
      </c>
      <c r="D537" s="93" t="s">
        <v>33</v>
      </c>
      <c r="E537" s="95" t="s">
        <v>1909</v>
      </c>
      <c r="F537" s="95" t="s">
        <v>142</v>
      </c>
      <c r="G537" s="115" t="s">
        <v>1336</v>
      </c>
      <c r="H537" s="115" t="s">
        <v>1337</v>
      </c>
      <c r="I537" s="90" t="s">
        <v>1338</v>
      </c>
      <c r="J537" s="90">
        <v>3</v>
      </c>
      <c r="K537" s="116">
        <v>43040</v>
      </c>
      <c r="L537" s="116">
        <v>43403</v>
      </c>
      <c r="M537" s="117">
        <f t="shared" si="154"/>
        <v>51.857142857142854</v>
      </c>
      <c r="N537" s="79" t="s">
        <v>1236</v>
      </c>
      <c r="O537" s="85">
        <v>0</v>
      </c>
      <c r="P537" s="79"/>
      <c r="Q537" s="88">
        <f t="shared" si="156"/>
        <v>0</v>
      </c>
      <c r="R537" s="89">
        <f t="shared" si="157"/>
        <v>0</v>
      </c>
      <c r="S537" s="89">
        <f t="shared" ca="1" si="158"/>
        <v>0</v>
      </c>
      <c r="T537" s="89">
        <f t="shared" ca="1" si="159"/>
        <v>51.857142857142854</v>
      </c>
      <c r="U537" s="90" t="str">
        <f t="shared" ca="1" si="162"/>
        <v>NO</v>
      </c>
      <c r="V537" s="148" t="str">
        <f t="shared" ca="1" si="160"/>
        <v>VENCIDO</v>
      </c>
      <c r="W537" s="148" t="str">
        <f t="shared" ca="1" si="161"/>
        <v>VENCIDO</v>
      </c>
      <c r="X537" s="149" t="s">
        <v>500</v>
      </c>
      <c r="Y537" s="149" t="s">
        <v>349</v>
      </c>
      <c r="Z537" s="149">
        <f t="shared" si="151"/>
        <v>1</v>
      </c>
      <c r="AA537" s="149" t="str">
        <f t="shared" si="155"/>
        <v>H140R14 - 1</v>
      </c>
      <c r="AB537" s="60">
        <f t="shared" ca="1" si="153"/>
        <v>1</v>
      </c>
      <c r="AC537" s="60">
        <f t="shared" ca="1" si="150"/>
        <v>1</v>
      </c>
      <c r="AD537" s="60" t="str">
        <f t="shared" si="163"/>
        <v>H140R14.</v>
      </c>
      <c r="AE537" s="60" t="str">
        <f t="shared" si="164"/>
        <v>H140R14</v>
      </c>
      <c r="AF537" s="68"/>
      <c r="AG537" s="68"/>
      <c r="AH537" s="68"/>
      <c r="AI537" s="15"/>
      <c r="AJ537" s="15"/>
      <c r="AK537" s="15"/>
      <c r="AL537" s="15"/>
      <c r="AM537" s="15"/>
      <c r="AN537" s="15"/>
      <c r="AO537" s="15"/>
    </row>
    <row r="538" spans="1:41" s="2" customFormat="1" ht="249.95" customHeight="1" x14ac:dyDescent="0.2">
      <c r="A538" s="79">
        <f t="shared" si="152"/>
        <v>476</v>
      </c>
      <c r="B538" s="90">
        <v>537</v>
      </c>
      <c r="C538" s="109" t="s">
        <v>2527</v>
      </c>
      <c r="D538" s="93" t="s">
        <v>143</v>
      </c>
      <c r="E538" s="95" t="s">
        <v>2875</v>
      </c>
      <c r="F538" s="95" t="s">
        <v>144</v>
      </c>
      <c r="G538" s="115" t="s">
        <v>2038</v>
      </c>
      <c r="H538" s="115" t="s">
        <v>2039</v>
      </c>
      <c r="I538" s="90" t="s">
        <v>980</v>
      </c>
      <c r="J538" s="90">
        <v>3</v>
      </c>
      <c r="K538" s="116">
        <v>43040</v>
      </c>
      <c r="L538" s="116">
        <v>43403</v>
      </c>
      <c r="M538" s="117">
        <f t="shared" si="154"/>
        <v>51.857142857142854</v>
      </c>
      <c r="N538" s="79" t="s">
        <v>966</v>
      </c>
      <c r="O538" s="85">
        <v>2</v>
      </c>
      <c r="P538" s="79"/>
      <c r="Q538" s="88">
        <f t="shared" si="156"/>
        <v>66.666666666666657</v>
      </c>
      <c r="R538" s="89">
        <f t="shared" si="157"/>
        <v>34.571428571428562</v>
      </c>
      <c r="S538" s="89">
        <f t="shared" ca="1" si="158"/>
        <v>34.571428571428562</v>
      </c>
      <c r="T538" s="89">
        <f t="shared" ca="1" si="159"/>
        <v>51.857142857142854</v>
      </c>
      <c r="U538" s="90" t="str">
        <f t="shared" ca="1" si="162"/>
        <v>NO</v>
      </c>
      <c r="V538" s="148" t="str">
        <f t="shared" ca="1" si="160"/>
        <v>VENCIDO</v>
      </c>
      <c r="W538" s="148" t="str">
        <f t="shared" ca="1" si="161"/>
        <v>VENCIDO</v>
      </c>
      <c r="X538" s="149" t="s">
        <v>500</v>
      </c>
      <c r="Y538" s="149" t="s">
        <v>350</v>
      </c>
      <c r="Z538" s="149">
        <f t="shared" si="151"/>
        <v>1</v>
      </c>
      <c r="AA538" s="149" t="str">
        <f t="shared" si="155"/>
        <v>H146R14 - 1</v>
      </c>
      <c r="AB538" s="60">
        <f t="shared" ca="1" si="153"/>
        <v>1</v>
      </c>
      <c r="AC538" s="60">
        <f t="shared" ca="1" si="150"/>
        <v>1</v>
      </c>
      <c r="AD538" s="60" t="str">
        <f t="shared" si="163"/>
        <v>H146R14.</v>
      </c>
      <c r="AE538" s="60" t="str">
        <f t="shared" si="164"/>
        <v>H146R14</v>
      </c>
      <c r="AF538" s="68"/>
      <c r="AG538" s="68"/>
      <c r="AH538" s="68"/>
      <c r="AI538" s="15"/>
      <c r="AJ538" s="15"/>
      <c r="AK538" s="15"/>
      <c r="AL538" s="15"/>
      <c r="AM538" s="15"/>
      <c r="AN538" s="15"/>
      <c r="AO538" s="15"/>
    </row>
    <row r="539" spans="1:41" s="2" customFormat="1" ht="249.95" customHeight="1" x14ac:dyDescent="0.2">
      <c r="A539" s="79">
        <f t="shared" si="152"/>
        <v>477</v>
      </c>
      <c r="B539" s="90">
        <v>538</v>
      </c>
      <c r="C539" s="109" t="s">
        <v>2527</v>
      </c>
      <c r="D539" s="93" t="s">
        <v>39</v>
      </c>
      <c r="E539" s="95" t="s">
        <v>2876</v>
      </c>
      <c r="F539" s="95" t="s">
        <v>145</v>
      </c>
      <c r="G539" s="103" t="s">
        <v>1717</v>
      </c>
      <c r="H539" s="103" t="s">
        <v>1717</v>
      </c>
      <c r="I539" s="105" t="s">
        <v>61</v>
      </c>
      <c r="J539" s="105">
        <v>3</v>
      </c>
      <c r="K539" s="110">
        <v>43040</v>
      </c>
      <c r="L539" s="110">
        <v>43342</v>
      </c>
      <c r="M539" s="117">
        <f t="shared" si="154"/>
        <v>43.142857142857146</v>
      </c>
      <c r="N539" s="79" t="s">
        <v>23</v>
      </c>
      <c r="O539" s="108">
        <v>3</v>
      </c>
      <c r="P539" s="79"/>
      <c r="Q539" s="88">
        <f t="shared" si="156"/>
        <v>100</v>
      </c>
      <c r="R539" s="89">
        <f t="shared" si="157"/>
        <v>43.142857142857146</v>
      </c>
      <c r="S539" s="89">
        <f t="shared" ca="1" si="158"/>
        <v>43.142857142857146</v>
      </c>
      <c r="T539" s="89">
        <f t="shared" ca="1" si="159"/>
        <v>43.142857142857146</v>
      </c>
      <c r="U539" s="90" t="str">
        <f t="shared" si="162"/>
        <v>SI</v>
      </c>
      <c r="V539" s="148" t="str">
        <f t="shared" si="160"/>
        <v>CUMPLIDO</v>
      </c>
      <c r="W539" s="148" t="str">
        <f t="shared" si="161"/>
        <v>CUMPLIDO</v>
      </c>
      <c r="X539" s="149" t="s">
        <v>500</v>
      </c>
      <c r="Y539" s="149" t="s">
        <v>351</v>
      </c>
      <c r="Z539" s="149">
        <f t="shared" si="151"/>
        <v>1</v>
      </c>
      <c r="AA539" s="149" t="str">
        <f t="shared" si="155"/>
        <v>H149R14 - 1</v>
      </c>
      <c r="AB539" s="60">
        <f t="shared" si="153"/>
        <v>5</v>
      </c>
      <c r="AC539" s="60">
        <f t="shared" si="150"/>
        <v>5</v>
      </c>
      <c r="AD539" s="60" t="str">
        <f t="shared" si="163"/>
        <v>H149R14.</v>
      </c>
      <c r="AE539" s="60" t="str">
        <f t="shared" si="164"/>
        <v>H149R14</v>
      </c>
      <c r="AF539" s="68"/>
      <c r="AG539" s="68"/>
      <c r="AH539" s="68"/>
      <c r="AI539" s="15"/>
      <c r="AJ539" s="15"/>
      <c r="AK539" s="15"/>
      <c r="AL539" s="15"/>
      <c r="AM539" s="15"/>
      <c r="AN539" s="15"/>
      <c r="AO539" s="15"/>
    </row>
    <row r="540" spans="1:41" s="2" customFormat="1" ht="249.95" customHeight="1" x14ac:dyDescent="0.2">
      <c r="A540" s="79">
        <f t="shared" si="152"/>
        <v>478</v>
      </c>
      <c r="B540" s="90">
        <v>539</v>
      </c>
      <c r="C540" s="109" t="s">
        <v>2528</v>
      </c>
      <c r="D540" s="93" t="s">
        <v>44</v>
      </c>
      <c r="E540" s="95" t="s">
        <v>1149</v>
      </c>
      <c r="F540" s="95" t="s">
        <v>1150</v>
      </c>
      <c r="G540" s="115" t="s">
        <v>1151</v>
      </c>
      <c r="H540" s="115" t="s">
        <v>1152</v>
      </c>
      <c r="I540" s="90" t="s">
        <v>8</v>
      </c>
      <c r="J540" s="90">
        <v>1</v>
      </c>
      <c r="K540" s="116">
        <v>43040</v>
      </c>
      <c r="L540" s="116">
        <v>43099</v>
      </c>
      <c r="M540" s="117">
        <f t="shared" si="154"/>
        <v>8.4285714285714288</v>
      </c>
      <c r="N540" s="79" t="s">
        <v>1104</v>
      </c>
      <c r="O540" s="79">
        <v>1</v>
      </c>
      <c r="P540" s="79"/>
      <c r="Q540" s="88">
        <f t="shared" si="156"/>
        <v>100</v>
      </c>
      <c r="R540" s="89">
        <f t="shared" si="157"/>
        <v>8.4285714285714288</v>
      </c>
      <c r="S540" s="89">
        <f t="shared" ca="1" si="158"/>
        <v>8.4285714285714288</v>
      </c>
      <c r="T540" s="89">
        <f t="shared" ca="1" si="159"/>
        <v>8.4285714285714288</v>
      </c>
      <c r="U540" s="90" t="str">
        <f t="shared" si="162"/>
        <v>SI</v>
      </c>
      <c r="V540" s="148" t="str">
        <f t="shared" si="160"/>
        <v>CUMPLIDO</v>
      </c>
      <c r="W540" s="148" t="str">
        <f t="shared" si="161"/>
        <v>CUMPLIDO</v>
      </c>
      <c r="X540" s="149" t="s">
        <v>500</v>
      </c>
      <c r="Y540" s="149" t="s">
        <v>352</v>
      </c>
      <c r="Z540" s="149">
        <f t="shared" si="151"/>
        <v>1</v>
      </c>
      <c r="AA540" s="149" t="str">
        <f t="shared" si="155"/>
        <v>H151R14 - 1</v>
      </c>
      <c r="AB540" s="60">
        <f t="shared" si="153"/>
        <v>5</v>
      </c>
      <c r="AC540" s="60">
        <f t="shared" si="150"/>
        <v>5</v>
      </c>
      <c r="AD540" s="60" t="str">
        <f t="shared" si="163"/>
        <v>H151R14.</v>
      </c>
      <c r="AE540" s="60" t="str">
        <f t="shared" si="164"/>
        <v>H151R14</v>
      </c>
      <c r="AF540" s="68"/>
      <c r="AG540" s="68"/>
      <c r="AH540" s="68"/>
      <c r="AI540" s="15"/>
      <c r="AJ540" s="15"/>
      <c r="AK540" s="15"/>
      <c r="AL540" s="15"/>
      <c r="AM540" s="15"/>
      <c r="AN540" s="15"/>
      <c r="AO540" s="15"/>
    </row>
    <row r="541" spans="1:41" s="2" customFormat="1" ht="249.95" customHeight="1" x14ac:dyDescent="0.2">
      <c r="A541" s="79">
        <f t="shared" si="152"/>
        <v>479</v>
      </c>
      <c r="B541" s="90">
        <v>540</v>
      </c>
      <c r="C541" s="109" t="s">
        <v>2528</v>
      </c>
      <c r="D541" s="93" t="s">
        <v>30</v>
      </c>
      <c r="E541" s="95" t="s">
        <v>1153</v>
      </c>
      <c r="F541" s="95" t="s">
        <v>1154</v>
      </c>
      <c r="G541" s="103" t="s">
        <v>1721</v>
      </c>
      <c r="H541" s="103" t="s">
        <v>1721</v>
      </c>
      <c r="I541" s="105" t="s">
        <v>61</v>
      </c>
      <c r="J541" s="132">
        <v>3</v>
      </c>
      <c r="K541" s="110">
        <v>43040</v>
      </c>
      <c r="L541" s="110">
        <v>43342</v>
      </c>
      <c r="M541" s="117">
        <f t="shared" si="154"/>
        <v>43.142857142857146</v>
      </c>
      <c r="N541" s="79" t="s">
        <v>2244</v>
      </c>
      <c r="O541" s="108">
        <v>3</v>
      </c>
      <c r="P541" s="129"/>
      <c r="Q541" s="88">
        <f t="shared" si="156"/>
        <v>100</v>
      </c>
      <c r="R541" s="89">
        <f t="shared" si="157"/>
        <v>43.142857142857146</v>
      </c>
      <c r="S541" s="89">
        <f t="shared" ca="1" si="158"/>
        <v>43.142857142857146</v>
      </c>
      <c r="T541" s="89">
        <f t="shared" ca="1" si="159"/>
        <v>43.142857142857146</v>
      </c>
      <c r="U541" s="90" t="str">
        <f t="shared" si="162"/>
        <v>SI</v>
      </c>
      <c r="V541" s="148" t="str">
        <f t="shared" si="160"/>
        <v>CUMPLIDO</v>
      </c>
      <c r="W541" s="148" t="str">
        <f t="shared" si="161"/>
        <v>CUMPLIDO</v>
      </c>
      <c r="X541" s="149" t="s">
        <v>500</v>
      </c>
      <c r="Y541" s="149" t="s">
        <v>353</v>
      </c>
      <c r="Z541" s="149">
        <f t="shared" si="151"/>
        <v>1</v>
      </c>
      <c r="AA541" s="149" t="str">
        <f t="shared" si="155"/>
        <v>H152R14 - 1</v>
      </c>
      <c r="AB541" s="60">
        <f t="shared" si="153"/>
        <v>5</v>
      </c>
      <c r="AC541" s="60">
        <f t="shared" si="150"/>
        <v>5</v>
      </c>
      <c r="AD541" s="60" t="str">
        <f t="shared" si="163"/>
        <v>H152R14.</v>
      </c>
      <c r="AE541" s="60" t="str">
        <f t="shared" si="164"/>
        <v>H152R14</v>
      </c>
      <c r="AF541" s="68"/>
      <c r="AG541" s="68"/>
      <c r="AH541" s="68"/>
      <c r="AI541" s="15"/>
      <c r="AJ541" s="15"/>
      <c r="AK541" s="15"/>
      <c r="AL541" s="15"/>
      <c r="AM541" s="15"/>
      <c r="AN541" s="15"/>
      <c r="AO541" s="15"/>
    </row>
    <row r="542" spans="1:41" s="2" customFormat="1" ht="249.95" customHeight="1" x14ac:dyDescent="0.2">
      <c r="A542" s="79">
        <f t="shared" si="152"/>
        <v>480</v>
      </c>
      <c r="B542" s="90">
        <v>541</v>
      </c>
      <c r="C542" s="109" t="s">
        <v>2528</v>
      </c>
      <c r="D542" s="93" t="s">
        <v>44</v>
      </c>
      <c r="E542" s="95" t="s">
        <v>2561</v>
      </c>
      <c r="F542" s="95" t="s">
        <v>2562</v>
      </c>
      <c r="G542" s="115" t="s">
        <v>1155</v>
      </c>
      <c r="H542" s="115" t="s">
        <v>1156</v>
      </c>
      <c r="I542" s="90" t="s">
        <v>1122</v>
      </c>
      <c r="J542" s="90">
        <v>2</v>
      </c>
      <c r="K542" s="116">
        <v>43040</v>
      </c>
      <c r="L542" s="116">
        <v>43403</v>
      </c>
      <c r="M542" s="117">
        <f t="shared" si="154"/>
        <v>51.857142857142854</v>
      </c>
      <c r="N542" s="79" t="s">
        <v>1104</v>
      </c>
      <c r="O542" s="85">
        <v>2</v>
      </c>
      <c r="P542" s="79"/>
      <c r="Q542" s="88">
        <f t="shared" si="156"/>
        <v>100</v>
      </c>
      <c r="R542" s="89">
        <f t="shared" si="157"/>
        <v>51.857142857142854</v>
      </c>
      <c r="S542" s="89">
        <f t="shared" ca="1" si="158"/>
        <v>51.857142857142854</v>
      </c>
      <c r="T542" s="89">
        <f t="shared" ca="1" si="159"/>
        <v>51.857142857142854</v>
      </c>
      <c r="U542" s="90" t="str">
        <f t="shared" si="162"/>
        <v>SI</v>
      </c>
      <c r="V542" s="148" t="str">
        <f t="shared" si="160"/>
        <v>CUMPLIDO</v>
      </c>
      <c r="W542" s="148" t="str">
        <f t="shared" si="161"/>
        <v>CUMPLIDO</v>
      </c>
      <c r="X542" s="149" t="s">
        <v>500</v>
      </c>
      <c r="Y542" s="149" t="s">
        <v>354</v>
      </c>
      <c r="Z542" s="149">
        <f t="shared" si="151"/>
        <v>1</v>
      </c>
      <c r="AA542" s="149" t="str">
        <f t="shared" si="155"/>
        <v>H153R14 - 1</v>
      </c>
      <c r="AB542" s="60">
        <f t="shared" si="153"/>
        <v>5</v>
      </c>
      <c r="AC542" s="60">
        <f t="shared" si="150"/>
        <v>5</v>
      </c>
      <c r="AD542" s="60" t="str">
        <f t="shared" si="163"/>
        <v>H153R14.</v>
      </c>
      <c r="AE542" s="60" t="str">
        <f t="shared" si="164"/>
        <v>H153R14</v>
      </c>
      <c r="AF542" s="68"/>
      <c r="AG542" s="68"/>
      <c r="AH542" s="68"/>
      <c r="AI542" s="15"/>
      <c r="AJ542" s="15"/>
      <c r="AK542" s="15"/>
      <c r="AL542" s="15"/>
      <c r="AM542" s="15"/>
      <c r="AN542" s="15"/>
      <c r="AO542" s="15"/>
    </row>
    <row r="543" spans="1:41" s="2" customFormat="1" ht="249.95" customHeight="1" x14ac:dyDescent="0.2">
      <c r="A543" s="79">
        <f t="shared" si="152"/>
        <v>481</v>
      </c>
      <c r="B543" s="90">
        <v>542</v>
      </c>
      <c r="C543" s="109" t="s">
        <v>2527</v>
      </c>
      <c r="D543" s="93" t="s">
        <v>44</v>
      </c>
      <c r="E543" s="95" t="s">
        <v>2515</v>
      </c>
      <c r="F543" s="95" t="s">
        <v>146</v>
      </c>
      <c r="G543" s="115" t="s">
        <v>1617</v>
      </c>
      <c r="H543" s="115" t="s">
        <v>2514</v>
      </c>
      <c r="I543" s="90" t="s">
        <v>1618</v>
      </c>
      <c r="J543" s="90">
        <v>1</v>
      </c>
      <c r="K543" s="116">
        <v>43040</v>
      </c>
      <c r="L543" s="116">
        <v>43099</v>
      </c>
      <c r="M543" s="117">
        <f t="shared" si="154"/>
        <v>8.4285714285714288</v>
      </c>
      <c r="N543" s="79" t="s">
        <v>1482</v>
      </c>
      <c r="O543" s="85">
        <v>1</v>
      </c>
      <c r="P543" s="79"/>
      <c r="Q543" s="88">
        <f t="shared" si="156"/>
        <v>100</v>
      </c>
      <c r="R543" s="89">
        <f t="shared" si="157"/>
        <v>8.4285714285714288</v>
      </c>
      <c r="S543" s="89">
        <f t="shared" ca="1" si="158"/>
        <v>8.4285714285714288</v>
      </c>
      <c r="T543" s="89">
        <f t="shared" ca="1" si="159"/>
        <v>8.4285714285714288</v>
      </c>
      <c r="U543" s="90" t="str">
        <f t="shared" si="162"/>
        <v>SI</v>
      </c>
      <c r="V543" s="148" t="str">
        <f t="shared" si="160"/>
        <v>CUMPLIDO</v>
      </c>
      <c r="W543" s="148" t="str">
        <f t="shared" si="161"/>
        <v>CUMPLIDO</v>
      </c>
      <c r="X543" s="149" t="s">
        <v>500</v>
      </c>
      <c r="Y543" s="149" t="s">
        <v>355</v>
      </c>
      <c r="Z543" s="149">
        <f t="shared" si="151"/>
        <v>1</v>
      </c>
      <c r="AA543" s="149" t="str">
        <f t="shared" si="155"/>
        <v>H154R14 - 1</v>
      </c>
      <c r="AB543" s="60">
        <f t="shared" si="153"/>
        <v>5</v>
      </c>
      <c r="AC543" s="60">
        <f t="shared" si="150"/>
        <v>5</v>
      </c>
      <c r="AD543" s="60" t="str">
        <f t="shared" si="163"/>
        <v>H154R14.</v>
      </c>
      <c r="AE543" s="60" t="str">
        <f t="shared" si="164"/>
        <v>H154R14</v>
      </c>
      <c r="AF543" s="68"/>
      <c r="AG543" s="68"/>
      <c r="AH543" s="68"/>
      <c r="AI543" s="15"/>
      <c r="AJ543" s="15"/>
      <c r="AK543" s="15"/>
      <c r="AL543" s="15"/>
      <c r="AM543" s="15"/>
      <c r="AN543" s="15"/>
      <c r="AO543" s="15"/>
    </row>
    <row r="544" spans="1:41" s="2" customFormat="1" ht="249.95" customHeight="1" x14ac:dyDescent="0.2">
      <c r="A544" s="79">
        <f t="shared" si="152"/>
        <v>482</v>
      </c>
      <c r="B544" s="90">
        <v>543</v>
      </c>
      <c r="C544" s="109" t="s">
        <v>2527</v>
      </c>
      <c r="D544" s="93" t="s">
        <v>30</v>
      </c>
      <c r="E544" s="95" t="s">
        <v>2877</v>
      </c>
      <c r="F544" s="95" t="s">
        <v>147</v>
      </c>
      <c r="G544" s="102" t="s">
        <v>1729</v>
      </c>
      <c r="H544" s="103" t="s">
        <v>1728</v>
      </c>
      <c r="I544" s="105" t="s">
        <v>8</v>
      </c>
      <c r="J544" s="132">
        <v>1</v>
      </c>
      <c r="K544" s="110">
        <v>43040</v>
      </c>
      <c r="L544" s="110">
        <v>43099</v>
      </c>
      <c r="M544" s="117">
        <f t="shared" si="154"/>
        <v>8.4285714285714288</v>
      </c>
      <c r="N544" s="132" t="s">
        <v>2245</v>
      </c>
      <c r="O544" s="85">
        <v>1</v>
      </c>
      <c r="P544" s="79"/>
      <c r="Q544" s="88">
        <f t="shared" si="156"/>
        <v>100</v>
      </c>
      <c r="R544" s="89">
        <f t="shared" si="157"/>
        <v>8.4285714285714288</v>
      </c>
      <c r="S544" s="89">
        <f t="shared" ca="1" si="158"/>
        <v>8.4285714285714288</v>
      </c>
      <c r="T544" s="89">
        <f t="shared" ca="1" si="159"/>
        <v>8.4285714285714288</v>
      </c>
      <c r="U544" s="90" t="str">
        <f t="shared" si="162"/>
        <v>SI</v>
      </c>
      <c r="V544" s="148" t="str">
        <f t="shared" si="160"/>
        <v>CUMPLIDO</v>
      </c>
      <c r="W544" s="148" t="str">
        <f t="shared" si="161"/>
        <v>CUMPLIDO</v>
      </c>
      <c r="X544" s="149" t="s">
        <v>500</v>
      </c>
      <c r="Y544" s="149" t="s">
        <v>356</v>
      </c>
      <c r="Z544" s="149">
        <f t="shared" si="151"/>
        <v>1</v>
      </c>
      <c r="AA544" s="149" t="str">
        <f t="shared" si="155"/>
        <v>H155R14 - 1</v>
      </c>
      <c r="AB544" s="60">
        <f t="shared" si="153"/>
        <v>5</v>
      </c>
      <c r="AC544" s="60">
        <f t="shared" si="150"/>
        <v>5</v>
      </c>
      <c r="AD544" s="60" t="str">
        <f t="shared" si="163"/>
        <v>H155R14.</v>
      </c>
      <c r="AE544" s="60" t="str">
        <f t="shared" si="164"/>
        <v>H155R14</v>
      </c>
      <c r="AF544" s="68"/>
      <c r="AG544" s="68"/>
      <c r="AH544" s="68"/>
      <c r="AI544" s="15"/>
      <c r="AJ544" s="15"/>
      <c r="AK544" s="15"/>
      <c r="AL544" s="15"/>
      <c r="AM544" s="15"/>
      <c r="AN544" s="15"/>
      <c r="AO544" s="15"/>
    </row>
    <row r="545" spans="1:41" s="2" customFormat="1" ht="249.95" customHeight="1" x14ac:dyDescent="0.2">
      <c r="A545" s="79">
        <f t="shared" si="152"/>
        <v>483</v>
      </c>
      <c r="B545" s="90">
        <v>544</v>
      </c>
      <c r="C545" s="109" t="s">
        <v>2528</v>
      </c>
      <c r="D545" s="93" t="s">
        <v>30</v>
      </c>
      <c r="E545" s="95" t="s">
        <v>2878</v>
      </c>
      <c r="F545" s="95" t="s">
        <v>148</v>
      </c>
      <c r="G545" s="102" t="s">
        <v>858</v>
      </c>
      <c r="H545" s="103" t="s">
        <v>1717</v>
      </c>
      <c r="I545" s="132" t="s">
        <v>61</v>
      </c>
      <c r="J545" s="132">
        <v>3</v>
      </c>
      <c r="K545" s="110">
        <v>43040</v>
      </c>
      <c r="L545" s="110">
        <v>43342</v>
      </c>
      <c r="M545" s="117">
        <f t="shared" si="154"/>
        <v>43.142857142857146</v>
      </c>
      <c r="N545" s="132" t="s">
        <v>23</v>
      </c>
      <c r="O545" s="108">
        <v>3</v>
      </c>
      <c r="P545" s="79"/>
      <c r="Q545" s="88">
        <f t="shared" si="156"/>
        <v>100</v>
      </c>
      <c r="R545" s="89">
        <f t="shared" si="157"/>
        <v>43.142857142857146</v>
      </c>
      <c r="S545" s="89">
        <f t="shared" ca="1" si="158"/>
        <v>43.142857142857146</v>
      </c>
      <c r="T545" s="89">
        <f t="shared" ca="1" si="159"/>
        <v>43.142857142857146</v>
      </c>
      <c r="U545" s="90" t="str">
        <f t="shared" si="162"/>
        <v>SI</v>
      </c>
      <c r="V545" s="148" t="str">
        <f t="shared" si="160"/>
        <v>CUMPLIDO</v>
      </c>
      <c r="W545" s="148" t="str">
        <f t="shared" si="161"/>
        <v>CUMPLIDO</v>
      </c>
      <c r="X545" s="149" t="s">
        <v>500</v>
      </c>
      <c r="Y545" s="149" t="s">
        <v>357</v>
      </c>
      <c r="Z545" s="149">
        <f t="shared" si="151"/>
        <v>1</v>
      </c>
      <c r="AA545" s="149" t="str">
        <f t="shared" si="155"/>
        <v>H156R14 - 1</v>
      </c>
      <c r="AB545" s="60">
        <f t="shared" si="153"/>
        <v>5</v>
      </c>
      <c r="AC545" s="60">
        <f t="shared" si="150"/>
        <v>5</v>
      </c>
      <c r="AD545" s="60" t="str">
        <f t="shared" si="163"/>
        <v>H156R14.</v>
      </c>
      <c r="AE545" s="60" t="str">
        <f t="shared" si="164"/>
        <v>H156R14</v>
      </c>
      <c r="AF545" s="68"/>
      <c r="AG545" s="68"/>
      <c r="AH545" s="68"/>
      <c r="AI545" s="15"/>
      <c r="AJ545" s="15"/>
      <c r="AK545" s="15"/>
      <c r="AL545" s="15"/>
      <c r="AM545" s="15"/>
      <c r="AN545" s="15"/>
      <c r="AO545" s="15"/>
    </row>
    <row r="546" spans="1:41" s="2" customFormat="1" ht="249.95" customHeight="1" x14ac:dyDescent="0.2">
      <c r="A546" s="79">
        <f t="shared" si="152"/>
        <v>484</v>
      </c>
      <c r="B546" s="90">
        <v>545</v>
      </c>
      <c r="C546" s="109" t="s">
        <v>2527</v>
      </c>
      <c r="D546" s="93" t="s">
        <v>30</v>
      </c>
      <c r="E546" s="95" t="s">
        <v>2879</v>
      </c>
      <c r="F546" s="95" t="s">
        <v>149</v>
      </c>
      <c r="G546" s="102" t="s">
        <v>1730</v>
      </c>
      <c r="H546" s="102" t="s">
        <v>1731</v>
      </c>
      <c r="I546" s="132" t="s">
        <v>8</v>
      </c>
      <c r="J546" s="132">
        <v>1</v>
      </c>
      <c r="K546" s="110">
        <v>43040</v>
      </c>
      <c r="L546" s="110">
        <v>43189</v>
      </c>
      <c r="M546" s="117">
        <f t="shared" si="154"/>
        <v>21.285714285714285</v>
      </c>
      <c r="N546" s="132" t="s">
        <v>2244</v>
      </c>
      <c r="O546" s="85">
        <v>1</v>
      </c>
      <c r="P546" s="79"/>
      <c r="Q546" s="88">
        <f t="shared" si="156"/>
        <v>100</v>
      </c>
      <c r="R546" s="89">
        <f t="shared" si="157"/>
        <v>21.285714285714285</v>
      </c>
      <c r="S546" s="89">
        <f t="shared" ca="1" si="158"/>
        <v>21.285714285714285</v>
      </c>
      <c r="T546" s="89">
        <f t="shared" ca="1" si="159"/>
        <v>21.285714285714285</v>
      </c>
      <c r="U546" s="90" t="str">
        <f t="shared" si="162"/>
        <v>SI</v>
      </c>
      <c r="V546" s="148" t="str">
        <f t="shared" si="160"/>
        <v>CUMPLIDO</v>
      </c>
      <c r="W546" s="148" t="str">
        <f t="shared" si="161"/>
        <v>CUMPLIDO</v>
      </c>
      <c r="X546" s="149" t="s">
        <v>500</v>
      </c>
      <c r="Y546" s="149" t="s">
        <v>358</v>
      </c>
      <c r="Z546" s="149">
        <f t="shared" si="151"/>
        <v>1</v>
      </c>
      <c r="AA546" s="149" t="str">
        <f t="shared" si="155"/>
        <v>H157R14 - 1</v>
      </c>
      <c r="AB546" s="60">
        <f t="shared" si="153"/>
        <v>5</v>
      </c>
      <c r="AC546" s="60">
        <f t="shared" si="150"/>
        <v>5</v>
      </c>
      <c r="AD546" s="60" t="str">
        <f t="shared" si="163"/>
        <v>H157R14.</v>
      </c>
      <c r="AE546" s="60" t="str">
        <f t="shared" si="164"/>
        <v>H157R14</v>
      </c>
      <c r="AF546" s="68"/>
      <c r="AG546" s="68"/>
      <c r="AH546" s="68"/>
      <c r="AI546" s="15"/>
      <c r="AJ546" s="15"/>
      <c r="AK546" s="15"/>
      <c r="AL546" s="15"/>
      <c r="AM546" s="15"/>
      <c r="AN546" s="15"/>
      <c r="AO546" s="15"/>
    </row>
    <row r="547" spans="1:41" s="2" customFormat="1" ht="249.95" customHeight="1" x14ac:dyDescent="0.2">
      <c r="A547" s="79">
        <f t="shared" si="152"/>
        <v>485</v>
      </c>
      <c r="B547" s="90">
        <v>546</v>
      </c>
      <c r="C547" s="109" t="s">
        <v>2528</v>
      </c>
      <c r="D547" s="93" t="s">
        <v>32</v>
      </c>
      <c r="E547" s="95" t="s">
        <v>1910</v>
      </c>
      <c r="F547" s="95" t="s">
        <v>150</v>
      </c>
      <c r="G547" s="115" t="s">
        <v>1157</v>
      </c>
      <c r="H547" s="115" t="s">
        <v>1115</v>
      </c>
      <c r="I547" s="90" t="s">
        <v>1158</v>
      </c>
      <c r="J547" s="90">
        <v>1</v>
      </c>
      <c r="K547" s="116">
        <v>43040</v>
      </c>
      <c r="L547" s="116">
        <v>43069</v>
      </c>
      <c r="M547" s="117">
        <f t="shared" si="154"/>
        <v>4.1428571428571432</v>
      </c>
      <c r="N547" s="79" t="s">
        <v>1104</v>
      </c>
      <c r="O547" s="79">
        <v>1</v>
      </c>
      <c r="P547" s="79"/>
      <c r="Q547" s="88">
        <f t="shared" si="156"/>
        <v>100</v>
      </c>
      <c r="R547" s="89">
        <f t="shared" si="157"/>
        <v>4.1428571428571432</v>
      </c>
      <c r="S547" s="89">
        <f t="shared" ca="1" si="158"/>
        <v>4.1428571428571432</v>
      </c>
      <c r="T547" s="89">
        <f t="shared" ca="1" si="159"/>
        <v>4.1428571428571432</v>
      </c>
      <c r="U547" s="90" t="str">
        <f t="shared" si="162"/>
        <v>SI</v>
      </c>
      <c r="V547" s="148" t="str">
        <f t="shared" si="160"/>
        <v>CUMPLIDO</v>
      </c>
      <c r="W547" s="148" t="str">
        <f t="shared" si="161"/>
        <v>CUMPLIDO</v>
      </c>
      <c r="X547" s="149" t="s">
        <v>500</v>
      </c>
      <c r="Y547" s="149" t="s">
        <v>359</v>
      </c>
      <c r="Z547" s="149">
        <f t="shared" si="151"/>
        <v>1</v>
      </c>
      <c r="AA547" s="149" t="str">
        <f t="shared" si="155"/>
        <v>H158R14 - 1</v>
      </c>
      <c r="AB547" s="60">
        <f t="shared" si="153"/>
        <v>5</v>
      </c>
      <c r="AC547" s="60">
        <f t="shared" si="150"/>
        <v>5</v>
      </c>
      <c r="AD547" s="60" t="str">
        <f t="shared" si="163"/>
        <v>H158R14.</v>
      </c>
      <c r="AE547" s="60" t="str">
        <f t="shared" si="164"/>
        <v>H158R14</v>
      </c>
      <c r="AF547" s="68"/>
      <c r="AG547" s="68"/>
      <c r="AH547" s="68"/>
      <c r="AI547" s="15"/>
      <c r="AJ547" s="15"/>
      <c r="AK547" s="15"/>
      <c r="AL547" s="15"/>
      <c r="AM547" s="15"/>
      <c r="AN547" s="15"/>
      <c r="AO547" s="15"/>
    </row>
    <row r="548" spans="1:41" s="2" customFormat="1" ht="249.95" customHeight="1" x14ac:dyDescent="0.2">
      <c r="A548" s="79">
        <f t="shared" si="152"/>
        <v>486</v>
      </c>
      <c r="B548" s="90">
        <v>547</v>
      </c>
      <c r="C548" s="109" t="s">
        <v>2527</v>
      </c>
      <c r="D548" s="93" t="s">
        <v>30</v>
      </c>
      <c r="E548" s="95" t="s">
        <v>1070</v>
      </c>
      <c r="F548" s="95" t="s">
        <v>1072</v>
      </c>
      <c r="G548" s="115" t="s">
        <v>1911</v>
      </c>
      <c r="H548" s="115" t="s">
        <v>1066</v>
      </c>
      <c r="I548" s="90" t="s">
        <v>1067</v>
      </c>
      <c r="J548" s="90">
        <v>1</v>
      </c>
      <c r="K548" s="116">
        <v>43040</v>
      </c>
      <c r="L548" s="116">
        <v>43099</v>
      </c>
      <c r="M548" s="117">
        <f t="shared" si="154"/>
        <v>8.4285714285714288</v>
      </c>
      <c r="N548" s="79" t="s">
        <v>1038</v>
      </c>
      <c r="O548" s="85">
        <v>1</v>
      </c>
      <c r="P548" s="79"/>
      <c r="Q548" s="88">
        <f t="shared" si="156"/>
        <v>100</v>
      </c>
      <c r="R548" s="89">
        <f t="shared" si="157"/>
        <v>8.4285714285714288</v>
      </c>
      <c r="S548" s="89">
        <f t="shared" ca="1" si="158"/>
        <v>8.4285714285714288</v>
      </c>
      <c r="T548" s="89">
        <f t="shared" ca="1" si="159"/>
        <v>8.4285714285714288</v>
      </c>
      <c r="U548" s="90" t="str">
        <f t="shared" si="162"/>
        <v>SI</v>
      </c>
      <c r="V548" s="148" t="str">
        <f t="shared" si="160"/>
        <v>CUMPLIDO</v>
      </c>
      <c r="W548" s="148" t="str">
        <f t="shared" si="161"/>
        <v>CUMPLIDO</v>
      </c>
      <c r="X548" s="149" t="s">
        <v>500</v>
      </c>
      <c r="Y548" s="149" t="s">
        <v>360</v>
      </c>
      <c r="Z548" s="149">
        <f t="shared" si="151"/>
        <v>1</v>
      </c>
      <c r="AA548" s="149" t="str">
        <f t="shared" si="155"/>
        <v>H159R14 - 1</v>
      </c>
      <c r="AB548" s="60">
        <f t="shared" si="153"/>
        <v>5</v>
      </c>
      <c r="AC548" s="60">
        <f t="shared" si="150"/>
        <v>5</v>
      </c>
      <c r="AD548" s="60" t="str">
        <f t="shared" si="163"/>
        <v>H159R14.</v>
      </c>
      <c r="AE548" s="60" t="str">
        <f t="shared" si="164"/>
        <v>H159R14</v>
      </c>
      <c r="AF548" s="68"/>
      <c r="AG548" s="68"/>
      <c r="AH548" s="68"/>
      <c r="AI548" s="15"/>
      <c r="AJ548" s="15"/>
      <c r="AK548" s="15"/>
      <c r="AL548" s="15"/>
      <c r="AM548" s="15"/>
      <c r="AN548" s="15"/>
      <c r="AO548" s="15"/>
    </row>
    <row r="549" spans="1:41" s="2" customFormat="1" ht="249.95" customHeight="1" x14ac:dyDescent="0.2">
      <c r="A549" s="79"/>
      <c r="B549" s="90">
        <v>548</v>
      </c>
      <c r="C549" s="109"/>
      <c r="D549" s="93" t="s">
        <v>30</v>
      </c>
      <c r="E549" s="95" t="s">
        <v>1071</v>
      </c>
      <c r="F549" s="95" t="s">
        <v>1072</v>
      </c>
      <c r="G549" s="115" t="s">
        <v>1912</v>
      </c>
      <c r="H549" s="115" t="s">
        <v>1068</v>
      </c>
      <c r="I549" s="90" t="s">
        <v>1069</v>
      </c>
      <c r="J549" s="90">
        <v>1</v>
      </c>
      <c r="K549" s="116">
        <v>43049</v>
      </c>
      <c r="L549" s="116">
        <v>43099</v>
      </c>
      <c r="M549" s="117">
        <f t="shared" si="154"/>
        <v>7.1428571428571432</v>
      </c>
      <c r="N549" s="79" t="s">
        <v>1038</v>
      </c>
      <c r="O549" s="85">
        <v>1</v>
      </c>
      <c r="P549" s="79"/>
      <c r="Q549" s="88">
        <f t="shared" si="156"/>
        <v>100</v>
      </c>
      <c r="R549" s="89">
        <f t="shared" si="157"/>
        <v>7.1428571428571432</v>
      </c>
      <c r="S549" s="89">
        <f t="shared" ca="1" si="158"/>
        <v>7.1428571428571432</v>
      </c>
      <c r="T549" s="89">
        <f t="shared" ca="1" si="159"/>
        <v>7.1428571428571432</v>
      </c>
      <c r="U549" s="90" t="str">
        <f t="shared" si="162"/>
        <v>NO</v>
      </c>
      <c r="V549" s="148" t="str">
        <f t="shared" si="160"/>
        <v>CUMPLIDO</v>
      </c>
      <c r="W549" s="148" t="str">
        <f t="shared" si="161"/>
        <v/>
      </c>
      <c r="X549" s="149" t="s">
        <v>500</v>
      </c>
      <c r="Y549" s="149" t="s">
        <v>360</v>
      </c>
      <c r="Z549" s="149">
        <f t="shared" si="151"/>
        <v>2</v>
      </c>
      <c r="AA549" s="149" t="str">
        <f t="shared" si="155"/>
        <v>H159R14 - 2</v>
      </c>
      <c r="AB549" s="60">
        <f t="shared" si="153"/>
        <v>5</v>
      </c>
      <c r="AC549" s="60">
        <f t="shared" si="150"/>
        <v>5</v>
      </c>
      <c r="AD549" s="60" t="str">
        <f t="shared" si="163"/>
        <v>H159R14.</v>
      </c>
      <c r="AE549" s="60" t="str">
        <f t="shared" si="164"/>
        <v>H159R14</v>
      </c>
      <c r="AF549" s="68"/>
      <c r="AG549" s="68"/>
      <c r="AH549" s="68"/>
      <c r="AI549" s="15"/>
      <c r="AJ549" s="15"/>
      <c r="AK549" s="15"/>
      <c r="AL549" s="15"/>
      <c r="AM549" s="15"/>
      <c r="AN549" s="15"/>
      <c r="AO549" s="15"/>
    </row>
    <row r="550" spans="1:41" s="2" customFormat="1" ht="249.95" customHeight="1" x14ac:dyDescent="0.2">
      <c r="A550" s="79">
        <v>487</v>
      </c>
      <c r="B550" s="90">
        <v>549</v>
      </c>
      <c r="C550" s="109" t="s">
        <v>2528</v>
      </c>
      <c r="D550" s="93" t="s">
        <v>31</v>
      </c>
      <c r="E550" s="95" t="s">
        <v>1159</v>
      </c>
      <c r="F550" s="95" t="s">
        <v>151</v>
      </c>
      <c r="G550" s="115" t="s">
        <v>1160</v>
      </c>
      <c r="H550" s="115" t="s">
        <v>1161</v>
      </c>
      <c r="I550" s="90" t="s">
        <v>1162</v>
      </c>
      <c r="J550" s="90">
        <v>1</v>
      </c>
      <c r="K550" s="116">
        <v>43040</v>
      </c>
      <c r="L550" s="116">
        <v>43099</v>
      </c>
      <c r="M550" s="117">
        <f t="shared" si="154"/>
        <v>8.4285714285714288</v>
      </c>
      <c r="N550" s="79" t="s">
        <v>1104</v>
      </c>
      <c r="O550" s="79">
        <v>1</v>
      </c>
      <c r="P550" s="79"/>
      <c r="Q550" s="88">
        <f t="shared" si="156"/>
        <v>100</v>
      </c>
      <c r="R550" s="89">
        <f t="shared" si="157"/>
        <v>8.4285714285714288</v>
      </c>
      <c r="S550" s="89">
        <f t="shared" ca="1" si="158"/>
        <v>8.4285714285714288</v>
      </c>
      <c r="T550" s="89">
        <f t="shared" ca="1" si="159"/>
        <v>8.4285714285714288</v>
      </c>
      <c r="U550" s="90" t="str">
        <f t="shared" si="162"/>
        <v>SI</v>
      </c>
      <c r="V550" s="148" t="str">
        <f t="shared" si="160"/>
        <v>CUMPLIDO</v>
      </c>
      <c r="W550" s="148" t="str">
        <f t="shared" si="161"/>
        <v>CUMPLIDO</v>
      </c>
      <c r="X550" s="149" t="s">
        <v>500</v>
      </c>
      <c r="Y550" s="149" t="s">
        <v>361</v>
      </c>
      <c r="Z550" s="149">
        <f t="shared" si="151"/>
        <v>1</v>
      </c>
      <c r="AA550" s="149" t="str">
        <f t="shared" si="155"/>
        <v>H160R14 - 1</v>
      </c>
      <c r="AB550" s="60">
        <f t="shared" si="153"/>
        <v>5</v>
      </c>
      <c r="AC550" s="60">
        <f t="shared" si="150"/>
        <v>5</v>
      </c>
      <c r="AD550" s="60" t="str">
        <f t="shared" si="163"/>
        <v>H160R14.</v>
      </c>
      <c r="AE550" s="60" t="str">
        <f t="shared" si="164"/>
        <v>H160R14</v>
      </c>
      <c r="AF550" s="68"/>
      <c r="AG550" s="68"/>
      <c r="AH550" s="68"/>
      <c r="AI550" s="15"/>
      <c r="AJ550" s="15"/>
      <c r="AK550" s="15"/>
      <c r="AL550" s="15"/>
      <c r="AM550" s="15"/>
      <c r="AN550" s="15"/>
      <c r="AO550" s="15"/>
    </row>
    <row r="551" spans="1:41" s="2" customFormat="1" ht="159" customHeight="1" x14ac:dyDescent="0.2">
      <c r="A551" s="79">
        <f t="shared" si="152"/>
        <v>488</v>
      </c>
      <c r="B551" s="90">
        <v>550</v>
      </c>
      <c r="C551" s="109" t="s">
        <v>2527</v>
      </c>
      <c r="D551" s="93" t="s">
        <v>46</v>
      </c>
      <c r="E551" s="95" t="s">
        <v>2516</v>
      </c>
      <c r="F551" s="95" t="s">
        <v>1931</v>
      </c>
      <c r="G551" s="115" t="s">
        <v>1926</v>
      </c>
      <c r="H551" s="115" t="s">
        <v>1959</v>
      </c>
      <c r="I551" s="90" t="s">
        <v>1960</v>
      </c>
      <c r="J551" s="90">
        <v>1</v>
      </c>
      <c r="K551" s="116">
        <v>43132</v>
      </c>
      <c r="L551" s="116">
        <v>43159</v>
      </c>
      <c r="M551" s="117">
        <v>8.1428571428571423</v>
      </c>
      <c r="N551" s="90" t="s">
        <v>1715</v>
      </c>
      <c r="O551" s="85">
        <v>0.56999999999999995</v>
      </c>
      <c r="P551" s="90"/>
      <c r="Q551" s="88">
        <f t="shared" si="156"/>
        <v>56.999999999999993</v>
      </c>
      <c r="R551" s="89">
        <f t="shared" si="157"/>
        <v>4.6414285714285706</v>
      </c>
      <c r="S551" s="89">
        <f t="shared" ca="1" si="158"/>
        <v>4.6414285714285706</v>
      </c>
      <c r="T551" s="89">
        <f t="shared" ca="1" si="159"/>
        <v>8.1428571428571423</v>
      </c>
      <c r="U551" s="90" t="str">
        <f t="shared" ca="1" si="162"/>
        <v>NO</v>
      </c>
      <c r="V551" s="148" t="str">
        <f t="shared" ca="1" si="160"/>
        <v>VENCIDO</v>
      </c>
      <c r="W551" s="148" t="str">
        <f t="shared" ca="1" si="161"/>
        <v>VENCIDO</v>
      </c>
      <c r="X551" s="149" t="s">
        <v>500</v>
      </c>
      <c r="Y551" s="149" t="s">
        <v>362</v>
      </c>
      <c r="Z551" s="149">
        <f t="shared" si="151"/>
        <v>1</v>
      </c>
      <c r="AA551" s="149" t="str">
        <f t="shared" si="155"/>
        <v>H161R14 - 1</v>
      </c>
      <c r="AB551" s="60">
        <f t="shared" ca="1" si="153"/>
        <v>1</v>
      </c>
      <c r="AC551" s="60">
        <f t="shared" ca="1" si="150"/>
        <v>1</v>
      </c>
      <c r="AD551" s="60" t="str">
        <f t="shared" si="163"/>
        <v>H161R14</v>
      </c>
      <c r="AE551" s="60" t="str">
        <f t="shared" si="164"/>
        <v>H161R14</v>
      </c>
      <c r="AF551" s="69"/>
      <c r="AG551" s="69"/>
      <c r="AH551" s="69"/>
    </row>
    <row r="552" spans="1:41" s="2" customFormat="1" ht="249.95" customHeight="1" x14ac:dyDescent="0.2">
      <c r="A552" s="79">
        <f t="shared" si="152"/>
        <v>489</v>
      </c>
      <c r="B552" s="90">
        <v>551</v>
      </c>
      <c r="C552" s="109" t="s">
        <v>2527</v>
      </c>
      <c r="D552" s="93" t="s">
        <v>46</v>
      </c>
      <c r="E552" s="95" t="s">
        <v>2883</v>
      </c>
      <c r="F552" s="95" t="s">
        <v>152</v>
      </c>
      <c r="G552" s="115" t="s">
        <v>1619</v>
      </c>
      <c r="H552" s="115" t="s">
        <v>1620</v>
      </c>
      <c r="I552" s="90" t="s">
        <v>8</v>
      </c>
      <c r="J552" s="90">
        <v>1</v>
      </c>
      <c r="K552" s="116">
        <v>43040</v>
      </c>
      <c r="L552" s="116">
        <v>43099</v>
      </c>
      <c r="M552" s="117">
        <f t="shared" si="154"/>
        <v>8.4285714285714288</v>
      </c>
      <c r="N552" s="79" t="s">
        <v>1622</v>
      </c>
      <c r="O552" s="85">
        <v>1</v>
      </c>
      <c r="P552" s="79"/>
      <c r="Q552" s="88">
        <f t="shared" si="156"/>
        <v>100</v>
      </c>
      <c r="R552" s="89">
        <f t="shared" si="157"/>
        <v>8.4285714285714288</v>
      </c>
      <c r="S552" s="89">
        <f t="shared" ca="1" si="158"/>
        <v>8.4285714285714288</v>
      </c>
      <c r="T552" s="89">
        <f t="shared" ca="1" si="159"/>
        <v>8.4285714285714288</v>
      </c>
      <c r="U552" s="90" t="str">
        <f t="shared" si="162"/>
        <v>SI</v>
      </c>
      <c r="V552" s="148" t="str">
        <f t="shared" si="160"/>
        <v>CUMPLIDO</v>
      </c>
      <c r="W552" s="148" t="str">
        <f t="shared" si="161"/>
        <v>CUMPLIDO</v>
      </c>
      <c r="X552" s="149" t="s">
        <v>500</v>
      </c>
      <c r="Y552" s="149" t="s">
        <v>363</v>
      </c>
      <c r="Z552" s="149">
        <f t="shared" si="151"/>
        <v>1</v>
      </c>
      <c r="AA552" s="149" t="str">
        <f t="shared" si="155"/>
        <v>H162R14 - 1</v>
      </c>
      <c r="AB552" s="60">
        <f t="shared" si="153"/>
        <v>5</v>
      </c>
      <c r="AC552" s="60">
        <f t="shared" ref="AC552:AC567" si="165">IF(Z553=Z552+1,MIN(AB552,AC553),AB552)</f>
        <v>5</v>
      </c>
      <c r="AD552" s="60" t="str">
        <f t="shared" si="163"/>
        <v>H162R14.</v>
      </c>
      <c r="AE552" s="60" t="str">
        <f t="shared" si="164"/>
        <v>H162R14</v>
      </c>
      <c r="AF552" s="68"/>
      <c r="AG552" s="68"/>
      <c r="AH552" s="68"/>
      <c r="AI552" s="15"/>
      <c r="AJ552" s="15"/>
      <c r="AK552" s="15"/>
      <c r="AL552" s="15"/>
      <c r="AM552" s="15"/>
      <c r="AN552" s="15"/>
      <c r="AO552" s="15"/>
    </row>
    <row r="553" spans="1:41" s="2" customFormat="1" ht="249.95" customHeight="1" x14ac:dyDescent="0.2">
      <c r="A553" s="79">
        <f t="shared" si="152"/>
        <v>490</v>
      </c>
      <c r="B553" s="90">
        <v>552</v>
      </c>
      <c r="C553" s="109" t="s">
        <v>2527</v>
      </c>
      <c r="D553" s="93" t="s">
        <v>45</v>
      </c>
      <c r="E553" s="95" t="s">
        <v>2884</v>
      </c>
      <c r="F553" s="95" t="s">
        <v>153</v>
      </c>
      <c r="G553" s="115" t="s">
        <v>1621</v>
      </c>
      <c r="H553" s="115" t="s">
        <v>8</v>
      </c>
      <c r="I553" s="90" t="s">
        <v>8</v>
      </c>
      <c r="J553" s="90">
        <v>1</v>
      </c>
      <c r="K553" s="116">
        <v>43040</v>
      </c>
      <c r="L553" s="116">
        <v>43099</v>
      </c>
      <c r="M553" s="117">
        <f t="shared" si="154"/>
        <v>8.4285714285714288</v>
      </c>
      <c r="N553" s="79" t="s">
        <v>1482</v>
      </c>
      <c r="O553" s="85">
        <v>0.5</v>
      </c>
      <c r="P553" s="79"/>
      <c r="Q553" s="88">
        <f t="shared" si="156"/>
        <v>50</v>
      </c>
      <c r="R553" s="89">
        <f t="shared" si="157"/>
        <v>4.2142857142857144</v>
      </c>
      <c r="S553" s="89">
        <f t="shared" ca="1" si="158"/>
        <v>4.2142857142857144</v>
      </c>
      <c r="T553" s="89">
        <f t="shared" ca="1" si="159"/>
        <v>8.4285714285714288</v>
      </c>
      <c r="U553" s="90" t="str">
        <f t="shared" ca="1" si="162"/>
        <v>NO</v>
      </c>
      <c r="V553" s="148" t="str">
        <f t="shared" ca="1" si="160"/>
        <v>VENCIDO</v>
      </c>
      <c r="W553" s="148" t="str">
        <f t="shared" ca="1" si="161"/>
        <v>VENCIDO</v>
      </c>
      <c r="X553" s="149" t="s">
        <v>500</v>
      </c>
      <c r="Y553" s="149" t="s">
        <v>364</v>
      </c>
      <c r="Z553" s="149">
        <f t="shared" si="151"/>
        <v>1</v>
      </c>
      <c r="AA553" s="149" t="str">
        <f t="shared" si="155"/>
        <v>H163R14 - 1</v>
      </c>
      <c r="AB553" s="60">
        <f t="shared" ca="1" si="153"/>
        <v>1</v>
      </c>
      <c r="AC553" s="60">
        <f t="shared" ca="1" si="165"/>
        <v>1</v>
      </c>
      <c r="AD553" s="60" t="str">
        <f t="shared" si="163"/>
        <v>H163R14.</v>
      </c>
      <c r="AE553" s="60" t="str">
        <f t="shared" si="164"/>
        <v>H163R14</v>
      </c>
      <c r="AF553" s="68"/>
      <c r="AG553" s="68"/>
      <c r="AH553" s="68"/>
      <c r="AI553" s="15"/>
      <c r="AJ553" s="15"/>
      <c r="AK553" s="15"/>
      <c r="AL553" s="15"/>
      <c r="AM553" s="15"/>
      <c r="AN553" s="15"/>
      <c r="AO553" s="15"/>
    </row>
    <row r="554" spans="1:41" s="2" customFormat="1" ht="249.95" customHeight="1" x14ac:dyDescent="0.2">
      <c r="A554" s="79">
        <f t="shared" si="152"/>
        <v>491</v>
      </c>
      <c r="B554" s="90">
        <v>553</v>
      </c>
      <c r="C554" s="109" t="s">
        <v>2528</v>
      </c>
      <c r="D554" s="93" t="s">
        <v>31</v>
      </c>
      <c r="E554" s="95" t="s">
        <v>1166</v>
      </c>
      <c r="F554" s="95" t="s">
        <v>154</v>
      </c>
      <c r="G554" s="115" t="s">
        <v>1163</v>
      </c>
      <c r="H554" s="115" t="s">
        <v>1164</v>
      </c>
      <c r="I554" s="90" t="s">
        <v>1165</v>
      </c>
      <c r="J554" s="90">
        <v>1</v>
      </c>
      <c r="K554" s="116">
        <v>43040</v>
      </c>
      <c r="L554" s="116">
        <v>43069</v>
      </c>
      <c r="M554" s="117">
        <f t="shared" si="154"/>
        <v>4.1428571428571432</v>
      </c>
      <c r="N554" s="79" t="s">
        <v>1104</v>
      </c>
      <c r="O554" s="79">
        <v>1</v>
      </c>
      <c r="P554" s="79" t="s">
        <v>2842</v>
      </c>
      <c r="Q554" s="88">
        <f t="shared" si="156"/>
        <v>100</v>
      </c>
      <c r="R554" s="89">
        <f t="shared" si="157"/>
        <v>4.1428571428571432</v>
      </c>
      <c r="S554" s="89">
        <f t="shared" ca="1" si="158"/>
        <v>4.1428571428571432</v>
      </c>
      <c r="T554" s="89">
        <f t="shared" ca="1" si="159"/>
        <v>4.1428571428571432</v>
      </c>
      <c r="U554" s="90" t="str">
        <f t="shared" si="162"/>
        <v>SI</v>
      </c>
      <c r="V554" s="148" t="str">
        <f t="shared" si="160"/>
        <v>CUMPLIDO</v>
      </c>
      <c r="W554" s="148" t="str">
        <f t="shared" si="161"/>
        <v>CUMPLIDO</v>
      </c>
      <c r="X554" s="149" t="s">
        <v>500</v>
      </c>
      <c r="Y554" s="149" t="s">
        <v>365</v>
      </c>
      <c r="Z554" s="149">
        <f t="shared" si="151"/>
        <v>1</v>
      </c>
      <c r="AA554" s="149" t="str">
        <f t="shared" si="155"/>
        <v>H164R14 - 1</v>
      </c>
      <c r="AB554" s="60">
        <f t="shared" si="153"/>
        <v>5</v>
      </c>
      <c r="AC554" s="60">
        <f t="shared" si="165"/>
        <v>5</v>
      </c>
      <c r="AD554" s="60" t="str">
        <f t="shared" si="163"/>
        <v>H164R14.</v>
      </c>
      <c r="AE554" s="60" t="str">
        <f t="shared" si="164"/>
        <v>H164R14</v>
      </c>
      <c r="AF554" s="68"/>
      <c r="AG554" s="68"/>
      <c r="AH554" s="68"/>
      <c r="AI554" s="15"/>
      <c r="AJ554" s="15"/>
      <c r="AK554" s="15"/>
      <c r="AL554" s="15"/>
      <c r="AM554" s="15"/>
      <c r="AN554" s="15"/>
      <c r="AO554" s="15"/>
    </row>
    <row r="555" spans="1:41" s="2" customFormat="1" ht="249.95" customHeight="1" x14ac:dyDescent="0.2">
      <c r="A555" s="79">
        <f t="shared" si="152"/>
        <v>492</v>
      </c>
      <c r="B555" s="90">
        <v>554</v>
      </c>
      <c r="C555" s="109" t="s">
        <v>2528</v>
      </c>
      <c r="D555" s="93" t="s">
        <v>31</v>
      </c>
      <c r="E555" s="95" t="s">
        <v>1167</v>
      </c>
      <c r="F555" s="95" t="s">
        <v>155</v>
      </c>
      <c r="G555" s="115" t="s">
        <v>1168</v>
      </c>
      <c r="H555" s="115" t="s">
        <v>1169</v>
      </c>
      <c r="I555" s="90" t="s">
        <v>8</v>
      </c>
      <c r="J555" s="90">
        <v>1</v>
      </c>
      <c r="K555" s="116">
        <v>43040</v>
      </c>
      <c r="L555" s="116">
        <v>43069</v>
      </c>
      <c r="M555" s="117">
        <f t="shared" si="154"/>
        <v>4.1428571428571432</v>
      </c>
      <c r="N555" s="79" t="s">
        <v>1104</v>
      </c>
      <c r="O555" s="79">
        <v>1</v>
      </c>
      <c r="P555" s="79"/>
      <c r="Q555" s="88">
        <f t="shared" si="156"/>
        <v>100</v>
      </c>
      <c r="R555" s="89">
        <f t="shared" si="157"/>
        <v>4.1428571428571432</v>
      </c>
      <c r="S555" s="89">
        <f t="shared" ca="1" si="158"/>
        <v>4.1428571428571432</v>
      </c>
      <c r="T555" s="89">
        <f t="shared" ca="1" si="159"/>
        <v>4.1428571428571432</v>
      </c>
      <c r="U555" s="90" t="str">
        <f t="shared" si="162"/>
        <v>SI</v>
      </c>
      <c r="V555" s="148" t="str">
        <f t="shared" si="160"/>
        <v>CUMPLIDO</v>
      </c>
      <c r="W555" s="148" t="str">
        <f t="shared" si="161"/>
        <v>CUMPLIDO</v>
      </c>
      <c r="X555" s="149" t="s">
        <v>500</v>
      </c>
      <c r="Y555" s="149" t="s">
        <v>366</v>
      </c>
      <c r="Z555" s="149">
        <f t="shared" si="151"/>
        <v>1</v>
      </c>
      <c r="AA555" s="149" t="str">
        <f t="shared" si="155"/>
        <v>H168R14 - 1</v>
      </c>
      <c r="AB555" s="60">
        <f t="shared" si="153"/>
        <v>5</v>
      </c>
      <c r="AC555" s="60">
        <f t="shared" si="165"/>
        <v>5</v>
      </c>
      <c r="AD555" s="60" t="str">
        <f t="shared" si="163"/>
        <v>H168R14.</v>
      </c>
      <c r="AE555" s="60" t="str">
        <f t="shared" si="164"/>
        <v>H168R14</v>
      </c>
      <c r="AF555" s="68"/>
      <c r="AG555" s="68"/>
      <c r="AH555" s="68"/>
      <c r="AI555" s="15"/>
      <c r="AJ555" s="15"/>
      <c r="AK555" s="15"/>
      <c r="AL555" s="15"/>
      <c r="AM555" s="15"/>
      <c r="AN555" s="15"/>
      <c r="AO555" s="15"/>
    </row>
    <row r="556" spans="1:41" s="2" customFormat="1" ht="249.95" customHeight="1" x14ac:dyDescent="0.2">
      <c r="A556" s="79">
        <f t="shared" si="152"/>
        <v>493</v>
      </c>
      <c r="B556" s="90">
        <v>555</v>
      </c>
      <c r="C556" s="109" t="s">
        <v>2528</v>
      </c>
      <c r="D556" s="93" t="s">
        <v>48</v>
      </c>
      <c r="E556" s="95" t="s">
        <v>1173</v>
      </c>
      <c r="F556" s="95" t="s">
        <v>1172</v>
      </c>
      <c r="G556" s="115" t="s">
        <v>1170</v>
      </c>
      <c r="H556" s="115" t="s">
        <v>1171</v>
      </c>
      <c r="I556" s="90" t="s">
        <v>8</v>
      </c>
      <c r="J556" s="90">
        <v>1</v>
      </c>
      <c r="K556" s="116">
        <v>43160</v>
      </c>
      <c r="L556" s="116">
        <v>43281</v>
      </c>
      <c r="M556" s="117">
        <f t="shared" si="154"/>
        <v>17.285714285714285</v>
      </c>
      <c r="N556" s="79" t="s">
        <v>1104</v>
      </c>
      <c r="O556" s="85">
        <v>1</v>
      </c>
      <c r="P556" s="79"/>
      <c r="Q556" s="88">
        <f t="shared" si="156"/>
        <v>100</v>
      </c>
      <c r="R556" s="89">
        <f t="shared" si="157"/>
        <v>17.285714285714285</v>
      </c>
      <c r="S556" s="89">
        <f t="shared" ca="1" si="158"/>
        <v>17.285714285714285</v>
      </c>
      <c r="T556" s="89">
        <f t="shared" ca="1" si="159"/>
        <v>17.285714285714285</v>
      </c>
      <c r="U556" s="90" t="str">
        <f t="shared" si="162"/>
        <v>SI</v>
      </c>
      <c r="V556" s="148" t="str">
        <f t="shared" si="160"/>
        <v>CUMPLIDO</v>
      </c>
      <c r="W556" s="148" t="str">
        <f t="shared" si="161"/>
        <v>CUMPLIDO</v>
      </c>
      <c r="X556" s="149" t="s">
        <v>500</v>
      </c>
      <c r="Y556" s="149" t="s">
        <v>367</v>
      </c>
      <c r="Z556" s="149">
        <f t="shared" si="151"/>
        <v>1</v>
      </c>
      <c r="AA556" s="149" t="str">
        <f t="shared" si="155"/>
        <v>H169R14 - 1</v>
      </c>
      <c r="AB556" s="60">
        <f t="shared" si="153"/>
        <v>5</v>
      </c>
      <c r="AC556" s="60">
        <f t="shared" si="165"/>
        <v>5</v>
      </c>
      <c r="AD556" s="60" t="str">
        <f t="shared" si="163"/>
        <v>H169R14.</v>
      </c>
      <c r="AE556" s="60" t="str">
        <f t="shared" si="164"/>
        <v>H169R14</v>
      </c>
      <c r="AF556" s="68"/>
      <c r="AG556" s="68"/>
      <c r="AH556" s="68"/>
      <c r="AI556" s="15"/>
      <c r="AJ556" s="15"/>
      <c r="AK556" s="15"/>
      <c r="AL556" s="15"/>
      <c r="AM556" s="15"/>
      <c r="AN556" s="15"/>
      <c r="AO556" s="15"/>
    </row>
    <row r="557" spans="1:41" s="2" customFormat="1" ht="249.95" customHeight="1" x14ac:dyDescent="0.2">
      <c r="A557" s="79">
        <f t="shared" si="152"/>
        <v>494</v>
      </c>
      <c r="B557" s="90">
        <v>556</v>
      </c>
      <c r="C557" s="109" t="s">
        <v>2528</v>
      </c>
      <c r="D557" s="93" t="s">
        <v>31</v>
      </c>
      <c r="E557" s="95" t="s">
        <v>1174</v>
      </c>
      <c r="F557" s="95" t="s">
        <v>1175</v>
      </c>
      <c r="G557" s="115" t="s">
        <v>1176</v>
      </c>
      <c r="H557" s="115" t="s">
        <v>1177</v>
      </c>
      <c r="I557" s="90" t="s">
        <v>61</v>
      </c>
      <c r="J557" s="90">
        <v>3</v>
      </c>
      <c r="K557" s="116">
        <v>43040</v>
      </c>
      <c r="L557" s="116">
        <v>43311</v>
      </c>
      <c r="M557" s="117">
        <f t="shared" si="154"/>
        <v>38.714285714285715</v>
      </c>
      <c r="N557" s="79" t="s">
        <v>1104</v>
      </c>
      <c r="O557" s="85">
        <v>3</v>
      </c>
      <c r="P557" s="79" t="s">
        <v>2518</v>
      </c>
      <c r="Q557" s="88">
        <f t="shared" si="156"/>
        <v>100</v>
      </c>
      <c r="R557" s="89">
        <f t="shared" si="157"/>
        <v>38.714285714285715</v>
      </c>
      <c r="S557" s="89">
        <f t="shared" ca="1" si="158"/>
        <v>38.714285714285715</v>
      </c>
      <c r="T557" s="89">
        <f t="shared" ca="1" si="159"/>
        <v>38.714285714285715</v>
      </c>
      <c r="U557" s="90" t="str">
        <f t="shared" si="162"/>
        <v>SI</v>
      </c>
      <c r="V557" s="148" t="str">
        <f t="shared" si="160"/>
        <v>CUMPLIDO</v>
      </c>
      <c r="W557" s="148" t="str">
        <f t="shared" si="161"/>
        <v>CUMPLIDO</v>
      </c>
      <c r="X557" s="149" t="s">
        <v>500</v>
      </c>
      <c r="Y557" s="149" t="s">
        <v>368</v>
      </c>
      <c r="Z557" s="149">
        <f t="shared" si="151"/>
        <v>1</v>
      </c>
      <c r="AA557" s="149" t="str">
        <f t="shared" si="155"/>
        <v>H174R14 - 1</v>
      </c>
      <c r="AB557" s="60">
        <f t="shared" si="153"/>
        <v>5</v>
      </c>
      <c r="AC557" s="60">
        <f t="shared" si="165"/>
        <v>5</v>
      </c>
      <c r="AD557" s="60" t="str">
        <f t="shared" si="163"/>
        <v>H174R14.</v>
      </c>
      <c r="AE557" s="60" t="str">
        <f t="shared" si="164"/>
        <v>H174R14</v>
      </c>
      <c r="AF557" s="68"/>
      <c r="AG557" s="68"/>
      <c r="AH557" s="68"/>
      <c r="AI557" s="15"/>
      <c r="AJ557" s="15"/>
      <c r="AK557" s="15"/>
      <c r="AL557" s="15"/>
      <c r="AM557" s="15"/>
      <c r="AN557" s="15"/>
      <c r="AO557" s="15"/>
    </row>
    <row r="558" spans="1:41" s="2" customFormat="1" ht="249.95" customHeight="1" x14ac:dyDescent="0.2">
      <c r="A558" s="79">
        <f t="shared" si="152"/>
        <v>495</v>
      </c>
      <c r="B558" s="90">
        <v>557</v>
      </c>
      <c r="C558" s="109" t="s">
        <v>2528</v>
      </c>
      <c r="D558" s="93" t="s">
        <v>31</v>
      </c>
      <c r="E558" s="95" t="s">
        <v>1913</v>
      </c>
      <c r="F558" s="95" t="s">
        <v>156</v>
      </c>
      <c r="G558" s="115" t="s">
        <v>1178</v>
      </c>
      <c r="H558" s="115" t="s">
        <v>1179</v>
      </c>
      <c r="I558" s="90" t="s">
        <v>61</v>
      </c>
      <c r="J558" s="90">
        <v>4</v>
      </c>
      <c r="K558" s="116">
        <v>43040</v>
      </c>
      <c r="L558" s="116">
        <v>43403</v>
      </c>
      <c r="M558" s="117">
        <f t="shared" si="154"/>
        <v>51.857142857142854</v>
      </c>
      <c r="N558" s="79" t="s">
        <v>1104</v>
      </c>
      <c r="O558" s="108">
        <v>3.05</v>
      </c>
      <c r="P558" s="79"/>
      <c r="Q558" s="88">
        <f t="shared" si="156"/>
        <v>76.25</v>
      </c>
      <c r="R558" s="89">
        <f t="shared" si="157"/>
        <v>39.541071428571428</v>
      </c>
      <c r="S558" s="89">
        <f t="shared" ca="1" si="158"/>
        <v>39.541071428571428</v>
      </c>
      <c r="T558" s="89">
        <f t="shared" ca="1" si="159"/>
        <v>51.857142857142854</v>
      </c>
      <c r="U558" s="90" t="str">
        <f t="shared" ca="1" si="162"/>
        <v>NO</v>
      </c>
      <c r="V558" s="148" t="str">
        <f t="shared" ca="1" si="160"/>
        <v>VENCIDO</v>
      </c>
      <c r="W558" s="148" t="str">
        <f t="shared" ca="1" si="161"/>
        <v>VENCIDO</v>
      </c>
      <c r="X558" s="149" t="s">
        <v>500</v>
      </c>
      <c r="Y558" s="149" t="s">
        <v>369</v>
      </c>
      <c r="Z558" s="149">
        <f t="shared" si="151"/>
        <v>1</v>
      </c>
      <c r="AA558" s="149" t="str">
        <f t="shared" si="155"/>
        <v>H175R14 - 1</v>
      </c>
      <c r="AB558" s="60">
        <f t="shared" ca="1" si="153"/>
        <v>1</v>
      </c>
      <c r="AC558" s="60">
        <f t="shared" ca="1" si="165"/>
        <v>1</v>
      </c>
      <c r="AD558" s="60" t="str">
        <f t="shared" si="163"/>
        <v>H175R14.</v>
      </c>
      <c r="AE558" s="60" t="str">
        <f t="shared" si="164"/>
        <v>H175R14</v>
      </c>
      <c r="AF558" s="68"/>
      <c r="AG558" s="68"/>
      <c r="AH558" s="68"/>
      <c r="AI558" s="15"/>
      <c r="AJ558" s="15"/>
      <c r="AK558" s="15"/>
      <c r="AL558" s="15"/>
      <c r="AM558" s="15"/>
      <c r="AN558" s="15"/>
      <c r="AO558" s="15"/>
    </row>
    <row r="559" spans="1:41" s="2" customFormat="1" ht="128.25" customHeight="1" x14ac:dyDescent="0.2">
      <c r="A559" s="79">
        <f t="shared" si="152"/>
        <v>496</v>
      </c>
      <c r="B559" s="90">
        <v>558</v>
      </c>
      <c r="C559" s="109" t="s">
        <v>2528</v>
      </c>
      <c r="D559" s="93" t="s">
        <v>157</v>
      </c>
      <c r="E559" s="95" t="s">
        <v>1146</v>
      </c>
      <c r="F559" s="95" t="s">
        <v>158</v>
      </c>
      <c r="G559" s="115" t="s">
        <v>1914</v>
      </c>
      <c r="H559" s="115" t="s">
        <v>1073</v>
      </c>
      <c r="I559" s="90" t="s">
        <v>1074</v>
      </c>
      <c r="J559" s="90">
        <v>3</v>
      </c>
      <c r="K559" s="116">
        <v>43040</v>
      </c>
      <c r="L559" s="116">
        <v>43403</v>
      </c>
      <c r="M559" s="117">
        <f t="shared" si="154"/>
        <v>51.857142857142854</v>
      </c>
      <c r="N559" s="79" t="s">
        <v>1038</v>
      </c>
      <c r="O559" s="85">
        <v>1</v>
      </c>
      <c r="P559" s="79"/>
      <c r="Q559" s="88">
        <f t="shared" si="156"/>
        <v>33.333333333333329</v>
      </c>
      <c r="R559" s="89">
        <f t="shared" si="157"/>
        <v>17.285714285714281</v>
      </c>
      <c r="S559" s="89">
        <f t="shared" ca="1" si="158"/>
        <v>17.285714285714281</v>
      </c>
      <c r="T559" s="89">
        <f t="shared" ca="1" si="159"/>
        <v>51.857142857142854</v>
      </c>
      <c r="U559" s="90" t="str">
        <f t="shared" ca="1" si="162"/>
        <v>NO</v>
      </c>
      <c r="V559" s="148" t="str">
        <f t="shared" ca="1" si="160"/>
        <v>VENCIDO</v>
      </c>
      <c r="W559" s="148" t="str">
        <f t="shared" ca="1" si="161"/>
        <v>VENCIDO</v>
      </c>
      <c r="X559" s="149" t="s">
        <v>500</v>
      </c>
      <c r="Y559" s="149" t="s">
        <v>370</v>
      </c>
      <c r="Z559" s="149">
        <f t="shared" si="151"/>
        <v>1</v>
      </c>
      <c r="AA559" s="149" t="str">
        <f t="shared" si="155"/>
        <v>H176R14 - 1</v>
      </c>
      <c r="AB559" s="60">
        <f t="shared" ca="1" si="153"/>
        <v>1</v>
      </c>
      <c r="AC559" s="60">
        <f t="shared" ca="1" si="165"/>
        <v>1</v>
      </c>
      <c r="AD559" s="60" t="str">
        <f t="shared" si="163"/>
        <v>H176R14.</v>
      </c>
      <c r="AE559" s="60" t="str">
        <f t="shared" si="164"/>
        <v>H176R14</v>
      </c>
      <c r="AF559" s="68"/>
      <c r="AG559" s="68"/>
      <c r="AH559" s="68"/>
      <c r="AI559" s="15"/>
      <c r="AJ559" s="15"/>
      <c r="AK559" s="15"/>
      <c r="AL559" s="15"/>
      <c r="AM559" s="15"/>
      <c r="AN559" s="15"/>
      <c r="AO559" s="15"/>
    </row>
    <row r="560" spans="1:41" s="2" customFormat="1" ht="128.25" customHeight="1" x14ac:dyDescent="0.2">
      <c r="A560" s="79"/>
      <c r="B560" s="90">
        <v>559</v>
      </c>
      <c r="C560" s="109"/>
      <c r="D560" s="93" t="s">
        <v>157</v>
      </c>
      <c r="E560" s="95" t="s">
        <v>1147</v>
      </c>
      <c r="F560" s="95" t="s">
        <v>158</v>
      </c>
      <c r="G560" s="115" t="s">
        <v>1915</v>
      </c>
      <c r="H560" s="115" t="s">
        <v>1148</v>
      </c>
      <c r="I560" s="90" t="s">
        <v>1122</v>
      </c>
      <c r="J560" s="90">
        <v>2</v>
      </c>
      <c r="K560" s="116">
        <v>43040</v>
      </c>
      <c r="L560" s="116">
        <v>43403</v>
      </c>
      <c r="M560" s="117">
        <f t="shared" si="154"/>
        <v>51.857142857142854</v>
      </c>
      <c r="N560" s="79" t="s">
        <v>1104</v>
      </c>
      <c r="O560" s="85">
        <v>2</v>
      </c>
      <c r="P560" s="79"/>
      <c r="Q560" s="88">
        <f t="shared" si="156"/>
        <v>100</v>
      </c>
      <c r="R560" s="89">
        <f t="shared" si="157"/>
        <v>51.857142857142854</v>
      </c>
      <c r="S560" s="89">
        <f t="shared" ca="1" si="158"/>
        <v>51.857142857142854</v>
      </c>
      <c r="T560" s="89">
        <f t="shared" ca="1" si="159"/>
        <v>51.857142857142854</v>
      </c>
      <c r="U560" s="90" t="str">
        <f t="shared" si="162"/>
        <v>NO</v>
      </c>
      <c r="V560" s="148" t="str">
        <f t="shared" si="160"/>
        <v>CUMPLIDO</v>
      </c>
      <c r="W560" s="148" t="str">
        <f t="shared" si="161"/>
        <v/>
      </c>
      <c r="X560" s="149" t="s">
        <v>500</v>
      </c>
      <c r="Y560" s="149" t="s">
        <v>370</v>
      </c>
      <c r="Z560" s="149">
        <f t="shared" si="151"/>
        <v>2</v>
      </c>
      <c r="AA560" s="149" t="str">
        <f t="shared" si="155"/>
        <v>H176R14 - 2</v>
      </c>
      <c r="AB560" s="60">
        <f t="shared" si="153"/>
        <v>5</v>
      </c>
      <c r="AC560" s="60">
        <f t="shared" si="165"/>
        <v>5</v>
      </c>
      <c r="AD560" s="60" t="str">
        <f t="shared" si="163"/>
        <v>H176R14.</v>
      </c>
      <c r="AE560" s="60" t="str">
        <f t="shared" si="164"/>
        <v>H176R14</v>
      </c>
      <c r="AF560" s="68"/>
      <c r="AG560" s="68"/>
      <c r="AH560" s="68"/>
      <c r="AI560" s="15"/>
      <c r="AJ560" s="15"/>
      <c r="AK560" s="15"/>
      <c r="AL560" s="15"/>
      <c r="AM560" s="15"/>
      <c r="AN560" s="15"/>
      <c r="AO560" s="15"/>
    </row>
    <row r="561" spans="1:41" s="2" customFormat="1" ht="249.95" customHeight="1" x14ac:dyDescent="0.2">
      <c r="A561" s="79">
        <v>497</v>
      </c>
      <c r="B561" s="90">
        <v>560</v>
      </c>
      <c r="C561" s="109" t="s">
        <v>2528</v>
      </c>
      <c r="D561" s="93" t="s">
        <v>31</v>
      </c>
      <c r="E561" s="95" t="s">
        <v>1180</v>
      </c>
      <c r="F561" s="95" t="s">
        <v>159</v>
      </c>
      <c r="G561" s="115" t="s">
        <v>1181</v>
      </c>
      <c r="H561" s="115" t="s">
        <v>1182</v>
      </c>
      <c r="I561" s="90" t="s">
        <v>1183</v>
      </c>
      <c r="J561" s="90">
        <v>1</v>
      </c>
      <c r="K561" s="116">
        <v>43040</v>
      </c>
      <c r="L561" s="116">
        <v>43069</v>
      </c>
      <c r="M561" s="117">
        <f t="shared" si="154"/>
        <v>4.1428571428571432</v>
      </c>
      <c r="N561" s="79" t="s">
        <v>1104</v>
      </c>
      <c r="O561" s="79">
        <v>1</v>
      </c>
      <c r="P561" s="79"/>
      <c r="Q561" s="88">
        <f t="shared" si="156"/>
        <v>100</v>
      </c>
      <c r="R561" s="89">
        <f t="shared" si="157"/>
        <v>4.1428571428571432</v>
      </c>
      <c r="S561" s="89">
        <f t="shared" ca="1" si="158"/>
        <v>4.1428571428571432</v>
      </c>
      <c r="T561" s="89">
        <f t="shared" ca="1" si="159"/>
        <v>4.1428571428571432</v>
      </c>
      <c r="U561" s="90" t="str">
        <f t="shared" si="162"/>
        <v>SI</v>
      </c>
      <c r="V561" s="148" t="str">
        <f t="shared" si="160"/>
        <v>CUMPLIDO</v>
      </c>
      <c r="W561" s="148" t="str">
        <f t="shared" si="161"/>
        <v>CUMPLIDO</v>
      </c>
      <c r="X561" s="149" t="s">
        <v>500</v>
      </c>
      <c r="Y561" s="149" t="s">
        <v>371</v>
      </c>
      <c r="Z561" s="149">
        <f t="shared" si="151"/>
        <v>1</v>
      </c>
      <c r="AA561" s="149" t="str">
        <f t="shared" si="155"/>
        <v>H178R14 - 1</v>
      </c>
      <c r="AB561" s="60">
        <f t="shared" si="153"/>
        <v>5</v>
      </c>
      <c r="AC561" s="60">
        <f t="shared" si="165"/>
        <v>5</v>
      </c>
      <c r="AD561" s="60" t="str">
        <f t="shared" si="163"/>
        <v>H178R14.</v>
      </c>
      <c r="AE561" s="60" t="str">
        <f t="shared" si="164"/>
        <v>H178R14</v>
      </c>
      <c r="AF561" s="68"/>
      <c r="AG561" s="68"/>
      <c r="AH561" s="68"/>
      <c r="AI561" s="15"/>
      <c r="AJ561" s="15"/>
      <c r="AK561" s="15"/>
      <c r="AL561" s="15"/>
      <c r="AM561" s="15"/>
      <c r="AN561" s="15"/>
      <c r="AO561" s="15"/>
    </row>
    <row r="562" spans="1:41" s="2" customFormat="1" ht="181.5" customHeight="1" x14ac:dyDescent="0.2">
      <c r="A562" s="79">
        <f t="shared" si="152"/>
        <v>498</v>
      </c>
      <c r="B562" s="90">
        <v>561</v>
      </c>
      <c r="C562" s="109" t="s">
        <v>2528</v>
      </c>
      <c r="D562" s="93" t="s">
        <v>31</v>
      </c>
      <c r="E562" s="95" t="s">
        <v>1186</v>
      </c>
      <c r="F562" s="95" t="s">
        <v>160</v>
      </c>
      <c r="G562" s="115" t="s">
        <v>1184</v>
      </c>
      <c r="H562" s="115" t="s">
        <v>1185</v>
      </c>
      <c r="I562" s="90" t="s">
        <v>61</v>
      </c>
      <c r="J562" s="90">
        <v>4</v>
      </c>
      <c r="K562" s="116">
        <v>43040</v>
      </c>
      <c r="L562" s="116">
        <v>43403</v>
      </c>
      <c r="M562" s="117">
        <f t="shared" si="154"/>
        <v>51.857142857142854</v>
      </c>
      <c r="N562" s="79" t="s">
        <v>1104</v>
      </c>
      <c r="O562" s="85">
        <v>4</v>
      </c>
      <c r="P562" s="79"/>
      <c r="Q562" s="88">
        <f t="shared" si="156"/>
        <v>100</v>
      </c>
      <c r="R562" s="89">
        <f t="shared" si="157"/>
        <v>51.857142857142854</v>
      </c>
      <c r="S562" s="89">
        <f t="shared" ca="1" si="158"/>
        <v>51.857142857142854</v>
      </c>
      <c r="T562" s="89">
        <f t="shared" ca="1" si="159"/>
        <v>51.857142857142854</v>
      </c>
      <c r="U562" s="90" t="str">
        <f t="shared" si="162"/>
        <v>SI</v>
      </c>
      <c r="V562" s="148" t="str">
        <f t="shared" si="160"/>
        <v>CUMPLIDO</v>
      </c>
      <c r="W562" s="148" t="str">
        <f t="shared" si="161"/>
        <v>CUMPLIDO</v>
      </c>
      <c r="X562" s="149" t="s">
        <v>500</v>
      </c>
      <c r="Y562" s="149" t="s">
        <v>372</v>
      </c>
      <c r="Z562" s="149">
        <f t="shared" si="151"/>
        <v>1</v>
      </c>
      <c r="AA562" s="149" t="str">
        <f t="shared" si="155"/>
        <v>H180R14 - 1</v>
      </c>
      <c r="AB562" s="60">
        <f t="shared" si="153"/>
        <v>5</v>
      </c>
      <c r="AC562" s="60">
        <f t="shared" si="165"/>
        <v>5</v>
      </c>
      <c r="AD562" s="60" t="str">
        <f t="shared" si="163"/>
        <v>H180R14.</v>
      </c>
      <c r="AE562" s="60" t="str">
        <f t="shared" si="164"/>
        <v>H180R14</v>
      </c>
      <c r="AF562" s="68"/>
      <c r="AG562" s="68"/>
      <c r="AH562" s="68"/>
      <c r="AI562" s="15"/>
      <c r="AJ562" s="15"/>
      <c r="AK562" s="15"/>
      <c r="AL562" s="15"/>
      <c r="AM562" s="15"/>
      <c r="AN562" s="15"/>
      <c r="AO562" s="15"/>
    </row>
    <row r="563" spans="1:41" s="2" customFormat="1" ht="249.95" customHeight="1" x14ac:dyDescent="0.2">
      <c r="A563" s="79">
        <f t="shared" si="152"/>
        <v>499</v>
      </c>
      <c r="B563" s="90">
        <v>562</v>
      </c>
      <c r="C563" s="109" t="s">
        <v>2528</v>
      </c>
      <c r="D563" s="93" t="s">
        <v>31</v>
      </c>
      <c r="E563" s="95" t="s">
        <v>1189</v>
      </c>
      <c r="F563" s="95" t="s">
        <v>161</v>
      </c>
      <c r="G563" s="115" t="s">
        <v>1187</v>
      </c>
      <c r="H563" s="115" t="s">
        <v>1188</v>
      </c>
      <c r="I563" s="90" t="s">
        <v>9</v>
      </c>
      <c r="J563" s="90">
        <v>1</v>
      </c>
      <c r="K563" s="116">
        <v>43040</v>
      </c>
      <c r="L563" s="116">
        <v>43342</v>
      </c>
      <c r="M563" s="117">
        <f t="shared" si="154"/>
        <v>43.142857142857146</v>
      </c>
      <c r="N563" s="79" t="s">
        <v>1104</v>
      </c>
      <c r="O563" s="85">
        <v>1</v>
      </c>
      <c r="P563" s="79"/>
      <c r="Q563" s="88">
        <f t="shared" si="156"/>
        <v>100</v>
      </c>
      <c r="R563" s="89">
        <f t="shared" si="157"/>
        <v>43.142857142857146</v>
      </c>
      <c r="S563" s="89">
        <f t="shared" ca="1" si="158"/>
        <v>43.142857142857146</v>
      </c>
      <c r="T563" s="89">
        <f t="shared" ca="1" si="159"/>
        <v>43.142857142857146</v>
      </c>
      <c r="U563" s="90" t="str">
        <f t="shared" si="162"/>
        <v>SI</v>
      </c>
      <c r="V563" s="148" t="str">
        <f t="shared" si="160"/>
        <v>CUMPLIDO</v>
      </c>
      <c r="W563" s="148" t="str">
        <f t="shared" si="161"/>
        <v>CUMPLIDO</v>
      </c>
      <c r="X563" s="149" t="s">
        <v>500</v>
      </c>
      <c r="Y563" s="149" t="s">
        <v>373</v>
      </c>
      <c r="Z563" s="149">
        <f t="shared" si="151"/>
        <v>1</v>
      </c>
      <c r="AA563" s="149" t="str">
        <f t="shared" si="155"/>
        <v>H181R14 - 1</v>
      </c>
      <c r="AB563" s="60">
        <f t="shared" si="153"/>
        <v>5</v>
      </c>
      <c r="AC563" s="60">
        <f t="shared" si="165"/>
        <v>5</v>
      </c>
      <c r="AD563" s="60" t="str">
        <f t="shared" si="163"/>
        <v>H181R14.</v>
      </c>
      <c r="AE563" s="60" t="str">
        <f t="shared" si="164"/>
        <v>H181R14</v>
      </c>
      <c r="AF563" s="68"/>
      <c r="AG563" s="68"/>
      <c r="AH563" s="68"/>
      <c r="AI563" s="15"/>
      <c r="AJ563" s="15"/>
      <c r="AK563" s="15"/>
      <c r="AL563" s="15"/>
      <c r="AM563" s="15"/>
      <c r="AN563" s="15"/>
      <c r="AO563" s="15"/>
    </row>
    <row r="564" spans="1:41" s="2" customFormat="1" ht="249.95" customHeight="1" x14ac:dyDescent="0.2">
      <c r="A564" s="79">
        <f t="shared" si="152"/>
        <v>500</v>
      </c>
      <c r="B564" s="90">
        <v>563</v>
      </c>
      <c r="C564" s="109" t="s">
        <v>2528</v>
      </c>
      <c r="D564" s="93" t="s">
        <v>31</v>
      </c>
      <c r="E564" s="95" t="s">
        <v>1192</v>
      </c>
      <c r="F564" s="95" t="s">
        <v>162</v>
      </c>
      <c r="G564" s="115" t="s">
        <v>1190</v>
      </c>
      <c r="H564" s="115" t="s">
        <v>1191</v>
      </c>
      <c r="I564" s="90" t="s">
        <v>1129</v>
      </c>
      <c r="J564" s="90">
        <v>1</v>
      </c>
      <c r="K564" s="116">
        <v>43070</v>
      </c>
      <c r="L564" s="116">
        <v>43100</v>
      </c>
      <c r="M564" s="117">
        <f t="shared" si="154"/>
        <v>4.2857142857142856</v>
      </c>
      <c r="N564" s="79" t="s">
        <v>1104</v>
      </c>
      <c r="O564" s="85">
        <v>1</v>
      </c>
      <c r="P564" s="79"/>
      <c r="Q564" s="88">
        <f t="shared" si="156"/>
        <v>100</v>
      </c>
      <c r="R564" s="89">
        <f t="shared" si="157"/>
        <v>4.2857142857142856</v>
      </c>
      <c r="S564" s="89">
        <f t="shared" ca="1" si="158"/>
        <v>4.2857142857142856</v>
      </c>
      <c r="T564" s="89">
        <f t="shared" ca="1" si="159"/>
        <v>4.2857142857142856</v>
      </c>
      <c r="U564" s="90" t="str">
        <f t="shared" si="162"/>
        <v>SI</v>
      </c>
      <c r="V564" s="148" t="str">
        <f t="shared" si="160"/>
        <v>CUMPLIDO</v>
      </c>
      <c r="W564" s="148" t="str">
        <f t="shared" si="161"/>
        <v>CUMPLIDO</v>
      </c>
      <c r="X564" s="149" t="s">
        <v>500</v>
      </c>
      <c r="Y564" s="149" t="s">
        <v>374</v>
      </c>
      <c r="Z564" s="149">
        <f t="shared" si="151"/>
        <v>1</v>
      </c>
      <c r="AA564" s="149" t="str">
        <f t="shared" si="155"/>
        <v>H182R14 - 1</v>
      </c>
      <c r="AB564" s="60">
        <f t="shared" si="153"/>
        <v>5</v>
      </c>
      <c r="AC564" s="60">
        <f t="shared" si="165"/>
        <v>5</v>
      </c>
      <c r="AD564" s="60" t="str">
        <f t="shared" si="163"/>
        <v>H182R14.</v>
      </c>
      <c r="AE564" s="60" t="str">
        <f t="shared" si="164"/>
        <v>H182R14</v>
      </c>
      <c r="AF564" s="68"/>
      <c r="AG564" s="68"/>
      <c r="AH564" s="68"/>
      <c r="AI564" s="15"/>
      <c r="AJ564" s="15"/>
      <c r="AK564" s="15"/>
      <c r="AL564" s="15"/>
      <c r="AM564" s="15"/>
      <c r="AN564" s="15"/>
      <c r="AO564" s="15"/>
    </row>
    <row r="565" spans="1:41" s="2" customFormat="1" ht="249.95" customHeight="1" x14ac:dyDescent="0.2">
      <c r="A565" s="79">
        <f t="shared" si="152"/>
        <v>501</v>
      </c>
      <c r="B565" s="90">
        <v>564</v>
      </c>
      <c r="C565" s="109" t="s">
        <v>2528</v>
      </c>
      <c r="D565" s="93" t="s">
        <v>163</v>
      </c>
      <c r="E565" s="95" t="s">
        <v>1193</v>
      </c>
      <c r="F565" s="95" t="s">
        <v>164</v>
      </c>
      <c r="G565" s="115" t="s">
        <v>1190</v>
      </c>
      <c r="H565" s="115" t="s">
        <v>1191</v>
      </c>
      <c r="I565" s="90" t="s">
        <v>1129</v>
      </c>
      <c r="J565" s="90">
        <v>1</v>
      </c>
      <c r="K565" s="116">
        <v>43070</v>
      </c>
      <c r="L565" s="116">
        <v>43100</v>
      </c>
      <c r="M565" s="117">
        <f t="shared" si="154"/>
        <v>4.2857142857142856</v>
      </c>
      <c r="N565" s="79" t="s">
        <v>1104</v>
      </c>
      <c r="O565" s="85">
        <v>1</v>
      </c>
      <c r="P565" s="79"/>
      <c r="Q565" s="88">
        <f t="shared" si="156"/>
        <v>100</v>
      </c>
      <c r="R565" s="89">
        <f t="shared" si="157"/>
        <v>4.2857142857142856</v>
      </c>
      <c r="S565" s="89">
        <f t="shared" ca="1" si="158"/>
        <v>4.2857142857142856</v>
      </c>
      <c r="T565" s="89">
        <f t="shared" ca="1" si="159"/>
        <v>4.2857142857142856</v>
      </c>
      <c r="U565" s="90" t="str">
        <f t="shared" si="162"/>
        <v>SI</v>
      </c>
      <c r="V565" s="148" t="str">
        <f t="shared" si="160"/>
        <v>CUMPLIDO</v>
      </c>
      <c r="W565" s="148" t="str">
        <f t="shared" si="161"/>
        <v>CUMPLIDO</v>
      </c>
      <c r="X565" s="149" t="s">
        <v>500</v>
      </c>
      <c r="Y565" s="149" t="s">
        <v>375</v>
      </c>
      <c r="Z565" s="149">
        <f t="shared" ref="Z565:Z567" si="166">IF(A565&lt;&gt;"",1,Z564+1)</f>
        <v>1</v>
      </c>
      <c r="AA565" s="149" t="str">
        <f t="shared" si="155"/>
        <v>H183R14 - 1</v>
      </c>
      <c r="AB565" s="60">
        <f t="shared" si="153"/>
        <v>5</v>
      </c>
      <c r="AC565" s="60">
        <f t="shared" si="165"/>
        <v>5</v>
      </c>
      <c r="AD565" s="60" t="str">
        <f t="shared" si="163"/>
        <v>H183R14.</v>
      </c>
      <c r="AE565" s="60" t="str">
        <f t="shared" si="164"/>
        <v>H183R14</v>
      </c>
      <c r="AF565" s="68"/>
      <c r="AG565" s="68"/>
      <c r="AH565" s="68"/>
      <c r="AI565" s="15"/>
      <c r="AJ565" s="15"/>
      <c r="AK565" s="15"/>
      <c r="AL565" s="15"/>
      <c r="AM565" s="15"/>
      <c r="AN565" s="15"/>
      <c r="AO565" s="15"/>
    </row>
    <row r="566" spans="1:41" s="2" customFormat="1" ht="249.95" customHeight="1" x14ac:dyDescent="0.2">
      <c r="A566" s="79">
        <f t="shared" si="152"/>
        <v>502</v>
      </c>
      <c r="B566" s="90">
        <v>565</v>
      </c>
      <c r="C566" s="109" t="s">
        <v>2528</v>
      </c>
      <c r="D566" s="93" t="s">
        <v>37</v>
      </c>
      <c r="E566" s="95" t="s">
        <v>1029</v>
      </c>
      <c r="F566" s="95" t="s">
        <v>165</v>
      </c>
      <c r="G566" s="115" t="s">
        <v>1916</v>
      </c>
      <c r="H566" s="115" t="s">
        <v>1027</v>
      </c>
      <c r="I566" s="90" t="s">
        <v>1028</v>
      </c>
      <c r="J566" s="90">
        <v>2</v>
      </c>
      <c r="K566" s="116">
        <v>43040</v>
      </c>
      <c r="L566" s="116">
        <v>43069</v>
      </c>
      <c r="M566" s="117">
        <f t="shared" si="154"/>
        <v>4.1428571428571432</v>
      </c>
      <c r="N566" s="79" t="s">
        <v>1013</v>
      </c>
      <c r="O566" s="79">
        <v>2</v>
      </c>
      <c r="P566" s="79"/>
      <c r="Q566" s="88">
        <f t="shared" si="156"/>
        <v>100</v>
      </c>
      <c r="R566" s="89">
        <f t="shared" si="157"/>
        <v>4.1428571428571432</v>
      </c>
      <c r="S566" s="89">
        <f ca="1">IF(L566&lt;=$AG$1,R566,0)</f>
        <v>4.1428571428571432</v>
      </c>
      <c r="T566" s="89">
        <f t="shared" ca="1" si="159"/>
        <v>4.1428571428571432</v>
      </c>
      <c r="U566" s="90" t="str">
        <f t="shared" si="162"/>
        <v>SI</v>
      </c>
      <c r="V566" s="148" t="str">
        <f t="shared" si="160"/>
        <v>CUMPLIDO</v>
      </c>
      <c r="W566" s="148" t="str">
        <f t="shared" si="161"/>
        <v>CUMPLIDO</v>
      </c>
      <c r="X566" s="149" t="s">
        <v>500</v>
      </c>
      <c r="Y566" s="149" t="s">
        <v>376</v>
      </c>
      <c r="Z566" s="149">
        <f t="shared" si="166"/>
        <v>1</v>
      </c>
      <c r="AA566" s="149" t="str">
        <f t="shared" si="155"/>
        <v>H184R14 - 1</v>
      </c>
      <c r="AB566" s="60">
        <f t="shared" si="153"/>
        <v>5</v>
      </c>
      <c r="AC566" s="60">
        <f t="shared" si="165"/>
        <v>5</v>
      </c>
      <c r="AD566" s="60" t="str">
        <f t="shared" si="163"/>
        <v>H184R14.</v>
      </c>
      <c r="AE566" s="60" t="str">
        <f t="shared" si="164"/>
        <v>H184R14</v>
      </c>
      <c r="AF566" s="68"/>
      <c r="AG566" s="68"/>
      <c r="AH566" s="68"/>
      <c r="AI566" s="15"/>
      <c r="AJ566" s="15"/>
      <c r="AK566" s="15"/>
      <c r="AL566" s="15"/>
      <c r="AM566" s="15"/>
      <c r="AN566" s="15"/>
      <c r="AO566" s="15"/>
    </row>
    <row r="567" spans="1:41" s="2" customFormat="1" ht="249.95" customHeight="1" x14ac:dyDescent="0.2">
      <c r="A567" s="79"/>
      <c r="B567" s="90">
        <v>566</v>
      </c>
      <c r="C567" s="109"/>
      <c r="D567" s="93" t="s">
        <v>37</v>
      </c>
      <c r="E567" s="95" t="s">
        <v>1030</v>
      </c>
      <c r="F567" s="95" t="s">
        <v>165</v>
      </c>
      <c r="G567" s="115" t="s">
        <v>1917</v>
      </c>
      <c r="H567" s="115" t="s">
        <v>1031</v>
      </c>
      <c r="I567" s="90" t="s">
        <v>61</v>
      </c>
      <c r="J567" s="90">
        <v>4</v>
      </c>
      <c r="K567" s="116">
        <v>43040</v>
      </c>
      <c r="L567" s="116">
        <v>43403</v>
      </c>
      <c r="M567" s="117">
        <f t="shared" si="154"/>
        <v>51.857142857142854</v>
      </c>
      <c r="N567" s="79" t="s">
        <v>1013</v>
      </c>
      <c r="O567" s="85">
        <v>4</v>
      </c>
      <c r="P567" s="79"/>
      <c r="Q567" s="88">
        <f t="shared" si="156"/>
        <v>100</v>
      </c>
      <c r="R567" s="89">
        <f t="shared" si="157"/>
        <v>51.857142857142854</v>
      </c>
      <c r="S567" s="89">
        <f t="shared" ca="1" si="158"/>
        <v>51.857142857142854</v>
      </c>
      <c r="T567" s="89">
        <f t="shared" ca="1" si="159"/>
        <v>51.857142857142854</v>
      </c>
      <c r="U567" s="90" t="str">
        <f t="shared" si="162"/>
        <v>NO</v>
      </c>
      <c r="V567" s="148" t="str">
        <f t="shared" si="160"/>
        <v>CUMPLIDO</v>
      </c>
      <c r="W567" s="148" t="str">
        <f t="shared" si="161"/>
        <v/>
      </c>
      <c r="X567" s="149" t="s">
        <v>500</v>
      </c>
      <c r="Y567" s="149" t="s">
        <v>376</v>
      </c>
      <c r="Z567" s="149">
        <f t="shared" si="166"/>
        <v>2</v>
      </c>
      <c r="AA567" s="149" t="str">
        <f t="shared" si="155"/>
        <v>H184R14 - 2</v>
      </c>
      <c r="AB567" s="60">
        <f t="shared" si="153"/>
        <v>5</v>
      </c>
      <c r="AC567" s="60">
        <f t="shared" si="165"/>
        <v>5</v>
      </c>
      <c r="AD567" s="60" t="str">
        <f t="shared" si="163"/>
        <v>H184R14.</v>
      </c>
      <c r="AE567" s="60" t="str">
        <f>IFERROR(MID(AD567,1,FIND(".",AD567,1)-1),AD567)</f>
        <v>H184R14</v>
      </c>
      <c r="AF567" s="68"/>
      <c r="AG567" s="68"/>
      <c r="AH567" s="68"/>
      <c r="AI567" s="15"/>
      <c r="AJ567" s="15"/>
      <c r="AK567" s="15"/>
      <c r="AL567" s="15"/>
      <c r="AM567" s="15"/>
      <c r="AN567" s="15"/>
      <c r="AO567" s="15"/>
    </row>
    <row r="568" spans="1:41" x14ac:dyDescent="0.2">
      <c r="A568" s="182" t="s">
        <v>0</v>
      </c>
      <c r="B568" s="182"/>
      <c r="C568" s="182"/>
      <c r="D568" s="182"/>
      <c r="E568" s="182"/>
      <c r="F568" s="182"/>
      <c r="G568" s="182"/>
      <c r="H568" s="182"/>
      <c r="I568" s="182"/>
      <c r="J568" s="182"/>
      <c r="K568" s="182"/>
      <c r="L568" s="182"/>
      <c r="M568" s="182"/>
      <c r="N568" s="182"/>
      <c r="O568" s="182"/>
      <c r="P568" s="182"/>
      <c r="Q568" s="182"/>
      <c r="R568" s="146">
        <f>SUM(R2:R567)</f>
        <v>7171.5425880952498</v>
      </c>
      <c r="S568" s="146">
        <f ca="1">SUM(S2:S567)</f>
        <v>7025.9425880952494</v>
      </c>
      <c r="T568" s="146">
        <f ca="1">SUM(T2:T567)</f>
        <v>13388.999999999971</v>
      </c>
      <c r="U568" s="147"/>
      <c r="V568" s="90"/>
      <c r="W568" s="90"/>
      <c r="X568" s="137"/>
      <c r="Y568" s="137"/>
      <c r="Z568" s="137"/>
      <c r="AA568" s="137"/>
      <c r="AB568" s="60"/>
      <c r="AC568" s="60"/>
      <c r="AD568" s="61"/>
    </row>
    <row r="569" spans="1:41" x14ac:dyDescent="0.2">
      <c r="A569" s="183"/>
      <c r="B569" s="184"/>
      <c r="C569" s="184"/>
      <c r="D569" s="185"/>
      <c r="E569" s="185"/>
      <c r="F569" s="185"/>
      <c r="G569" s="185"/>
      <c r="H569" s="185"/>
      <c r="I569" s="185"/>
      <c r="J569" s="185"/>
      <c r="K569" s="185"/>
      <c r="L569" s="185"/>
      <c r="M569" s="185"/>
      <c r="N569" s="185"/>
      <c r="O569" s="185"/>
      <c r="P569" s="72"/>
      <c r="Q569" s="32"/>
      <c r="R569" s="33"/>
      <c r="S569" s="33"/>
      <c r="T569" s="33"/>
      <c r="U569" s="33"/>
      <c r="V569" s="34"/>
      <c r="W569" s="34"/>
      <c r="X569" s="35"/>
      <c r="Y569" s="35"/>
      <c r="Z569" s="35"/>
      <c r="AA569" s="35"/>
      <c r="AB569" s="60"/>
      <c r="AC569" s="60"/>
      <c r="AD569" s="61"/>
    </row>
    <row r="570" spans="1:41" x14ac:dyDescent="0.2">
      <c r="A570" s="51"/>
      <c r="B570" s="73"/>
      <c r="C570" s="14"/>
      <c r="D570" s="20"/>
      <c r="E570" s="1"/>
      <c r="F570" s="72"/>
      <c r="G570" s="72"/>
      <c r="H570" s="25"/>
      <c r="I570" s="22"/>
      <c r="J570" s="5"/>
      <c r="K570" s="6"/>
      <c r="L570" s="6"/>
      <c r="M570" s="2"/>
      <c r="N570" s="7"/>
      <c r="O570" s="2"/>
      <c r="P570" s="2"/>
      <c r="Q570" s="32"/>
      <c r="R570" s="33"/>
      <c r="S570" s="33"/>
      <c r="T570" s="33"/>
      <c r="U570" s="33"/>
      <c r="V570" s="34"/>
      <c r="AB570" s="60"/>
      <c r="AC570" s="60"/>
      <c r="AD570" s="60"/>
    </row>
    <row r="571" spans="1:41" x14ac:dyDescent="0.2">
      <c r="A571" s="51"/>
      <c r="B571" s="74"/>
      <c r="C571" s="15"/>
      <c r="D571" s="20"/>
      <c r="E571" s="1"/>
      <c r="F571" s="2"/>
      <c r="G571" s="2"/>
      <c r="H571" s="25"/>
      <c r="I571" s="22"/>
      <c r="J571" s="186" t="s">
        <v>51</v>
      </c>
      <c r="K571" s="186"/>
      <c r="L571" s="186"/>
      <c r="M571" s="2"/>
      <c r="N571" s="7"/>
      <c r="O571" s="2"/>
      <c r="P571" s="2"/>
      <c r="Q571" s="32"/>
      <c r="R571" s="33"/>
      <c r="S571" s="33"/>
      <c r="T571" s="33"/>
      <c r="U571" s="33"/>
      <c r="V571" s="34"/>
      <c r="AB571" s="63"/>
      <c r="AC571" s="63"/>
      <c r="AD571" s="63"/>
    </row>
    <row r="572" spans="1:41" x14ac:dyDescent="0.2">
      <c r="A572" s="51"/>
      <c r="B572" s="74"/>
      <c r="C572" s="15"/>
      <c r="D572" s="20"/>
      <c r="E572" s="1"/>
      <c r="F572" s="2"/>
      <c r="G572" s="2"/>
      <c r="H572" s="25"/>
      <c r="I572" s="22"/>
      <c r="J572" s="176" t="s">
        <v>2659</v>
      </c>
      <c r="K572" s="176"/>
      <c r="L572" s="176"/>
      <c r="M572" s="2"/>
      <c r="N572" s="7"/>
      <c r="O572" s="2"/>
      <c r="P572" s="2"/>
      <c r="Q572" s="32"/>
      <c r="R572" s="33"/>
      <c r="S572" s="33"/>
      <c r="T572" s="33"/>
      <c r="U572" s="33"/>
      <c r="V572" s="34"/>
      <c r="AB572" s="60"/>
      <c r="AC572" s="60"/>
      <c r="AD572" s="60"/>
    </row>
    <row r="573" spans="1:41" x14ac:dyDescent="0.2">
      <c r="A573" s="51"/>
      <c r="B573" s="74"/>
      <c r="C573" s="15"/>
      <c r="D573" s="20"/>
      <c r="E573" s="1"/>
      <c r="F573" s="2"/>
      <c r="G573" s="2"/>
      <c r="H573" s="25"/>
      <c r="I573" s="22"/>
      <c r="J573" s="176" t="s">
        <v>2660</v>
      </c>
      <c r="K573" s="176"/>
      <c r="L573" s="176"/>
      <c r="M573" s="2"/>
      <c r="N573" s="7"/>
      <c r="O573" s="2"/>
      <c r="P573" s="2"/>
      <c r="Q573" s="32"/>
      <c r="R573" s="33"/>
      <c r="S573" s="33"/>
      <c r="T573" s="33"/>
      <c r="U573" s="33"/>
      <c r="V573" s="34"/>
      <c r="AB573" s="60"/>
      <c r="AC573" s="60"/>
      <c r="AD573" s="60"/>
    </row>
    <row r="574" spans="1:41" ht="13.5" thickBot="1" x14ac:dyDescent="0.25">
      <c r="A574" s="51"/>
      <c r="B574" s="74"/>
      <c r="C574" s="15"/>
      <c r="D574" s="20"/>
      <c r="E574" s="1"/>
      <c r="F574" s="2"/>
      <c r="G574" s="2"/>
      <c r="H574" s="25"/>
      <c r="I574" s="22"/>
      <c r="J574" s="2"/>
      <c r="K574" s="3"/>
      <c r="L574" s="3"/>
      <c r="M574" s="2"/>
      <c r="N574" s="7"/>
      <c r="O574" s="2"/>
      <c r="P574" s="2"/>
      <c r="Q574" s="32"/>
      <c r="R574" s="33"/>
      <c r="S574" s="33"/>
      <c r="T574" s="33"/>
      <c r="U574" s="33"/>
      <c r="V574" s="34"/>
      <c r="AA574" s="38"/>
      <c r="AB574" s="60"/>
      <c r="AC574" s="60"/>
      <c r="AD574" s="60"/>
    </row>
    <row r="575" spans="1:41" ht="13.5" thickBot="1" x14ac:dyDescent="0.25">
      <c r="A575" s="52"/>
      <c r="B575" s="75"/>
      <c r="C575" s="16"/>
      <c r="D575" s="21"/>
      <c r="E575" s="9"/>
      <c r="F575" s="8"/>
      <c r="G575" s="8"/>
      <c r="H575" s="25"/>
      <c r="I575" s="22"/>
      <c r="J575" s="2"/>
      <c r="K575" s="3"/>
      <c r="L575" s="3"/>
      <c r="M575" s="2"/>
      <c r="N575" s="7"/>
      <c r="O575" s="2"/>
      <c r="P575" s="2"/>
      <c r="Q575" s="32"/>
      <c r="R575" s="33"/>
      <c r="S575" s="33"/>
      <c r="T575" s="33"/>
      <c r="U575" s="33"/>
      <c r="V575" s="34"/>
      <c r="W575" s="34"/>
      <c r="X575" s="35"/>
      <c r="Y575" s="39"/>
      <c r="Z575" s="40"/>
      <c r="AA575" s="41"/>
      <c r="AB575" s="60"/>
      <c r="AC575" s="60"/>
      <c r="AD575" s="60"/>
    </row>
    <row r="576" spans="1:41" ht="13.5" thickBot="1" x14ac:dyDescent="0.25">
      <c r="A576" s="180" t="s">
        <v>52</v>
      </c>
      <c r="B576" s="181"/>
      <c r="C576" s="181"/>
      <c r="D576" s="181"/>
      <c r="E576" s="181"/>
      <c r="F576" s="181"/>
      <c r="G576" s="10"/>
      <c r="H576" s="28"/>
      <c r="I576" s="29"/>
      <c r="J576" s="29"/>
      <c r="K576" s="29"/>
      <c r="L576" s="29"/>
      <c r="M576" s="29"/>
      <c r="N576" s="29"/>
      <c r="O576" s="29"/>
      <c r="P576" s="29"/>
      <c r="Q576" s="42"/>
      <c r="R576" s="42"/>
      <c r="S576" s="42"/>
      <c r="T576" s="42"/>
      <c r="U576" s="42"/>
      <c r="V576" s="42"/>
      <c r="W576" s="42"/>
      <c r="X576" s="43"/>
      <c r="Y576" s="170" t="s">
        <v>2243</v>
      </c>
      <c r="Z576" s="171"/>
      <c r="AA576" s="172"/>
      <c r="AB576" s="63"/>
      <c r="AC576" s="63"/>
      <c r="AD576" s="63"/>
      <c r="AF576" s="70"/>
    </row>
    <row r="577" spans="1:30" ht="13.5" thickBot="1" x14ac:dyDescent="0.25">
      <c r="A577" s="176"/>
      <c r="B577" s="176"/>
      <c r="C577" s="176"/>
      <c r="D577" s="176"/>
      <c r="E577" s="176"/>
      <c r="F577" s="176"/>
      <c r="G577" s="2"/>
      <c r="H577" s="177"/>
      <c r="I577" s="177"/>
      <c r="J577" s="177"/>
      <c r="K577" s="177"/>
      <c r="L577" s="177"/>
      <c r="M577" s="177"/>
      <c r="N577" s="177"/>
      <c r="O577" s="177"/>
      <c r="P577" s="177"/>
      <c r="Q577" s="177"/>
      <c r="R577" s="177"/>
      <c r="S577" s="177"/>
      <c r="T577" s="177"/>
      <c r="U577" s="177"/>
      <c r="V577" s="34"/>
      <c r="X577" s="44"/>
      <c r="Y577" s="173"/>
      <c r="Z577" s="174"/>
      <c r="AA577" s="175"/>
    </row>
    <row r="578" spans="1:30" ht="13.5" thickBot="1" x14ac:dyDescent="0.25">
      <c r="A578" s="162"/>
      <c r="B578" s="163"/>
      <c r="C578" s="163"/>
      <c r="D578" s="164"/>
      <c r="E578" s="165" t="s">
        <v>53</v>
      </c>
      <c r="F578" s="166"/>
      <c r="G578" s="2"/>
      <c r="H578" s="167"/>
      <c r="I578" s="168"/>
      <c r="J578" s="168"/>
      <c r="K578" s="168"/>
      <c r="L578" s="168"/>
      <c r="M578" s="168"/>
      <c r="N578" s="168"/>
      <c r="O578" s="168"/>
      <c r="P578" s="168"/>
      <c r="Q578" s="168"/>
      <c r="R578" s="168"/>
      <c r="S578" s="168"/>
      <c r="T578" s="168"/>
      <c r="U578" s="168"/>
      <c r="V578" s="168"/>
      <c r="W578" s="169"/>
      <c r="X578" s="35"/>
      <c r="Y578" s="178" t="s">
        <v>1</v>
      </c>
      <c r="Z578" s="179"/>
      <c r="AA578" s="45">
        <f ca="1">+T568</f>
        <v>13388.999999999971</v>
      </c>
    </row>
    <row r="579" spans="1:30" ht="13.5" thickBot="1" x14ac:dyDescent="0.25">
      <c r="A579" s="162"/>
      <c r="B579" s="163"/>
      <c r="C579" s="163"/>
      <c r="D579" s="164"/>
      <c r="E579" s="165" t="s">
        <v>570</v>
      </c>
      <c r="F579" s="166"/>
      <c r="G579" s="2"/>
      <c r="H579" s="167"/>
      <c r="I579" s="168"/>
      <c r="J579" s="168"/>
      <c r="K579" s="168"/>
      <c r="L579" s="168"/>
      <c r="M579" s="168"/>
      <c r="N579" s="168"/>
      <c r="O579" s="168"/>
      <c r="P579" s="168"/>
      <c r="Q579" s="168"/>
      <c r="R579" s="168"/>
      <c r="S579" s="168"/>
      <c r="T579" s="168"/>
      <c r="U579" s="168"/>
      <c r="V579" s="168"/>
      <c r="W579" s="169"/>
      <c r="X579" s="35"/>
      <c r="Y579" s="161" t="s">
        <v>2</v>
      </c>
      <c r="Z579" s="161"/>
      <c r="AA579" s="45">
        <f>SUM(M2:M567)</f>
        <v>14672.571428571353</v>
      </c>
    </row>
    <row r="580" spans="1:30" ht="24" thickBot="1" x14ac:dyDescent="0.25">
      <c r="A580" s="162"/>
      <c r="B580" s="163"/>
      <c r="C580" s="163"/>
      <c r="D580" s="164"/>
      <c r="E580" s="165" t="s">
        <v>54</v>
      </c>
      <c r="F580" s="166"/>
      <c r="G580" s="2"/>
      <c r="H580" s="167"/>
      <c r="I580" s="168"/>
      <c r="J580" s="168"/>
      <c r="K580" s="168"/>
      <c r="L580" s="168"/>
      <c r="M580" s="168"/>
      <c r="N580" s="168"/>
      <c r="O580" s="168"/>
      <c r="P580" s="168"/>
      <c r="Q580" s="168"/>
      <c r="R580" s="168"/>
      <c r="S580" s="168"/>
      <c r="T580" s="168"/>
      <c r="U580" s="168"/>
      <c r="V580" s="168"/>
      <c r="W580" s="169"/>
      <c r="X580" s="35"/>
      <c r="Y580" s="161" t="s">
        <v>4</v>
      </c>
      <c r="Z580" s="161"/>
      <c r="AA580" s="46">
        <f ca="1">IF(S568=0,0,+S568/AA578)</f>
        <v>0.52475484263912653</v>
      </c>
    </row>
    <row r="581" spans="1:30" ht="24" thickBot="1" x14ac:dyDescent="0.25">
      <c r="A581" s="53"/>
      <c r="B581" s="74"/>
      <c r="C581" s="15"/>
      <c r="D581" s="20"/>
      <c r="E581" s="1"/>
      <c r="F581" s="2"/>
      <c r="G581" s="2"/>
      <c r="H581" s="167"/>
      <c r="I581" s="168"/>
      <c r="J581" s="168"/>
      <c r="K581" s="168"/>
      <c r="L581" s="168"/>
      <c r="M581" s="168"/>
      <c r="N581" s="168"/>
      <c r="O581" s="168"/>
      <c r="P581" s="168"/>
      <c r="Q581" s="168"/>
      <c r="R581" s="168"/>
      <c r="S581" s="168"/>
      <c r="T581" s="168"/>
      <c r="U581" s="168"/>
      <c r="V581" s="168"/>
      <c r="W581" s="169"/>
      <c r="X581" s="35"/>
      <c r="Y581" s="161" t="s">
        <v>3</v>
      </c>
      <c r="Z581" s="161"/>
      <c r="AA581" s="47">
        <f>IF(R568=0,0,+R568/AA579)</f>
        <v>0.4887720344731375</v>
      </c>
      <c r="AB581" s="60"/>
      <c r="AC581" s="60"/>
      <c r="AD581" s="60"/>
    </row>
    <row r="582" spans="1:30" ht="24" thickBot="1" x14ac:dyDescent="0.25">
      <c r="A582" s="53"/>
      <c r="B582" s="74"/>
      <c r="C582" s="15"/>
      <c r="D582" s="20"/>
      <c r="E582" s="1"/>
      <c r="F582" s="2"/>
      <c r="G582" s="2"/>
      <c r="H582" s="55"/>
      <c r="I582" s="55"/>
      <c r="J582" s="55"/>
      <c r="K582" s="55"/>
      <c r="L582" s="55"/>
      <c r="M582" s="55"/>
      <c r="N582" s="55"/>
      <c r="O582" s="55"/>
      <c r="P582" s="55"/>
      <c r="Q582" s="55"/>
      <c r="R582" s="55"/>
      <c r="S582" s="55"/>
      <c r="T582" s="55"/>
      <c r="U582" s="55"/>
      <c r="V582" s="55"/>
      <c r="W582" s="55"/>
      <c r="X582" s="35"/>
      <c r="Y582" s="56"/>
      <c r="Z582" s="56"/>
      <c r="AA582" s="57"/>
      <c r="AB582" s="60"/>
      <c r="AC582" s="60"/>
      <c r="AD582" s="60"/>
    </row>
    <row r="583" spans="1:30" ht="13.5" thickBot="1" x14ac:dyDescent="0.25">
      <c r="A583" s="53"/>
      <c r="B583" s="74"/>
      <c r="C583" s="15"/>
      <c r="D583" s="20"/>
      <c r="E583" s="1"/>
      <c r="F583" s="2"/>
      <c r="G583" s="2"/>
      <c r="H583" s="55"/>
      <c r="I583" s="55"/>
      <c r="J583" s="55"/>
      <c r="K583" s="55"/>
      <c r="L583" s="55"/>
      <c r="M583" s="55"/>
      <c r="N583" s="55"/>
      <c r="O583" s="55"/>
      <c r="P583" s="55"/>
      <c r="Q583" s="55"/>
      <c r="R583" s="55"/>
      <c r="S583" s="55"/>
      <c r="T583" s="55"/>
      <c r="U583" s="55"/>
      <c r="V583" s="55"/>
      <c r="W583" s="55"/>
      <c r="X583" s="35"/>
      <c r="Y583" s="160" t="s">
        <v>2658</v>
      </c>
      <c r="Z583" s="160"/>
      <c r="AA583" s="160"/>
      <c r="AB583" s="60"/>
      <c r="AC583" s="60"/>
      <c r="AD583" s="60"/>
    </row>
    <row r="584" spans="1:30" ht="13.5" thickBot="1" x14ac:dyDescent="0.25">
      <c r="A584" s="53"/>
      <c r="B584" s="74"/>
      <c r="C584" s="15"/>
      <c r="D584" s="20"/>
      <c r="E584" s="1"/>
      <c r="F584" s="2"/>
      <c r="G584" s="2"/>
      <c r="H584" s="55"/>
      <c r="I584" s="55"/>
      <c r="J584" s="55"/>
      <c r="K584" s="55"/>
      <c r="L584" s="55"/>
      <c r="M584" s="55"/>
      <c r="N584" s="55"/>
      <c r="O584" s="55"/>
      <c r="P584" s="55"/>
      <c r="Q584" s="55"/>
      <c r="R584" s="55"/>
      <c r="S584" s="55"/>
      <c r="T584" s="55"/>
      <c r="U584" s="55"/>
      <c r="V584" s="55"/>
      <c r="W584" s="55"/>
      <c r="X584" s="35"/>
      <c r="Y584" s="160"/>
      <c r="Z584" s="160"/>
      <c r="AA584" s="160"/>
      <c r="AB584" s="60"/>
      <c r="AC584" s="60"/>
      <c r="AD584" s="60"/>
    </row>
    <row r="585" spans="1:30" ht="13.5" thickBot="1" x14ac:dyDescent="0.25">
      <c r="A585" s="53"/>
      <c r="B585" s="74"/>
      <c r="C585" s="15"/>
      <c r="D585" s="20"/>
      <c r="E585" s="1"/>
      <c r="F585" s="2"/>
      <c r="G585" s="2"/>
      <c r="H585" s="55"/>
      <c r="I585" s="55"/>
      <c r="J585" s="55"/>
      <c r="K585" s="55"/>
      <c r="L585" s="55"/>
      <c r="M585" s="55"/>
      <c r="N585" s="55"/>
      <c r="O585" s="55"/>
      <c r="P585" s="55"/>
      <c r="Q585" s="55"/>
      <c r="R585" s="55"/>
      <c r="S585" s="55"/>
      <c r="T585" s="55"/>
      <c r="U585" s="55"/>
      <c r="V585" s="55"/>
      <c r="W585" s="55"/>
      <c r="X585" s="35"/>
      <c r="Y585" s="161" t="s">
        <v>1</v>
      </c>
      <c r="Z585" s="161"/>
      <c r="AA585" s="45">
        <f ca="1">SUM(T40:T53)</f>
        <v>146</v>
      </c>
      <c r="AB585" s="60"/>
      <c r="AC585" s="60"/>
      <c r="AD585" s="60"/>
    </row>
    <row r="586" spans="1:30" ht="13.5" thickBot="1" x14ac:dyDescent="0.25">
      <c r="A586" s="53"/>
      <c r="B586" s="74"/>
      <c r="C586" s="15"/>
      <c r="D586" s="20"/>
      <c r="E586" s="1"/>
      <c r="F586" s="2"/>
      <c r="G586" s="2"/>
      <c r="H586" s="55"/>
      <c r="I586" s="55"/>
      <c r="J586" s="55"/>
      <c r="K586" s="55"/>
      <c r="L586" s="55"/>
      <c r="M586" s="55"/>
      <c r="N586" s="55"/>
      <c r="O586" s="55"/>
      <c r="P586" s="55"/>
      <c r="Q586" s="55"/>
      <c r="R586" s="55"/>
      <c r="S586" s="55"/>
      <c r="T586" s="55"/>
      <c r="U586" s="55"/>
      <c r="V586" s="55"/>
      <c r="W586" s="55"/>
      <c r="X586" s="35"/>
      <c r="Y586" s="161" t="s">
        <v>2</v>
      </c>
      <c r="Z586" s="161"/>
      <c r="AA586" s="45">
        <f>SUM(M40:M53)</f>
        <v>146</v>
      </c>
      <c r="AB586" s="60"/>
      <c r="AC586" s="60"/>
      <c r="AD586" s="60"/>
    </row>
    <row r="587" spans="1:30" ht="25.5" customHeight="1" thickBot="1" x14ac:dyDescent="0.25">
      <c r="A587" s="53"/>
      <c r="B587" s="74"/>
      <c r="C587" s="15"/>
      <c r="D587" s="20"/>
      <c r="E587" s="1"/>
      <c r="F587" s="2"/>
      <c r="G587" s="2"/>
      <c r="H587" s="55"/>
      <c r="I587" s="55"/>
      <c r="J587" s="55"/>
      <c r="K587" s="55"/>
      <c r="L587" s="55"/>
      <c r="M587" s="55"/>
      <c r="N587" s="55"/>
      <c r="O587" s="55"/>
      <c r="P587" s="55"/>
      <c r="Q587" s="55"/>
      <c r="R587" s="55"/>
      <c r="S587" s="55"/>
      <c r="T587" s="55"/>
      <c r="U587" s="55"/>
      <c r="V587" s="55"/>
      <c r="W587" s="55"/>
      <c r="X587" s="35"/>
      <c r="Y587" s="161" t="s">
        <v>4</v>
      </c>
      <c r="Z587" s="161"/>
      <c r="AA587" s="46">
        <f ca="1">IF(SUM(S40:S53)=0,0,+(SUM(S40:S53)/AA585))</f>
        <v>0.5</v>
      </c>
      <c r="AB587" s="60"/>
      <c r="AC587" s="60"/>
      <c r="AD587" s="60"/>
    </row>
    <row r="588" spans="1:30" ht="24" thickBot="1" x14ac:dyDescent="0.25">
      <c r="A588" s="53"/>
      <c r="B588" s="74"/>
      <c r="C588" s="15"/>
      <c r="D588" s="20"/>
      <c r="E588" s="1"/>
      <c r="F588" s="2"/>
      <c r="G588" s="2"/>
      <c r="H588" s="55"/>
      <c r="I588" s="55"/>
      <c r="J588" s="55"/>
      <c r="K588" s="55"/>
      <c r="L588" s="55"/>
      <c r="M588" s="55"/>
      <c r="N588" s="55"/>
      <c r="O588" s="55"/>
      <c r="P588" s="55"/>
      <c r="Q588" s="55"/>
      <c r="R588" s="55"/>
      <c r="S588" s="55"/>
      <c r="T588" s="55"/>
      <c r="U588" s="55"/>
      <c r="V588" s="55"/>
      <c r="W588" s="55"/>
      <c r="X588" s="35"/>
      <c r="Y588" s="161" t="s">
        <v>3</v>
      </c>
      <c r="Z588" s="161"/>
      <c r="AA588" s="50">
        <f>IF(SUM(R40:R53)=0,0,+(SUM(R40:R53)/AA586))</f>
        <v>0.5</v>
      </c>
      <c r="AB588" s="60"/>
      <c r="AC588" s="60"/>
      <c r="AD588" s="60"/>
    </row>
    <row r="589" spans="1:30" ht="15.75" customHeight="1" thickBot="1" x14ac:dyDescent="0.25">
      <c r="A589" s="53"/>
      <c r="B589" s="74"/>
      <c r="C589" s="15"/>
      <c r="D589" s="20"/>
      <c r="E589" s="1"/>
      <c r="F589" s="2"/>
      <c r="G589" s="2"/>
      <c r="H589" s="55"/>
      <c r="I589" s="55"/>
      <c r="J589" s="55"/>
      <c r="K589" s="55"/>
      <c r="L589" s="55"/>
      <c r="M589" s="55"/>
      <c r="N589" s="55"/>
      <c r="O589" s="55"/>
      <c r="P589" s="55"/>
      <c r="Q589" s="55"/>
      <c r="R589" s="55"/>
      <c r="S589" s="55"/>
      <c r="T589" s="55"/>
      <c r="U589" s="55"/>
      <c r="V589" s="55"/>
      <c r="W589" s="55"/>
      <c r="X589" s="35"/>
      <c r="Y589" s="56"/>
      <c r="Z589" s="56"/>
      <c r="AA589" s="57"/>
      <c r="AB589" s="60"/>
      <c r="AC589" s="60"/>
      <c r="AD589" s="60"/>
    </row>
    <row r="590" spans="1:30" ht="13.5" thickBot="1" x14ac:dyDescent="0.25">
      <c r="A590" s="53"/>
      <c r="B590" s="74"/>
      <c r="C590" s="15"/>
      <c r="D590" s="20"/>
      <c r="E590" s="1"/>
      <c r="F590" s="2"/>
      <c r="G590" s="2"/>
      <c r="H590" s="55"/>
      <c r="I590" s="55"/>
      <c r="J590" s="55"/>
      <c r="K590" s="55"/>
      <c r="L590" s="55"/>
      <c r="M590" s="55"/>
      <c r="N590" s="55"/>
      <c r="O590" s="55"/>
      <c r="P590" s="55"/>
      <c r="Q590" s="55"/>
      <c r="R590" s="55"/>
      <c r="S590" s="55"/>
      <c r="T590" s="55"/>
      <c r="U590" s="55"/>
      <c r="V590" s="55"/>
      <c r="W590" s="55"/>
      <c r="X590" s="35"/>
      <c r="Y590" s="160" t="s">
        <v>2517</v>
      </c>
      <c r="Z590" s="160"/>
      <c r="AA590" s="160"/>
      <c r="AB590" s="60"/>
      <c r="AC590" s="60"/>
      <c r="AD590" s="60"/>
    </row>
    <row r="591" spans="1:30" ht="13.5" thickBot="1" x14ac:dyDescent="0.25">
      <c r="A591" s="53"/>
      <c r="B591" s="74"/>
      <c r="C591" s="15"/>
      <c r="D591" s="20"/>
      <c r="E591" s="1"/>
      <c r="F591" s="2"/>
      <c r="G591" s="2"/>
      <c r="H591" s="55"/>
      <c r="I591" s="55"/>
      <c r="J591" s="55"/>
      <c r="K591" s="55"/>
      <c r="L591" s="55"/>
      <c r="M591" s="55"/>
      <c r="N591" s="55"/>
      <c r="O591" s="55"/>
      <c r="P591" s="55"/>
      <c r="Q591" s="55"/>
      <c r="R591" s="55"/>
      <c r="S591" s="55"/>
      <c r="T591" s="55"/>
      <c r="U591" s="55"/>
      <c r="V591" s="55"/>
      <c r="W591" s="55"/>
      <c r="X591" s="35"/>
      <c r="Y591" s="160"/>
      <c r="Z591" s="160"/>
      <c r="AA591" s="160"/>
      <c r="AB591" s="60"/>
      <c r="AC591" s="60"/>
      <c r="AD591" s="60"/>
    </row>
    <row r="592" spans="1:30" ht="13.5" thickBot="1" x14ac:dyDescent="0.25">
      <c r="A592" s="53"/>
      <c r="B592" s="74"/>
      <c r="C592" s="15"/>
      <c r="D592" s="20"/>
      <c r="E592" s="1"/>
      <c r="F592" s="2"/>
      <c r="G592" s="2"/>
      <c r="H592" s="55"/>
      <c r="I592" s="55"/>
      <c r="J592" s="55"/>
      <c r="K592" s="55"/>
      <c r="L592" s="55"/>
      <c r="M592" s="55"/>
      <c r="N592" s="55"/>
      <c r="O592" s="55"/>
      <c r="P592" s="55"/>
      <c r="Q592" s="55"/>
      <c r="R592" s="55"/>
      <c r="S592" s="55"/>
      <c r="T592" s="55"/>
      <c r="U592" s="55"/>
      <c r="V592" s="55"/>
      <c r="W592" s="55"/>
      <c r="X592" s="35"/>
      <c r="Y592" s="161" t="s">
        <v>1</v>
      </c>
      <c r="Z592" s="161"/>
      <c r="AA592" s="45">
        <f ca="1">SUM(T54:T115)</f>
        <v>993.71428571428578</v>
      </c>
      <c r="AB592" s="60"/>
      <c r="AC592" s="60"/>
      <c r="AD592" s="60"/>
    </row>
    <row r="593" spans="25:32" ht="13.5" thickBot="1" x14ac:dyDescent="0.25">
      <c r="Y593" s="161" t="s">
        <v>2</v>
      </c>
      <c r="Z593" s="161"/>
      <c r="AA593" s="45">
        <f>SUM(M54:M115)</f>
        <v>1933.2857142857138</v>
      </c>
      <c r="AF593" s="71"/>
    </row>
    <row r="594" spans="25:32" ht="24" thickBot="1" x14ac:dyDescent="0.25">
      <c r="Y594" s="161" t="s">
        <v>4</v>
      </c>
      <c r="Z594" s="161"/>
      <c r="AA594" s="46">
        <f ca="1">IF(SUM(S54:S115)=0,0,+(SUM(S54:S115)/AA592))</f>
        <v>0.23897786083956291</v>
      </c>
      <c r="AF594" s="71"/>
    </row>
    <row r="595" spans="25:32" ht="24" thickBot="1" x14ac:dyDescent="0.25">
      <c r="Y595" s="161" t="s">
        <v>3</v>
      </c>
      <c r="Z595" s="161"/>
      <c r="AA595" s="50">
        <f>IF(SUM(R54:R115)=0,0,+(SUM(R54:R115)/AA593))</f>
        <v>0.19814749131752019</v>
      </c>
      <c r="AF595" s="71"/>
    </row>
    <row r="596" spans="25:32" ht="13.5" thickBot="1" x14ac:dyDescent="0.25"/>
    <row r="597" spans="25:32" ht="13.5" thickBot="1" x14ac:dyDescent="0.25">
      <c r="Y597" s="160" t="s">
        <v>2236</v>
      </c>
      <c r="Z597" s="160"/>
      <c r="AA597" s="160"/>
    </row>
    <row r="598" spans="25:32" ht="13.5" thickBot="1" x14ac:dyDescent="0.25">
      <c r="Y598" s="160"/>
      <c r="Z598" s="160"/>
      <c r="AA598" s="160"/>
    </row>
    <row r="599" spans="25:32" ht="13.5" thickBot="1" x14ac:dyDescent="0.25">
      <c r="Y599" s="161" t="s">
        <v>1</v>
      </c>
      <c r="Z599" s="161"/>
      <c r="AA599" s="45">
        <f ca="1">SUM(T116:T133)</f>
        <v>860.14285714285711</v>
      </c>
    </row>
    <row r="600" spans="25:32" ht="13.5" thickBot="1" x14ac:dyDescent="0.25">
      <c r="Y600" s="161" t="s">
        <v>2</v>
      </c>
      <c r="Z600" s="161"/>
      <c r="AA600" s="45">
        <f>SUM(M116:M133)</f>
        <v>860.14285714285711</v>
      </c>
    </row>
    <row r="601" spans="25:32" ht="24" thickBot="1" x14ac:dyDescent="0.25">
      <c r="Y601" s="161" t="s">
        <v>4</v>
      </c>
      <c r="Z601" s="161"/>
      <c r="AA601" s="46">
        <f ca="1">IF(SUM(S116:S133)=0,0,+(SUM(S116:S133)/AA599))</f>
        <v>0.76460305597076894</v>
      </c>
    </row>
    <row r="602" spans="25:32" ht="24" thickBot="1" x14ac:dyDescent="0.25">
      <c r="Y602" s="161" t="s">
        <v>3</v>
      </c>
      <c r="Z602" s="161"/>
      <c r="AA602" s="50">
        <f>IF(SUM(R116:R133)=0,0,+(SUM(R116:R133)/AA600))</f>
        <v>0.76460305597076894</v>
      </c>
    </row>
    <row r="603" spans="25:32" ht="13.5" thickBot="1" x14ac:dyDescent="0.25"/>
    <row r="604" spans="25:32" ht="13.5" thickBot="1" x14ac:dyDescent="0.25">
      <c r="Y604" s="160" t="s">
        <v>2237</v>
      </c>
      <c r="Z604" s="160"/>
      <c r="AA604" s="160"/>
    </row>
    <row r="605" spans="25:32" ht="13.5" thickBot="1" x14ac:dyDescent="0.25">
      <c r="Y605" s="160"/>
      <c r="Z605" s="160"/>
      <c r="AA605" s="160"/>
    </row>
    <row r="606" spans="25:32" ht="13.5" thickBot="1" x14ac:dyDescent="0.25">
      <c r="Y606" s="161" t="s">
        <v>1</v>
      </c>
      <c r="Z606" s="161"/>
      <c r="AA606" s="45">
        <f ca="1">SUM(T134:T277)</f>
        <v>3756.2857142857147</v>
      </c>
    </row>
    <row r="607" spans="25:32" ht="13.5" thickBot="1" x14ac:dyDescent="0.25">
      <c r="Y607" s="161" t="s">
        <v>2</v>
      </c>
      <c r="Z607" s="161"/>
      <c r="AA607" s="45">
        <f>SUM(M134:M277)</f>
        <v>3799.4285714285716</v>
      </c>
    </row>
    <row r="608" spans="25:32" ht="24" thickBot="1" x14ac:dyDescent="0.25">
      <c r="Y608" s="161" t="s">
        <v>4</v>
      </c>
      <c r="Z608" s="161"/>
      <c r="AA608" s="46">
        <f ca="1">IF(SUM(S134:S277)=0,0,+(SUM(S134:S277)/AA606))</f>
        <v>0.61059986118506127</v>
      </c>
    </row>
    <row r="609" spans="25:27" ht="24" thickBot="1" x14ac:dyDescent="0.25">
      <c r="Y609" s="161" t="s">
        <v>3</v>
      </c>
      <c r="Z609" s="161"/>
      <c r="AA609" s="50">
        <f>IF(SUM(R134:R277)=0,0,+(SUM(R134:R277)/AA607))</f>
        <v>0.60366644420213567</v>
      </c>
    </row>
    <row r="610" spans="25:27" ht="13.5" thickBot="1" x14ac:dyDescent="0.25"/>
    <row r="611" spans="25:27" ht="13.5" thickBot="1" x14ac:dyDescent="0.25">
      <c r="Y611" s="160" t="s">
        <v>2238</v>
      </c>
      <c r="Z611" s="160"/>
      <c r="AA611" s="160"/>
    </row>
    <row r="612" spans="25:27" ht="13.5" thickBot="1" x14ac:dyDescent="0.25">
      <c r="Y612" s="160"/>
      <c r="Z612" s="160"/>
      <c r="AA612" s="160"/>
    </row>
    <row r="613" spans="25:27" ht="13.5" thickBot="1" x14ac:dyDescent="0.25">
      <c r="Y613" s="161" t="s">
        <v>1</v>
      </c>
      <c r="Z613" s="161"/>
      <c r="AA613" s="45">
        <f ca="1">SUM(T278:T285)</f>
        <v>182.28571428571428</v>
      </c>
    </row>
    <row r="614" spans="25:27" ht="13.5" thickBot="1" x14ac:dyDescent="0.25">
      <c r="Y614" s="161" t="s">
        <v>2</v>
      </c>
      <c r="Z614" s="161"/>
      <c r="AA614" s="45">
        <f>SUM(M278:M285)</f>
        <v>182.28571428571428</v>
      </c>
    </row>
    <row r="615" spans="25:27" ht="24" thickBot="1" x14ac:dyDescent="0.25">
      <c r="Y615" s="161" t="s">
        <v>4</v>
      </c>
      <c r="Z615" s="161"/>
      <c r="AA615" s="46">
        <f ca="1">IF(SUM(S278:S285)=0,0,+(SUM(S278:S285)/AA613))</f>
        <v>0.4319749216300941</v>
      </c>
    </row>
    <row r="616" spans="25:27" ht="24" thickBot="1" x14ac:dyDescent="0.25">
      <c r="Y616" s="161" t="s">
        <v>3</v>
      </c>
      <c r="Z616" s="161"/>
      <c r="AA616" s="50">
        <f>IF(SUM(R278:R285)=0,0,+(SUM(R278:R285)/AA614))</f>
        <v>0.4319749216300941</v>
      </c>
    </row>
    <row r="617" spans="25:27" ht="13.5" thickBot="1" x14ac:dyDescent="0.25"/>
    <row r="618" spans="25:27" ht="13.5" thickBot="1" x14ac:dyDescent="0.25">
      <c r="Y618" s="160" t="s">
        <v>2239</v>
      </c>
      <c r="Z618" s="160"/>
      <c r="AA618" s="160"/>
    </row>
    <row r="619" spans="25:27" ht="13.5" thickBot="1" x14ac:dyDescent="0.25">
      <c r="Y619" s="160"/>
      <c r="Z619" s="160"/>
      <c r="AA619" s="160"/>
    </row>
    <row r="620" spans="25:27" ht="13.5" thickBot="1" x14ac:dyDescent="0.25">
      <c r="Y620" s="161" t="s">
        <v>1</v>
      </c>
      <c r="Z620" s="161"/>
      <c r="AA620" s="45">
        <f ca="1">SUM(T286:T319)</f>
        <v>722</v>
      </c>
    </row>
    <row r="621" spans="25:27" ht="13.5" thickBot="1" x14ac:dyDescent="0.25">
      <c r="Y621" s="161" t="s">
        <v>2</v>
      </c>
      <c r="Z621" s="161"/>
      <c r="AA621" s="45">
        <f>SUM(M286:M319)</f>
        <v>722</v>
      </c>
    </row>
    <row r="622" spans="25:27" ht="24" thickBot="1" x14ac:dyDescent="0.25">
      <c r="Y622" s="161" t="s">
        <v>4</v>
      </c>
      <c r="Z622" s="161"/>
      <c r="AA622" s="46">
        <f ca="1">IF(SUM(S286:S319)=0,0,+(SUM(S286:S319)/AA620))</f>
        <v>0.32974583498219229</v>
      </c>
    </row>
    <row r="623" spans="25:27" ht="24" thickBot="1" x14ac:dyDescent="0.25">
      <c r="Y623" s="161" t="s">
        <v>3</v>
      </c>
      <c r="Z623" s="161"/>
      <c r="AA623" s="50">
        <f>IF(SUM(R286:R319)=0,0,+(SUM(R286:R319)/AA621))</f>
        <v>0.32974583498219229</v>
      </c>
    </row>
    <row r="624" spans="25:27" ht="13.5" thickBot="1" x14ac:dyDescent="0.25"/>
    <row r="625" spans="25:27" ht="13.5" thickBot="1" x14ac:dyDescent="0.25">
      <c r="Y625" s="160" t="s">
        <v>2240</v>
      </c>
      <c r="Z625" s="160"/>
      <c r="AA625" s="160"/>
    </row>
    <row r="626" spans="25:27" ht="13.5" thickBot="1" x14ac:dyDescent="0.25">
      <c r="Y626" s="160"/>
      <c r="Z626" s="160"/>
      <c r="AA626" s="160"/>
    </row>
    <row r="627" spans="25:27" ht="13.5" thickBot="1" x14ac:dyDescent="0.25">
      <c r="Y627" s="161" t="s">
        <v>1</v>
      </c>
      <c r="Z627" s="161"/>
      <c r="AA627" s="45">
        <f ca="1">SUM(T320:T329)</f>
        <v>105.57142857142858</v>
      </c>
    </row>
    <row r="628" spans="25:27" ht="13.5" thickBot="1" x14ac:dyDescent="0.25">
      <c r="Y628" s="161" t="s">
        <v>2</v>
      </c>
      <c r="Z628" s="161"/>
      <c r="AA628" s="45">
        <f>SUM(M320:M329)</f>
        <v>105.57142857142858</v>
      </c>
    </row>
    <row r="629" spans="25:27" ht="24" thickBot="1" x14ac:dyDescent="0.25">
      <c r="Y629" s="161" t="s">
        <v>4</v>
      </c>
      <c r="Z629" s="161"/>
      <c r="AA629" s="46">
        <f ca="1">IF(SUM(S320:S329)=0,0,+(SUM(S320:S329)/AA627))</f>
        <v>1</v>
      </c>
    </row>
    <row r="630" spans="25:27" ht="24" thickBot="1" x14ac:dyDescent="0.25">
      <c r="Y630" s="161" t="s">
        <v>3</v>
      </c>
      <c r="Z630" s="161"/>
      <c r="AA630" s="50">
        <f>IF(SUM(R320:R329)=0,0,+(SUM(R320:R329)/AA628))</f>
        <v>1</v>
      </c>
    </row>
    <row r="631" spans="25:27" ht="13.5" thickBot="1" x14ac:dyDescent="0.25"/>
    <row r="632" spans="25:27" ht="13.5" thickBot="1" x14ac:dyDescent="0.25">
      <c r="Y632" s="160" t="s">
        <v>2241</v>
      </c>
      <c r="Z632" s="160"/>
      <c r="AA632" s="160"/>
    </row>
    <row r="633" spans="25:27" ht="13.5" thickBot="1" x14ac:dyDescent="0.25">
      <c r="Y633" s="160"/>
      <c r="Z633" s="160"/>
      <c r="AA633" s="160"/>
    </row>
    <row r="634" spans="25:27" ht="13.5" thickBot="1" x14ac:dyDescent="0.25">
      <c r="Y634" s="161" t="s">
        <v>1</v>
      </c>
      <c r="Z634" s="161"/>
      <c r="AA634" s="45">
        <f ca="1">SUM(T330:T432)</f>
        <v>2692.7142857142862</v>
      </c>
    </row>
    <row r="635" spans="25:27" ht="13.5" thickBot="1" x14ac:dyDescent="0.25">
      <c r="Y635" s="161" t="s">
        <v>2</v>
      </c>
      <c r="Z635" s="161"/>
      <c r="AA635" s="45">
        <f>SUM(M330:M432)</f>
        <v>2692.7142857142862</v>
      </c>
    </row>
    <row r="636" spans="25:27" ht="24" thickBot="1" x14ac:dyDescent="0.25">
      <c r="Y636" s="161" t="s">
        <v>4</v>
      </c>
      <c r="Z636" s="161"/>
      <c r="AA636" s="46">
        <f ca="1">IF(SUM(S330:S432)=0,0,+(SUM(S330:S432)/AA634))</f>
        <v>0.47985476241003061</v>
      </c>
    </row>
    <row r="637" spans="25:27" ht="24" thickBot="1" x14ac:dyDescent="0.25">
      <c r="Y637" s="161" t="s">
        <v>3</v>
      </c>
      <c r="Z637" s="161"/>
      <c r="AA637" s="50">
        <f>IF(SUM(R330:R432)=0,0,+(SUM(R330:R432)/AA635))</f>
        <v>0.47985476241003061</v>
      </c>
    </row>
    <row r="638" spans="25:27" ht="13.5" thickBot="1" x14ac:dyDescent="0.25"/>
    <row r="639" spans="25:27" ht="13.5" thickBot="1" x14ac:dyDescent="0.25">
      <c r="Y639" s="160" t="s">
        <v>2242</v>
      </c>
      <c r="Z639" s="160"/>
      <c r="AA639" s="160"/>
    </row>
    <row r="640" spans="25:27" ht="13.5" thickBot="1" x14ac:dyDescent="0.25">
      <c r="Y640" s="160"/>
      <c r="Z640" s="160"/>
      <c r="AA640" s="160"/>
    </row>
    <row r="641" spans="25:27" ht="13.5" thickBot="1" x14ac:dyDescent="0.25">
      <c r="Y641" s="161" t="s">
        <v>1</v>
      </c>
      <c r="Z641" s="161"/>
      <c r="AA641" s="45">
        <f ca="1">SUM(T433:T567)</f>
        <v>3656.9999999999995</v>
      </c>
    </row>
    <row r="642" spans="25:27" ht="13.5" thickBot="1" x14ac:dyDescent="0.25">
      <c r="Y642" s="161" t="s">
        <v>2</v>
      </c>
      <c r="Z642" s="161"/>
      <c r="AA642" s="45">
        <f>SUM(M433:M567)</f>
        <v>3656.9999999999995</v>
      </c>
    </row>
    <row r="643" spans="25:27" ht="24" thickBot="1" x14ac:dyDescent="0.25">
      <c r="Y643" s="161" t="s">
        <v>4</v>
      </c>
      <c r="Z643" s="161"/>
      <c r="AA643" s="46">
        <f ca="1">IF(SUM(S433:S567)=0,0,+(SUM(S433:S567)/AA641))</f>
        <v>0.55701248095628708</v>
      </c>
    </row>
    <row r="644" spans="25:27" ht="24" thickBot="1" x14ac:dyDescent="0.25">
      <c r="Y644" s="161" t="s">
        <v>3</v>
      </c>
      <c r="Z644" s="161"/>
      <c r="AA644" s="50">
        <f>IF(SUM(R433:R567)=0,0,+(SUM(R433:R567)/AA642))</f>
        <v>0.55701248095628708</v>
      </c>
    </row>
  </sheetData>
  <autoFilter ref="A1:AA569"/>
  <mergeCells count="68">
    <mergeCell ref="A568:Q568"/>
    <mergeCell ref="A569:O569"/>
    <mergeCell ref="J571:L571"/>
    <mergeCell ref="J572:L572"/>
    <mergeCell ref="J573:L573"/>
    <mergeCell ref="Y576:AA577"/>
    <mergeCell ref="A577:F577"/>
    <mergeCell ref="H577:U577"/>
    <mergeCell ref="A578:D578"/>
    <mergeCell ref="E578:F578"/>
    <mergeCell ref="H578:W578"/>
    <mergeCell ref="Y578:Z578"/>
    <mergeCell ref="A576:F576"/>
    <mergeCell ref="Y587:Z587"/>
    <mergeCell ref="A579:D579"/>
    <mergeCell ref="E579:F579"/>
    <mergeCell ref="H579:W579"/>
    <mergeCell ref="Y579:Z579"/>
    <mergeCell ref="A580:D580"/>
    <mergeCell ref="E580:F580"/>
    <mergeCell ref="H580:W580"/>
    <mergeCell ref="Y580:Z580"/>
    <mergeCell ref="H581:W581"/>
    <mergeCell ref="Y581:Z581"/>
    <mergeCell ref="Y583:AA584"/>
    <mergeCell ref="Y585:Z585"/>
    <mergeCell ref="Y586:Z586"/>
    <mergeCell ref="Y604:AA605"/>
    <mergeCell ref="Y588:Z588"/>
    <mergeCell ref="Y590:AA591"/>
    <mergeCell ref="Y592:Z592"/>
    <mergeCell ref="Y593:Z593"/>
    <mergeCell ref="Y594:Z594"/>
    <mergeCell ref="Y595:Z595"/>
    <mergeCell ref="Y597:AA598"/>
    <mergeCell ref="Y599:Z599"/>
    <mergeCell ref="Y600:Z600"/>
    <mergeCell ref="Y601:Z601"/>
    <mergeCell ref="Y602:Z602"/>
    <mergeCell ref="Y621:Z621"/>
    <mergeCell ref="Y606:Z606"/>
    <mergeCell ref="Y607:Z607"/>
    <mergeCell ref="Y608:Z608"/>
    <mergeCell ref="Y609:Z609"/>
    <mergeCell ref="Y611:AA612"/>
    <mergeCell ref="Y613:Z613"/>
    <mergeCell ref="Y614:Z614"/>
    <mergeCell ref="Y615:Z615"/>
    <mergeCell ref="Y616:Z616"/>
    <mergeCell ref="Y618:AA619"/>
    <mergeCell ref="Y620:Z620"/>
    <mergeCell ref="Y637:Z637"/>
    <mergeCell ref="Y622:Z622"/>
    <mergeCell ref="Y623:Z623"/>
    <mergeCell ref="Y625:AA626"/>
    <mergeCell ref="Y627:Z627"/>
    <mergeCell ref="Y628:Z628"/>
    <mergeCell ref="Y629:Z629"/>
    <mergeCell ref="Y630:Z630"/>
    <mergeCell ref="Y632:AA633"/>
    <mergeCell ref="Y634:Z634"/>
    <mergeCell ref="Y635:Z635"/>
    <mergeCell ref="Y636:Z636"/>
    <mergeCell ref="Y639:AA640"/>
    <mergeCell ref="Y641:Z641"/>
    <mergeCell ref="Y642:Z642"/>
    <mergeCell ref="Y643:Z643"/>
    <mergeCell ref="Y644:Z644"/>
  </mergeCells>
  <conditionalFormatting sqref="V116:V567">
    <cfRule type="expression" dxfId="908" priority="462" stopIfTrue="1">
      <formula>V116="CON AVANCE"</formula>
    </cfRule>
  </conditionalFormatting>
  <conditionalFormatting sqref="V116:V567">
    <cfRule type="expression" dxfId="907" priority="456" stopIfTrue="1">
      <formula>V116="CUMPLIDO"</formula>
    </cfRule>
    <cfRule type="expression" dxfId="906" priority="464" stopIfTrue="1">
      <formula>V116="PRÓXIMO A VENCER"</formula>
    </cfRule>
    <cfRule type="expression" dxfId="905" priority="465" stopIfTrue="1">
      <formula>V116="VENCIDO"</formula>
    </cfRule>
  </conditionalFormatting>
  <conditionalFormatting sqref="W116:W567">
    <cfRule type="expression" dxfId="904" priority="457">
      <formula>$AC116=1</formula>
    </cfRule>
    <cfRule type="expression" dxfId="903" priority="458">
      <formula>$AC116=5</formula>
    </cfRule>
    <cfRule type="expression" dxfId="902" priority="459">
      <formula>$AC116=4</formula>
    </cfRule>
    <cfRule type="expression" dxfId="901" priority="460" stopIfTrue="1">
      <formula>$AC116=3</formula>
    </cfRule>
    <cfRule type="expression" dxfId="900" priority="461">
      <formula>$AC116=2</formula>
    </cfRule>
  </conditionalFormatting>
  <conditionalFormatting sqref="V116:V567">
    <cfRule type="expression" dxfId="899" priority="463">
      <formula>V116="EN TERMINO"</formula>
    </cfRule>
  </conditionalFormatting>
  <conditionalFormatting sqref="K134:L134 D489:F490 M489:M494 M521 M528 G535:I535 M536 M539 K542:M543 M541 G542:I543 M544:M546 K335:M344 M334 D335:I344 D334:F334 D346:I350 D345:F345 K346:M350 M345 M351 D351:F351 D384:F384 M384 M399 D399:F399 M299 D299:F299 D312:I325 D311:F311 M311 K327:M333 M326 D327:I333 D326:F326 D172:I176 D171:F171 D177:F178 D186:I186 D181:F185 L186:M186 K192:L192 D192:I192 D187:F191 D194:I195 D193:F193 K197:L197 D197:I197 D196:F196 D198:F199 D441:F448 K176:L176 K194:M194 K312:M325 K265:L266 K136:L142 K172:M175 K195:L195 D352:I383 D258:F264 M530:M531 K143:M170 K352:M383 D265:I298 K267:M298 D225:I257 D222:F223 H222:I223 G522:I527 K522:M527 K529:M529 G529:I529 G540:I540 K540:M540 G537:I538 K537:M538 M441:M448 K449:M488 D449:I472 D300:I310 K300:M310 G495:I520 K495:M520 G547:I567 K547:M567 D385:I398 K385:M398 K400:M440 D400:I440 K535:M535 D179:I180 K179:M180 D200:I219 K200:M219 M220 D221:I221 D220:G220 K221:M223 K225:M257 M224 D224:G224 Q136:W567 X263:Y567 X136:AA136 X137:Y261 Z137:Z567 Q135:AA135 AA137:AA261 U120:U133 AA263:AA567 D134:I134 D136:I160 D125:J133 Q134:Y134 AA134 Z117:Z134 AB116:AB567 A568:XFD570 D121:H124 A597:X602 AB597:XFD602 A604:X609 AB604:XFD609 A611:X616 AB611:XFD616 A618:X623 AB618:XFD623 A645:XFD1048576 A603:XFD603 A610:XFD610 A617:XFD617 A624:XFD624 A625:X644 AB625:XFD644 Y631:AA631 A578:XFD582 A575:X577 AB575:XFD577 Q116:AA116 D162:I170 D161 G161:I161 D474:I488 D473 F473:I473 A1:XFD1 D116:J120 A596:XFD596 A590:X595 AB590:XFD595 A583:X588 AB583:XFD588 A589:XFD589 D40:L53 A574:XFD574 A571:J573 M571:XFD573 N39:N53 Q40:AB115 AE39:XFD567 C39:D39 Q39:V39 A550:A567 A2:D3 P2:P7 AF2:XFD38 A4:A7 C4:D7 B4:B567">
    <cfRule type="containsErrors" dxfId="898" priority="455">
      <formula>ISERROR(A1)</formula>
    </cfRule>
  </conditionalFormatting>
  <conditionalFormatting sqref="M259">
    <cfRule type="cellIs" dxfId="897" priority="451" operator="equal">
      <formula>0</formula>
    </cfRule>
  </conditionalFormatting>
  <conditionalFormatting sqref="M134">
    <cfRule type="cellIs" dxfId="896" priority="454" operator="equal">
      <formula>0</formula>
    </cfRule>
  </conditionalFormatting>
  <conditionalFormatting sqref="M258">
    <cfRule type="cellIs" dxfId="895" priority="453" operator="equal">
      <formula>0</formula>
    </cfRule>
  </conditionalFormatting>
  <conditionalFormatting sqref="M260:M265">
    <cfRule type="cellIs" dxfId="894" priority="452" operator="equal">
      <formula>0</formula>
    </cfRule>
  </conditionalFormatting>
  <conditionalFormatting sqref="M199">
    <cfRule type="cellIs" dxfId="893" priority="439" operator="equal">
      <formula>0</formula>
    </cfRule>
  </conditionalFormatting>
  <conditionalFormatting sqref="M135">
    <cfRule type="cellIs" dxfId="892" priority="450" operator="equal">
      <formula>0</formula>
    </cfRule>
  </conditionalFormatting>
  <conditionalFormatting sqref="M171">
    <cfRule type="cellIs" dxfId="891" priority="449" operator="equal">
      <formula>0</formula>
    </cfRule>
  </conditionalFormatting>
  <conditionalFormatting sqref="M177">
    <cfRule type="cellIs" dxfId="890" priority="448" operator="equal">
      <formula>0</formula>
    </cfRule>
  </conditionalFormatting>
  <conditionalFormatting sqref="M178">
    <cfRule type="cellIs" dxfId="889" priority="447" operator="equal">
      <formula>0</formula>
    </cfRule>
  </conditionalFormatting>
  <conditionalFormatting sqref="M182 M184:M185">
    <cfRule type="cellIs" dxfId="888" priority="446" operator="equal">
      <formula>0</formula>
    </cfRule>
  </conditionalFormatting>
  <conditionalFormatting sqref="M181">
    <cfRule type="cellIs" dxfId="887" priority="445" operator="equal">
      <formula>0</formula>
    </cfRule>
  </conditionalFormatting>
  <conditionalFormatting sqref="M183">
    <cfRule type="cellIs" dxfId="886" priority="444" operator="equal">
      <formula>0</formula>
    </cfRule>
  </conditionalFormatting>
  <conditionalFormatting sqref="M187:M191">
    <cfRule type="cellIs" dxfId="885" priority="443" operator="equal">
      <formula>0</formula>
    </cfRule>
  </conditionalFormatting>
  <conditionalFormatting sqref="M193">
    <cfRule type="cellIs" dxfId="884" priority="442" operator="equal">
      <formula>0</formula>
    </cfRule>
  </conditionalFormatting>
  <conditionalFormatting sqref="M196">
    <cfRule type="cellIs" dxfId="883" priority="441" operator="equal">
      <formula>0</formula>
    </cfRule>
  </conditionalFormatting>
  <conditionalFormatting sqref="M198">
    <cfRule type="cellIs" dxfId="882" priority="440" operator="equal">
      <formula>0</formula>
    </cfRule>
  </conditionalFormatting>
  <conditionalFormatting sqref="M176">
    <cfRule type="cellIs" dxfId="881" priority="438" operator="equal">
      <formula>0</formula>
    </cfRule>
  </conditionalFormatting>
  <conditionalFormatting sqref="M192">
    <cfRule type="cellIs" dxfId="880" priority="437" operator="equal">
      <formula>0</formula>
    </cfRule>
  </conditionalFormatting>
  <conditionalFormatting sqref="M197">
    <cfRule type="cellIs" dxfId="879" priority="436" operator="equal">
      <formula>0</formula>
    </cfRule>
  </conditionalFormatting>
  <conditionalFormatting sqref="M266">
    <cfRule type="cellIs" dxfId="878" priority="435" operator="equal">
      <formula>0</formula>
    </cfRule>
  </conditionalFormatting>
  <conditionalFormatting sqref="M136:M142">
    <cfRule type="cellIs" dxfId="877" priority="434" operator="equal">
      <formula>0</formula>
    </cfRule>
  </conditionalFormatting>
  <conditionalFormatting sqref="M195">
    <cfRule type="cellIs" dxfId="876" priority="433" operator="equal">
      <formula>0</formula>
    </cfRule>
  </conditionalFormatting>
  <conditionalFormatting sqref="M118:M119">
    <cfRule type="cellIs" dxfId="875" priority="432" operator="equal">
      <formula>0</formula>
    </cfRule>
  </conditionalFormatting>
  <conditionalFormatting sqref="M116">
    <cfRule type="cellIs" dxfId="874" priority="431" operator="equal">
      <formula>0</formula>
    </cfRule>
  </conditionalFormatting>
  <conditionalFormatting sqref="M117">
    <cfRule type="cellIs" dxfId="873" priority="430" operator="equal">
      <formula>0</formula>
    </cfRule>
  </conditionalFormatting>
  <conditionalFormatting sqref="M120">
    <cfRule type="cellIs" dxfId="872" priority="429" operator="equal">
      <formula>0</formula>
    </cfRule>
  </conditionalFormatting>
  <conditionalFormatting sqref="M121">
    <cfRule type="cellIs" dxfId="871" priority="428" operator="equal">
      <formula>0</formula>
    </cfRule>
  </conditionalFormatting>
  <conditionalFormatting sqref="M122">
    <cfRule type="cellIs" dxfId="870" priority="427" operator="equal">
      <formula>0</formula>
    </cfRule>
  </conditionalFormatting>
  <conditionalFormatting sqref="M123">
    <cfRule type="cellIs" dxfId="869" priority="426" operator="equal">
      <formula>0</formula>
    </cfRule>
  </conditionalFormatting>
  <conditionalFormatting sqref="M124">
    <cfRule type="cellIs" dxfId="868" priority="425" operator="equal">
      <formula>0</formula>
    </cfRule>
  </conditionalFormatting>
  <conditionalFormatting sqref="M125">
    <cfRule type="cellIs" dxfId="867" priority="424" operator="equal">
      <formula>0</formula>
    </cfRule>
  </conditionalFormatting>
  <conditionalFormatting sqref="M126">
    <cfRule type="cellIs" dxfId="866" priority="423" operator="equal">
      <formula>0</formula>
    </cfRule>
  </conditionalFormatting>
  <conditionalFormatting sqref="M127">
    <cfRule type="cellIs" dxfId="865" priority="422" operator="equal">
      <formula>0</formula>
    </cfRule>
  </conditionalFormatting>
  <conditionalFormatting sqref="M128">
    <cfRule type="cellIs" dxfId="864" priority="421" operator="equal">
      <formula>0</formula>
    </cfRule>
  </conditionalFormatting>
  <conditionalFormatting sqref="M129">
    <cfRule type="cellIs" dxfId="863" priority="420" operator="equal">
      <formula>0</formula>
    </cfRule>
  </conditionalFormatting>
  <conditionalFormatting sqref="M130">
    <cfRule type="cellIs" dxfId="862" priority="419" operator="equal">
      <formula>0</formula>
    </cfRule>
  </conditionalFormatting>
  <conditionalFormatting sqref="M131">
    <cfRule type="cellIs" dxfId="861" priority="418" operator="equal">
      <formula>0</formula>
    </cfRule>
  </conditionalFormatting>
  <conditionalFormatting sqref="M132">
    <cfRule type="cellIs" dxfId="860" priority="417" operator="equal">
      <formula>0</formula>
    </cfRule>
  </conditionalFormatting>
  <conditionalFormatting sqref="M133">
    <cfRule type="cellIs" dxfId="859" priority="416" operator="equal">
      <formula>0</formula>
    </cfRule>
  </conditionalFormatting>
  <conditionalFormatting sqref="E161:F161">
    <cfRule type="containsErrors" dxfId="858" priority="415">
      <formula>ISERROR(E161)</formula>
    </cfRule>
  </conditionalFormatting>
  <conditionalFormatting sqref="E473">
    <cfRule type="containsErrors" dxfId="857" priority="414">
      <formula>ISERROR(E473)</formula>
    </cfRule>
  </conditionalFormatting>
  <conditionalFormatting sqref="E115:I115 L115:M115 E54:J55 E56:F56 E57:J57 E58:H60 M114 E74:F75 L76 I68:J68 I71:J71 E76:I76 M83 L93:M93 L96:M98 E100:I100 I96:I97 L100:M101 M99 E104:I105 E101:G101 I101 L104:M105 E102:F103 H103:I103 M102:M103 L108:M108 E108:I108 E106:F107 M106:M107 L111:M111 E109:F114 H112:I112 M112 M109:M110 E61:F72 M85:M92 E77:F99 M95 I111">
    <cfRule type="containsErrors" dxfId="856" priority="413">
      <formula>ISERROR(E54)</formula>
    </cfRule>
  </conditionalFormatting>
  <conditionalFormatting sqref="M72">
    <cfRule type="cellIs" dxfId="855" priority="412" operator="equal">
      <formula>0</formula>
    </cfRule>
  </conditionalFormatting>
  <conditionalFormatting sqref="M73">
    <cfRule type="cellIs" dxfId="854" priority="411" operator="equal">
      <formula>0</formula>
    </cfRule>
  </conditionalFormatting>
  <conditionalFormatting sqref="M113">
    <cfRule type="cellIs" dxfId="853" priority="410" operator="equal">
      <formula>0</formula>
    </cfRule>
  </conditionalFormatting>
  <conditionalFormatting sqref="M74:M81">
    <cfRule type="cellIs" dxfId="852" priority="409" operator="equal">
      <formula>0</formula>
    </cfRule>
  </conditionalFormatting>
  <conditionalFormatting sqref="M56:M57">
    <cfRule type="cellIs" dxfId="851" priority="408" operator="equal">
      <formula>0</formula>
    </cfRule>
  </conditionalFormatting>
  <conditionalFormatting sqref="M54">
    <cfRule type="cellIs" dxfId="850" priority="407" operator="equal">
      <formula>0</formula>
    </cfRule>
  </conditionalFormatting>
  <conditionalFormatting sqref="M55">
    <cfRule type="cellIs" dxfId="849" priority="406" operator="equal">
      <formula>0</formula>
    </cfRule>
  </conditionalFormatting>
  <conditionalFormatting sqref="M58">
    <cfRule type="cellIs" dxfId="848" priority="405" operator="equal">
      <formula>0</formula>
    </cfRule>
  </conditionalFormatting>
  <conditionalFormatting sqref="M59">
    <cfRule type="cellIs" dxfId="847" priority="404" operator="equal">
      <formula>0</formula>
    </cfRule>
  </conditionalFormatting>
  <conditionalFormatting sqref="M60">
    <cfRule type="cellIs" dxfId="846" priority="403" operator="equal">
      <formula>0</formula>
    </cfRule>
  </conditionalFormatting>
  <conditionalFormatting sqref="M61">
    <cfRule type="cellIs" dxfId="845" priority="402" operator="equal">
      <formula>0</formula>
    </cfRule>
  </conditionalFormatting>
  <conditionalFormatting sqref="M62">
    <cfRule type="cellIs" dxfId="844" priority="401" operator="equal">
      <formula>0</formula>
    </cfRule>
  </conditionalFormatting>
  <conditionalFormatting sqref="M63">
    <cfRule type="cellIs" dxfId="843" priority="400" operator="equal">
      <formula>0</formula>
    </cfRule>
  </conditionalFormatting>
  <conditionalFormatting sqref="M64">
    <cfRule type="cellIs" dxfId="842" priority="399" operator="equal">
      <formula>0</formula>
    </cfRule>
  </conditionalFormatting>
  <conditionalFormatting sqref="M65">
    <cfRule type="cellIs" dxfId="841" priority="398" operator="equal">
      <formula>0</formula>
    </cfRule>
  </conditionalFormatting>
  <conditionalFormatting sqref="M66">
    <cfRule type="cellIs" dxfId="840" priority="397" operator="equal">
      <formula>0</formula>
    </cfRule>
  </conditionalFormatting>
  <conditionalFormatting sqref="M67">
    <cfRule type="cellIs" dxfId="839" priority="396" operator="equal">
      <formula>0</formula>
    </cfRule>
  </conditionalFormatting>
  <conditionalFormatting sqref="M68">
    <cfRule type="cellIs" dxfId="838" priority="395" operator="equal">
      <formula>0</formula>
    </cfRule>
  </conditionalFormatting>
  <conditionalFormatting sqref="M69">
    <cfRule type="cellIs" dxfId="837" priority="394" operator="equal">
      <formula>0</formula>
    </cfRule>
  </conditionalFormatting>
  <conditionalFormatting sqref="M70">
    <cfRule type="cellIs" dxfId="836" priority="393" operator="equal">
      <formula>0</formula>
    </cfRule>
  </conditionalFormatting>
  <conditionalFormatting sqref="M71">
    <cfRule type="cellIs" dxfId="835" priority="392" operator="equal">
      <formula>0</formula>
    </cfRule>
  </conditionalFormatting>
  <conditionalFormatting sqref="G56:J56">
    <cfRule type="containsErrors" dxfId="834" priority="391">
      <formula>ISERROR(G56)</formula>
    </cfRule>
  </conditionalFormatting>
  <conditionalFormatting sqref="J58">
    <cfRule type="containsErrors" dxfId="833" priority="390">
      <formula>ISERROR(J58)</formula>
    </cfRule>
  </conditionalFormatting>
  <conditionalFormatting sqref="G63">
    <cfRule type="containsErrors" dxfId="832" priority="389">
      <formula>ISERROR(G63)</formula>
    </cfRule>
  </conditionalFormatting>
  <conditionalFormatting sqref="H63">
    <cfRule type="containsErrors" dxfId="831" priority="388">
      <formula>ISERROR(H63)</formula>
    </cfRule>
  </conditionalFormatting>
  <conditionalFormatting sqref="G69:J69">
    <cfRule type="containsErrors" dxfId="830" priority="387">
      <formula>ISERROR(G69)</formula>
    </cfRule>
  </conditionalFormatting>
  <conditionalFormatting sqref="G61">
    <cfRule type="containsErrors" dxfId="829" priority="386">
      <formula>ISERROR(G61)</formula>
    </cfRule>
  </conditionalFormatting>
  <conditionalFormatting sqref="H61">
    <cfRule type="containsErrors" dxfId="828" priority="385">
      <formula>ISERROR(H61)</formula>
    </cfRule>
  </conditionalFormatting>
  <conditionalFormatting sqref="G62:H62">
    <cfRule type="containsErrors" dxfId="827" priority="384">
      <formula>ISERROR(G62)</formula>
    </cfRule>
  </conditionalFormatting>
  <conditionalFormatting sqref="G66">
    <cfRule type="containsErrors" dxfId="826" priority="383">
      <formula>ISERROR(G66)</formula>
    </cfRule>
  </conditionalFormatting>
  <conditionalFormatting sqref="H66">
    <cfRule type="containsErrors" dxfId="825" priority="382">
      <formula>ISERROR(H66)</formula>
    </cfRule>
  </conditionalFormatting>
  <conditionalFormatting sqref="G68">
    <cfRule type="containsErrors" dxfId="824" priority="381">
      <formula>ISERROR(G68)</formula>
    </cfRule>
  </conditionalFormatting>
  <conditionalFormatting sqref="H68">
    <cfRule type="containsErrors" dxfId="823" priority="380">
      <formula>ISERROR(H68)</formula>
    </cfRule>
  </conditionalFormatting>
  <conditionalFormatting sqref="G71:H71">
    <cfRule type="containsErrors" dxfId="822" priority="379">
      <formula>ISERROR(G71)</formula>
    </cfRule>
  </conditionalFormatting>
  <conditionalFormatting sqref="L77:L78 G79:I79 G77">
    <cfRule type="containsErrors" dxfId="821" priority="378">
      <formula>ISERROR(G77)</formula>
    </cfRule>
  </conditionalFormatting>
  <conditionalFormatting sqref="L79">
    <cfRule type="containsErrors" dxfId="820" priority="377">
      <formula>ISERROR(L79)</formula>
    </cfRule>
  </conditionalFormatting>
  <conditionalFormatting sqref="L82">
    <cfRule type="containsErrors" dxfId="819" priority="375">
      <formula>ISERROR(L82)</formula>
    </cfRule>
  </conditionalFormatting>
  <conditionalFormatting sqref="L84">
    <cfRule type="containsErrors" dxfId="818" priority="373">
      <formula>ISERROR(L84)</formula>
    </cfRule>
  </conditionalFormatting>
  <conditionalFormatting sqref="G82 I82">
    <cfRule type="containsErrors" dxfId="817" priority="376">
      <formula>ISERROR(G82)</formula>
    </cfRule>
  </conditionalFormatting>
  <conditionalFormatting sqref="I84">
    <cfRule type="containsErrors" dxfId="816" priority="374">
      <formula>ISERROR(I84)</formula>
    </cfRule>
  </conditionalFormatting>
  <conditionalFormatting sqref="L94">
    <cfRule type="containsErrors" dxfId="815" priority="371">
      <formula>ISERROR(L94)</formula>
    </cfRule>
  </conditionalFormatting>
  <conditionalFormatting sqref="I94">
    <cfRule type="containsErrors" dxfId="814" priority="372">
      <formula>ISERROR(I94)</formula>
    </cfRule>
  </conditionalFormatting>
  <conditionalFormatting sqref="M82">
    <cfRule type="cellIs" dxfId="813" priority="370" operator="equal">
      <formula>0</formula>
    </cfRule>
  </conditionalFormatting>
  <conditionalFormatting sqref="M84">
    <cfRule type="containsErrors" dxfId="812" priority="369">
      <formula>ISERROR(M84)</formula>
    </cfRule>
  </conditionalFormatting>
  <conditionalFormatting sqref="M94">
    <cfRule type="containsErrors" dxfId="811" priority="368">
      <formula>ISERROR(M94)</formula>
    </cfRule>
  </conditionalFormatting>
  <conditionalFormatting sqref="G96">
    <cfRule type="containsErrors" dxfId="810" priority="367">
      <formula>ISERROR(G96)</formula>
    </cfRule>
  </conditionalFormatting>
  <conditionalFormatting sqref="H96">
    <cfRule type="containsErrors" dxfId="809" priority="366">
      <formula>ISERROR(H96)</formula>
    </cfRule>
  </conditionalFormatting>
  <conditionalFormatting sqref="G97">
    <cfRule type="containsErrors" dxfId="808" priority="365">
      <formula>ISERROR(G97)</formula>
    </cfRule>
  </conditionalFormatting>
  <conditionalFormatting sqref="H97">
    <cfRule type="containsErrors" dxfId="807" priority="364">
      <formula>ISERROR(H97)</formula>
    </cfRule>
  </conditionalFormatting>
  <conditionalFormatting sqref="G98 I98">
    <cfRule type="containsErrors" dxfId="806" priority="363">
      <formula>ISERROR(G98)</formula>
    </cfRule>
  </conditionalFormatting>
  <conditionalFormatting sqref="H98">
    <cfRule type="containsErrors" dxfId="805" priority="362">
      <formula>ISERROR(H98)</formula>
    </cfRule>
  </conditionalFormatting>
  <conditionalFormatting sqref="L99">
    <cfRule type="containsErrors" dxfId="804" priority="361">
      <formula>ISERROR(L99)</formula>
    </cfRule>
  </conditionalFormatting>
  <conditionalFormatting sqref="L102">
    <cfRule type="containsErrors" dxfId="803" priority="359">
      <formula>ISERROR(L102)</formula>
    </cfRule>
  </conditionalFormatting>
  <conditionalFormatting sqref="H101">
    <cfRule type="containsErrors" dxfId="802" priority="360">
      <formula>ISERROR(H101)</formula>
    </cfRule>
  </conditionalFormatting>
  <conditionalFormatting sqref="G102 I102">
    <cfRule type="containsErrors" dxfId="801" priority="358">
      <formula>ISERROR(G102)</formula>
    </cfRule>
  </conditionalFormatting>
  <conditionalFormatting sqref="H102">
    <cfRule type="containsErrors" dxfId="800" priority="357">
      <formula>ISERROR(H102)</formula>
    </cfRule>
  </conditionalFormatting>
  <conditionalFormatting sqref="G103">
    <cfRule type="containsErrors" dxfId="799" priority="356">
      <formula>ISERROR(G103)</formula>
    </cfRule>
  </conditionalFormatting>
  <conditionalFormatting sqref="L103">
    <cfRule type="containsErrors" dxfId="798" priority="355">
      <formula>ISERROR(L103)</formula>
    </cfRule>
  </conditionalFormatting>
  <conditionalFormatting sqref="G106:I106">
    <cfRule type="containsErrors" dxfId="797" priority="354">
      <formula>ISERROR(G106)</formula>
    </cfRule>
  </conditionalFormatting>
  <conditionalFormatting sqref="L106">
    <cfRule type="containsErrors" dxfId="796" priority="353">
      <formula>ISERROR(L106)</formula>
    </cfRule>
  </conditionalFormatting>
  <conditionalFormatting sqref="G107:I107">
    <cfRule type="containsErrors" dxfId="795" priority="352">
      <formula>ISERROR(G107)</formula>
    </cfRule>
  </conditionalFormatting>
  <conditionalFormatting sqref="L107">
    <cfRule type="containsErrors" dxfId="794" priority="351">
      <formula>ISERROR(L107)</formula>
    </cfRule>
  </conditionalFormatting>
  <conditionalFormatting sqref="G109">
    <cfRule type="containsErrors" dxfId="793" priority="350">
      <formula>ISERROR(G109)</formula>
    </cfRule>
  </conditionalFormatting>
  <conditionalFormatting sqref="H109">
    <cfRule type="containsErrors" dxfId="792" priority="349">
      <formula>ISERROR(H109)</formula>
    </cfRule>
  </conditionalFormatting>
  <conditionalFormatting sqref="I109">
    <cfRule type="containsErrors" dxfId="791" priority="348">
      <formula>ISERROR(I109)</formula>
    </cfRule>
  </conditionalFormatting>
  <conditionalFormatting sqref="L109">
    <cfRule type="containsErrors" dxfId="790" priority="347">
      <formula>ISERROR(L109)</formula>
    </cfRule>
  </conditionalFormatting>
  <conditionalFormatting sqref="G112">
    <cfRule type="containsErrors" dxfId="789" priority="346">
      <formula>ISERROR(G112)</formula>
    </cfRule>
  </conditionalFormatting>
  <conditionalFormatting sqref="L112">
    <cfRule type="containsErrors" dxfId="788" priority="345">
      <formula>ISERROR(L112)</formula>
    </cfRule>
  </conditionalFormatting>
  <conditionalFormatting sqref="L110 H110:I110">
    <cfRule type="containsErrors" dxfId="787" priority="344">
      <formula>ISERROR(H110)</formula>
    </cfRule>
  </conditionalFormatting>
  <conditionalFormatting sqref="G110">
    <cfRule type="containsErrors" dxfId="786" priority="343">
      <formula>ISERROR(G110)</formula>
    </cfRule>
  </conditionalFormatting>
  <conditionalFormatting sqref="L72 L74 G74:I74">
    <cfRule type="containsErrors" dxfId="785" priority="342">
      <formula>ISERROR(G72)</formula>
    </cfRule>
  </conditionalFormatting>
  <conditionalFormatting sqref="G72">
    <cfRule type="containsErrors" dxfId="784" priority="341">
      <formula>ISERROR(G72)</formula>
    </cfRule>
  </conditionalFormatting>
  <conditionalFormatting sqref="H72">
    <cfRule type="containsErrors" dxfId="783" priority="340">
      <formula>ISERROR(H72)</formula>
    </cfRule>
  </conditionalFormatting>
  <conditionalFormatting sqref="I72">
    <cfRule type="containsErrors" dxfId="782" priority="339">
      <formula>ISERROR(I72)</formula>
    </cfRule>
  </conditionalFormatting>
  <conditionalFormatting sqref="L73">
    <cfRule type="containsErrors" dxfId="781" priority="338">
      <formula>ISERROR(L73)</formula>
    </cfRule>
  </conditionalFormatting>
  <conditionalFormatting sqref="G73">
    <cfRule type="containsErrors" dxfId="780" priority="337">
      <formula>ISERROR(G73)</formula>
    </cfRule>
  </conditionalFormatting>
  <conditionalFormatting sqref="H73">
    <cfRule type="containsErrors" dxfId="779" priority="336">
      <formula>ISERROR(H73)</formula>
    </cfRule>
  </conditionalFormatting>
  <conditionalFormatting sqref="I73">
    <cfRule type="containsErrors" dxfId="778" priority="335">
      <formula>ISERROR(I73)</formula>
    </cfRule>
  </conditionalFormatting>
  <conditionalFormatting sqref="L75 G75:I75">
    <cfRule type="containsErrors" dxfId="777" priority="334">
      <formula>ISERROR(G75)</formula>
    </cfRule>
  </conditionalFormatting>
  <conditionalFormatting sqref="I58">
    <cfRule type="containsErrors" dxfId="776" priority="333">
      <formula>ISERROR(I58)</formula>
    </cfRule>
  </conditionalFormatting>
  <conditionalFormatting sqref="G64">
    <cfRule type="containsErrors" dxfId="775" priority="332">
      <formula>ISERROR(G64)</formula>
    </cfRule>
  </conditionalFormatting>
  <conditionalFormatting sqref="H64">
    <cfRule type="containsErrors" dxfId="774" priority="331">
      <formula>ISERROR(H64)</formula>
    </cfRule>
  </conditionalFormatting>
  <conditionalFormatting sqref="I64:J64">
    <cfRule type="containsErrors" dxfId="773" priority="330">
      <formula>ISERROR(I64)</formula>
    </cfRule>
  </conditionalFormatting>
  <conditionalFormatting sqref="J65">
    <cfRule type="containsErrors" dxfId="772" priority="329">
      <formula>ISERROR(J65)</formula>
    </cfRule>
  </conditionalFormatting>
  <conditionalFormatting sqref="G65">
    <cfRule type="containsErrors" dxfId="771" priority="328">
      <formula>ISERROR(G65)</formula>
    </cfRule>
  </conditionalFormatting>
  <conditionalFormatting sqref="H65">
    <cfRule type="containsErrors" dxfId="770" priority="327">
      <formula>ISERROR(H65)</formula>
    </cfRule>
  </conditionalFormatting>
  <conditionalFormatting sqref="I65">
    <cfRule type="containsErrors" dxfId="769" priority="326">
      <formula>ISERROR(I65)</formula>
    </cfRule>
  </conditionalFormatting>
  <conditionalFormatting sqref="J67">
    <cfRule type="containsErrors" dxfId="768" priority="325">
      <formula>ISERROR(J67)</formula>
    </cfRule>
  </conditionalFormatting>
  <conditionalFormatting sqref="G67">
    <cfRule type="containsErrors" dxfId="767" priority="324">
      <formula>ISERROR(G67)</formula>
    </cfRule>
  </conditionalFormatting>
  <conditionalFormatting sqref="H67">
    <cfRule type="containsErrors" dxfId="766" priority="323">
      <formula>ISERROR(H67)</formula>
    </cfRule>
  </conditionalFormatting>
  <conditionalFormatting sqref="I67">
    <cfRule type="containsErrors" dxfId="765" priority="322">
      <formula>ISERROR(I67)</formula>
    </cfRule>
  </conditionalFormatting>
  <conditionalFormatting sqref="I70:J70">
    <cfRule type="containsErrors" dxfId="764" priority="321">
      <formula>ISERROR(I70)</formula>
    </cfRule>
  </conditionalFormatting>
  <conditionalFormatting sqref="G70">
    <cfRule type="containsErrors" dxfId="763" priority="320">
      <formula>ISERROR(G70)</formula>
    </cfRule>
  </conditionalFormatting>
  <conditionalFormatting sqref="H70">
    <cfRule type="containsErrors" dxfId="762" priority="319">
      <formula>ISERROR(H70)</formula>
    </cfRule>
  </conditionalFormatting>
  <conditionalFormatting sqref="H77">
    <cfRule type="containsErrors" dxfId="761" priority="318">
      <formula>ISERROR(H77)</formula>
    </cfRule>
  </conditionalFormatting>
  <conditionalFormatting sqref="H92">
    <cfRule type="containsErrors" dxfId="760" priority="285">
      <formula>ISERROR(H92)</formula>
    </cfRule>
  </conditionalFormatting>
  <conditionalFormatting sqref="G78">
    <cfRule type="containsErrors" dxfId="759" priority="317">
      <formula>ISERROR(G78)</formula>
    </cfRule>
  </conditionalFormatting>
  <conditionalFormatting sqref="H78">
    <cfRule type="containsErrors" dxfId="758" priority="316">
      <formula>ISERROR(H78)</formula>
    </cfRule>
  </conditionalFormatting>
  <conditionalFormatting sqref="I93">
    <cfRule type="containsErrors" dxfId="757" priority="281">
      <formula>ISERROR(I93)</formula>
    </cfRule>
  </conditionalFormatting>
  <conditionalFormatting sqref="L80 G80">
    <cfRule type="containsErrors" dxfId="756" priority="315">
      <formula>ISERROR(G80)</formula>
    </cfRule>
  </conditionalFormatting>
  <conditionalFormatting sqref="H80">
    <cfRule type="containsErrors" dxfId="755" priority="314">
      <formula>ISERROR(H80)</formula>
    </cfRule>
  </conditionalFormatting>
  <conditionalFormatting sqref="G95:J95">
    <cfRule type="containsErrors" dxfId="754" priority="277">
      <formula>ISERROR(G95)</formula>
    </cfRule>
  </conditionalFormatting>
  <conditionalFormatting sqref="L81 G81">
    <cfRule type="containsErrors" dxfId="753" priority="313">
      <formula>ISERROR(G81)</formula>
    </cfRule>
  </conditionalFormatting>
  <conditionalFormatting sqref="H81">
    <cfRule type="containsErrors" dxfId="752" priority="312">
      <formula>ISERROR(H81)</formula>
    </cfRule>
  </conditionalFormatting>
  <conditionalFormatting sqref="I81">
    <cfRule type="containsErrors" dxfId="751" priority="311">
      <formula>ISERROR(I81)</formula>
    </cfRule>
  </conditionalFormatting>
  <conditionalFormatting sqref="I80">
    <cfRule type="containsErrors" dxfId="750" priority="310">
      <formula>ISERROR(I80)</formula>
    </cfRule>
  </conditionalFormatting>
  <conditionalFormatting sqref="I78">
    <cfRule type="containsErrors" dxfId="749" priority="309">
      <formula>ISERROR(I78)</formula>
    </cfRule>
  </conditionalFormatting>
  <conditionalFormatting sqref="I77">
    <cfRule type="containsErrors" dxfId="748" priority="308">
      <formula>ISERROR(I77)</formula>
    </cfRule>
  </conditionalFormatting>
  <conditionalFormatting sqref="I99">
    <cfRule type="containsErrors" dxfId="747" priority="274">
      <formula>ISERROR(I99)</formula>
    </cfRule>
  </conditionalFormatting>
  <conditionalFormatting sqref="H82">
    <cfRule type="containsErrors" dxfId="746" priority="307">
      <formula>ISERROR(H82)</formula>
    </cfRule>
  </conditionalFormatting>
  <conditionalFormatting sqref="L83 G83">
    <cfRule type="containsErrors" dxfId="745" priority="306">
      <formula>ISERROR(G83)</formula>
    </cfRule>
  </conditionalFormatting>
  <conditionalFormatting sqref="H83">
    <cfRule type="containsErrors" dxfId="744" priority="305">
      <formula>ISERROR(H83)</formula>
    </cfRule>
  </conditionalFormatting>
  <conditionalFormatting sqref="I83">
    <cfRule type="containsErrors" dxfId="743" priority="304">
      <formula>ISERROR(I83)</formula>
    </cfRule>
  </conditionalFormatting>
  <conditionalFormatting sqref="G84">
    <cfRule type="containsErrors" dxfId="742" priority="303">
      <formula>ISERROR(G84)</formula>
    </cfRule>
  </conditionalFormatting>
  <conditionalFormatting sqref="H84">
    <cfRule type="containsErrors" dxfId="741" priority="302">
      <formula>ISERROR(H84)</formula>
    </cfRule>
  </conditionalFormatting>
  <conditionalFormatting sqref="L85 G85">
    <cfRule type="containsErrors" dxfId="740" priority="301">
      <formula>ISERROR(G85)</formula>
    </cfRule>
  </conditionalFormatting>
  <conditionalFormatting sqref="H85">
    <cfRule type="containsErrors" dxfId="739" priority="300">
      <formula>ISERROR(H85)</formula>
    </cfRule>
  </conditionalFormatting>
  <conditionalFormatting sqref="I85">
    <cfRule type="containsErrors" dxfId="738" priority="299">
      <formula>ISERROR(I85)</formula>
    </cfRule>
  </conditionalFormatting>
  <conditionalFormatting sqref="L86 G86">
    <cfRule type="containsErrors" dxfId="737" priority="298">
      <formula>ISERROR(G86)</formula>
    </cfRule>
  </conditionalFormatting>
  <conditionalFormatting sqref="H86">
    <cfRule type="containsErrors" dxfId="736" priority="297">
      <formula>ISERROR(H86)</formula>
    </cfRule>
  </conditionalFormatting>
  <conditionalFormatting sqref="I86">
    <cfRule type="containsErrors" dxfId="735" priority="296">
      <formula>ISERROR(I86)</formula>
    </cfRule>
  </conditionalFormatting>
  <conditionalFormatting sqref="L87 G87">
    <cfRule type="containsErrors" dxfId="734" priority="295">
      <formula>ISERROR(G87)</formula>
    </cfRule>
  </conditionalFormatting>
  <conditionalFormatting sqref="H87">
    <cfRule type="containsErrors" dxfId="733" priority="294">
      <formula>ISERROR(H87)</formula>
    </cfRule>
  </conditionalFormatting>
  <conditionalFormatting sqref="I87">
    <cfRule type="containsErrors" dxfId="732" priority="293">
      <formula>ISERROR(I87)</formula>
    </cfRule>
  </conditionalFormatting>
  <conditionalFormatting sqref="L88:L89 G88:G89">
    <cfRule type="containsErrors" dxfId="731" priority="292">
      <formula>ISERROR(G88)</formula>
    </cfRule>
  </conditionalFormatting>
  <conditionalFormatting sqref="H88:H89">
    <cfRule type="containsErrors" dxfId="730" priority="291">
      <formula>ISERROR(H88)</formula>
    </cfRule>
  </conditionalFormatting>
  <conditionalFormatting sqref="I88:I89">
    <cfRule type="containsErrors" dxfId="729" priority="290">
      <formula>ISERROR(I88)</formula>
    </cfRule>
  </conditionalFormatting>
  <conditionalFormatting sqref="L90:L91 G90:G91">
    <cfRule type="containsErrors" dxfId="728" priority="289">
      <formula>ISERROR(G90)</formula>
    </cfRule>
  </conditionalFormatting>
  <conditionalFormatting sqref="H90:H91">
    <cfRule type="containsErrors" dxfId="727" priority="288">
      <formula>ISERROR(H90)</formula>
    </cfRule>
  </conditionalFormatting>
  <conditionalFormatting sqref="I90:I91">
    <cfRule type="containsErrors" dxfId="726" priority="287">
      <formula>ISERROR(I90)</formula>
    </cfRule>
  </conditionalFormatting>
  <conditionalFormatting sqref="L92 G92">
    <cfRule type="containsErrors" dxfId="725" priority="286">
      <formula>ISERROR(G92)</formula>
    </cfRule>
  </conditionalFormatting>
  <conditionalFormatting sqref="I92">
    <cfRule type="containsErrors" dxfId="724" priority="284">
      <formula>ISERROR(I92)</formula>
    </cfRule>
  </conditionalFormatting>
  <conditionalFormatting sqref="G93">
    <cfRule type="containsErrors" dxfId="723" priority="283">
      <formula>ISERROR(G93)</formula>
    </cfRule>
  </conditionalFormatting>
  <conditionalFormatting sqref="H93">
    <cfRule type="containsErrors" dxfId="722" priority="282">
      <formula>ISERROR(H93)</formula>
    </cfRule>
  </conditionalFormatting>
  <conditionalFormatting sqref="G94">
    <cfRule type="containsErrors" dxfId="721" priority="280">
      <formula>ISERROR(G94)</formula>
    </cfRule>
  </conditionalFormatting>
  <conditionalFormatting sqref="H94">
    <cfRule type="containsErrors" dxfId="720" priority="279">
      <formula>ISERROR(H94)</formula>
    </cfRule>
  </conditionalFormatting>
  <conditionalFormatting sqref="L95">
    <cfRule type="containsErrors" dxfId="719" priority="278">
      <formula>ISERROR(L95)</formula>
    </cfRule>
  </conditionalFormatting>
  <conditionalFormatting sqref="G99">
    <cfRule type="containsErrors" dxfId="718" priority="276">
      <formula>ISERROR(G99)</formula>
    </cfRule>
  </conditionalFormatting>
  <conditionalFormatting sqref="H99">
    <cfRule type="containsErrors" dxfId="717" priority="275">
      <formula>ISERROR(H99)</formula>
    </cfRule>
  </conditionalFormatting>
  <conditionalFormatting sqref="G111">
    <cfRule type="containsErrors" dxfId="716" priority="273">
      <formula>ISERROR(G111)</formula>
    </cfRule>
  </conditionalFormatting>
  <conditionalFormatting sqref="H111">
    <cfRule type="containsErrors" dxfId="715" priority="272">
      <formula>ISERROR(H111)</formula>
    </cfRule>
  </conditionalFormatting>
  <conditionalFormatting sqref="D54:D72 D74:D77">
    <cfRule type="containsErrors" dxfId="714" priority="271">
      <formula>ISERROR(D54)</formula>
    </cfRule>
  </conditionalFormatting>
  <conditionalFormatting sqref="D78:D79">
    <cfRule type="containsErrors" dxfId="713" priority="270">
      <formula>ISERROR(D78)</formula>
    </cfRule>
  </conditionalFormatting>
  <conditionalFormatting sqref="D80:D81">
    <cfRule type="containsErrors" dxfId="712" priority="269">
      <formula>ISERROR(D80)</formula>
    </cfRule>
  </conditionalFormatting>
  <conditionalFormatting sqref="D82:D83">
    <cfRule type="containsErrors" dxfId="711" priority="268">
      <formula>ISERROR(D82)</formula>
    </cfRule>
  </conditionalFormatting>
  <conditionalFormatting sqref="D84:D92">
    <cfRule type="containsErrors" dxfId="710" priority="267">
      <formula>ISERROR(D84)</formula>
    </cfRule>
  </conditionalFormatting>
  <conditionalFormatting sqref="D93">
    <cfRule type="containsErrors" dxfId="709" priority="266">
      <formula>ISERROR(D93)</formula>
    </cfRule>
  </conditionalFormatting>
  <conditionalFormatting sqref="D94">
    <cfRule type="containsErrors" dxfId="708" priority="265">
      <formula>ISERROR(D94)</formula>
    </cfRule>
  </conditionalFormatting>
  <conditionalFormatting sqref="D95:D115">
    <cfRule type="containsErrors" dxfId="707" priority="264">
      <formula>ISERROR(D95)</formula>
    </cfRule>
  </conditionalFormatting>
  <conditionalFormatting sqref="V54:V115">
    <cfRule type="expression" dxfId="706" priority="260" stopIfTrue="1">
      <formula>V54="CON AVANCE"</formula>
    </cfRule>
  </conditionalFormatting>
  <conditionalFormatting sqref="V54:V115">
    <cfRule type="expression" dxfId="705" priority="254" stopIfTrue="1">
      <formula>V54="CUMPLIDO"</formula>
    </cfRule>
    <cfRule type="expression" dxfId="704" priority="262" stopIfTrue="1">
      <formula>V54="PRÓXIMO A VENCER"</formula>
    </cfRule>
    <cfRule type="expression" dxfId="703" priority="263" stopIfTrue="1">
      <formula>V54="VENCIDO"</formula>
    </cfRule>
  </conditionalFormatting>
  <conditionalFormatting sqref="W54:W115">
    <cfRule type="expression" dxfId="702" priority="255">
      <formula>$AC54=1</formula>
    </cfRule>
    <cfRule type="expression" dxfId="701" priority="256">
      <formula>$AC54=5</formula>
    </cfRule>
    <cfRule type="expression" dxfId="700" priority="257">
      <formula>$AC54=4</formula>
    </cfRule>
    <cfRule type="expression" dxfId="699" priority="258" stopIfTrue="1">
      <formula>$AC54=3</formula>
    </cfRule>
    <cfRule type="expression" dxfId="698" priority="259">
      <formula>$AC54=2</formula>
    </cfRule>
  </conditionalFormatting>
  <conditionalFormatting sqref="V54:V115">
    <cfRule type="expression" dxfId="697" priority="261">
      <formula>V54="EN TERMINO"</formula>
    </cfRule>
  </conditionalFormatting>
  <conditionalFormatting sqref="M40:M53">
    <cfRule type="cellIs" dxfId="696" priority="253" operator="equal">
      <formula>0</formula>
    </cfRule>
  </conditionalFormatting>
  <conditionalFormatting sqref="V40:V53">
    <cfRule type="expression" dxfId="695" priority="249" stopIfTrue="1">
      <formula>V40="CON AVANCE"</formula>
    </cfRule>
  </conditionalFormatting>
  <conditionalFormatting sqref="V40:V53">
    <cfRule type="expression" dxfId="694" priority="243" stopIfTrue="1">
      <formula>V40="CUMPLIDO"</formula>
    </cfRule>
    <cfRule type="expression" dxfId="693" priority="251" stopIfTrue="1">
      <formula>V40="PRÓXIMO A VENCER"</formula>
    </cfRule>
    <cfRule type="expression" dxfId="692" priority="252" stopIfTrue="1">
      <formula>V40="VENCIDO"</formula>
    </cfRule>
  </conditionalFormatting>
  <conditionalFormatting sqref="W40:W53">
    <cfRule type="expression" dxfId="691" priority="244">
      <formula>$AC40=1</formula>
    </cfRule>
    <cfRule type="expression" dxfId="690" priority="245">
      <formula>$AC40=5</formula>
    </cfRule>
    <cfRule type="expression" dxfId="689" priority="246">
      <formula>$AC40=4</formula>
    </cfRule>
    <cfRule type="expression" dxfId="688" priority="247" stopIfTrue="1">
      <formula>$AC40=3</formula>
    </cfRule>
    <cfRule type="expression" dxfId="687" priority="248">
      <formula>$AC40=2</formula>
    </cfRule>
  </conditionalFormatting>
  <conditionalFormatting sqref="V40:V53">
    <cfRule type="expression" dxfId="686" priority="250">
      <formula>V40="EN TERMINO"</formula>
    </cfRule>
  </conditionalFormatting>
  <conditionalFormatting sqref="N186 N192 N197 N172:N176 N194:N195 N136:N170 N449:N488 N490:N531 N547:N567 N265:N440 N535:N543 N241:N257 N179:N180 N200:N239 N120 N123:N134 N116:N117">
    <cfRule type="containsErrors" dxfId="685" priority="242">
      <formula>ISERROR(N116)</formula>
    </cfRule>
  </conditionalFormatting>
  <conditionalFormatting sqref="N258">
    <cfRule type="cellIs" dxfId="684" priority="241" operator="equal">
      <formula>0</formula>
    </cfRule>
  </conditionalFormatting>
  <conditionalFormatting sqref="N259">
    <cfRule type="cellIs" dxfId="683" priority="240" operator="equal">
      <formula>0</formula>
    </cfRule>
  </conditionalFormatting>
  <conditionalFormatting sqref="N83 N93 N76:N81 N85:N88 N95:N115 N54:N71">
    <cfRule type="containsErrors" dxfId="682" priority="239">
      <formula>ISERROR(N54)</formula>
    </cfRule>
  </conditionalFormatting>
  <conditionalFormatting sqref="N82">
    <cfRule type="containsErrors" dxfId="681" priority="238">
      <formula>ISERROR(N82)</formula>
    </cfRule>
  </conditionalFormatting>
  <conditionalFormatting sqref="N84">
    <cfRule type="containsErrors" dxfId="680" priority="237">
      <formula>ISERROR(N84)</formula>
    </cfRule>
  </conditionalFormatting>
  <conditionalFormatting sqref="N94">
    <cfRule type="containsErrors" dxfId="679" priority="236">
      <formula>ISERROR(N94)</formula>
    </cfRule>
  </conditionalFormatting>
  <conditionalFormatting sqref="N72:N75">
    <cfRule type="containsErrors" dxfId="678" priority="235">
      <formula>ISERROR(N72)</formula>
    </cfRule>
  </conditionalFormatting>
  <conditionalFormatting sqref="N89:N92">
    <cfRule type="containsErrors" dxfId="677" priority="234">
      <formula>ISERROR(N89)</formula>
    </cfRule>
  </conditionalFormatting>
  <conditionalFormatting sqref="C61:C63 C66 C68 C70:C75 C95:C134 C136:C567 C40:C58">
    <cfRule type="containsErrors" dxfId="676" priority="233">
      <formula>ISERROR(C40)</formula>
    </cfRule>
  </conditionalFormatting>
  <conditionalFormatting sqref="C59:C60">
    <cfRule type="containsErrors" dxfId="675" priority="232">
      <formula>ISERROR(C59)</formula>
    </cfRule>
  </conditionalFormatting>
  <conditionalFormatting sqref="C64:C65">
    <cfRule type="containsErrors" dxfId="674" priority="231">
      <formula>ISERROR(C64)</formula>
    </cfRule>
  </conditionalFormatting>
  <conditionalFormatting sqref="C67">
    <cfRule type="containsErrors" dxfId="673" priority="230">
      <formula>ISERROR(C67)</formula>
    </cfRule>
  </conditionalFormatting>
  <conditionalFormatting sqref="C69">
    <cfRule type="containsErrors" dxfId="672" priority="229">
      <formula>ISERROR(C69)</formula>
    </cfRule>
  </conditionalFormatting>
  <conditionalFormatting sqref="C76:C77">
    <cfRule type="containsErrors" dxfId="671" priority="228">
      <formula>ISERROR(C76)</formula>
    </cfRule>
  </conditionalFormatting>
  <conditionalFormatting sqref="C78">
    <cfRule type="containsErrors" dxfId="670" priority="227">
      <formula>ISERROR(C78)</formula>
    </cfRule>
  </conditionalFormatting>
  <conditionalFormatting sqref="C79">
    <cfRule type="containsErrors" dxfId="669" priority="226">
      <formula>ISERROR(C79)</formula>
    </cfRule>
  </conditionalFormatting>
  <conditionalFormatting sqref="C80:C81">
    <cfRule type="containsErrors" dxfId="668" priority="225">
      <formula>ISERROR(C80)</formula>
    </cfRule>
  </conditionalFormatting>
  <conditionalFormatting sqref="C82">
    <cfRule type="containsErrors" dxfId="667" priority="224">
      <formula>ISERROR(C82)</formula>
    </cfRule>
  </conditionalFormatting>
  <conditionalFormatting sqref="C83">
    <cfRule type="containsErrors" dxfId="666" priority="223">
      <formula>ISERROR(C83)</formula>
    </cfRule>
  </conditionalFormatting>
  <conditionalFormatting sqref="C84">
    <cfRule type="containsErrors" dxfId="665" priority="222">
      <formula>ISERROR(C84)</formula>
    </cfRule>
  </conditionalFormatting>
  <conditionalFormatting sqref="C85">
    <cfRule type="containsErrors" dxfId="664" priority="221">
      <formula>ISERROR(C85)</formula>
    </cfRule>
  </conditionalFormatting>
  <conditionalFormatting sqref="C86">
    <cfRule type="containsErrors" dxfId="663" priority="220">
      <formula>ISERROR(C86)</formula>
    </cfRule>
  </conditionalFormatting>
  <conditionalFormatting sqref="C87">
    <cfRule type="containsErrors" dxfId="662" priority="219">
      <formula>ISERROR(C87)</formula>
    </cfRule>
  </conditionalFormatting>
  <conditionalFormatting sqref="C88:C89">
    <cfRule type="containsErrors" dxfId="661" priority="218">
      <formula>ISERROR(C88)</formula>
    </cfRule>
  </conditionalFormatting>
  <conditionalFormatting sqref="C90">
    <cfRule type="containsErrors" dxfId="660" priority="217">
      <formula>ISERROR(C90)</formula>
    </cfRule>
  </conditionalFormatting>
  <conditionalFormatting sqref="C91">
    <cfRule type="containsErrors" dxfId="659" priority="216">
      <formula>ISERROR(C91)</formula>
    </cfRule>
  </conditionalFormatting>
  <conditionalFormatting sqref="C92">
    <cfRule type="containsErrors" dxfId="658" priority="215">
      <formula>ISERROR(C92)</formula>
    </cfRule>
  </conditionalFormatting>
  <conditionalFormatting sqref="C93">
    <cfRule type="containsErrors" dxfId="657" priority="214">
      <formula>ISERROR(C93)</formula>
    </cfRule>
  </conditionalFormatting>
  <conditionalFormatting sqref="C94">
    <cfRule type="containsErrors" dxfId="656" priority="213">
      <formula>ISERROR(C94)</formula>
    </cfRule>
  </conditionalFormatting>
  <conditionalFormatting sqref="C135">
    <cfRule type="containsErrors" dxfId="655" priority="212">
      <formula>ISERROR(C135)</formula>
    </cfRule>
  </conditionalFormatting>
  <conditionalFormatting sqref="E39:G39">
    <cfRule type="containsErrors" dxfId="654" priority="211">
      <formula>ISERROR(E39)</formula>
    </cfRule>
  </conditionalFormatting>
  <conditionalFormatting sqref="H39:L39">
    <cfRule type="containsErrors" dxfId="653" priority="210">
      <formula>ISERROR(H39)</formula>
    </cfRule>
  </conditionalFormatting>
  <conditionalFormatting sqref="M39">
    <cfRule type="cellIs" dxfId="652" priority="209" operator="equal">
      <formula>0</formula>
    </cfRule>
  </conditionalFormatting>
  <conditionalFormatting sqref="V39">
    <cfRule type="expression" dxfId="651" priority="205" stopIfTrue="1">
      <formula>V39="CON AVANCE"</formula>
    </cfRule>
  </conditionalFormatting>
  <conditionalFormatting sqref="V39">
    <cfRule type="expression" dxfId="650" priority="204" stopIfTrue="1">
      <formula>V39="CUMPLIDO"</formula>
    </cfRule>
    <cfRule type="expression" dxfId="649" priority="207" stopIfTrue="1">
      <formula>V39="PRÓXIMO A VENCER"</formula>
    </cfRule>
    <cfRule type="expression" dxfId="648" priority="208" stopIfTrue="1">
      <formula>V39="VENCIDO"</formula>
    </cfRule>
  </conditionalFormatting>
  <conditionalFormatting sqref="V39">
    <cfRule type="expression" dxfId="647" priority="206">
      <formula>V39="EN TERMINO"</formula>
    </cfRule>
  </conditionalFormatting>
  <conditionalFormatting sqref="W39">
    <cfRule type="containsErrors" dxfId="646" priority="203">
      <formula>ISERROR(W39)</formula>
    </cfRule>
  </conditionalFormatting>
  <conditionalFormatting sqref="W39">
    <cfRule type="expression" dxfId="645" priority="198">
      <formula>$AC39=1</formula>
    </cfRule>
    <cfRule type="expression" dxfId="644" priority="199">
      <formula>$AC39=5</formula>
    </cfRule>
    <cfRule type="expression" dxfId="643" priority="200">
      <formula>$AC39=4</formula>
    </cfRule>
    <cfRule type="expression" dxfId="642" priority="201" stopIfTrue="1">
      <formula>$AC39=3</formula>
    </cfRule>
    <cfRule type="expression" dxfId="641" priority="202">
      <formula>$AC39=2</formula>
    </cfRule>
  </conditionalFormatting>
  <conditionalFormatting sqref="AC39:AC567">
    <cfRule type="containsErrors" dxfId="640" priority="195">
      <formula>ISERROR(AC39)</formula>
    </cfRule>
  </conditionalFormatting>
  <conditionalFormatting sqref="X39:AA39">
    <cfRule type="containsErrors" dxfId="639" priority="197">
      <formula>ISERROR(X39)</formula>
    </cfRule>
  </conditionalFormatting>
  <conditionalFormatting sqref="AB39">
    <cfRule type="containsErrors" dxfId="638" priority="196">
      <formula>ISERROR(AB39)</formula>
    </cfRule>
  </conditionalFormatting>
  <conditionalFormatting sqref="N38 N36 N30:N34 N26:N28 N9:N24">
    <cfRule type="containsErrors" dxfId="637" priority="86">
      <formula>ISERROR(N9)</formula>
    </cfRule>
  </conditionalFormatting>
  <conditionalFormatting sqref="E33">
    <cfRule type="containsErrors" dxfId="636" priority="194">
      <formula>ISERROR(E33)</formula>
    </cfRule>
  </conditionalFormatting>
  <conditionalFormatting sqref="E34:E38">
    <cfRule type="containsErrors" dxfId="635" priority="193">
      <formula>ISERROR(E34)</formula>
    </cfRule>
  </conditionalFormatting>
  <conditionalFormatting sqref="F33:F38">
    <cfRule type="containsErrors" dxfId="634" priority="192">
      <formula>ISERROR(F33)</formula>
    </cfRule>
  </conditionalFormatting>
  <conditionalFormatting sqref="E17:F19">
    <cfRule type="containsErrors" dxfId="633" priority="191">
      <formula>ISERROR(E17)</formula>
    </cfRule>
  </conditionalFormatting>
  <conditionalFormatting sqref="E16:F16">
    <cfRule type="containsErrors" dxfId="632" priority="190">
      <formula>ISERROR(E16)</formula>
    </cfRule>
  </conditionalFormatting>
  <conditionalFormatting sqref="E21:F21 F22:F23">
    <cfRule type="containsErrors" dxfId="631" priority="189">
      <formula>ISERROR(E21)</formula>
    </cfRule>
  </conditionalFormatting>
  <conditionalFormatting sqref="E20:F20">
    <cfRule type="containsErrors" dxfId="630" priority="188">
      <formula>ISERROR(E20)</formula>
    </cfRule>
  </conditionalFormatting>
  <conditionalFormatting sqref="G9:G12 G14:G22">
    <cfRule type="containsErrors" dxfId="629" priority="187">
      <formula>ISERROR(G9)</formula>
    </cfRule>
  </conditionalFormatting>
  <conditionalFormatting sqref="G28:G29 G23:G24">
    <cfRule type="containsErrors" dxfId="628" priority="186">
      <formula>ISERROR(G23)</formula>
    </cfRule>
  </conditionalFormatting>
  <conditionalFormatting sqref="G25">
    <cfRule type="containsErrors" dxfId="627" priority="185">
      <formula>ISERROR(G25)</formula>
    </cfRule>
  </conditionalFormatting>
  <conditionalFormatting sqref="G32">
    <cfRule type="containsErrors" dxfId="626" priority="184">
      <formula>ISERROR(G32)</formula>
    </cfRule>
  </conditionalFormatting>
  <conditionalFormatting sqref="G38">
    <cfRule type="containsErrors" dxfId="625" priority="183">
      <formula>ISERROR(G38)</formula>
    </cfRule>
  </conditionalFormatting>
  <conditionalFormatting sqref="G30">
    <cfRule type="containsErrors" dxfId="624" priority="182">
      <formula>ISERROR(G30)</formula>
    </cfRule>
  </conditionalFormatting>
  <conditionalFormatting sqref="G31">
    <cfRule type="containsErrors" dxfId="623" priority="181">
      <formula>ISERROR(G31)</formula>
    </cfRule>
  </conditionalFormatting>
  <conditionalFormatting sqref="G33">
    <cfRule type="containsErrors" dxfId="622" priority="180">
      <formula>ISERROR(G33)</formula>
    </cfRule>
  </conditionalFormatting>
  <conditionalFormatting sqref="G27">
    <cfRule type="containsErrors" dxfId="621" priority="179">
      <formula>ISERROR(G27)</formula>
    </cfRule>
  </conditionalFormatting>
  <conditionalFormatting sqref="G33">
    <cfRule type="containsErrors" dxfId="620" priority="178">
      <formula>ISERROR(G33)</formula>
    </cfRule>
  </conditionalFormatting>
  <conditionalFormatting sqref="G36">
    <cfRule type="containsErrors" dxfId="619" priority="177">
      <formula>ISERROR(G36)</formula>
    </cfRule>
  </conditionalFormatting>
  <conditionalFormatting sqref="G35">
    <cfRule type="containsErrors" dxfId="618" priority="176">
      <formula>ISERROR(G35)</formula>
    </cfRule>
  </conditionalFormatting>
  <conditionalFormatting sqref="G37">
    <cfRule type="containsErrors" dxfId="617" priority="175">
      <formula>ISERROR(G37)</formula>
    </cfRule>
  </conditionalFormatting>
  <conditionalFormatting sqref="H9:H12 H14:H18 H20:H22">
    <cfRule type="containsErrors" dxfId="616" priority="174">
      <formula>ISERROR(H9)</formula>
    </cfRule>
  </conditionalFormatting>
  <conditionalFormatting sqref="H28:H29 H23:H24">
    <cfRule type="containsErrors" dxfId="615" priority="173">
      <formula>ISERROR(H23)</formula>
    </cfRule>
  </conditionalFormatting>
  <conditionalFormatting sqref="H25">
    <cfRule type="containsErrors" dxfId="614" priority="172">
      <formula>ISERROR(H25)</formula>
    </cfRule>
  </conditionalFormatting>
  <conditionalFormatting sqref="H32">
    <cfRule type="containsErrors" dxfId="613" priority="171">
      <formula>ISERROR(H32)</formula>
    </cfRule>
  </conditionalFormatting>
  <conditionalFormatting sqref="H38">
    <cfRule type="containsErrors" dxfId="612" priority="170">
      <formula>ISERROR(H38)</formula>
    </cfRule>
  </conditionalFormatting>
  <conditionalFormatting sqref="H30">
    <cfRule type="containsErrors" dxfId="611" priority="169">
      <formula>ISERROR(H30)</formula>
    </cfRule>
  </conditionalFormatting>
  <conditionalFormatting sqref="H31">
    <cfRule type="containsErrors" dxfId="610" priority="168">
      <formula>ISERROR(H31)</formula>
    </cfRule>
  </conditionalFormatting>
  <conditionalFormatting sqref="H33">
    <cfRule type="containsErrors" dxfId="609" priority="167">
      <formula>ISERROR(H33)</formula>
    </cfRule>
  </conditionalFormatting>
  <conditionalFormatting sqref="H34">
    <cfRule type="containsErrors" dxfId="608" priority="166">
      <formula>ISERROR(H34)</formula>
    </cfRule>
  </conditionalFormatting>
  <conditionalFormatting sqref="H36">
    <cfRule type="containsErrors" dxfId="607" priority="165">
      <formula>ISERROR(H36)</formula>
    </cfRule>
  </conditionalFormatting>
  <conditionalFormatting sqref="H26">
    <cfRule type="containsErrors" dxfId="606" priority="164">
      <formula>ISERROR(H26)</formula>
    </cfRule>
  </conditionalFormatting>
  <conditionalFormatting sqref="H13">
    <cfRule type="containsErrors" dxfId="605" priority="163">
      <formula>ISERROR(H13)</formula>
    </cfRule>
  </conditionalFormatting>
  <conditionalFormatting sqref="H8">
    <cfRule type="containsErrors" dxfId="604" priority="162">
      <formula>ISERROR(H8)</formula>
    </cfRule>
  </conditionalFormatting>
  <conditionalFormatting sqref="H33">
    <cfRule type="containsErrors" dxfId="603" priority="161">
      <formula>ISERROR(H33)</formula>
    </cfRule>
  </conditionalFormatting>
  <conditionalFormatting sqref="H19">
    <cfRule type="containsErrors" dxfId="602" priority="160">
      <formula>ISERROR(H19)</formula>
    </cfRule>
  </conditionalFormatting>
  <conditionalFormatting sqref="H27">
    <cfRule type="containsErrors" dxfId="601" priority="159">
      <formula>ISERROR(H27)</formula>
    </cfRule>
  </conditionalFormatting>
  <conditionalFormatting sqref="H35">
    <cfRule type="containsErrors" dxfId="600" priority="158">
      <formula>ISERROR(H35)</formula>
    </cfRule>
  </conditionalFormatting>
  <conditionalFormatting sqref="H37">
    <cfRule type="containsErrors" dxfId="599" priority="157">
      <formula>ISERROR(H37)</formula>
    </cfRule>
  </conditionalFormatting>
  <conditionalFormatting sqref="I9 I14 I17:I18">
    <cfRule type="containsErrors" dxfId="598" priority="156">
      <formula>ISERROR(I9)</formula>
    </cfRule>
  </conditionalFormatting>
  <conditionalFormatting sqref="I25">
    <cfRule type="containsErrors" dxfId="597" priority="155">
      <formula>ISERROR(I25)</formula>
    </cfRule>
  </conditionalFormatting>
  <conditionalFormatting sqref="I13">
    <cfRule type="containsErrors" dxfId="596" priority="154">
      <formula>ISERROR(I13)</formula>
    </cfRule>
  </conditionalFormatting>
  <conditionalFormatting sqref="I8">
    <cfRule type="containsErrors" dxfId="595" priority="153">
      <formula>ISERROR(I8)</formula>
    </cfRule>
  </conditionalFormatting>
  <conditionalFormatting sqref="I10">
    <cfRule type="containsErrors" dxfId="594" priority="152">
      <formula>ISERROR(I10)</formula>
    </cfRule>
  </conditionalFormatting>
  <conditionalFormatting sqref="I11">
    <cfRule type="containsErrors" dxfId="593" priority="151">
      <formula>ISERROR(I11)</formula>
    </cfRule>
  </conditionalFormatting>
  <conditionalFormatting sqref="I12">
    <cfRule type="containsErrors" dxfId="592" priority="150">
      <formula>ISERROR(I12)</formula>
    </cfRule>
  </conditionalFormatting>
  <conditionalFormatting sqref="I15">
    <cfRule type="containsErrors" dxfId="591" priority="149">
      <formula>ISERROR(I15)</formula>
    </cfRule>
  </conditionalFormatting>
  <conditionalFormatting sqref="I16">
    <cfRule type="containsErrors" dxfId="590" priority="148">
      <formula>ISERROR(I16)</formula>
    </cfRule>
  </conditionalFormatting>
  <conditionalFormatting sqref="I19">
    <cfRule type="containsErrors" dxfId="589" priority="147">
      <formula>ISERROR(I19)</formula>
    </cfRule>
  </conditionalFormatting>
  <conditionalFormatting sqref="I21">
    <cfRule type="containsErrors" dxfId="588" priority="146">
      <formula>ISERROR(I21)</formula>
    </cfRule>
  </conditionalFormatting>
  <conditionalFormatting sqref="I20">
    <cfRule type="containsErrors" dxfId="587" priority="145">
      <formula>ISERROR(I20)</formula>
    </cfRule>
  </conditionalFormatting>
  <conditionalFormatting sqref="I22">
    <cfRule type="containsErrors" dxfId="586" priority="144">
      <formula>ISERROR(I22)</formula>
    </cfRule>
  </conditionalFormatting>
  <conditionalFormatting sqref="I23">
    <cfRule type="containsErrors" dxfId="585" priority="143">
      <formula>ISERROR(I23)</formula>
    </cfRule>
  </conditionalFormatting>
  <conditionalFormatting sqref="I24">
    <cfRule type="containsErrors" dxfId="584" priority="142">
      <formula>ISERROR(I24)</formula>
    </cfRule>
  </conditionalFormatting>
  <conditionalFormatting sqref="I26">
    <cfRule type="containsErrors" dxfId="583" priority="141">
      <formula>ISERROR(I26)</formula>
    </cfRule>
  </conditionalFormatting>
  <conditionalFormatting sqref="I27">
    <cfRule type="containsErrors" dxfId="582" priority="140">
      <formula>ISERROR(I27)</formula>
    </cfRule>
  </conditionalFormatting>
  <conditionalFormatting sqref="I33">
    <cfRule type="containsErrors" dxfId="581" priority="139">
      <formula>ISERROR(I33)</formula>
    </cfRule>
  </conditionalFormatting>
  <conditionalFormatting sqref="I34">
    <cfRule type="containsErrors" dxfId="580" priority="138">
      <formula>ISERROR(I34)</formula>
    </cfRule>
  </conditionalFormatting>
  <conditionalFormatting sqref="I36">
    <cfRule type="containsErrors" dxfId="579" priority="137">
      <formula>ISERROR(I36)</formula>
    </cfRule>
  </conditionalFormatting>
  <conditionalFormatting sqref="I38">
    <cfRule type="containsErrors" dxfId="578" priority="136">
      <formula>ISERROR(I38)</formula>
    </cfRule>
  </conditionalFormatting>
  <conditionalFormatting sqref="J8">
    <cfRule type="containsErrors" dxfId="577" priority="135">
      <formula>ISERROR(J8)</formula>
    </cfRule>
  </conditionalFormatting>
  <conditionalFormatting sqref="J9">
    <cfRule type="containsErrors" dxfId="576" priority="134">
      <formula>ISERROR(J9)</formula>
    </cfRule>
  </conditionalFormatting>
  <conditionalFormatting sqref="J10">
    <cfRule type="containsErrors" dxfId="575" priority="133">
      <formula>ISERROR(J10)</formula>
    </cfRule>
  </conditionalFormatting>
  <conditionalFormatting sqref="J11">
    <cfRule type="containsErrors" dxfId="574" priority="132">
      <formula>ISERROR(J11)</formula>
    </cfRule>
  </conditionalFormatting>
  <conditionalFormatting sqref="J12">
    <cfRule type="containsErrors" dxfId="573" priority="131">
      <formula>ISERROR(J12)</formula>
    </cfRule>
  </conditionalFormatting>
  <conditionalFormatting sqref="J13">
    <cfRule type="containsErrors" dxfId="572" priority="130">
      <formula>ISERROR(J13)</formula>
    </cfRule>
  </conditionalFormatting>
  <conditionalFormatting sqref="J14">
    <cfRule type="containsErrors" dxfId="571" priority="129">
      <formula>ISERROR(J14)</formula>
    </cfRule>
  </conditionalFormatting>
  <conditionalFormatting sqref="J15">
    <cfRule type="containsErrors" dxfId="570" priority="128">
      <formula>ISERROR(J15)</formula>
    </cfRule>
  </conditionalFormatting>
  <conditionalFormatting sqref="J16">
    <cfRule type="containsErrors" dxfId="569" priority="127">
      <formula>ISERROR(J16)</formula>
    </cfRule>
  </conditionalFormatting>
  <conditionalFormatting sqref="J17">
    <cfRule type="containsErrors" dxfId="568" priority="126">
      <formula>ISERROR(J17)</formula>
    </cfRule>
  </conditionalFormatting>
  <conditionalFormatting sqref="J18">
    <cfRule type="containsErrors" dxfId="567" priority="125">
      <formula>ISERROR(J18)</formula>
    </cfRule>
  </conditionalFormatting>
  <conditionalFormatting sqref="J19">
    <cfRule type="containsErrors" dxfId="566" priority="124">
      <formula>ISERROR(J19)</formula>
    </cfRule>
  </conditionalFormatting>
  <conditionalFormatting sqref="J21">
    <cfRule type="containsErrors" dxfId="565" priority="123">
      <formula>ISERROR(J21)</formula>
    </cfRule>
  </conditionalFormatting>
  <conditionalFormatting sqref="J20">
    <cfRule type="containsErrors" dxfId="564" priority="122">
      <formula>ISERROR(J20)</formula>
    </cfRule>
  </conditionalFormatting>
  <conditionalFormatting sqref="J22">
    <cfRule type="containsErrors" dxfId="563" priority="121">
      <formula>ISERROR(J22)</formula>
    </cfRule>
  </conditionalFormatting>
  <conditionalFormatting sqref="J23">
    <cfRule type="containsErrors" dxfId="562" priority="120">
      <formula>ISERROR(J23)</formula>
    </cfRule>
  </conditionalFormatting>
  <conditionalFormatting sqref="J24">
    <cfRule type="containsErrors" dxfId="561" priority="119">
      <formula>ISERROR(J24)</formula>
    </cfRule>
  </conditionalFormatting>
  <conditionalFormatting sqref="J25">
    <cfRule type="containsErrors" dxfId="560" priority="118">
      <formula>ISERROR(J25)</formula>
    </cfRule>
  </conditionalFormatting>
  <conditionalFormatting sqref="J26">
    <cfRule type="containsErrors" dxfId="559" priority="117">
      <formula>ISERROR(J26)</formula>
    </cfRule>
  </conditionalFormatting>
  <conditionalFormatting sqref="J27">
    <cfRule type="containsErrors" dxfId="558" priority="116">
      <formula>ISERROR(J27)</formula>
    </cfRule>
  </conditionalFormatting>
  <conditionalFormatting sqref="J31">
    <cfRule type="containsErrors" dxfId="557" priority="115">
      <formula>ISERROR(J31)</formula>
    </cfRule>
  </conditionalFormatting>
  <conditionalFormatting sqref="J33">
    <cfRule type="containsErrors" dxfId="556" priority="114">
      <formula>ISERROR(J33)</formula>
    </cfRule>
  </conditionalFormatting>
  <conditionalFormatting sqref="J34">
    <cfRule type="containsErrors" dxfId="555" priority="113">
      <formula>ISERROR(J34)</formula>
    </cfRule>
  </conditionalFormatting>
  <conditionalFormatting sqref="J36">
    <cfRule type="containsErrors" dxfId="554" priority="112">
      <formula>ISERROR(J36)</formula>
    </cfRule>
  </conditionalFormatting>
  <conditionalFormatting sqref="J38">
    <cfRule type="containsErrors" dxfId="553" priority="111">
      <formula>ISERROR(J38)</formula>
    </cfRule>
  </conditionalFormatting>
  <conditionalFormatting sqref="P8:V38">
    <cfRule type="containsErrors" dxfId="552" priority="110">
      <formula>ISERROR(P8)</formula>
    </cfRule>
  </conditionalFormatting>
  <conditionalFormatting sqref="M8:M38">
    <cfRule type="cellIs" dxfId="551" priority="109" operator="equal">
      <formula>0</formula>
    </cfRule>
  </conditionalFormatting>
  <conditionalFormatting sqref="V8:V38">
    <cfRule type="expression" dxfId="550" priority="105" stopIfTrue="1">
      <formula>V8="CON AVANCE"</formula>
    </cfRule>
  </conditionalFormatting>
  <conditionalFormatting sqref="V8:V38">
    <cfRule type="expression" dxfId="549" priority="104" stopIfTrue="1">
      <formula>V8="CUMPLIDO"</formula>
    </cfRule>
    <cfRule type="expression" dxfId="548" priority="107" stopIfTrue="1">
      <formula>V8="PRÓXIMO A VENCER"</formula>
    </cfRule>
    <cfRule type="expression" dxfId="547" priority="108" stopIfTrue="1">
      <formula>V8="VENCIDO"</formula>
    </cfRule>
  </conditionalFormatting>
  <conditionalFormatting sqref="V8:V38">
    <cfRule type="expression" dxfId="546" priority="106">
      <formula>V8="EN TERMINO"</formula>
    </cfRule>
  </conditionalFormatting>
  <conditionalFormatting sqref="W8:W38">
    <cfRule type="containsErrors" dxfId="545" priority="103">
      <formula>ISERROR(W8)</formula>
    </cfRule>
  </conditionalFormatting>
  <conditionalFormatting sqref="W8:W38">
    <cfRule type="expression" dxfId="544" priority="98">
      <formula>$AC8=1</formula>
    </cfRule>
    <cfRule type="expression" dxfId="543" priority="99">
      <formula>$AC8=5</formula>
    </cfRule>
    <cfRule type="expression" dxfId="542" priority="100">
      <formula>$AC8=4</formula>
    </cfRule>
    <cfRule type="expression" dxfId="541" priority="101" stopIfTrue="1">
      <formula>$AC8=3</formula>
    </cfRule>
    <cfRule type="expression" dxfId="540" priority="102">
      <formula>$AC8=2</formula>
    </cfRule>
  </conditionalFormatting>
  <conditionalFormatting sqref="X8:AA38">
    <cfRule type="containsErrors" dxfId="539" priority="97">
      <formula>ISERROR(X8)</formula>
    </cfRule>
  </conditionalFormatting>
  <conditionalFormatting sqref="N25 N29 N35 N37">
    <cfRule type="containsErrors" dxfId="538" priority="96">
      <formula>ISERROR(N25)</formula>
    </cfRule>
  </conditionalFormatting>
  <conditionalFormatting sqref="N8">
    <cfRule type="containsErrors" dxfId="537" priority="95">
      <formula>ISERROR(N8)</formula>
    </cfRule>
  </conditionalFormatting>
  <conditionalFormatting sqref="AD8:AE8 AD9:AD567">
    <cfRule type="containsErrors" dxfId="536" priority="94">
      <formula>ISERROR(AD8)</formula>
    </cfRule>
  </conditionalFormatting>
  <conditionalFormatting sqref="AC8">
    <cfRule type="containsErrors" dxfId="535" priority="92">
      <formula>ISERROR(AC8)</formula>
    </cfRule>
  </conditionalFormatting>
  <conditionalFormatting sqref="AB8">
    <cfRule type="containsErrors" dxfId="534" priority="93">
      <formula>ISERROR(AB8)</formula>
    </cfRule>
  </conditionalFormatting>
  <conditionalFormatting sqref="AE9:AE38">
    <cfRule type="containsErrors" dxfId="533" priority="91">
      <formula>ISERROR(AE9)</formula>
    </cfRule>
  </conditionalFormatting>
  <conditionalFormatting sqref="AC9:AC38">
    <cfRule type="containsErrors" dxfId="532" priority="89">
      <formula>ISERROR(AC9)</formula>
    </cfRule>
  </conditionalFormatting>
  <conditionalFormatting sqref="AB9:AB38">
    <cfRule type="containsErrors" dxfId="531" priority="90">
      <formula>ISERROR(AB9)</formula>
    </cfRule>
  </conditionalFormatting>
  <conditionalFormatting sqref="P39">
    <cfRule type="containsErrors" dxfId="530" priority="85">
      <formula>ISERROR(P39)</formula>
    </cfRule>
  </conditionalFormatting>
  <conditionalFormatting sqref="P121:P133 P54:P117">
    <cfRule type="containsErrors" dxfId="529" priority="83">
      <formula>ISERROR(P54)</formula>
    </cfRule>
  </conditionalFormatting>
  <conditionalFormatting sqref="P40:P53">
    <cfRule type="containsErrors" dxfId="528" priority="84">
      <formula>ISERROR(P40)</formula>
    </cfRule>
  </conditionalFormatting>
  <conditionalFormatting sqref="D8:D38">
    <cfRule type="containsErrors" dxfId="527" priority="79">
      <formula>ISERROR(D8)</formula>
    </cfRule>
  </conditionalFormatting>
  <conditionalFormatting sqref="A8:A567">
    <cfRule type="containsErrors" dxfId="526" priority="78">
      <formula>ISERROR(A8)</formula>
    </cfRule>
  </conditionalFormatting>
  <conditionalFormatting sqref="A8:A567">
    <cfRule type="duplicateValues" dxfId="525" priority="77"/>
  </conditionalFormatting>
  <conditionalFormatting sqref="A1:A1048576">
    <cfRule type="duplicateValues" dxfId="524" priority="76"/>
  </conditionalFormatting>
  <conditionalFormatting sqref="O85:O86">
    <cfRule type="cellIs" dxfId="523" priority="39" operator="equal">
      <formula>0</formula>
    </cfRule>
  </conditionalFormatting>
  <conditionalFormatting sqref="O54 O68 O72:O74 O76 O96:O104 O106:O107 O112">
    <cfRule type="containsErrors" dxfId="522" priority="74">
      <formula>ISERROR(O54)</formula>
    </cfRule>
  </conditionalFormatting>
  <conditionalFormatting sqref="O116">
    <cfRule type="containsErrors" dxfId="521" priority="73">
      <formula>ISERROR(O116)</formula>
    </cfRule>
  </conditionalFormatting>
  <conditionalFormatting sqref="O116:O252 O256:O567">
    <cfRule type="cellIs" dxfId="520" priority="72" operator="equal">
      <formula>0</formula>
    </cfRule>
  </conditionalFormatting>
  <conditionalFormatting sqref="O40:O42 O44:O45 O47 O50">
    <cfRule type="containsErrors" dxfId="519" priority="75">
      <formula>ISERROR(O40)</formula>
    </cfRule>
  </conditionalFormatting>
  <conditionalFormatting sqref="O253:O255">
    <cfRule type="cellIs" dxfId="518" priority="71" operator="equal">
      <formula>0</formula>
    </cfRule>
  </conditionalFormatting>
  <conditionalFormatting sqref="O115">
    <cfRule type="cellIs" dxfId="517" priority="28" operator="equal">
      <formula>0</formula>
    </cfRule>
  </conditionalFormatting>
  <conditionalFormatting sqref="O8:O38">
    <cfRule type="cellIs" dxfId="516" priority="70" operator="equal">
      <formula>0</formula>
    </cfRule>
  </conditionalFormatting>
  <conditionalFormatting sqref="O39">
    <cfRule type="cellIs" dxfId="515" priority="69" operator="equal">
      <formula>0</formula>
    </cfRule>
  </conditionalFormatting>
  <conditionalFormatting sqref="O43">
    <cfRule type="cellIs" dxfId="514" priority="68" operator="equal">
      <formula>0</formula>
    </cfRule>
  </conditionalFormatting>
  <conditionalFormatting sqref="O46">
    <cfRule type="cellIs" dxfId="513" priority="67" operator="equal">
      <formula>0</formula>
    </cfRule>
  </conditionalFormatting>
  <conditionalFormatting sqref="O48">
    <cfRule type="cellIs" dxfId="512" priority="66" operator="equal">
      <formula>0</formula>
    </cfRule>
  </conditionalFormatting>
  <conditionalFormatting sqref="O49">
    <cfRule type="cellIs" dxfId="511" priority="65" operator="equal">
      <formula>0</formula>
    </cfRule>
  </conditionalFormatting>
  <conditionalFormatting sqref="O51">
    <cfRule type="cellIs" dxfId="510" priority="64" operator="equal">
      <formula>0</formula>
    </cfRule>
  </conditionalFormatting>
  <conditionalFormatting sqref="O52">
    <cfRule type="cellIs" dxfId="509" priority="63" operator="equal">
      <formula>0</formula>
    </cfRule>
  </conditionalFormatting>
  <conditionalFormatting sqref="O53">
    <cfRule type="cellIs" dxfId="508" priority="62" operator="equal">
      <formula>0</formula>
    </cfRule>
  </conditionalFormatting>
  <conditionalFormatting sqref="O55">
    <cfRule type="cellIs" dxfId="507" priority="61" operator="equal">
      <formula>0</formula>
    </cfRule>
  </conditionalFormatting>
  <conditionalFormatting sqref="O56">
    <cfRule type="cellIs" dxfId="506" priority="60" operator="equal">
      <formula>0</formula>
    </cfRule>
  </conditionalFormatting>
  <conditionalFormatting sqref="O57:O58">
    <cfRule type="cellIs" dxfId="505" priority="59" operator="equal">
      <formula>0</formula>
    </cfRule>
  </conditionalFormatting>
  <conditionalFormatting sqref="O59">
    <cfRule type="cellIs" dxfId="504" priority="58" operator="equal">
      <formula>0</formula>
    </cfRule>
  </conditionalFormatting>
  <conditionalFormatting sqref="O60:O61">
    <cfRule type="cellIs" dxfId="503" priority="57" operator="equal">
      <formula>0</formula>
    </cfRule>
  </conditionalFormatting>
  <conditionalFormatting sqref="O62:O63">
    <cfRule type="cellIs" dxfId="502" priority="56" operator="equal">
      <formula>0</formula>
    </cfRule>
  </conditionalFormatting>
  <conditionalFormatting sqref="O64">
    <cfRule type="cellIs" dxfId="501" priority="55" operator="equal">
      <formula>0</formula>
    </cfRule>
  </conditionalFormatting>
  <conditionalFormatting sqref="O65">
    <cfRule type="cellIs" dxfId="500" priority="54" operator="equal">
      <formula>0</formula>
    </cfRule>
  </conditionalFormatting>
  <conditionalFormatting sqref="O66">
    <cfRule type="cellIs" dxfId="499" priority="53" operator="equal">
      <formula>0</formula>
    </cfRule>
  </conditionalFormatting>
  <conditionalFormatting sqref="O67">
    <cfRule type="cellIs" dxfId="498" priority="52" operator="equal">
      <formula>0</formula>
    </cfRule>
  </conditionalFormatting>
  <conditionalFormatting sqref="O69">
    <cfRule type="cellIs" dxfId="497" priority="51" operator="equal">
      <formula>0</formula>
    </cfRule>
  </conditionalFormatting>
  <conditionalFormatting sqref="O70">
    <cfRule type="cellIs" dxfId="496" priority="50" operator="equal">
      <formula>0</formula>
    </cfRule>
  </conditionalFormatting>
  <conditionalFormatting sqref="O71">
    <cfRule type="cellIs" dxfId="495" priority="49" operator="equal">
      <formula>0</formula>
    </cfRule>
  </conditionalFormatting>
  <conditionalFormatting sqref="O75">
    <cfRule type="cellIs" dxfId="494" priority="48" operator="equal">
      <formula>0</formula>
    </cfRule>
  </conditionalFormatting>
  <conditionalFormatting sqref="O77">
    <cfRule type="cellIs" dxfId="493" priority="47" operator="equal">
      <formula>0</formula>
    </cfRule>
  </conditionalFormatting>
  <conditionalFormatting sqref="O78">
    <cfRule type="cellIs" dxfId="492" priority="46" operator="equal">
      <formula>0</formula>
    </cfRule>
  </conditionalFormatting>
  <conditionalFormatting sqref="O79">
    <cfRule type="cellIs" dxfId="491" priority="45" operator="equal">
      <formula>0</formula>
    </cfRule>
  </conditionalFormatting>
  <conditionalFormatting sqref="O80">
    <cfRule type="cellIs" dxfId="490" priority="44" operator="equal">
      <formula>0</formula>
    </cfRule>
  </conditionalFormatting>
  <conditionalFormatting sqref="O81">
    <cfRule type="cellIs" dxfId="489" priority="43" operator="equal">
      <formula>0</formula>
    </cfRule>
  </conditionalFormatting>
  <conditionalFormatting sqref="O82">
    <cfRule type="cellIs" dxfId="488" priority="42" operator="equal">
      <formula>0</formula>
    </cfRule>
  </conditionalFormatting>
  <conditionalFormatting sqref="O83">
    <cfRule type="cellIs" dxfId="487" priority="41" operator="equal">
      <formula>0</formula>
    </cfRule>
  </conditionalFormatting>
  <conditionalFormatting sqref="O84">
    <cfRule type="cellIs" dxfId="486" priority="40" operator="equal">
      <formula>0</formula>
    </cfRule>
  </conditionalFormatting>
  <conditionalFormatting sqref="O87:O88">
    <cfRule type="cellIs" dxfId="485" priority="38" operator="equal">
      <formula>0</formula>
    </cfRule>
  </conditionalFormatting>
  <conditionalFormatting sqref="O89:O90">
    <cfRule type="cellIs" dxfId="484" priority="37" operator="equal">
      <formula>0</formula>
    </cfRule>
  </conditionalFormatting>
  <conditionalFormatting sqref="O91:O92">
    <cfRule type="cellIs" dxfId="483" priority="36" operator="equal">
      <formula>0</formula>
    </cfRule>
  </conditionalFormatting>
  <conditionalFormatting sqref="O93">
    <cfRule type="cellIs" dxfId="482" priority="35" operator="equal">
      <formula>0</formula>
    </cfRule>
  </conditionalFormatting>
  <conditionalFormatting sqref="O94">
    <cfRule type="cellIs" dxfId="481" priority="34" operator="equal">
      <formula>0</formula>
    </cfRule>
  </conditionalFormatting>
  <conditionalFormatting sqref="O95">
    <cfRule type="cellIs" dxfId="480" priority="33" operator="equal">
      <formula>0</formula>
    </cfRule>
  </conditionalFormatting>
  <conditionalFormatting sqref="O105">
    <cfRule type="cellIs" dxfId="479" priority="32" operator="equal">
      <formula>0</formula>
    </cfRule>
  </conditionalFormatting>
  <conditionalFormatting sqref="O108:O109">
    <cfRule type="cellIs" dxfId="478" priority="31" operator="equal">
      <formula>0</formula>
    </cfRule>
  </conditionalFormatting>
  <conditionalFormatting sqref="O110:O111">
    <cfRule type="cellIs" dxfId="477" priority="30" operator="equal">
      <formula>0</formula>
    </cfRule>
  </conditionalFormatting>
  <conditionalFormatting sqref="O113:O114">
    <cfRule type="cellIs" dxfId="476" priority="29" operator="equal">
      <formula>0</formula>
    </cfRule>
  </conditionalFormatting>
  <conditionalFormatting sqref="G2:H3 N2:N7 G4:G7 H4:H6">
    <cfRule type="containsErrors" dxfId="475" priority="27">
      <formula>ISERROR(G2)</formula>
    </cfRule>
  </conditionalFormatting>
  <conditionalFormatting sqref="M2:M7">
    <cfRule type="cellIs" dxfId="474" priority="26" operator="equal">
      <formula>0</formula>
    </cfRule>
  </conditionalFormatting>
  <conditionalFormatting sqref="W2">
    <cfRule type="expression" dxfId="473" priority="1">
      <formula>$AC2=1</formula>
    </cfRule>
    <cfRule type="expression" dxfId="472" priority="2">
      <formula>$AC2=5</formula>
    </cfRule>
    <cfRule type="expression" dxfId="471" priority="3">
      <formula>$AC2=4</formula>
    </cfRule>
    <cfRule type="expression" dxfId="470" priority="4" stopIfTrue="1">
      <formula>$AC2=3</formula>
    </cfRule>
    <cfRule type="expression" dxfId="469" priority="5">
      <formula>$AC2=2</formula>
    </cfRule>
  </conditionalFormatting>
  <conditionalFormatting sqref="Q2:V7">
    <cfRule type="containsErrors" dxfId="468" priority="25">
      <formula>ISERROR(Q2)</formula>
    </cfRule>
  </conditionalFormatting>
  <conditionalFormatting sqref="V2:V7">
    <cfRule type="expression" dxfId="467" priority="21" stopIfTrue="1">
      <formula>V2="CON AVANCE"</formula>
    </cfRule>
  </conditionalFormatting>
  <conditionalFormatting sqref="V2:V7">
    <cfRule type="expression" dxfId="466" priority="20" stopIfTrue="1">
      <formula>V2="CUMPLIDO"</formula>
    </cfRule>
    <cfRule type="expression" dxfId="465" priority="23" stopIfTrue="1">
      <formula>V2="PRÓXIMO A VENCER"</formula>
    </cfRule>
    <cfRule type="expression" dxfId="464" priority="24" stopIfTrue="1">
      <formula>V2="VENCIDO"</formula>
    </cfRule>
  </conditionalFormatting>
  <conditionalFormatting sqref="V2:V7">
    <cfRule type="expression" dxfId="463" priority="22">
      <formula>V2="EN TERMINO"</formula>
    </cfRule>
  </conditionalFormatting>
  <conditionalFormatting sqref="W3:W7">
    <cfRule type="containsErrors" dxfId="462" priority="19">
      <formula>ISERROR(W3)</formula>
    </cfRule>
  </conditionalFormatting>
  <conditionalFormatting sqref="W3:W7">
    <cfRule type="expression" dxfId="461" priority="14">
      <formula>$AC3=1</formula>
    </cfRule>
    <cfRule type="expression" dxfId="460" priority="15">
      <formula>$AC3=5</formula>
    </cfRule>
    <cfRule type="expression" dxfId="459" priority="16">
      <formula>$AC3=4</formula>
    </cfRule>
    <cfRule type="expression" dxfId="458" priority="17" stopIfTrue="1">
      <formula>$AC3=3</formula>
    </cfRule>
    <cfRule type="expression" dxfId="457" priority="18">
      <formula>$AC3=2</formula>
    </cfRule>
  </conditionalFormatting>
  <conditionalFormatting sqref="X2:AA7">
    <cfRule type="containsErrors" dxfId="456" priority="13">
      <formula>ISERROR(X2)</formula>
    </cfRule>
  </conditionalFormatting>
  <conditionalFormatting sqref="O2">
    <cfRule type="cellIs" dxfId="455" priority="11" operator="equal">
      <formula>0</formula>
    </cfRule>
  </conditionalFormatting>
  <conditionalFormatting sqref="O3:O7">
    <cfRule type="cellIs" dxfId="454" priority="10" operator="equal">
      <formula>0</formula>
    </cfRule>
  </conditionalFormatting>
  <conditionalFormatting sqref="AD2:AE7">
    <cfRule type="containsErrors" dxfId="453" priority="9">
      <formula>ISERROR(AD2)</formula>
    </cfRule>
  </conditionalFormatting>
  <conditionalFormatting sqref="AC2:AC7">
    <cfRule type="containsErrors" dxfId="452" priority="7">
      <formula>ISERROR(AC2)</formula>
    </cfRule>
  </conditionalFormatting>
  <conditionalFormatting sqref="AB2:AB7">
    <cfRule type="containsErrors" dxfId="451" priority="8">
      <formula>ISERROR(AB2)</formula>
    </cfRule>
  </conditionalFormatting>
  <conditionalFormatting sqref="W2">
    <cfRule type="containsErrors" dxfId="450" priority="6">
      <formula>ISERROR(W2)</formula>
    </cfRule>
  </conditionalFormatting>
  <dataValidations count="4">
    <dataValidation operator="greaterThanOrEqual" allowBlank="1" showInputMessage="1" showErrorMessage="1" sqref="P265 P544 P119:P120 P507 P535 P267 P259 P541 P204 P516 P503 P459 P480 P343 P361 P253:P255 P167 P170 P372 P375:P378 P406 P423 P485 P487:P488 P495 P499:P500 P554"/>
    <dataValidation type="custom" operator="greaterThanOrEqual" allowBlank="1" showInputMessage="1" showErrorMessage="1" sqref="P287">
      <formula1>1</formula1>
    </dataValidation>
    <dataValidation type="whole" operator="greaterThanOrEqual" allowBlank="1" showInputMessage="1" showErrorMessage="1" sqref="PQZ343:PQZ357 JP181:JP187 TL181:TL187 ADH181:ADH187 AND181:AND187 AWZ181:AWZ187 BGV181:BGV187 BQR181:BQR187 CAN181:CAN187 CKJ181:CKJ187 CUF181:CUF187 DEB181:DEB187 DNX181:DNX187 DXT181:DXT187 EHP181:EHP187 ERL181:ERL187 FBH181:FBH187 FLD181:FLD187 FUZ181:FUZ187 GEV181:GEV187 GOR181:GOR187 GYN181:GYN187 HIJ181:HIJ187 HSF181:HSF187 ICB181:ICB187 ILX181:ILX187 IVT181:IVT187 JFP181:JFP187 JPL181:JPL187 JZH181:JZH187 KJD181:KJD187 KSZ181:KSZ187 LCV181:LCV187 LMR181:LMR187 LWN181:LWN187 MGJ181:MGJ187 MQF181:MQF187 NAB181:NAB187 NJX181:NJX187 NTT181:NTT187 ODP181:ODP187 ONL181:ONL187 OXH181:OXH187 PHD181:PHD187 PQZ181:PQZ187 QAV181:QAV187 QKR181:QKR187 QUN181:QUN187 REJ181:REJ187 ROF181:ROF187 RYB181:RYB187 SHX181:SHX187 SRT181:SRT187 TBP181:TBP187 TLL181:TLL187 TVH181:TVH187 UFD181:UFD187 UOZ181:UOZ187 UYV181:UYV187 VIR181:VIR187 VSN181:VSN187 WCJ181:WCJ187 WMF181:WMF187 WWB181:WWB187 QAV343:QAV357 QKR343:QKR357 JP219:JP220 TL219:TL220 ADH219:ADH220 AND219:AND220 AWZ219:AWZ220 BGV219:BGV220 BQR219:BQR220 CAN219:CAN220 CKJ219:CKJ220 CUF219:CUF220 DEB219:DEB220 DNX219:DNX220 DXT219:DXT220 EHP219:EHP220 ERL219:ERL220 FBH219:FBH220 FLD219:FLD220 FUZ219:FUZ220 GEV219:GEV220 GOR219:GOR220 GYN219:GYN220 HIJ219:HIJ220 HSF219:HSF220 ICB219:ICB220 ILX219:ILX220 IVT219:IVT220 JFP219:JFP220 JPL219:JPL220 JZH219:JZH220 KJD219:KJD220 KSZ219:KSZ220 LCV219:LCV220 LMR219:LMR220 LWN219:LWN220 MGJ219:MGJ220 MQF219:MQF220 NAB219:NAB220 NJX219:NJX220 NTT219:NTT220 ODP219:ODP220 ONL219:ONL220 OXH219:OXH220 PHD219:PHD220 PQZ219:PQZ220 QAV219:QAV220 QKR219:QKR220 QUN219:QUN220 REJ219:REJ220 ROF219:ROF220 RYB219:RYB220 SHX219:SHX220 SRT219:SRT220 TBP219:TBP220 TLL219:TLL220 TVH219:TVH220 UFD219:UFD220 UOZ219:UOZ220 UYV219:UYV220 VIR219:VIR220 VSN219:VSN220 WCJ219:WCJ220 WMF219:WMF220 WWB219:WWB220 QUN343:QUN357 JP263:JP264 TL263:TL264 ADH263:ADH264 AND263:AND264 AWZ263:AWZ264 BGV263:BGV264 BQR263:BQR264 CAN263:CAN264 CKJ263:CKJ264 CUF263:CUF264 DEB263:DEB264 DNX263:DNX264 DXT263:DXT264 EHP263:EHP264 ERL263:ERL264 FBH263:FBH264 FLD263:FLD264 FUZ263:FUZ264 GEV263:GEV264 GOR263:GOR264 GYN263:GYN264 HIJ263:HIJ264 HSF263:HSF264 ICB263:ICB264 ILX263:ILX264 IVT263:IVT264 JFP263:JFP264 JPL263:JPL264 JZH263:JZH264 KJD263:KJD264 KSZ263:KSZ264 LCV263:LCV264 LMR263:LMR264 LWN263:LWN264 MGJ263:MGJ264 MQF263:MQF264 NAB263:NAB264 NJX263:NJX264 NTT263:NTT264 ODP263:ODP264 ONL263:ONL264 OXH263:OXH264 PHD263:PHD264 PQZ263:PQZ264 QAV263:QAV264 QKR263:QKR264 QUN263:QUN264 REJ263:REJ264 ROF263:ROF264 RYB263:RYB264 SHX263:SHX264 SRT263:SRT264 TBP263:TBP264 TLL263:TLL264 TVH263:TVH264 UFD263:UFD264 UOZ263:UOZ264 UYV263:UYV264 VIR263:VIR264 VSN263:VSN264 WCJ263:WCJ264 WMF263:WMF264 WWB263:WWB264 REJ343:REJ357 JP337:JP339 TL337:TL339 ADH337:ADH339 AND337:AND339 AWZ337:AWZ339 BGV337:BGV339 BQR337:BQR339 CAN337:CAN339 CKJ337:CKJ339 CUF337:CUF339 DEB337:DEB339 DNX337:DNX339 DXT337:DXT339 EHP337:EHP339 ERL337:ERL339 FBH337:FBH339 FLD337:FLD339 FUZ337:FUZ339 GEV337:GEV339 GOR337:GOR339 GYN337:GYN339 HIJ337:HIJ339 HSF337:HSF339 ICB337:ICB339 ILX337:ILX339 IVT337:IVT339 JFP337:JFP339 JPL337:JPL339 JZH337:JZH339 KJD337:KJD339 KSZ337:KSZ339 LCV337:LCV339 LMR337:LMR339 LWN337:LWN339 MGJ337:MGJ339 MQF337:MQF339 NAB337:NAB339 NJX337:NJX339 NTT337:NTT339 ODP337:ODP339 ONL337:ONL339 OXH337:OXH339 PHD337:PHD339 PQZ337:PQZ339 QAV337:QAV339 QKR337:QKR339 QUN337:QUN339 REJ337:REJ339 ROF337:ROF339 RYB337:RYB339 SHX337:SHX339 SRT337:SRT339 TBP337:TBP339 TLL337:TLL339 TVH337:TVH339 UFD337:UFD339 UOZ337:UOZ339 UYV337:UYV339 VIR337:VIR339 VSN337:VSN339 WCJ337:WCJ339 WMF337:WMF339 WWB337:WWB339 ROF343:ROF357 JP152:JP163 TL152:TL163 ADH152:ADH163 AND152:AND163 AWZ152:AWZ163 BGV152:BGV163 BQR152:BQR163 CAN152:CAN163 CKJ152:CKJ163 CUF152:CUF163 DEB152:DEB163 DNX152:DNX163 DXT152:DXT163 EHP152:EHP163 ERL152:ERL163 FBH152:FBH163 FLD152:FLD163 FUZ152:FUZ163 GEV152:GEV163 GOR152:GOR163 GYN152:GYN163 HIJ152:HIJ163 HSF152:HSF163 ICB152:ICB163 ILX152:ILX163 IVT152:IVT163 JFP152:JFP163 JPL152:JPL163 JZH152:JZH163 KJD152:KJD163 KSZ152:KSZ163 LCV152:LCV163 LMR152:LMR163 LWN152:LWN163 MGJ152:MGJ163 MQF152:MQF163 NAB152:NAB163 NJX152:NJX163 NTT152:NTT163 ODP152:ODP163 ONL152:ONL163 OXH152:OXH163 PHD152:PHD163 PQZ152:PQZ163 QAV152:QAV163 QKR152:QKR163 QUN152:QUN163 REJ152:REJ163 ROF152:ROF163 RYB152:RYB163 SHX152:SHX163 SRT152:SRT163 TBP152:TBP163 TLL152:TLL163 TVH152:TVH163 UFD152:UFD163 UOZ152:UOZ163 UYV152:UYV163 VIR152:VIR163 VSN152:VSN163 WCJ152:WCJ163 WMF152:WMF163 WWB152:WWB163 RYB343:RYB357 SHX343:SHX357 JP316:JP331 TL316:TL331 ADH316:ADH331 AND316:AND331 AWZ316:AWZ331 BGV316:BGV331 BQR316:BQR331 CAN316:CAN331 CKJ316:CKJ331 CUF316:CUF331 DEB316:DEB331 DNX316:DNX331 DXT316:DXT331 EHP316:EHP331 ERL316:ERL331 FBH316:FBH331 FLD316:FLD331 FUZ316:FUZ331 GEV316:GEV331 GOR316:GOR331 GYN316:GYN331 HIJ316:HIJ331 HSF316:HSF331 ICB316:ICB331 ILX316:ILX331 IVT316:IVT331 JFP316:JFP331 JPL316:JPL331 JZH316:JZH331 KJD316:KJD331 KSZ316:KSZ331 LCV316:LCV331 LMR316:LMR331 LWN316:LWN331 MGJ316:MGJ331 MQF316:MQF331 NAB316:NAB331 NJX316:NJX331 NTT316:NTT331 ODP316:ODP331 ONL316:ONL331 OXH316:OXH331 PHD316:PHD331 PQZ316:PQZ331 QAV316:QAV331 QKR316:QKR331 QUN316:QUN331 REJ316:REJ331 ROF316:ROF331 RYB316:RYB331 SHX316:SHX331 SRT316:SRT331 TBP316:TBP331 TLL316:TLL331 TVH316:TVH331 UFD316:UFD331 UOZ316:UOZ331 UYV316:UYV331 VIR316:VIR331 VSN316:VSN331 WCJ316:WCJ331 WMF316:WMF331 WWB316:WWB331 SRT343:SRT357 JP270:JP282 TL270:TL282 ADH270:ADH282 AND270:AND282 AWZ270:AWZ282 BGV270:BGV282 BQR270:BQR282 CAN270:CAN282 CKJ270:CKJ282 CUF270:CUF282 DEB270:DEB282 DNX270:DNX282 DXT270:DXT282 EHP270:EHP282 ERL270:ERL282 FBH270:FBH282 FLD270:FLD282 FUZ270:FUZ282 GEV270:GEV282 GOR270:GOR282 GYN270:GYN282 HIJ270:HIJ282 HSF270:HSF282 ICB270:ICB282 ILX270:ILX282 IVT270:IVT282 JFP270:JFP282 JPL270:JPL282 JZH270:JZH282 KJD270:KJD282 KSZ270:KSZ282 LCV270:LCV282 LMR270:LMR282 LWN270:LWN282 MGJ270:MGJ282 MQF270:MQF282 NAB270:NAB282 NJX270:NJX282 NTT270:NTT282 ODP270:ODP282 ONL270:ONL282 OXH270:OXH282 PHD270:PHD282 PQZ270:PQZ282 QAV270:QAV282 QKR270:QKR282 QUN270:QUN282 REJ270:REJ282 ROF270:ROF282 RYB270:RYB282 SHX270:SHX282 SRT270:SRT282 TBP270:TBP282 TLL270:TLL282 TVH270:TVH282 UFD270:UFD282 UOZ270:UOZ282 UYV270:UYV282 VIR270:VIR282 VSN270:VSN282 WCJ270:WCJ282 WMF270:WMF282 WWB270:WWB282 TBP343:TBP357 JP142:JP150 TL142:TL150 ADH142:ADH150 AND142:AND150 AWZ142:AWZ150 BGV142:BGV150 BQR142:BQR150 CAN142:CAN150 CKJ142:CKJ150 CUF142:CUF150 DEB142:DEB150 DNX142:DNX150 DXT142:DXT150 EHP142:EHP150 ERL142:ERL150 FBH142:FBH150 FLD142:FLD150 FUZ142:FUZ150 GEV142:GEV150 GOR142:GOR150 GYN142:GYN150 HIJ142:HIJ150 HSF142:HSF150 ICB142:ICB150 ILX142:ILX150 IVT142:IVT150 JFP142:JFP150 JPL142:JPL150 JZH142:JZH150 KJD142:KJD150 KSZ142:KSZ150 LCV142:LCV150 LMR142:LMR150 LWN142:LWN150 MGJ142:MGJ150 MQF142:MQF150 NAB142:NAB150 NJX142:NJX150 NTT142:NTT150 ODP142:ODP150 ONL142:ONL150 OXH142:OXH150 PHD142:PHD150 PQZ142:PQZ150 QAV142:QAV150 QKR142:QKR150 QUN142:QUN150 REJ142:REJ150 ROF142:ROF150 RYB142:RYB150 SHX142:SHX150 SRT142:SRT150 TBP142:TBP150 TLL142:TLL150 TVH142:TVH150 UFD142:UFD150 UOZ142:UOZ150 UYV142:UYV150 VIR142:VIR150 VSN142:VSN150 WCJ142:WCJ150 WMF142:WMF150 WWB142:WWB150 TLL343:TLL357 JP190:JP209 TL190:TL209 ADH190:ADH209 AND190:AND209 AWZ190:AWZ209 BGV190:BGV209 BQR190:BQR209 CAN190:CAN209 CKJ190:CKJ209 CUF190:CUF209 DEB190:DEB209 DNX190:DNX209 DXT190:DXT209 EHP190:EHP209 ERL190:ERL209 FBH190:FBH209 FLD190:FLD209 FUZ190:FUZ209 GEV190:GEV209 GOR190:GOR209 GYN190:GYN209 HIJ190:HIJ209 HSF190:HSF209 ICB190:ICB209 ILX190:ILX209 IVT190:IVT209 JFP190:JFP209 JPL190:JPL209 JZH190:JZH209 KJD190:KJD209 KSZ190:KSZ209 LCV190:LCV209 LMR190:LMR209 LWN190:LWN209 MGJ190:MGJ209 MQF190:MQF209 NAB190:NAB209 NJX190:NJX209 NTT190:NTT209 ODP190:ODP209 ONL190:ONL209 OXH190:OXH209 PHD190:PHD209 PQZ190:PQZ209 QAV190:QAV209 QKR190:QKR209 QUN190:QUN209 REJ190:REJ209 ROF190:ROF209 RYB190:RYB209 SHX190:SHX209 SRT190:SRT209 TBP190:TBP209 TLL190:TLL209 TVH190:TVH209 UFD190:UFD209 UOZ190:UOZ209 UYV190:UYV209 VIR190:VIR209 VSN190:VSN209 WCJ190:WCJ209 WMF190:WMF209 WWB190:WWB209 TVH343:TVH357 UFD343:UFD357 UOZ343:UOZ357 JP402:JP408 TL402:TL408 ADH402:ADH408 AND402:AND408 AWZ402:AWZ408 BGV402:BGV408 BQR402:BQR408 CAN402:CAN408 CKJ402:CKJ408 CUF402:CUF408 DEB402:DEB408 DNX402:DNX408 DXT402:DXT408 EHP402:EHP408 ERL402:ERL408 FBH402:FBH408 FLD402:FLD408 FUZ402:FUZ408 GEV402:GEV408 GOR402:GOR408 GYN402:GYN408 HIJ402:HIJ408 HSF402:HSF408 ICB402:ICB408 ILX402:ILX408 IVT402:IVT408 JFP402:JFP408 JPL402:JPL408 JZH402:JZH408 KJD402:KJD408 KSZ402:KSZ408 LCV402:LCV408 LMR402:LMR408 LWN402:LWN408 MGJ402:MGJ408 MQF402:MQF408 NAB402:NAB408 NJX402:NJX408 NTT402:NTT408 ODP402:ODP408 ONL402:ONL408 OXH402:OXH408 PHD402:PHD408 PQZ402:PQZ408 QAV402:QAV408 QKR402:QKR408 QUN402:QUN408 REJ402:REJ408 ROF402:ROF408 RYB402:RYB408 SHX402:SHX408 SRT402:SRT408 TBP402:TBP408 TLL402:TLL408 TVH402:TVH408 UFD402:UFD408 UOZ402:UOZ408 UYV402:UYV408 VIR402:VIR408 VSN402:VSN408 WCJ402:WCJ408 WMF402:WMF408 WWB402:WWB408 UYV343:UYV357 JP365:JP372 TL365:TL372 ADH365:ADH372 AND365:AND372 AWZ365:AWZ372 BGV365:BGV372 BQR365:BQR372 CAN365:CAN372 CKJ365:CKJ372 CUF365:CUF372 DEB365:DEB372 DNX365:DNX372 DXT365:DXT372 EHP365:EHP372 ERL365:ERL372 FBH365:FBH372 FLD365:FLD372 FUZ365:FUZ372 GEV365:GEV372 GOR365:GOR372 GYN365:GYN372 HIJ365:HIJ372 HSF365:HSF372 ICB365:ICB372 ILX365:ILX372 IVT365:IVT372 JFP365:JFP372 JPL365:JPL372 JZH365:JZH372 KJD365:KJD372 KSZ365:KSZ372 LCV365:LCV372 LMR365:LMR372 LWN365:LWN372 MGJ365:MGJ372 MQF365:MQF372 NAB365:NAB372 NJX365:NJX372 NTT365:NTT372 ODP365:ODP372 ONL365:ONL372 OXH365:OXH372 PHD365:PHD372 PQZ365:PQZ372 QAV365:QAV372 QKR365:QKR372 QUN365:QUN372 REJ365:REJ372 ROF365:ROF372 RYB365:RYB372 SHX365:SHX372 SRT365:SRT372 TBP365:TBP372 TLL365:TLL372 TVH365:TVH372 UFD365:UFD372 UOZ365:UOZ372 UYV365:UYV372 VIR365:VIR372 VSN365:VSN372 WCJ365:WCJ372 WMF365:WMF372 WWB365:WWB372 VIR343:VIR357 VSN343:VSN357 WCJ343:WCJ357 JP374:JP384 TL374:TL384 ADH374:ADH384 AND374:AND384 AWZ374:AWZ384 BGV374:BGV384 BQR374:BQR384 CAN374:CAN384 CKJ374:CKJ384 CUF374:CUF384 DEB374:DEB384 DNX374:DNX384 DXT374:DXT384 EHP374:EHP384 ERL374:ERL384 FBH374:FBH384 FLD374:FLD384 FUZ374:FUZ384 GEV374:GEV384 GOR374:GOR384 GYN374:GYN384 HIJ374:HIJ384 HSF374:HSF384 ICB374:ICB384 ILX374:ILX384 IVT374:IVT384 JFP374:JFP384 JPL374:JPL384 JZH374:JZH384 KJD374:KJD384 KSZ374:KSZ384 LCV374:LCV384 LMR374:LMR384 LWN374:LWN384 MGJ374:MGJ384 MQF374:MQF384 NAB374:NAB384 NJX374:NJX384 NTT374:NTT384 ODP374:ODP384 ONL374:ONL384 OXH374:OXH384 PHD374:PHD384 PQZ374:PQZ384 QAV374:QAV384 QKR374:QKR384 QUN374:QUN384 REJ374:REJ384 ROF374:ROF384 RYB374:RYB384 SHX374:SHX384 SRT374:SRT384 TBP374:TBP384 TLL374:TLL384 TVH374:TVH384 UFD374:UFD384 UOZ374:UOZ384 UYV374:UYV384 VIR374:VIR384 VSN374:VSN384 WCJ374:WCJ384 WMF374:WMF384 WWB374:WWB384 WWB343:WWB357 WMF343:WMF357 JP343:JP357 TL343:TL357 ADH343:ADH357 AND343:AND357 AWZ343:AWZ357 BGV343:BGV357 BQR343:BQR357 CAN343:CAN357 CKJ343:CKJ357 CUF343:CUF357 DEB343:DEB357 DNX343:DNX357 DXT343:DXT357 EHP343:EHP357 ERL343:ERL357 FBH343:FBH357 FLD343:FLD357 FUZ343:FUZ357 GEV343:GEV357 GOR343:GOR357 GYN343:GYN357 HIJ343:HIJ357 HSF343:HSF357 ICB343:ICB357 ILX343:ILX357 IVT343:IVT357 JFP343:JFP357 JPL343:JPL357 JZH343:JZH357 KJD343:KJD357 KSZ343:KSZ357 LCV343:LCV357 LMR343:LMR357 LWN343:LWN357 MGJ343:MGJ357 MQF343:MQF357 NAB343:NAB357 NJX343:NJX357 NTT343:NTT357 ODP343:ODP357 ONL343:ONL357 OXH343:OXH357 PHD343:PHD357 HIJ212:HIJ216 GYN212:GYN216 GOR212:GOR216 GEV212:GEV216 FUZ212:FUZ216 FLD212:FLD216 FBH212:FBH216 ERL212:ERL216 EHP212:EHP216 DXT212:DXT216 DNX212:DNX216 DEB212:DEB216 CUF212:CUF216 CKJ212:CKJ216 CAN212:CAN216 JP224:JP258 TL224:TL258 ADH224:ADH258 AND224:AND258 AWZ224:AWZ258 BGV224:BGV258 BQR224:BQR258 CAN224:CAN258 CKJ224:CKJ258 CUF224:CUF258 DEB224:DEB258 DNX224:DNX258 DXT224:DXT258 EHP224:EHP258 ERL224:ERL258 FBH224:FBH258 FLD224:FLD258 FUZ224:FUZ258 GEV224:GEV258 GOR224:GOR258 GYN224:GYN258 HIJ224:HIJ258 HSF224:HSF258 ICB224:ICB258 ILX224:ILX258 IVT224:IVT258 JFP224:JFP258 JPL224:JPL258 JZH224:JZH258 KJD224:KJD258 KSZ224:KSZ258 LCV224:LCV258 LMR224:LMR258 LWN224:LWN258 MGJ224:MGJ258 MQF224:MQF258 NAB224:NAB258 NJX224:NJX258 NTT224:NTT258 ODP224:ODP258 ONL224:ONL258 OXH224:OXH258 PHD224:PHD258 PQZ224:PQZ258 QAV224:QAV258 QKR224:QKR258 QUN224:QUN258 REJ224:REJ258 ROF224:ROF258 RYB224:RYB258 SHX224:SHX258 SRT224:SRT258 TBP224:TBP258 TLL224:TLL258 TVH224:TVH258 UFD224:UFD258 UOZ224:UOZ258 UYV224:UYV258 VIR224:VIR258 VSN224:VSN258 WCJ224:WCJ258 WMF224:WMF258 WWB224:WWB258 BQR212:BQR216 BGV212:BGV216 WWB433:WWB436 WMF433:WMF436 WCJ433:WCJ436 VSN433:VSN436 VIR433:VIR436 UYV433:UYV436 UOZ433:UOZ436 UFD433:UFD436 TVH433:TVH436 TLL433:TLL436 TBP433:TBP436 SRT433:SRT436 SHX433:SHX436 RYB433:RYB436 ROF433:ROF436 REJ433:REJ436 QUN433:QUN436 QKR433:QKR436 QAV433:QAV436 PQZ433:PQZ436 PHD433:PHD436 OXH433:OXH436 ONL433:ONL436 ODP433:ODP436 NTT433:NTT436 NJX433:NJX436 NAB433:NAB436 MQF433:MQF436 MGJ433:MGJ436 LWN433:LWN436 LMR433:LMR436 LCV433:LCV436 KSZ433:KSZ436 KJD433:KJD436 JZH433:JZH436 JPL433:JPL436 JFP433:JFP436 IVT433:IVT436 ILX433:ILX436 ICB433:ICB436 HSF433:HSF436 HIJ433:HIJ436 GYN433:GYN436 GOR433:GOR436 GEV433:GEV436 FUZ433:FUZ436 FLD433:FLD436 FBH433:FBH436 ERL433:ERL436 EHP433:EHP436 DXT433:DXT436 DNX433:DNX436 DEB433:DEB436 CUF433:CUF436 CKJ433:CKJ436 CAN433:CAN436 BQR433:BQR436 BGV433:BGV436 AWZ433:AWZ436 AND433:AND436 ADH433:ADH436 TL433:TL436 JP433:JP436 JP439 TL439 ADH439 AND439 AWZ439 BGV439 BQR439 CAN439 CKJ439 CUF439 DEB439 DNX439 DXT439 EHP439 ERL439 FBH439 FLD439 FUZ439 GEV439 GOR439 GYN439 HIJ439 HSF439 ICB439 ILX439 IVT439 JFP439 JPL439 JZH439 KJD439 KSZ439 LCV439 LMR439 LWN439 MGJ439 MQF439 NAB439 NJX439 NTT439 ODP439 ONL439 OXH439 PHD439 PQZ439 QAV439 QKR439 QUN439 REJ439 ROF439 RYB439 SHX439 SRT439 TBP439 TLL439 TVH439 UFD439 UOZ439 UYV439 VIR439 VSN439 WCJ439 WMF439 WWB439 AWZ212:AWZ216 JP441:JP457 TL441:TL457 ADH441:ADH457 AND441:AND457 AWZ441:AWZ457 BGV441:BGV457 BQR441:BQR457 CAN441:CAN457 CKJ441:CKJ457 CUF441:CUF457 DEB441:DEB457 DNX441:DNX457 DXT441:DXT457 EHP441:EHP457 ERL441:ERL457 FBH441:FBH457 FLD441:FLD457 FUZ441:FUZ457 GEV441:GEV457 GOR441:GOR457 GYN441:GYN457 HIJ441:HIJ457 HSF441:HSF457 ICB441:ICB457 ILX441:ILX457 IVT441:IVT457 JFP441:JFP457 JPL441:JPL457 JZH441:JZH457 KJD441:KJD457 KSZ441:KSZ457 LCV441:LCV457 LMR441:LMR457 LWN441:LWN457 MGJ441:MGJ457 MQF441:MQF457 NAB441:NAB457 NJX441:NJX457 NTT441:NTT457 ODP441:ODP457 ONL441:ONL457 OXH441:OXH457 PHD441:PHD457 PQZ441:PQZ457 QAV441:QAV457 QKR441:QKR457 QUN441:QUN457 REJ441:REJ457 ROF441:ROF457 RYB441:RYB457 SHX441:SHX457 SRT441:SRT457 TBP441:TBP457 TLL441:TLL457 TVH441:TVH457 UFD441:UFD457 UOZ441:UOZ457 UYV441:UYV457 VIR441:VIR457 VSN441:VSN457 WCJ441:WCJ457 WMF441:WMF457 WWB441:WWB457 AND212:AND216 ADH212:ADH216 WWB294:WWB311 WMF294:WMF311 WCJ294:WCJ311 VSN294:VSN311 VIR294:VIR311 UYV294:UYV311 UOZ294:UOZ311 UFD294:UFD311 TVH294:TVH311 TLL294:TLL311 TBP294:TBP311 SRT294:SRT311 SHX294:SHX311 RYB294:RYB311 ROF294:ROF311 REJ294:REJ311 QUN294:QUN311 QKR294:QKR311 QAV294:QAV311 PQZ294:PQZ311 PHD294:PHD311 OXH294:OXH311 ONL294:ONL311 ODP294:ODP311 NTT294:NTT311 NJX294:NJX311 NAB294:NAB311 MQF294:MQF311 MGJ294:MGJ311 LWN294:LWN311 LMR294:LMR311 LCV294:LCV311 KSZ294:KSZ311 KJD294:KJD311 JZH294:JZH311 JPL294:JPL311 JFP294:JFP311 IVT294:IVT311 ILX294:ILX311 ICB294:ICB311 HSF294:HSF311 HIJ294:HIJ311 GYN294:GYN311 GOR294:GOR311 GEV294:GEV311 FUZ294:FUZ311 FLD294:FLD311 FBH294:FBH311 ERL294:ERL311 EHP294:EHP311 DXT294:DXT311 DNX294:DNX311 DEB294:DEB311 CUF294:CUF311 CKJ294:CKJ311 CAN294:CAN311 BQR294:BQR311 BGV294:BGV311 AWZ294:AWZ311 AND294:AND311 ADH294:ADH311 TL294:TL311 JP294:JP311 JP411:JP430 TL411:TL430 ADH411:ADH430 AND411:AND430 AWZ411:AWZ430 BGV411:BGV430 BQR411:BQR430 CAN411:CAN430 CKJ411:CKJ430 CUF411:CUF430 DEB411:DEB430 DNX411:DNX430 DXT411:DXT430 EHP411:EHP430 ERL411:ERL430 FBH411:FBH430 FLD411:FLD430 FUZ411:FUZ430 GEV411:GEV430 GOR411:GOR430 GYN411:GYN430 HIJ411:HIJ430 HSF411:HSF430 ICB411:ICB430 ILX411:ILX430 IVT411:IVT430 JFP411:JFP430 JPL411:JPL430 JZH411:JZH430 KJD411:KJD430 KSZ411:KSZ430 LCV411:LCV430 LMR411:LMR430 LWN411:LWN430 MGJ411:MGJ430 MQF411:MQF430 NAB411:NAB430 NJX411:NJX430 NTT411:NTT430 ODP411:ODP430 ONL411:ONL430 OXH411:OXH430 PHD411:PHD430 PQZ411:PQZ430 QAV411:QAV430 QKR411:QKR430 QUN411:QUN430 REJ411:REJ430 ROF411:ROF430 RYB411:RYB430 SHX411:SHX430 SRT411:SRT430 TBP411:TBP430 TLL411:TLL430 TVH411:TVH430 UFD411:UFD430 UOZ411:UOZ430 UYV411:UYV430 VIR411:VIR430 VSN411:VSN430 WCJ411:WCJ430 WMF411:WMF430 WWB411:WWB430 JP212:JP216 TL212:TL216 WWB212:WWB216 WMF212:WMF216 WCJ212:WCJ216 VSN212:VSN216 VIR212:VIR216 UYV212:UYV216 UOZ212:UOZ216 UFD212:UFD216 TVH212:TVH216 TLL212:TLL216 TBP212:TBP216 SRT212:SRT216 SHX212:SHX216 RYB212:RYB216 ROF212:ROF216 REJ212:REJ216 QUN212:QUN216 QKR212:QKR216 QAV212:QAV216 PQZ212:PQZ216 PHD212:PHD216 OXH212:OXH216 ONL212:ONL216 ODP212:ODP216 NTT212:NTT216 NJX212:NJX216 NAB212:NAB216 MQF212:MQF216 MGJ212:MGJ216 LWN212:LWN216 LMR212:LMR216 LCV212:LCV216 KSZ212:KSZ216 KJD212:KJD216 JZH212:JZH216 JPL212:JPL216 JFP212:JFP216 IVT212:IVT216 ILX212:ILX216 ICB212:ICB216 HSF212:HSF216 P407:P408 P219:P220 P263:P264 P337:P339 P152:P163 P316:P331 P270:P282 P142:P150 P413:P421 P379:P384 P256:P258 P365:P371 P205:P209 P441:P442 P182:P187 P344:P357 P433:P436 P439 P444:P457 P294:P312 P212:P216 P411 P190:P203 P224:P252 P374 P402:P405 P424:P430">
      <formula1>0</formula1>
    </dataValidation>
    <dataValidation type="whole" operator="greaterThanOrEqual" allowBlank="1" showInputMessage="1" showErrorMessage="1" sqref="JP221:JP223 TL221:TL223 ADH221:ADH223 AND221:AND223 AWZ221:AWZ223 BGV221:BGV223 BQR221:BQR223 CAN221:CAN223 CKJ221:CKJ223 CUF221:CUF223 DEB221:DEB223 DNX221:DNX223 DXT221:DXT223 EHP221:EHP223 ERL221:ERL223 FBH221:FBH223 FLD221:FLD223 FUZ221:FUZ223 GEV221:GEV223 GOR221:GOR223 GYN221:GYN223 HIJ221:HIJ223 HSF221:HSF223 ICB221:ICB223 ILX221:ILX223 IVT221:IVT223 JFP221:JFP223 JPL221:JPL223 JZH221:JZH223 KJD221:KJD223 KSZ221:KSZ223 LCV221:LCV223 LMR221:LMR223 LWN221:LWN223 MGJ221:MGJ223 MQF221:MQF223 NAB221:NAB223 NJX221:NJX223 NTT221:NTT223 ODP221:ODP223 ONL221:ONL223 OXH221:OXH223 PHD221:PHD223 PQZ221:PQZ223 QAV221:QAV223 QKR221:QKR223 QUN221:QUN223 REJ221:REJ223 ROF221:ROF223 RYB221:RYB223 SHX221:SHX223 SRT221:SRT223 TBP221:TBP223 TLL221:TLL223 TVH221:TVH223 UFD221:UFD223 UOZ221:UOZ223 UYV221:UYV223 VIR221:VIR223 VSN221:VSN223 WCJ221:WCJ223 WMF221:WMF223 WWB221:WWB223 JP265:JP269 TL265:TL269 ADH265:ADH269 AND265:AND269 AWZ265:AWZ269 BGV265:BGV269 BQR265:BQR269 CAN265:CAN269 CKJ265:CKJ269 CUF265:CUF269 DEB265:DEB269 DNX265:DNX269 DXT265:DXT269 EHP265:EHP269 ERL265:ERL269 FBH265:FBH269 FLD265:FLD269 FUZ265:FUZ269 GEV265:GEV269 GOR265:GOR269 GYN265:GYN269 HIJ265:HIJ269 HSF265:HSF269 ICB265:ICB269 ILX265:ILX269 IVT265:IVT269 JFP265:JFP269 JPL265:JPL269 JZH265:JZH269 KJD265:KJD269 KSZ265:KSZ269 LCV265:LCV269 LMR265:LMR269 LWN265:LWN269 MGJ265:MGJ269 MQF265:MQF269 NAB265:NAB269 NJX265:NJX269 NTT265:NTT269 ODP265:ODP269 ONL265:ONL269 OXH265:OXH269 PHD265:PHD269 PQZ265:PQZ269 QAV265:QAV269 QKR265:QKR269 QUN265:QUN269 REJ265:REJ269 ROF265:ROF269 RYB265:RYB269 SHX265:SHX269 SRT265:SRT269 TBP265:TBP269 TLL265:TLL269 TVH265:TVH269 UFD265:UFD269 UOZ265:UOZ269 UYV265:UYV269 VIR265:VIR269 VSN265:VSN269 WCJ265:WCJ269 WMF265:WMF269 WWB265:WWB269 JP259:JP262 TL259:TL262 ADH259:ADH262 AND259:AND262 AWZ259:AWZ262 BGV259:BGV262 BQR259:BQR262 CAN259:CAN262 CKJ259:CKJ262 CUF259:CUF262 DEB259:DEB262 DNX259:DNX262 DXT259:DXT262 EHP259:EHP262 ERL259:ERL262 FBH259:FBH262 FLD259:FLD262 FUZ259:FUZ262 GEV259:GEV262 GOR259:GOR262 GYN259:GYN262 HIJ259:HIJ262 HSF259:HSF262 ICB259:ICB262 ILX259:ILX262 IVT259:IVT262 JFP259:JFP262 JPL259:JPL262 JZH259:JZH262 KJD259:KJD262 KSZ259:KSZ262 LCV259:LCV262 LMR259:LMR262 LWN259:LWN262 MGJ259:MGJ262 MQF259:MQF262 NAB259:NAB262 NJX259:NJX262 NTT259:NTT262 ODP259:ODP262 ONL259:ONL262 OXH259:OXH262 PHD259:PHD262 PQZ259:PQZ262 QAV259:QAV262 QKR259:QKR262 QUN259:QUN262 REJ259:REJ262 ROF259:ROF262 RYB259:RYB262 SHX259:SHX262 SRT259:SRT262 TBP259:TBP262 TLL259:TLL262 TVH259:TVH262 UFD259:UFD262 UOZ259:UOZ262 UYV259:UYV262 VIR259:VIR262 VSN259:VSN262 WCJ259:WCJ262 WMF259:WMF262 WWB259:WWB262 J137 JP217:JP218 TL217:TL218 ADH217:ADH218 AND217:AND218 AWZ217:AWZ218 BGV217:BGV218 BQR217:BQR218 CAN217:CAN218 CKJ217:CKJ218 CUF217:CUF218 DEB217:DEB218 DNX217:DNX218 DXT217:DXT218 EHP217:EHP218 ERL217:ERL218 FBH217:FBH218 FLD217:FLD218 FUZ217:FUZ218 GEV217:GEV218 GOR217:GOR218 GYN217:GYN218 HIJ217:HIJ218 HSF217:HSF218 ICB217:ICB218 ILX217:ILX218 IVT217:IVT218 JFP217:JFP218 JPL217:JPL218 JZH217:JZH218 KJD217:KJD218 KSZ217:KSZ218 LCV217:LCV218 LMR217:LMR218 LWN217:LWN218 MGJ217:MGJ218 MQF217:MQF218 NAB217:NAB218 NJX217:NJX218 NTT217:NTT218 ODP217:ODP218 ONL217:ONL218 OXH217:OXH218 PHD217:PHD218 PQZ217:PQZ218 QAV217:QAV218 QKR217:QKR218 QUN217:QUN218 REJ217:REJ218 ROF217:ROF218 RYB217:RYB218 SHX217:SHX218 SRT217:SRT218 TBP217:TBP218 TLL217:TLL218 TVH217:TVH218 UFD217:UFD218 UOZ217:UOZ218 UYV217:UYV218 VIR217:VIR218 VSN217:VSN218 WCJ217:WCJ218 WMF217:WMF218 WWB217:WWB218 JP312:JP315 TL312:TL315 ADH312:ADH315 AND312:AND315 AWZ312:AWZ315 BGV312:BGV315 BQR312:BQR315 CAN312:CAN315 CKJ312:CKJ315 CUF312:CUF315 DEB312:DEB315 DNX312:DNX315 DXT312:DXT315 EHP312:EHP315 ERL312:ERL315 FBH312:FBH315 FLD312:FLD315 FUZ312:FUZ315 GEV312:GEV315 GOR312:GOR315 GYN312:GYN315 HIJ312:HIJ315 HSF312:HSF315 ICB312:ICB315 ILX312:ILX315 IVT312:IVT315 JFP312:JFP315 JPL312:JPL315 JZH312:JZH315 KJD312:KJD315 KSZ312:KSZ315 LCV312:LCV315 LMR312:LMR315 LWN312:LWN315 MGJ312:MGJ315 MQF312:MQF315 NAB312:NAB315 NJX312:NJX315 NTT312:NTT315 ODP312:ODP315 ONL312:ONL315 OXH312:OXH315 PHD312:PHD315 PQZ312:PQZ315 QAV312:QAV315 QKR312:QKR315 QUN312:QUN315 REJ312:REJ315 ROF312:ROF315 RYB312:RYB315 SHX312:SHX315 SRT312:SRT315 TBP312:TBP315 TLL312:TLL315 TVH312:TVH315 UFD312:UFD315 UOZ312:UOZ315 UYV312:UYV315 VIR312:VIR315 VSN312:VSN315 WCJ312:WCJ315 WMF312:WMF315 WWB312:WWB315 JP332:JP336 TL332:TL336 ADH332:ADH336 AND332:AND336 AWZ332:AWZ336 BGV332:BGV336 BQR332:BQR336 CAN332:CAN336 CKJ332:CKJ336 CUF332:CUF336 DEB332:DEB336 DNX332:DNX336 DXT332:DXT336 EHP332:EHP336 ERL332:ERL336 FBH332:FBH336 FLD332:FLD336 FUZ332:FUZ336 GEV332:GEV336 GOR332:GOR336 GYN332:GYN336 HIJ332:HIJ336 HSF332:HSF336 ICB332:ICB336 ILX332:ILX336 IVT332:IVT336 JFP332:JFP336 JPL332:JPL336 JZH332:JZH336 KJD332:KJD336 KSZ332:KSZ336 LCV332:LCV336 LMR332:LMR336 LWN332:LWN336 MGJ332:MGJ336 MQF332:MQF336 NAB332:NAB336 NJX332:NJX336 NTT332:NTT336 ODP332:ODP336 ONL332:ONL336 OXH332:OXH336 PHD332:PHD336 PQZ332:PQZ336 QAV332:QAV336 QKR332:QKR336 QUN332:QUN336 REJ332:REJ336 ROF332:ROF336 RYB332:RYB336 SHX332:SHX336 SRT332:SRT336 TBP332:TBP336 TLL332:TLL336 TVH332:TVH336 UFD332:UFD336 UOZ332:UOZ336 UYV332:UYV336 VIR332:VIR336 VSN332:VSN336 WCJ332:WCJ336 WMF332:WMF336 WWB332:WWB336 JP134:JP141 TL134:TL141 ADH134:ADH141 AND134:AND141 AWZ134:AWZ141 BGV134:BGV141 BQR134:BQR141 CAN134:CAN141 CKJ134:CKJ141 CUF134:CUF141 DEB134:DEB141 DNX134:DNX141 DXT134:DXT141 EHP134:EHP141 ERL134:ERL141 FBH134:FBH141 FLD134:FLD141 FUZ134:FUZ141 GEV134:GEV141 GOR134:GOR141 GYN134:GYN141 HIJ134:HIJ141 HSF134:HSF141 ICB134:ICB141 ILX134:ILX141 IVT134:IVT141 JFP134:JFP141 JPL134:JPL141 JZH134:JZH141 KJD134:KJD141 KSZ134:KSZ141 LCV134:LCV141 LMR134:LMR141 LWN134:LWN141 MGJ134:MGJ141 MQF134:MQF141 NAB134:NAB141 NJX134:NJX141 NTT134:NTT141 ODP134:ODP141 ONL134:ONL141 OXH134:OXH141 PHD134:PHD141 PQZ134:PQZ141 QAV134:QAV141 QKR134:QKR141 QUN134:QUN141 REJ134:REJ141 ROF134:ROF141 RYB134:RYB141 SHX134:SHX141 SRT134:SRT141 TBP134:TBP141 TLL134:TLL141 TVH134:TVH141 UFD134:UFD141 UOZ134:UOZ141 UYV134:UYV141 VIR134:VIR141 VSN134:VSN141 WCJ134:WCJ141 WMF134:WMF141 WWB134:WWB141 JJ137 TF137 ADB137 AMX137 AWT137 BGP137 BQL137 CAH137 CKD137 CTZ137 DDV137 DNR137 DXN137 EHJ137 ERF137 FBB137 FKX137 FUT137 GEP137 GOL137 GYH137 HID137 HRZ137 IBV137 ILR137 IVN137 JFJ137 JPF137 JZB137 KIX137 KST137 LCP137 LML137 LWH137 MGD137 MPZ137 MZV137 NJR137 NTN137 ODJ137 ONF137 OXB137 PGX137 PQT137 QAP137 QKL137 QUH137 RED137 RNZ137 RXV137 SHR137 SRN137 TBJ137 TLF137 TVB137 UEX137 UOT137 UYP137 VIL137 VSH137 WCD137 WLZ137 WVV137 JP164:JP180 TL164:TL180 ADH164:ADH180 AND164:AND180 AWZ164:AWZ180 BGV164:BGV180 BQR164:BQR180 CAN164:CAN180 CKJ164:CKJ180 CUF164:CUF180 DEB164:DEB180 DNX164:DNX180 DXT164:DXT180 EHP164:EHP180 ERL164:ERL180 FBH164:FBH180 FLD164:FLD180 FUZ164:FUZ180 GEV164:GEV180 GOR164:GOR180 GYN164:GYN180 HIJ164:HIJ180 HSF164:HSF180 ICB164:ICB180 ILX164:ILX180 IVT164:IVT180 JFP164:JFP180 JPL164:JPL180 JZH164:JZH180 KJD164:KJD180 KSZ164:KSZ180 LCV164:LCV180 LMR164:LMR180 LWN164:LWN180 MGJ164:MGJ180 MQF164:MQF180 NAB164:NAB180 NJX164:NJX180 NTT164:NTT180 ODP164:ODP180 ONL164:ONL180 OXH164:OXH180 PHD164:PHD180 PQZ164:PQZ180 QAV164:QAV180 QKR164:QKR180 QUN164:QUN180 REJ164:REJ180 ROF164:ROF180 RYB164:RYB180 SHX164:SHX180 SRT164:SRT180 TBP164:TBP180 TLL164:TLL180 TVH164:TVH180 UFD164:UFD180 UOZ164:UOZ180 UYV164:UYV180 VIR164:VIR180 VSN164:VSN180 WCJ164:WCJ180 WMF164:WMF180 WWB164:WWB180 J459 JP210:JP211 TL210:TL211 ADH210:ADH211 AND210:AND211 AWZ210:AWZ211 BGV210:BGV211 BQR210:BQR211 CAN210:CAN211 CKJ210:CKJ211 CUF210:CUF211 DEB210:DEB211 DNX210:DNX211 DXT210:DXT211 EHP210:EHP211 ERL210:ERL211 FBH210:FBH211 FLD210:FLD211 FUZ210:FUZ211 GEV210:GEV211 GOR210:GOR211 GYN210:GYN211 HIJ210:HIJ211 HSF210:HSF211 ICB210:ICB211 ILX210:ILX211 IVT210:IVT211 JFP210:JFP211 JPL210:JPL211 JZH210:JZH211 KJD210:KJD211 KSZ210:KSZ211 LCV210:LCV211 LMR210:LMR211 LWN210:LWN211 MGJ210:MGJ211 MQF210:MQF211 NAB210:NAB211 NJX210:NJX211 NTT210:NTT211 ODP210:ODP211 ONL210:ONL211 OXH210:OXH211 PHD210:PHD211 PQZ210:PQZ211 QAV210:QAV211 QKR210:QKR211 QUN210:QUN211 REJ210:REJ211 ROF210:ROF211 RYB210:RYB211 SHX210:SHX211 SRT210:SRT211 TBP210:TBP211 TLL210:TLL211 TVH210:TVH211 UFD210:UFD211 UOZ210:UOZ211 UYV210:UYV211 VIR210:VIR211 VSN210:VSN211 WCJ210:WCJ211 WMF210:WMF211 WWB210:WWB211 J382:J392 JP437:JP438 TL437:TL438 ADH437:ADH438 AND437:AND438 AWZ437:AWZ438 BGV437:BGV438 BQR437:BQR438 CAN437:CAN438 CKJ437:CKJ438 CUF437:CUF438 DEB437:DEB438 DNX437:DNX438 DXT437:DXT438 EHP437:EHP438 ERL437:ERL438 FBH437:FBH438 FLD437:FLD438 FUZ437:FUZ438 GEV437:GEV438 GOR437:GOR438 GYN437:GYN438 HIJ437:HIJ438 HSF437:HSF438 ICB437:ICB438 ILX437:ILX438 IVT437:IVT438 JFP437:JFP438 JPL437:JPL438 JZH437:JZH438 KJD437:KJD438 KSZ437:KSZ438 LCV437:LCV438 LMR437:LMR438 LWN437:LWN438 MGJ437:MGJ438 MQF437:MQF438 NAB437:NAB438 NJX437:NJX438 NTT437:NTT438 ODP437:ODP438 ONL437:ONL438 OXH437:OXH438 PHD437:PHD438 PQZ437:PQZ438 QAV437:QAV438 QKR437:QKR438 QUN437:QUN438 REJ437:REJ438 ROF437:ROF438 RYB437:RYB438 SHX437:SHX438 SRT437:SRT438 TBP437:TBP438 TLL437:TLL438 TVH437:TVH438 UFD437:UFD438 UOZ437:UOZ438 UYV437:UYV438 VIR437:VIR438 VSN437:VSN438 WCJ437:WCJ438 WMF437:WMF438 WWB437:WWB438 J375:J380 JP431:JP432 TL431:TL432 ADH431:ADH432 AND431:AND432 AWZ431:AWZ432 BGV431:BGV432 BQR431:BQR432 CAN431:CAN432 CKJ431:CKJ432 CUF431:CUF432 DEB431:DEB432 DNX431:DNX432 DXT431:DXT432 EHP431:EHP432 ERL431:ERL432 FBH431:FBH432 FLD431:FLD432 FUZ431:FUZ432 GEV431:GEV432 GOR431:GOR432 GYN431:GYN432 HIJ431:HIJ432 HSF431:HSF432 ICB431:ICB432 ILX431:ILX432 IVT431:IVT432 JFP431:JFP432 JPL431:JPL432 JZH431:JZH432 KJD431:KJD432 KSZ431:KSZ432 LCV431:LCV432 LMR431:LMR432 LWN431:LWN432 MGJ431:MGJ432 MQF431:MQF432 NAB431:NAB432 NJX431:NJX432 NTT431:NTT432 ODP431:ODP432 ONL431:ONL432 OXH431:OXH432 PHD431:PHD432 PQZ431:PQZ432 QAV431:QAV432 QKR431:QKR432 QUN431:QUN432 REJ431:REJ432 ROF431:ROF432 RYB431:RYB432 SHX431:SHX432 SRT431:SRT432 TBP431:TBP432 TLL431:TLL432 TVH431:TVH432 UFD431:UFD432 UOZ431:UOZ432 UYV431:UYV432 VIR431:VIR432 VSN431:VSN432 WCJ431:WCJ432 WMF431:WMF432 WWB431:WWB432 JJ382:JJ392 TF382:TF392 ADB382:ADB392 AMX382:AMX392 AWT382:AWT392 BGP382:BGP392 BQL382:BQL392 CAH382:CAH392 CKD382:CKD392 CTZ382:CTZ392 DDV382:DDV392 DNR382:DNR392 DXN382:DXN392 EHJ382:EHJ392 ERF382:ERF392 FBB382:FBB392 FKX382:FKX392 FUT382:FUT392 GEP382:GEP392 GOL382:GOL392 GYH382:GYH392 HID382:HID392 HRZ382:HRZ392 IBV382:IBV392 ILR382:ILR392 IVN382:IVN392 JFJ382:JFJ392 JPF382:JPF392 JZB382:JZB392 KIX382:KIX392 KST382:KST392 LCP382:LCP392 LML382:LML392 LWH382:LWH392 MGD382:MGD392 MPZ382:MPZ392 MZV382:MZV392 NJR382:NJR392 NTN382:NTN392 ODJ382:ODJ392 ONF382:ONF392 OXB382:OXB392 PGX382:PGX392 PQT382:PQT392 QAP382:QAP392 QKL382:QKL392 QUH382:QUH392 RED382:RED392 RNZ382:RNZ392 RXV382:RXV392 SHR382:SHR392 SRN382:SRN392 TBJ382:TBJ392 TLF382:TLF392 TVB382:TVB392 UEX382:UEX392 UOT382:UOT392 UYP382:UYP392 VIL382:VIL392 VSH382:VSH392 WCD382:WCD392 WLZ382:WLZ392 WVV382:WVV392 JP358:JP364 TL358:TL364 ADH358:ADH364 AND358:AND364 AWZ358:AWZ364 BGV358:BGV364 BQR358:BQR364 CAN358:CAN364 CKJ358:CKJ364 CUF358:CUF364 DEB358:DEB364 DNX358:DNX364 DXT358:DXT364 EHP358:EHP364 ERL358:ERL364 FBH358:FBH364 FLD358:FLD364 FUZ358:FUZ364 GEV358:GEV364 GOR358:GOR364 GYN358:GYN364 HIJ358:HIJ364 HSF358:HSF364 ICB358:ICB364 ILX358:ILX364 IVT358:IVT364 JFP358:JFP364 JPL358:JPL364 JZH358:JZH364 KJD358:KJD364 KSZ358:KSZ364 LCV358:LCV364 LMR358:LMR364 LWN358:LWN364 MGJ358:MGJ364 MQF358:MQF364 NAB358:NAB364 NJX358:NJX364 NTT358:NTT364 ODP358:ODP364 ONL358:ONL364 OXH358:OXH364 PHD358:PHD364 PQZ358:PQZ364 QAV358:QAV364 QKR358:QKR364 QUN358:QUN364 REJ358:REJ364 ROF358:ROF364 RYB358:RYB364 SHX358:SHX364 SRT358:SRT364 TBP358:TBP364 TLL358:TLL364 TVH358:TVH364 UFD358:UFD364 UOZ358:UOZ364 UYV358:UYV364 VIR358:VIR364 VSN358:VSN364 WCJ358:WCJ364 WMF358:WMF364 WWB358:WWB364 JJ375:JJ380 TF375:TF380 ADB375:ADB380 AMX375:AMX380 AWT375:AWT380 BGP375:BGP380 BQL375:BQL380 CAH375:CAH380 CKD375:CKD380 CTZ375:CTZ380 DDV375:DDV380 DNR375:DNR380 DXN375:DXN380 EHJ375:EHJ380 ERF375:ERF380 FBB375:FBB380 FKX375:FKX380 FUT375:FUT380 GEP375:GEP380 GOL375:GOL380 GYH375:GYH380 HID375:HID380 HRZ375:HRZ380 IBV375:IBV380 ILR375:ILR380 IVN375:IVN380 JFJ375:JFJ380 JPF375:JPF380 JZB375:JZB380 KIX375:KIX380 KST375:KST380 LCP375:LCP380 LML375:LML380 LWH375:LWH380 MGD375:MGD380 MPZ375:MPZ380 MZV375:MZV380 NJR375:NJR380 NTN375:NTN380 ODJ375:ODJ380 ONF375:ONF380 OXB375:OXB380 PGX375:PGX380 PQT375:PQT380 QAP375:QAP380 QKL375:QKL380 QUH375:QUH380 RED375:RED380 RNZ375:RNZ380 RXV375:RXV380 SHR375:SHR380 SRN375:SRN380 TBJ375:TBJ380 TLF375:TLF380 TVB375:TVB380 UEX375:UEX380 UOT375:UOT380 UYP375:UYP380 VIL375:VIL380 VSH375:VSH380 WCD375:WCD380 WLZ375:WLZ380 WVV375:WVV380 JJ457 TF457 ADB457 AMX457 AWT457 BGP457 BQL457 CAH457 CKD457 CTZ457 DDV457 DNR457 DXN457 EHJ457 ERF457 FBB457 FKX457 FUT457 GEP457 GOL457 GYH457 HID457 HRZ457 IBV457 ILR457 IVN457 JFJ457 JPF457 JZB457 KIX457 KST457 LCP457 LML457 LWH457 MGD457 MPZ457 MZV457 NJR457 NTN457 ODJ457 ONF457 OXB457 PGX457 PQT457 QAP457 QKL457 QUH457 RED457 RNZ457 RXV457 SHR457 SRN457 TBJ457 TLF457 TVB457 UEX457 UOT457 UYP457 VIL457 VSH457 WCD457 WLZ457 WVV457 JJ459 TF459 ADB459 AMX459 AWT459 BGP459 BQL459 CAH459 CKD459 CTZ459 DDV459 DNR459 DXN459 EHJ459 ERF459 FBB459 FKX459 FUT459 GEP459 GOL459 GYH459 HID459 HRZ459 IBV459 ILR459 IVN459 JFJ459 JPF459 JZB459 KIX459 KST459 LCP459 LML459 LWH459 MGD459 MPZ459 MZV459 NJR459 NTN459 ODJ459 ONF459 OXB459 PGX459 PQT459 QAP459 QKL459 QUH459 RED459 RNZ459 RXV459 SHR459 SRN459 TBJ459 TLF459 TVB459 UEX459 UOT459 UYP459 VIL459 VSH459 WCD459 WLZ459 WVV459 J457 JP385:JP387 TL385:TL387 ADH385:ADH387 AND385:AND387 AWZ385:AWZ387 BGV385:BGV387 BQR385:BQR387 CAN385:CAN387 CKJ385:CKJ387 CUF385:CUF387 DEB385:DEB387 DNX385:DNX387 DXT385:DXT387 EHP385:EHP387 ERL385:ERL387 FBH385:FBH387 FLD385:FLD387 FUZ385:FUZ387 GEV385:GEV387 GOR385:GOR387 GYN385:GYN387 HIJ385:HIJ387 HSF385:HSF387 ICB385:ICB387 ILX385:ILX387 IVT385:IVT387 JFP385:JFP387 JPL385:JPL387 JZH385:JZH387 KJD385:KJD387 KSZ385:KSZ387 LCV385:LCV387 LMR385:LMR387 LWN385:LWN387 MGJ385:MGJ387 MQF385:MQF387 NAB385:NAB387 NJX385:NJX387 NTT385:NTT387 ODP385:ODP387 ONL385:ONL387 OXH385:OXH387 PHD385:PHD387 PQZ385:PQZ387 QAV385:QAV387 QKR385:QKR387 QUN385:QUN387 REJ385:REJ387 ROF385:ROF387 RYB385:RYB387 SHX385:SHX387 SRT385:SRT387 TBP385:TBP387 TLL385:TLL387 TVH385:TVH387 UFD385:UFD387 UOZ385:UOZ387 UYV385:UYV387 VIR385:VIR387 VSN385:VSN387 WCJ385:WCJ387 WMF385:WMF387 WWB385:WWB387 FUY134:FUY457 FLC134:FLC457 FBG134:FBG457 ERK134:ERK457 EHO134:EHO457 DXS134:DXS457 DNW134:DNW457 DEA134:DEA457 CUE134:CUE457 CKI134:CKI457 CAM134:CAM457 BQQ134:BQQ457 BGU134:BGU457 AWY134:AWY457 K184:K191 J245:J254 JJ245:JJ254 TF245:TF254 ADB245:ADB254 AMX245:AMX254 AWT245:AWT254 BGP245:BGP254 BQL245:BQL254 CAH245:CAH254 CKD245:CKD254 CTZ245:CTZ254 DDV245:DDV254 DNR245:DNR254 DXN245:DXN254 EHJ245:EHJ254 ERF245:ERF254 FBB245:FBB254 FKX245:FKX254 FUT245:FUT254 GEP245:GEP254 GOL245:GOL254 GYH245:GYH254 HID245:HID254 HRZ245:HRZ254 IBV245:IBV254 ILR245:ILR254 IVN245:IVN254 JFJ245:JFJ254 JPF245:JPF254 JZB245:JZB254 KIX245:KIX254 KST245:KST254 LCP245:LCP254 LML245:LML254 LWH245:LWH254 MGD245:MGD254 MPZ245:MPZ254 MZV245:MZV254 NJR245:NJR254 NTN245:NTN254 ODJ245:ODJ254 ONF245:ONF254 OXB245:OXB254 PGX245:PGX254 PQT245:PQT254 QAP245:QAP254 QKL245:QKL254 QUH245:QUH254 RED245:RED254 RNZ245:RNZ254 RXV245:RXV254 SHR245:SHR254 SRN245:SRN254 TBJ245:TBJ254 TLF245:TLF254 TVB245:TVB254 UEX245:UEX254 UOT245:UOT254 UYP245:UYP254 VIL245:VIL254 VSH245:VSH254 WCD245:WCD254 WLZ245:WLZ254 WVV245:WVV254 ANC134:ANC457 WWB284:WWB293 WMF284:WMF293 WCJ284:WCJ293 VSN284:VSN293 VIR284:VIR293 UYV284:UYV293 UOZ284:UOZ293 UFD284:UFD293 TVH284:TVH293 TLL284:TLL293 TBP284:TBP293 SRT284:SRT293 SHX284:SHX293 RYB284:RYB293 ROF284:ROF293 REJ284:REJ293 QUN284:QUN293 QKR284:QKR293 QAV284:QAV293 PQZ284:PQZ293 PHD284:PHD293 OXH284:OXH293 ONL284:ONL293 ODP284:ODP293 NTT284:NTT293 NJX284:NJX293 NAB284:NAB293 MQF284:MQF293 MGJ284:MGJ293 LWN284:LWN293 LMR284:LMR293 LCV284:LCV293 KSZ284:KSZ293 KJD284:KJD293 JZH284:JZH293 JPL284:JPL293 JFP284:JFP293 IVT284:IVT293 ILX284:ILX293 ICB284:ICB293 HSF284:HSF293 HIJ284:HIJ293 GYN284:GYN293 GOR284:GOR293 GEV284:GEV293 FUZ284:FUZ293 FLD284:FLD293 FBH284:FBH293 ERL284:ERL293 EHP284:EHP293 DXT284:DXT293 DNX284:DNX293 DEB284:DEB293 CUF284:CUF293 CKJ284:CKJ293 CAN284:CAN293 BQR284:BQR293 BGV284:BGV293 AWZ284:AWZ293 AND284:AND293 ADH284:ADH293 TL284:TL293 JP284:JP293 ADG134:ADG457 WWB440 WMF440 WCJ440 VSN440 VIR440 UYV440 UOZ440 UFD440 TVH440 TLL440 TBP440 SRT440 SHX440 RYB440 ROF440 REJ440 QUN440 QKR440 QAV440 PQZ440 PHD440 OXH440 ONL440 ODP440 NTT440 NJX440 NAB440 MQF440 MGJ440 LWN440 LMR440 LCV440 KSZ440 KJD440 JZH440 JPL440 JFP440 IVT440 ILX440 ICB440 HSF440 HIJ440 GYN440 GOR440 GEV440 FUZ440 FLD440 FBH440 ERL440 EHP440 DXT440 DNX440 DEB440 CUF440 CKJ440 CAN440 BQR440 BGV440 AWZ440 AND440 ADH440 TL440 JP440 J451:J455 JJ451:JJ455 TF451:TF455 ADB451:ADB455 AMX451:AMX455 AWT451:AWT455 BGP451:BGP455 BQL451:BQL455 CAH451:CAH455 CKD451:CKD455 CTZ451:CTZ455 DDV451:DDV455 DNR451:DNR455 DXN451:DXN455 EHJ451:EHJ455 ERF451:ERF455 FBB451:FBB455 FKX451:FKX455 FUT451:FUT455 GEP451:GEP455 GOL451:GOL455 GYH451:GYH455 HID451:HID455 HRZ451:HRZ455 IBV451:IBV455 ILR451:ILR455 IVN451:IVN455 JFJ451:JFJ455 JPF451:JPF455 JZB451:JZB455 KIX451:KIX455 KST451:KST455 LCP451:LCP455 LML451:LML455 LWH451:LWH455 MGD451:MGD455 MPZ451:MPZ455 MZV451:MZV455 NJR451:NJR455 NTN451:NTN455 ODJ451:ODJ455 ONF451:ONF455 OXB451:OXB455 PGX451:PGX455 PQT451:PQT455 QAP451:QAP455 QKL451:QKL455 QUH451:QUH455 RED451:RED455 RNZ451:RNZ455 RXV451:RXV455 SHR451:SHR455 SRN451:SRN455 TBJ451:TBJ455 TLF451:TLF455 TVB451:TVB455 UEX451:UEX455 UOT451:UOT455 UYP451:UYP455 VIL451:VIL455 VSH451:VSH455 WCD451:WCD455 WLZ451:WLZ455 WVV451:WVV455 WVV265:WVV373 WLZ265:WLZ373 WCD265:WCD373 VSH265:VSH373 VIL265:VIL373 UYP265:UYP373 UOT265:UOT373 UEX265:UEX373 TVB265:TVB373 TLF265:TLF373 TBJ265:TBJ373 SRN265:SRN373 SHR265:SHR373 RXV265:RXV373 RNZ265:RNZ373 RED265:RED373 QUH265:QUH373 QKL265:QKL373 QAP265:QAP373 PQT265:PQT373 PGX265:PGX373 OXB265:OXB373 ONF265:ONF373 ODJ265:ODJ373 NTN265:NTN373 NJR265:NJR373 MZV265:MZV373 MPZ265:MPZ373 MGD265:MGD373 LWH265:LWH373 LML265:LML373 LCP265:LCP373 KST265:KST373 KIX265:KIX373 JZB265:JZB373 JPF265:JPF373 JFJ265:JFJ373 IVN265:IVN373 ILR265:ILR373 IBV265:IBV373 HRZ265:HRZ373 HID265:HID373 GYH265:GYH373 GOL265:GOL373 GEP265:GEP373 FUT265:FUT373 FKX265:FKX373 FBB265:FBB373 ERF265:ERF373 EHJ265:EHJ373 DXN265:DXN373 DNR265:DNR373 DDV265:DDV373 CTZ265:CTZ373 CKD265:CKD373 CAH265:CAH373 BQL265:BQL373 BGP265:BGP373 AWT265:AWT373 AMX265:AMX373 ADB265:ADB373 TF265:TF373 JJ265:JJ373 J265:J373 J462:J567 WVV462:WVV567 WLZ462:WLZ567 WCD462:WCD567 VSH462:VSH567 VIL462:VIL567 UYP462:UYP567 UOT462:UOT567 UEX462:UEX567 TVB462:TVB567 TLF462:TLF567 TBJ462:TBJ567 SRN462:SRN567 SHR462:SHR567 RXV462:RXV567 RNZ462:RNZ567 RED462:RED567 QUH462:QUH567 QKL462:QKL567 QAP462:QAP567 PQT462:PQT567 PGX462:PGX567 OXB462:OXB567 ONF462:ONF567 ODJ462:ODJ567 NTN462:NTN567 NJR462:NJR567 MZV462:MZV567 MPZ462:MPZ567 MGD462:MGD567 LWH462:LWH567 LML462:LML567 LCP462:LCP567 KST462:KST567 KIX462:KIX567 JZB462:JZB567 JPF462:JPF567 JFJ462:JFJ567 IVN462:IVN567 ILR462:ILR567 IBV462:IBV567 HRZ462:HRZ567 HID462:HID567 GYH462:GYH567 GOL462:GOL567 GEP462:GEP567 FUT462:FUT567 FKX462:FKX567 FBB462:FBB567 ERF462:ERF567 EHJ462:EHJ567 DXN462:DXN567 DNR462:DNR567 DDV462:DDV567 CTZ462:CTZ567 CKD462:CKD567 CAH462:CAH567 BQL462:BQL567 BGP462:BGP567 AWT462:AWT567 AMX462:AMX567 ADB462:ADB567 TF462:TF567 JJ462:JJ567 JO458:JP567 TK458:TL567 ADG458:ADH567 ANC458:AND567 AWY458:AWZ567 BGU458:BGV567 BQQ458:BQR567 CAM458:CAN567 CKI458:CKJ567 CUE458:CUF567 DEA458:DEB567 DNW458:DNX567 DXS458:DXT567 EHO458:EHP567 ERK458:ERL567 FBG458:FBH567 FLC458:FLD567 FUY458:FUZ567 GEU458:GEV567 GOQ458:GOR567 GYM458:GYN567 HII458:HIJ567 HSE458:HSF567 ICA458:ICB567 ILW458:ILX567 IVS458:IVT567 JFO458:JFP567 JPK458:JPL567 JZG458:JZH567 KJC458:KJD567 KSY458:KSZ567 LCU458:LCV567 LMQ458:LMR567 LWM458:LWN567 MGI458:MGJ567 MQE458:MQF567 NAA458:NAB567 NJW458:NJX567 NTS458:NTT567 ODO458:ODP567 ONK458:ONL567 OXG458:OXH567 PHC458:PHD567 PQY458:PQZ567 QAU458:QAV567 QKQ458:QKR567 QUM458:QUN567 REI458:REJ567 ROE458:ROF567 RYA458:RYB567 SHW458:SHX567 SRS458:SRT567 TBO458:TBP567 TLK458:TLL567 TVG458:TVH567 UFC458:UFD567 UOY458:UOZ567 UYU458:UYV567 VIQ458:VIR567 VSM458:VSN567 WCI458:WCJ567 WME458:WMF567 WWA458:WWB567 TK134:TK457 J139:J228 QUN389:QUN401 QKR389:QKR401 QAV389:QAV401 PQZ389:PQZ401 PHD389:PHD401 OXH389:OXH401 ONL389:ONL401 ODP389:ODP401 NTT389:NTT401 NJX389:NJX401 NAB389:NAB401 MQF389:MQF401 MGJ389:MGJ401 LWN389:LWN401 LMR389:LMR401 LCV389:LCV401 KSZ389:KSZ401 KJD389:KJD401 JZH389:JZH401 JPL389:JPL401 JFP389:JFP401 IVT389:IVT401 ILX389:ILX401 ICB389:ICB401 HSF389:HSF401 HIJ389:HIJ401 GYN389:GYN401 GOR389:GOR401 GEV389:GEV401 FUZ389:FUZ401 FLD389:FLD401 FBH389:FBH401 ERL389:ERL401 EHP389:EHP401 DXT389:DXT401 DNX389:DNX401 DEB389:DEB401 CUF389:CUF401 CKJ389:CKJ401 CAN389:CAN401 BQR389:BQR401 BGV389:BGV401 AWZ389:AWZ401 AND389:AND401 ADH389:ADH401 TL389:TL401 JP389:JP401 WMF389:WMF401 WCJ389:WCJ401 VSN389:VSN401 VIR389:VIR401 UYV389:UYV401 UOZ389:UOZ401 UFD389:UFD401 TVH389:TVH401 TLL389:TLL401 TBP389:TBP401 SRT389:SRT401 SHX389:SHX401 WWB389:WWB401 ROF389:ROF401 REJ389:REJ401 RYB389:RYB401 WVV394:WVV444 WLZ394:WLZ444 WCD394:WCD444 VSH394:VSH444 VIL394:VIL444 UYP394:UYP444 UOT394:UOT444 UEX394:UEX444 TVB394:TVB444 TLF394:TLF444 TBJ394:TBJ444 SRN394:SRN444 SHR394:SHR444 RXV394:RXV444 RNZ394:RNZ444 RED394:RED444 QUH394:QUH444 QKL394:QKL444 QAP394:QAP444 PQT394:PQT444 PGX394:PGX444 OXB394:OXB444 ONF394:ONF444 ODJ394:ODJ444 NTN394:NTN444 NJR394:NJR444 MZV394:MZV444 MPZ394:MPZ444 MGD394:MGD444 LWH394:LWH444 LML394:LML444 LCP394:LCP444 KST394:KST444 KIX394:KIX444 JZB394:JZB444 JPF394:JPF444 JFJ394:JFJ444 IVN394:IVN444 ILR394:ILR444 IBV394:IBV444 HRZ394:HRZ444 HID394:HID444 GYH394:GYH444 GOL394:GOL444 GEP394:GEP444 FUT394:FUT444 FKX394:FKX444 FBB394:FBB444 ERF394:ERF444 EHJ394:EHJ444 DXN394:DXN444 DNR394:DNR444 DDV394:DDV444 CTZ394:CTZ444 CKD394:CKD444 CAH394:CAH444 BQL394:BQL444 BGP394:BGP444 AWT394:AWT444 AMX394:AMX444 ADB394:ADB444 TF394:TF444 JJ394:JJ444 J394:J444 JJ139:JJ228 TF139:TF228 ADB139:ADB228 AMX139:AMX228 AWT139:AWT228 BGP139:BGP228 BQL139:BQL228 CAH139:CAH228 CKD139:CKD228 CTZ139:CTZ228 DDV139:DDV228 DNR139:DNR228 DXN139:DXN228 EHJ139:EHJ228 ERF139:ERF228 FBB139:FBB228 FKX139:FKX228 FUT139:FUT228 GEP139:GEP228 GOL139:GOL228 GYH139:GYH228 HID139:HID228 HRZ139:HRZ228 IBV139:IBV228 ILR139:ILR228 IVN139:IVN228 JFJ139:JFJ228 JPF139:JPF228 JZB139:JZB228 KIX139:KIX228 KST139:KST228 LCP139:LCP228 LML139:LML228 LWH139:LWH228 MGD139:MGD228 MPZ139:MPZ228 MZV139:MZV228 NJR139:NJR228 NTN139:NTN228 ODJ139:ODJ228 ONF139:ONF228 OXB139:OXB228 PGX139:PGX228 PQT139:PQT228 QAP139:QAP228 QKL139:QKL228 QUH139:QUH228 RED139:RED228 RNZ139:RNZ228 RXV139:RXV228 SHR139:SHR228 SRN139:SRN228 TBJ139:TBJ228 TLF139:TLF228 TVB139:TVB228 UEX139:UEX228 UOT139:UOT228 UYP139:UYP228 VIL139:VIL228 VSH139:VSH228 WCD139:WCD228 WLZ139:WLZ228 WVV139:WVV228 JO134:JO457 J95:J115 WWA134:WWA457 WME134:WME457 WCI134:WCI457 VSM134:VSM457 VIQ134:VIQ457 UYU134:UYU457 UOY134:UOY457 UFC134:UFC457 TVG134:TVG457 TLK134:TLK457 TBO134:TBO457 SRS134:SRS457 SHW134:SHW457 RYA134:RYA457 ROE134:ROE457 REI134:REI457 QUM134:QUM457 QKQ134:QKQ457 QAU134:QAU457 PQY134:PQY457 PHC134:PHC457 OXG134:OXG457 ONK134:ONK457 ODO134:ODO457 NTS134:NTS457 NJW134:NJW457 NAA134:NAA457 MQE134:MQE457 MGI134:MGI457 LWM134:LWM457 LMQ134:LMQ457 LCU134:LCU457 KSY134:KSY457 KJC134:KJC457 JZG134:JZG457 JPK134:JPK457 JFO134:JFO457 IVS134:IVS457 ILW134:ILW457 ICA134:ICA457 HSE134:HSE457 HII134:HII457 GYM134:GYM457 GOQ134:GOQ457 GEU134:GEU457 P221:P223 P501:P502 P268:P269 P217:P218 P313:P315 P332:P336 P134:P141 P362:P364 P210:P211 P437:P438 P431:P432 P171:P181 P385:P387 P284:P286 P288:P293 P440 P118 P389:P401 P260:P262 P489:P494 P496:P498 P545:P553 P555:P567 P517:P534 P542:P543 P266 P536:P540 P508:P515 P504:P506 P458 P460:P479 P358:P360 P164:P166 P168:P169 P481:P484 P486 O566 O432 O225:O226 O252 O307 O351 O389 O392:O393 O401 O403 O406:O408 O417 O419:O420 O423 O510 O530 O540 O547 O550 O554:O555 O561">
      <formula1>1</formula1>
    </dataValidation>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O647"/>
  <sheetViews>
    <sheetView showGridLines="0" tabSelected="1" zoomScale="90" zoomScaleNormal="90" zoomScaleSheetLayoutView="80" zoomScalePageLayoutView="60" workbookViewId="0">
      <pane ySplit="1" topLeftCell="A2" activePane="bottomLeft" state="frozen"/>
      <selection pane="bottomLeft"/>
    </sheetView>
  </sheetViews>
  <sheetFormatPr baseColWidth="10" defaultRowHeight="12.75" x14ac:dyDescent="0.2"/>
  <cols>
    <col min="1" max="1" width="11" style="54" customWidth="1"/>
    <col min="2" max="2" width="15.42578125" style="17" customWidth="1"/>
    <col min="3" max="3" width="16" style="17" customWidth="1"/>
    <col min="4" max="4" width="14.7109375" style="13" customWidth="1"/>
    <col min="5" max="5" width="103" customWidth="1"/>
    <col min="6" max="6" width="53.140625" customWidth="1"/>
    <col min="7" max="7" width="52.85546875" customWidth="1"/>
    <col min="8" max="8" width="52.85546875" style="26" customWidth="1"/>
    <col min="9" max="9" width="30.7109375" style="23" customWidth="1"/>
    <col min="10" max="10" width="15.5703125" customWidth="1"/>
    <col min="11" max="11" width="15.140625" customWidth="1"/>
    <col min="12" max="12" width="13" customWidth="1"/>
    <col min="13" max="13" width="19.85546875" customWidth="1"/>
    <col min="14" max="14" width="20.28515625" style="24" customWidth="1"/>
    <col min="15" max="15" width="15.140625" customWidth="1"/>
    <col min="16" max="16" width="32.140625" hidden="1" customWidth="1"/>
    <col min="17" max="17" width="23.5703125" style="48" customWidth="1"/>
    <col min="18" max="18" width="17.85546875" style="49" hidden="1" customWidth="1"/>
    <col min="19" max="19" width="20.85546875" style="49" hidden="1" customWidth="1"/>
    <col min="20" max="20" width="18.140625" style="49" hidden="1" customWidth="1"/>
    <col min="21" max="21" width="13.7109375" style="49" hidden="1" customWidth="1"/>
    <col min="22" max="23" width="14.5703125" style="36" hidden="1" customWidth="1"/>
    <col min="24" max="26" width="14.5703125" style="37" hidden="1" customWidth="1"/>
    <col min="27" max="27" width="25.28515625" style="37" hidden="1" customWidth="1"/>
    <col min="28" max="28" width="12" style="64" customWidth="1"/>
    <col min="29" max="29" width="9.42578125" style="64" customWidth="1"/>
    <col min="30" max="30" width="13.85546875" style="64" customWidth="1"/>
    <col min="31" max="31" width="11.42578125" style="62" customWidth="1"/>
    <col min="32" max="32" width="20" style="27" bestFit="1" customWidth="1"/>
    <col min="33" max="33" width="19.28515625" style="27" customWidth="1"/>
    <col min="34" max="34" width="11.42578125" style="27"/>
    <col min="35" max="41" width="11.42578125" style="12"/>
  </cols>
  <sheetData>
    <row r="1" spans="1:41" s="11" customFormat="1" ht="48.75" customHeight="1" x14ac:dyDescent="0.2">
      <c r="A1" s="151" t="s">
        <v>2100</v>
      </c>
      <c r="B1" s="151" t="s">
        <v>1418</v>
      </c>
      <c r="C1" s="151" t="s">
        <v>843</v>
      </c>
      <c r="D1" s="77" t="s">
        <v>11</v>
      </c>
      <c r="E1" s="77" t="s">
        <v>837</v>
      </c>
      <c r="F1" s="77" t="s">
        <v>12</v>
      </c>
      <c r="G1" s="77" t="s">
        <v>13</v>
      </c>
      <c r="H1" s="77" t="s">
        <v>838</v>
      </c>
      <c r="I1" s="77" t="s">
        <v>14</v>
      </c>
      <c r="J1" s="77" t="s">
        <v>15</v>
      </c>
      <c r="K1" s="78" t="s">
        <v>16</v>
      </c>
      <c r="L1" s="78" t="s">
        <v>17</v>
      </c>
      <c r="M1" s="77" t="s">
        <v>18</v>
      </c>
      <c r="N1" s="152" t="s">
        <v>839</v>
      </c>
      <c r="O1" s="77" t="s">
        <v>840</v>
      </c>
      <c r="P1" s="77" t="s">
        <v>19</v>
      </c>
      <c r="Q1" s="153" t="s">
        <v>2235</v>
      </c>
      <c r="R1" s="151" t="s">
        <v>6</v>
      </c>
      <c r="S1" s="151" t="s">
        <v>5</v>
      </c>
      <c r="T1" s="151" t="s">
        <v>7</v>
      </c>
      <c r="U1" s="151" t="s">
        <v>55</v>
      </c>
      <c r="V1" s="154" t="s">
        <v>495</v>
      </c>
      <c r="W1" s="154" t="s">
        <v>496</v>
      </c>
      <c r="X1" s="154" t="s">
        <v>499</v>
      </c>
      <c r="Y1" s="154" t="s">
        <v>56</v>
      </c>
      <c r="Z1" s="154" t="s">
        <v>842</v>
      </c>
      <c r="AA1" s="154" t="s">
        <v>841</v>
      </c>
      <c r="AB1" s="59" t="s">
        <v>497</v>
      </c>
      <c r="AC1" s="59" t="s">
        <v>498</v>
      </c>
      <c r="AD1" s="59" t="s">
        <v>504</v>
      </c>
      <c r="AE1" s="59" t="s">
        <v>505</v>
      </c>
      <c r="AF1" s="65" t="s">
        <v>563</v>
      </c>
      <c r="AG1" s="66">
        <v>43646</v>
      </c>
      <c r="AH1" s="67"/>
      <c r="AI1" s="18"/>
      <c r="AJ1" s="19"/>
      <c r="AK1" s="19"/>
      <c r="AL1" s="19"/>
      <c r="AM1" s="19"/>
      <c r="AN1" s="19"/>
      <c r="AO1" s="19"/>
    </row>
    <row r="2" spans="1:41" s="159" customFormat="1" ht="268.5" customHeight="1" x14ac:dyDescent="0.2">
      <c r="A2" s="90">
        <v>1</v>
      </c>
      <c r="B2" s="90">
        <v>1</v>
      </c>
      <c r="C2" s="90" t="s">
        <v>2898</v>
      </c>
      <c r="D2" s="93" t="s">
        <v>2794</v>
      </c>
      <c r="E2" s="82" t="s">
        <v>2935</v>
      </c>
      <c r="F2" s="82" t="s">
        <v>2901</v>
      </c>
      <c r="G2" s="84" t="s">
        <v>2902</v>
      </c>
      <c r="H2" s="84" t="s">
        <v>2903</v>
      </c>
      <c r="I2" s="85" t="s">
        <v>2744</v>
      </c>
      <c r="J2" s="85">
        <v>1</v>
      </c>
      <c r="K2" s="86">
        <v>43480</v>
      </c>
      <c r="L2" s="86">
        <v>43524</v>
      </c>
      <c r="M2" s="87">
        <f t="shared" ref="M2:M7" si="0">(+L2-K2)/7</f>
        <v>6.2857142857142856</v>
      </c>
      <c r="N2" s="85" t="s">
        <v>1406</v>
      </c>
      <c r="O2" s="85">
        <v>0</v>
      </c>
      <c r="P2" s="93"/>
      <c r="Q2" s="88">
        <f>IF(O2/J2&gt;1,100,+O2/J2*100)</f>
        <v>0</v>
      </c>
      <c r="R2" s="89">
        <f>+M2*Q2/100</f>
        <v>0</v>
      </c>
      <c r="S2" s="89">
        <f>IF(L2&lt;=$AG$1,R2,0)</f>
        <v>0</v>
      </c>
      <c r="T2" s="89">
        <f>IF($AG$1&gt;=L2,M2,0)</f>
        <v>6.2857142857142856</v>
      </c>
      <c r="U2" s="90" t="str">
        <f>IF(W2="CUMPLIDO","SI","NO")</f>
        <v>NO</v>
      </c>
      <c r="V2" s="148" t="str">
        <f>IF(Q2=100,"CUMPLIDO",IF(L2-$AG$1&lt;0,"VENCIDO",IF(L2-$AG$1&lt;=30,"PRÓXIMO A VENCER",IF(Q2&gt;0,"CON AVANCE","EN TERMINO"))))</f>
        <v>VENCIDO</v>
      </c>
      <c r="W2" s="91" t="str">
        <f t="shared" ref="W2:W7" si="1">IF(A2&lt;&gt;"",IF(AC2=1,"VENCIDO",IF(AC2=2,"PRÓXIMO A VENCER",IF(AC2=3,"EN TERMINO",IF(AC2=4,"CON AVANCE",IF(AC2=5,"CUMPLIDO",))))),"")</f>
        <v>VENCIDO</v>
      </c>
      <c r="X2" s="149" t="s">
        <v>2934</v>
      </c>
      <c r="Y2" s="149" t="str">
        <f>AE2</f>
        <v>H1APCSMF18</v>
      </c>
      <c r="Z2" s="149">
        <f>IF(A2&lt;&gt;"",1,Z1+1)</f>
        <v>1</v>
      </c>
      <c r="AA2" s="149" t="str">
        <f>CONCATENATE(Y2," - ",Z2)</f>
        <v>H1APCSMF18 - 1</v>
      </c>
      <c r="AB2" s="60">
        <f>IF(V2="VENCIDO",1,IF(V2="PRÓXIMO A VENCER",2,IF(V2="EN TERMINO",3,IF(V2="CON AVANCE",4,IF(V2="CUMPLIDO",5,)))))</f>
        <v>1</v>
      </c>
      <c r="AC2" s="60">
        <f>IF(Z3=Z2+1,MIN(AB2,AC3),AB2)</f>
        <v>1</v>
      </c>
      <c r="AD2" s="60" t="str">
        <f>IF(A2&lt;&gt;"",MID(E2,1,FIND(" ",E2,1)-1),AD1)</f>
        <v>H1APCSMF18.</v>
      </c>
      <c r="AE2" s="60" t="str">
        <f t="shared" ref="AE2:AE7" si="2">IFERROR(MID(AD2,1,FIND(".",AD2,1)-1),AD2)</f>
        <v>H1APCSMF18</v>
      </c>
      <c r="AF2" s="155"/>
      <c r="AG2" s="156"/>
      <c r="AH2" s="157"/>
      <c r="AI2" s="158"/>
    </row>
    <row r="3" spans="1:41" s="159" customFormat="1" ht="375.75" customHeight="1" x14ac:dyDescent="0.2">
      <c r="A3" s="90">
        <v>2</v>
      </c>
      <c r="B3" s="90">
        <v>2</v>
      </c>
      <c r="C3" s="90" t="s">
        <v>2899</v>
      </c>
      <c r="D3" s="93" t="s">
        <v>2794</v>
      </c>
      <c r="E3" s="94" t="s">
        <v>2936</v>
      </c>
      <c r="F3" s="94" t="s">
        <v>2904</v>
      </c>
      <c r="G3" s="95" t="s">
        <v>2905</v>
      </c>
      <c r="H3" s="95" t="s">
        <v>2737</v>
      </c>
      <c r="I3" s="85" t="s">
        <v>2744</v>
      </c>
      <c r="J3" s="85">
        <v>1</v>
      </c>
      <c r="K3" s="86">
        <v>43480</v>
      </c>
      <c r="L3" s="86">
        <v>43524</v>
      </c>
      <c r="M3" s="87">
        <f t="shared" si="0"/>
        <v>6.2857142857142856</v>
      </c>
      <c r="N3" s="85" t="s">
        <v>1406</v>
      </c>
      <c r="O3" s="85">
        <v>0</v>
      </c>
      <c r="P3" s="93"/>
      <c r="Q3" s="88">
        <f t="shared" ref="Q3:Q7" si="3">IF(O3/J3&gt;1,100,+O3/J3*100)</f>
        <v>0</v>
      </c>
      <c r="R3" s="89">
        <f t="shared" ref="R3:R7" si="4">+M3*Q3/100</f>
        <v>0</v>
      </c>
      <c r="S3" s="89">
        <f t="shared" ref="S3:S7" si="5">IF(L3&lt;=$AG$1,R3,0)</f>
        <v>0</v>
      </c>
      <c r="T3" s="89">
        <f t="shared" ref="T3:T7" si="6">IF($AG$1&gt;=L3,M3,0)</f>
        <v>6.2857142857142856</v>
      </c>
      <c r="U3" s="90" t="str">
        <f t="shared" ref="U3:U7" si="7">IF(W3="CUMPLIDO","SI","NO")</f>
        <v>NO</v>
      </c>
      <c r="V3" s="148" t="str">
        <f t="shared" ref="V3:V7" si="8">IF(Q3=100,"CUMPLIDO",IF(L3-$AG$1&lt;0,"VENCIDO",IF(L3-$AG$1&lt;=30,"PRÓXIMO A VENCER",IF(Q3&gt;0,"CON AVANCE","EN TERMINO"))))</f>
        <v>VENCIDO</v>
      </c>
      <c r="W3" s="148" t="str">
        <f t="shared" si="1"/>
        <v>VENCIDO</v>
      </c>
      <c r="X3" s="149" t="s">
        <v>2934</v>
      </c>
      <c r="Y3" s="149" t="str">
        <f>AE3</f>
        <v>H2APCSMF18</v>
      </c>
      <c r="Z3" s="149">
        <f>IF(A3&lt;&gt;"",1,Z2+1)</f>
        <v>1</v>
      </c>
      <c r="AA3" s="149" t="str">
        <f>CONCATENATE(Y3," - ",Z3)</f>
        <v>H2APCSMF18 - 1</v>
      </c>
      <c r="AB3" s="60">
        <f t="shared" ref="AB3:AB7" si="9">IF(V3="VENCIDO",1,IF(V3="PRÓXIMO A VENCER",2,IF(V3="EN TERMINO",3,IF(V3="CON AVANCE",4,IF(V3="CUMPLIDO",5,)))))</f>
        <v>1</v>
      </c>
      <c r="AC3" s="60">
        <f t="shared" ref="AC3:AC7" si="10">IF(Z4=Z3+1,MIN(AB3,AC4),AB3)</f>
        <v>1</v>
      </c>
      <c r="AD3" s="60" t="str">
        <f t="shared" ref="AD3:AD7" si="11">IF(A3&lt;&gt;"",MID(E3,1,FIND(" ",E3,1)-1),AD2)</f>
        <v>H2APCSMF18.</v>
      </c>
      <c r="AE3" s="60" t="str">
        <f t="shared" si="2"/>
        <v>H2APCSMF18</v>
      </c>
      <c r="AF3" s="155"/>
      <c r="AG3" s="156"/>
      <c r="AH3" s="157"/>
      <c r="AI3" s="158"/>
    </row>
    <row r="4" spans="1:41" s="159" customFormat="1" ht="171" customHeight="1" x14ac:dyDescent="0.2">
      <c r="A4" s="90">
        <v>3</v>
      </c>
      <c r="B4" s="90">
        <v>3</v>
      </c>
      <c r="C4" s="90" t="s">
        <v>2899</v>
      </c>
      <c r="D4" s="93" t="s">
        <v>2922</v>
      </c>
      <c r="E4" s="96" t="s">
        <v>2937</v>
      </c>
      <c r="F4" s="96" t="s">
        <v>2906</v>
      </c>
      <c r="G4" s="84" t="s">
        <v>2907</v>
      </c>
      <c r="H4" s="84" t="s">
        <v>2908</v>
      </c>
      <c r="I4" s="85" t="s">
        <v>2909</v>
      </c>
      <c r="J4" s="85">
        <v>1</v>
      </c>
      <c r="K4" s="86">
        <v>43480</v>
      </c>
      <c r="L4" s="86">
        <v>43537</v>
      </c>
      <c r="M4" s="87">
        <f t="shared" si="0"/>
        <v>8.1428571428571423</v>
      </c>
      <c r="N4" s="85" t="s">
        <v>1889</v>
      </c>
      <c r="O4" s="85">
        <v>1</v>
      </c>
      <c r="P4" s="93"/>
      <c r="Q4" s="88">
        <f t="shared" si="3"/>
        <v>100</v>
      </c>
      <c r="R4" s="89">
        <f t="shared" si="4"/>
        <v>8.1428571428571423</v>
      </c>
      <c r="S4" s="89">
        <f t="shared" si="5"/>
        <v>8.1428571428571423</v>
      </c>
      <c r="T4" s="89">
        <f t="shared" si="6"/>
        <v>8.1428571428571423</v>
      </c>
      <c r="U4" s="90" t="str">
        <f t="shared" si="7"/>
        <v>SI</v>
      </c>
      <c r="V4" s="148" t="str">
        <f t="shared" si="8"/>
        <v>CUMPLIDO</v>
      </c>
      <c r="W4" s="148" t="str">
        <f t="shared" si="1"/>
        <v>CUMPLIDO</v>
      </c>
      <c r="X4" s="149" t="s">
        <v>2934</v>
      </c>
      <c r="Y4" s="149" t="str">
        <f t="shared" ref="Y4:Y7" si="12">AE4</f>
        <v>H3APCSMF18</v>
      </c>
      <c r="Z4" s="149">
        <f>IF(A4&lt;&gt;"",1,#REF!+1)</f>
        <v>1</v>
      </c>
      <c r="AA4" s="149" t="str">
        <f t="shared" ref="AA4:AA7" si="13">CONCATENATE(Y4," - ",Z4)</f>
        <v>H3APCSMF18 - 1</v>
      </c>
      <c r="AB4" s="60">
        <f t="shared" si="9"/>
        <v>5</v>
      </c>
      <c r="AC4" s="60">
        <f t="shared" si="10"/>
        <v>5</v>
      </c>
      <c r="AD4" s="60" t="str">
        <f t="shared" si="11"/>
        <v>H3APCSMF18.</v>
      </c>
      <c r="AE4" s="60" t="str">
        <f t="shared" si="2"/>
        <v>H3APCSMF18</v>
      </c>
      <c r="AF4" s="155"/>
      <c r="AG4" s="156"/>
      <c r="AH4" s="157"/>
      <c r="AI4" s="158"/>
    </row>
    <row r="5" spans="1:41" s="159" customFormat="1" ht="151.5" customHeight="1" x14ac:dyDescent="0.2">
      <c r="A5" s="90">
        <v>4</v>
      </c>
      <c r="B5" s="90">
        <v>4</v>
      </c>
      <c r="C5" s="90" t="s">
        <v>2900</v>
      </c>
      <c r="D5" s="93" t="s">
        <v>2923</v>
      </c>
      <c r="E5" s="96" t="s">
        <v>2938</v>
      </c>
      <c r="F5" s="96" t="s">
        <v>2910</v>
      </c>
      <c r="G5" s="84" t="s">
        <v>2911</v>
      </c>
      <c r="H5" s="84" t="s">
        <v>2912</v>
      </c>
      <c r="I5" s="85" t="s">
        <v>2913</v>
      </c>
      <c r="J5" s="85">
        <v>1</v>
      </c>
      <c r="K5" s="86">
        <v>43480</v>
      </c>
      <c r="L5" s="86">
        <v>43646</v>
      </c>
      <c r="M5" s="87">
        <f t="shared" si="0"/>
        <v>23.714285714285715</v>
      </c>
      <c r="N5" s="85" t="s">
        <v>2914</v>
      </c>
      <c r="O5" s="85">
        <v>0</v>
      </c>
      <c r="P5" s="93"/>
      <c r="Q5" s="88">
        <f t="shared" si="3"/>
        <v>0</v>
      </c>
      <c r="R5" s="89">
        <f t="shared" si="4"/>
        <v>0</v>
      </c>
      <c r="S5" s="89">
        <f t="shared" si="5"/>
        <v>0</v>
      </c>
      <c r="T5" s="89">
        <f t="shared" si="6"/>
        <v>23.714285714285715</v>
      </c>
      <c r="U5" s="90" t="str">
        <f t="shared" si="7"/>
        <v>NO</v>
      </c>
      <c r="V5" s="148" t="str">
        <f t="shared" si="8"/>
        <v>PRÓXIMO A VENCER</v>
      </c>
      <c r="W5" s="148" t="str">
        <f t="shared" si="1"/>
        <v>PRÓXIMO A VENCER</v>
      </c>
      <c r="X5" s="149" t="s">
        <v>2934</v>
      </c>
      <c r="Y5" s="149" t="str">
        <f t="shared" si="12"/>
        <v>H4APCSMF18</v>
      </c>
      <c r="Z5" s="149">
        <f>IF(A5&lt;&gt;"",1,#REF!+1)</f>
        <v>1</v>
      </c>
      <c r="AA5" s="149" t="str">
        <f t="shared" si="13"/>
        <v>H4APCSMF18 - 1</v>
      </c>
      <c r="AB5" s="60">
        <f t="shared" si="9"/>
        <v>2</v>
      </c>
      <c r="AC5" s="60">
        <f t="shared" si="10"/>
        <v>2</v>
      </c>
      <c r="AD5" s="60" t="str">
        <f t="shared" si="11"/>
        <v>H4APCSMF18.</v>
      </c>
      <c r="AE5" s="60" t="str">
        <f t="shared" si="2"/>
        <v>H4APCSMF18</v>
      </c>
      <c r="AF5" s="155"/>
      <c r="AG5" s="156"/>
      <c r="AH5" s="157"/>
      <c r="AI5" s="158"/>
    </row>
    <row r="6" spans="1:41" s="159" customFormat="1" ht="127.5" customHeight="1" x14ac:dyDescent="0.2">
      <c r="A6" s="90">
        <v>5</v>
      </c>
      <c r="B6" s="90">
        <v>5</v>
      </c>
      <c r="C6" s="90" t="s">
        <v>2121</v>
      </c>
      <c r="D6" s="93" t="s">
        <v>2924</v>
      </c>
      <c r="E6" s="96" t="s">
        <v>2939</v>
      </c>
      <c r="F6" s="96" t="s">
        <v>2915</v>
      </c>
      <c r="G6" s="84" t="s">
        <v>2916</v>
      </c>
      <c r="H6" s="84" t="s">
        <v>2917</v>
      </c>
      <c r="I6" s="85" t="s">
        <v>2918</v>
      </c>
      <c r="J6" s="85">
        <v>1</v>
      </c>
      <c r="K6" s="86">
        <v>43480</v>
      </c>
      <c r="L6" s="86">
        <v>43524</v>
      </c>
      <c r="M6" s="87">
        <f t="shared" si="0"/>
        <v>6.2857142857142856</v>
      </c>
      <c r="N6" s="85" t="s">
        <v>1406</v>
      </c>
      <c r="O6" s="85">
        <v>0</v>
      </c>
      <c r="P6" s="93"/>
      <c r="Q6" s="88">
        <f t="shared" si="3"/>
        <v>0</v>
      </c>
      <c r="R6" s="89">
        <f t="shared" si="4"/>
        <v>0</v>
      </c>
      <c r="S6" s="89">
        <f t="shared" si="5"/>
        <v>0</v>
      </c>
      <c r="T6" s="89">
        <f t="shared" si="6"/>
        <v>6.2857142857142856</v>
      </c>
      <c r="U6" s="90" t="str">
        <f t="shared" si="7"/>
        <v>NO</v>
      </c>
      <c r="V6" s="148" t="str">
        <f t="shared" si="8"/>
        <v>VENCIDO</v>
      </c>
      <c r="W6" s="148" t="str">
        <f t="shared" si="1"/>
        <v>VENCIDO</v>
      </c>
      <c r="X6" s="149" t="s">
        <v>2934</v>
      </c>
      <c r="Y6" s="149" t="str">
        <f t="shared" si="12"/>
        <v>H5APCSMF18</v>
      </c>
      <c r="Z6" s="149">
        <f>IF(A6&lt;&gt;"",1,#REF!+1)</f>
        <v>1</v>
      </c>
      <c r="AA6" s="149" t="str">
        <f t="shared" si="13"/>
        <v>H5APCSMF18 - 1</v>
      </c>
      <c r="AB6" s="60">
        <f t="shared" si="9"/>
        <v>1</v>
      </c>
      <c r="AC6" s="60">
        <f t="shared" si="10"/>
        <v>1</v>
      </c>
      <c r="AD6" s="60" t="str">
        <f t="shared" si="11"/>
        <v>H5APCSMF18.</v>
      </c>
      <c r="AE6" s="60" t="str">
        <f t="shared" si="2"/>
        <v>H5APCSMF18</v>
      </c>
      <c r="AF6" s="155"/>
      <c r="AG6" s="156"/>
      <c r="AH6" s="157"/>
      <c r="AI6" s="158"/>
    </row>
    <row r="7" spans="1:41" s="159" customFormat="1" ht="153.75" customHeight="1" x14ac:dyDescent="0.2">
      <c r="A7" s="90">
        <v>6</v>
      </c>
      <c r="B7" s="90">
        <v>6</v>
      </c>
      <c r="C7" s="90" t="s">
        <v>2898</v>
      </c>
      <c r="D7" s="93" t="s">
        <v>2794</v>
      </c>
      <c r="E7" s="96" t="s">
        <v>2940</v>
      </c>
      <c r="F7" s="96" t="s">
        <v>2919</v>
      </c>
      <c r="G7" s="84" t="s">
        <v>2920</v>
      </c>
      <c r="H7" s="84" t="s">
        <v>2921</v>
      </c>
      <c r="I7" s="85" t="s">
        <v>2744</v>
      </c>
      <c r="J7" s="85">
        <v>1</v>
      </c>
      <c r="K7" s="86">
        <v>43480</v>
      </c>
      <c r="L7" s="86">
        <v>43524</v>
      </c>
      <c r="M7" s="87">
        <f t="shared" si="0"/>
        <v>6.2857142857142856</v>
      </c>
      <c r="N7" s="85" t="s">
        <v>1406</v>
      </c>
      <c r="O7" s="85">
        <v>0</v>
      </c>
      <c r="P7" s="93"/>
      <c r="Q7" s="88">
        <f t="shared" si="3"/>
        <v>0</v>
      </c>
      <c r="R7" s="89">
        <f t="shared" si="4"/>
        <v>0</v>
      </c>
      <c r="S7" s="89">
        <f t="shared" si="5"/>
        <v>0</v>
      </c>
      <c r="T7" s="89">
        <f t="shared" si="6"/>
        <v>6.2857142857142856</v>
      </c>
      <c r="U7" s="90" t="str">
        <f t="shared" si="7"/>
        <v>NO</v>
      </c>
      <c r="V7" s="148" t="str">
        <f t="shared" si="8"/>
        <v>VENCIDO</v>
      </c>
      <c r="W7" s="148" t="str">
        <f t="shared" si="1"/>
        <v>VENCIDO</v>
      </c>
      <c r="X7" s="149" t="s">
        <v>2934</v>
      </c>
      <c r="Y7" s="149" t="str">
        <f t="shared" si="12"/>
        <v>H6APCSMF18</v>
      </c>
      <c r="Z7" s="149">
        <f>IF(A7&lt;&gt;"",1,#REF!+1)</f>
        <v>1</v>
      </c>
      <c r="AA7" s="149" t="str">
        <f t="shared" si="13"/>
        <v>H6APCSMF18 - 1</v>
      </c>
      <c r="AB7" s="60">
        <f t="shared" si="9"/>
        <v>1</v>
      </c>
      <c r="AC7" s="60">
        <f t="shared" si="10"/>
        <v>1</v>
      </c>
      <c r="AD7" s="60" t="str">
        <f t="shared" si="11"/>
        <v>H6APCSMF18.</v>
      </c>
      <c r="AE7" s="60" t="str">
        <f t="shared" si="2"/>
        <v>H6APCSMF18</v>
      </c>
      <c r="AF7" s="155"/>
      <c r="AG7" s="156"/>
      <c r="AH7" s="157"/>
      <c r="AI7" s="158"/>
    </row>
    <row r="8" spans="1:41" s="19" customFormat="1" ht="187.5" customHeight="1" x14ac:dyDescent="0.2">
      <c r="A8" s="79">
        <v>7</v>
      </c>
      <c r="B8" s="90">
        <v>7</v>
      </c>
      <c r="C8" s="80" t="s">
        <v>2460</v>
      </c>
      <c r="D8" s="81" t="s">
        <v>2790</v>
      </c>
      <c r="E8" s="82" t="s">
        <v>2679</v>
      </c>
      <c r="F8" s="82" t="s">
        <v>2680</v>
      </c>
      <c r="G8" s="83" t="s">
        <v>2751</v>
      </c>
      <c r="H8" s="84" t="s">
        <v>2736</v>
      </c>
      <c r="I8" s="85" t="s">
        <v>2752</v>
      </c>
      <c r="J8" s="85">
        <v>1</v>
      </c>
      <c r="K8" s="86">
        <v>43467</v>
      </c>
      <c r="L8" s="86">
        <v>43524</v>
      </c>
      <c r="M8" s="87">
        <f t="shared" ref="M8" si="14">(+L8-K8)/7</f>
        <v>8.1428571428571423</v>
      </c>
      <c r="N8" s="85" t="s">
        <v>1715</v>
      </c>
      <c r="O8" s="85">
        <v>0</v>
      </c>
      <c r="P8" s="85"/>
      <c r="Q8" s="88">
        <f>IF(O8/J8&gt;1,100,+O8/J8*100)</f>
        <v>0</v>
      </c>
      <c r="R8" s="89">
        <f>+M8*Q8/100</f>
        <v>0</v>
      </c>
      <c r="S8" s="89">
        <f>IF(L8&lt;=$AG$1,R8,0)</f>
        <v>0</v>
      </c>
      <c r="T8" s="89">
        <f>IF($AG$1&gt;=L8,M8,0)</f>
        <v>8.1428571428571423</v>
      </c>
      <c r="U8" s="90" t="str">
        <f>IF(W8="CUMPLIDO","SI","NO")</f>
        <v>NO</v>
      </c>
      <c r="V8" s="91" t="str">
        <f>IF(Q8=100,"CUMPLIDO",IF(L8-$AG$1&lt;0,"VENCIDO",IF(L8-$AG$1&lt;=30,"PRÓXIMO A VENCER",IF(Q8&gt;0,"CON AVANCE","EN TERMINO"))))</f>
        <v>VENCIDO</v>
      </c>
      <c r="W8" s="91" t="str">
        <f t="shared" ref="W8" si="15">IF(A8&lt;&gt;"",IF(AC8=1,"VENCIDO",IF(AC8=2,"PRÓXIMO A VENCER",IF(AC8=3,"EN TERMINO",IF(AC8=4,"CON AVANCE",IF(AC8=5,"CUMPLIDO",))))),"")</f>
        <v>VENCIDO</v>
      </c>
      <c r="X8" s="92" t="s">
        <v>2750</v>
      </c>
      <c r="Y8" s="92" t="str">
        <f>AE8</f>
        <v>H1ACSRT17</v>
      </c>
      <c r="Z8" s="31">
        <f>IF(A8&lt;&gt;"",1,Z1+1)</f>
        <v>1</v>
      </c>
      <c r="AA8" s="92" t="str">
        <f>CONCATENATE(Y8," - ",Z8)</f>
        <v>H1ACSRT17 - 1</v>
      </c>
      <c r="AB8" s="60">
        <f>IF(V8="VENCIDO",1,IF(V8="PRÓXIMO A VENCER",2,IF(V8="EN TERMINO",3,IF(V8="CON AVANCE",4,IF(V8="CUMPLIDO",5,)))))</f>
        <v>1</v>
      </c>
      <c r="AC8" s="60">
        <f>IF(Z9=Z8+1,MIN(AB8,AC9),AB8)</f>
        <v>1</v>
      </c>
      <c r="AD8" s="60" t="str">
        <f>IF(A8&lt;&gt;"",MID(E8,1,FIND(" ",E8,1)-1),AD1)</f>
        <v>H1ACSRT17.</v>
      </c>
      <c r="AE8" s="60" t="str">
        <f t="shared" ref="AE8" si="16">IFERROR(MID(AD8,1,FIND(".",AD8,1)-1),AD8)</f>
        <v>H1ACSRT17</v>
      </c>
      <c r="AF8" s="65"/>
      <c r="AG8" s="66"/>
      <c r="AH8" s="67"/>
      <c r="AI8" s="18"/>
    </row>
    <row r="9" spans="1:41" s="19" customFormat="1" ht="168" customHeight="1" x14ac:dyDescent="0.2">
      <c r="A9" s="90">
        <v>8</v>
      </c>
      <c r="B9" s="90">
        <v>8</v>
      </c>
      <c r="C9" s="80" t="s">
        <v>2120</v>
      </c>
      <c r="D9" s="81" t="s">
        <v>2793</v>
      </c>
      <c r="E9" s="82" t="s">
        <v>2886</v>
      </c>
      <c r="F9" s="82" t="s">
        <v>2792</v>
      </c>
      <c r="G9" s="84" t="s">
        <v>2753</v>
      </c>
      <c r="H9" s="84" t="s">
        <v>2754</v>
      </c>
      <c r="I9" s="85" t="s">
        <v>2755</v>
      </c>
      <c r="J9" s="85">
        <v>1</v>
      </c>
      <c r="K9" s="86">
        <v>43467</v>
      </c>
      <c r="L9" s="86">
        <v>43524</v>
      </c>
      <c r="M9" s="87">
        <f t="shared" ref="M9:M38" si="17">(+L9-K9)/7</f>
        <v>8.1428571428571423</v>
      </c>
      <c r="N9" s="85" t="s">
        <v>1715</v>
      </c>
      <c r="O9" s="85">
        <v>0</v>
      </c>
      <c r="P9" s="85"/>
      <c r="Q9" s="88">
        <f t="shared" ref="Q9:Q38" si="18">IF(O9/J9&gt;1,100,+O9/J9*100)</f>
        <v>0</v>
      </c>
      <c r="R9" s="89">
        <f t="shared" ref="R9:R38" si="19">+M9*Q9/100</f>
        <v>0</v>
      </c>
      <c r="S9" s="89">
        <f t="shared" ref="S9:S38" si="20">IF(L9&lt;=$AG$1,R9,0)</f>
        <v>0</v>
      </c>
      <c r="T9" s="89">
        <f t="shared" ref="T9:T38" si="21">IF($AG$1&gt;=L9,M9,0)</f>
        <v>8.1428571428571423</v>
      </c>
      <c r="U9" s="90" t="str">
        <f t="shared" ref="U9:U38" si="22">IF(W9="CUMPLIDO","SI","NO")</f>
        <v>NO</v>
      </c>
      <c r="V9" s="91" t="str">
        <f t="shared" ref="V9:V38" si="23">IF(Q9=100,"CUMPLIDO",IF(L9-$AG$1&lt;0,"VENCIDO",IF(L9-$AG$1&lt;=30,"PRÓXIMO A VENCER",IF(Q9&gt;0,"CON AVANCE","EN TERMINO"))))</f>
        <v>VENCIDO</v>
      </c>
      <c r="W9" s="91" t="str">
        <f t="shared" ref="W9:W38" si="24">IF(A9&lt;&gt;"",IF(AC9=1,"VENCIDO",IF(AC9=2,"PRÓXIMO A VENCER",IF(AC9=3,"EN TERMINO",IF(AC9=4,"CON AVANCE",IF(AC9=5,"CUMPLIDO",))))),"")</f>
        <v>VENCIDO</v>
      </c>
      <c r="X9" s="92" t="s">
        <v>2750</v>
      </c>
      <c r="Y9" s="92" t="str">
        <f t="shared" ref="Y9:Y38" si="25">AE9</f>
        <v>H2ACSRT17</v>
      </c>
      <c r="Z9" s="31">
        <f t="shared" ref="Z9:Z44" si="26">IF(A9&lt;&gt;"",1,Z8+1)</f>
        <v>1</v>
      </c>
      <c r="AA9" s="92" t="str">
        <f t="shared" ref="AA9:AA38" si="27">CONCATENATE(Y9," - ",Z9)</f>
        <v>H2ACSRT17 - 1</v>
      </c>
      <c r="AB9" s="60">
        <f>IF(V9="VENCIDO",1,IF(V9="PRÓXIMO A VENCER",2,IF(V9="EN TERMINO",3,IF(V9="CON AVANCE",4,IF(V9="CUMPLIDO",5,)))))</f>
        <v>1</v>
      </c>
      <c r="AC9" s="60">
        <f>IF(Z10=Z9+1,MIN(AB9,AC10),AB9)</f>
        <v>1</v>
      </c>
      <c r="AD9" s="60" t="str">
        <f t="shared" ref="AD9:AD72" si="28">IF(A9&lt;&gt;"",MID(E9,1,FIND(" ",E9,1)-1),AD8)</f>
        <v>H2ACSRT17.</v>
      </c>
      <c r="AE9" s="60" t="str">
        <f t="shared" ref="AE9:AE11" si="29">IFERROR(MID(AD9,1,FIND(".",AD9,1)-1),AD9)</f>
        <v>H2ACSRT17</v>
      </c>
      <c r="AF9" s="65"/>
      <c r="AG9" s="66"/>
      <c r="AH9" s="67"/>
      <c r="AI9" s="18"/>
    </row>
    <row r="10" spans="1:41" s="19" customFormat="1" ht="168" customHeight="1" x14ac:dyDescent="0.2">
      <c r="A10" s="79">
        <v>9</v>
      </c>
      <c r="B10" s="90">
        <v>9</v>
      </c>
      <c r="C10" s="80" t="s">
        <v>2120</v>
      </c>
      <c r="D10" s="81" t="s">
        <v>2794</v>
      </c>
      <c r="E10" s="82" t="s">
        <v>2681</v>
      </c>
      <c r="F10" s="82" t="s">
        <v>2682</v>
      </c>
      <c r="G10" s="84" t="s">
        <v>2753</v>
      </c>
      <c r="H10" s="84" t="s">
        <v>2756</v>
      </c>
      <c r="I10" s="85" t="s">
        <v>2755</v>
      </c>
      <c r="J10" s="85">
        <v>1</v>
      </c>
      <c r="K10" s="86">
        <v>43467</v>
      </c>
      <c r="L10" s="86">
        <v>43524</v>
      </c>
      <c r="M10" s="87">
        <f t="shared" si="17"/>
        <v>8.1428571428571423</v>
      </c>
      <c r="N10" s="85" t="s">
        <v>1715</v>
      </c>
      <c r="O10" s="85">
        <v>0</v>
      </c>
      <c r="P10" s="85"/>
      <c r="Q10" s="88">
        <f t="shared" si="18"/>
        <v>0</v>
      </c>
      <c r="R10" s="89">
        <f t="shared" si="19"/>
        <v>0</v>
      </c>
      <c r="S10" s="89">
        <f t="shared" si="20"/>
        <v>0</v>
      </c>
      <c r="T10" s="89">
        <f t="shared" si="21"/>
        <v>8.1428571428571423</v>
      </c>
      <c r="U10" s="90" t="str">
        <f t="shared" si="22"/>
        <v>NO</v>
      </c>
      <c r="V10" s="91" t="str">
        <f t="shared" si="23"/>
        <v>VENCIDO</v>
      </c>
      <c r="W10" s="91" t="str">
        <f t="shared" si="24"/>
        <v>VENCIDO</v>
      </c>
      <c r="X10" s="92" t="s">
        <v>2750</v>
      </c>
      <c r="Y10" s="92" t="str">
        <f t="shared" si="25"/>
        <v>H3ACSRT17</v>
      </c>
      <c r="Z10" s="31">
        <f t="shared" si="26"/>
        <v>1</v>
      </c>
      <c r="AA10" s="92" t="str">
        <f t="shared" si="27"/>
        <v>H3ACSRT17 - 1</v>
      </c>
      <c r="AB10" s="60">
        <f>IF(V10="VENCIDO",1,IF(V10="PRÓXIMO A VENCER",2,IF(V10="EN TERMINO",3,IF(V10="CON AVANCE",4,IF(V10="CUMPLIDO",5,)))))</f>
        <v>1</v>
      </c>
      <c r="AC10" s="60">
        <f>IF(Z11=Z10+1,MIN(AB10,AC11),AB10)</f>
        <v>1</v>
      </c>
      <c r="AD10" s="60" t="str">
        <f t="shared" si="28"/>
        <v>H3ACSRT17.</v>
      </c>
      <c r="AE10" s="60" t="str">
        <f t="shared" si="29"/>
        <v>H3ACSRT17</v>
      </c>
      <c r="AF10" s="65"/>
      <c r="AG10" s="66"/>
      <c r="AH10" s="67"/>
      <c r="AI10" s="18"/>
    </row>
    <row r="11" spans="1:41" s="19" customFormat="1" ht="168" customHeight="1" x14ac:dyDescent="0.2">
      <c r="A11" s="90">
        <v>10</v>
      </c>
      <c r="B11" s="90">
        <v>10</v>
      </c>
      <c r="C11" s="80" t="s">
        <v>2120</v>
      </c>
      <c r="D11" s="81" t="s">
        <v>2795</v>
      </c>
      <c r="E11" s="82" t="s">
        <v>2683</v>
      </c>
      <c r="F11" s="82" t="s">
        <v>2770</v>
      </c>
      <c r="G11" s="84" t="s">
        <v>2757</v>
      </c>
      <c r="H11" s="84" t="s">
        <v>2758</v>
      </c>
      <c r="I11" s="85" t="s">
        <v>2752</v>
      </c>
      <c r="J11" s="85">
        <v>1</v>
      </c>
      <c r="K11" s="86">
        <v>43467</v>
      </c>
      <c r="L11" s="86">
        <v>43524</v>
      </c>
      <c r="M11" s="87">
        <f t="shared" si="17"/>
        <v>8.1428571428571423</v>
      </c>
      <c r="N11" s="85" t="s">
        <v>1715</v>
      </c>
      <c r="O11" s="85">
        <v>0</v>
      </c>
      <c r="P11" s="85"/>
      <c r="Q11" s="88">
        <f t="shared" si="18"/>
        <v>0</v>
      </c>
      <c r="R11" s="89">
        <f t="shared" si="19"/>
        <v>0</v>
      </c>
      <c r="S11" s="89">
        <f t="shared" si="20"/>
        <v>0</v>
      </c>
      <c r="T11" s="89">
        <f t="shared" si="21"/>
        <v>8.1428571428571423</v>
      </c>
      <c r="U11" s="90" t="str">
        <f t="shared" si="22"/>
        <v>NO</v>
      </c>
      <c r="V11" s="91" t="str">
        <f t="shared" si="23"/>
        <v>VENCIDO</v>
      </c>
      <c r="W11" s="91" t="str">
        <f t="shared" si="24"/>
        <v>VENCIDO</v>
      </c>
      <c r="X11" s="92" t="s">
        <v>2750</v>
      </c>
      <c r="Y11" s="92" t="str">
        <f t="shared" si="25"/>
        <v>H4ACSRT17</v>
      </c>
      <c r="Z11" s="31">
        <f t="shared" si="26"/>
        <v>1</v>
      </c>
      <c r="AA11" s="92" t="str">
        <f t="shared" si="27"/>
        <v>H4ACSRT17 - 1</v>
      </c>
      <c r="AB11" s="60">
        <f t="shared" ref="AB11:AB74" si="30">IF(V11="VENCIDO",1,IF(V11="PRÓXIMO A VENCER",2,IF(V11="EN TERMINO",3,IF(V11="CON AVANCE",4,IF(V11="CUMPLIDO",5,)))))</f>
        <v>1</v>
      </c>
      <c r="AC11" s="60">
        <f t="shared" ref="AC11:AC74" si="31">IF(Z12=Z11+1,MIN(AB11,AC12),AB11)</f>
        <v>1</v>
      </c>
      <c r="AD11" s="60" t="str">
        <f t="shared" si="28"/>
        <v>H4ACSRT17.</v>
      </c>
      <c r="AE11" s="60" t="str">
        <f t="shared" si="29"/>
        <v>H4ACSRT17</v>
      </c>
      <c r="AF11" s="65"/>
      <c r="AG11" s="66"/>
      <c r="AH11" s="67"/>
      <c r="AI11" s="18"/>
    </row>
    <row r="12" spans="1:41" s="19" customFormat="1" ht="188.25" customHeight="1" x14ac:dyDescent="0.2">
      <c r="A12" s="79">
        <v>11</v>
      </c>
      <c r="B12" s="90">
        <v>11</v>
      </c>
      <c r="C12" s="93" t="s">
        <v>2121</v>
      </c>
      <c r="D12" s="81" t="s">
        <v>2797</v>
      </c>
      <c r="E12" s="94" t="s">
        <v>2796</v>
      </c>
      <c r="F12" s="94" t="s">
        <v>2684</v>
      </c>
      <c r="G12" s="95" t="s">
        <v>2776</v>
      </c>
      <c r="H12" s="95" t="s">
        <v>2782</v>
      </c>
      <c r="I12" s="85" t="s">
        <v>2783</v>
      </c>
      <c r="J12" s="85">
        <v>1</v>
      </c>
      <c r="K12" s="86">
        <v>43467</v>
      </c>
      <c r="L12" s="86">
        <v>43524</v>
      </c>
      <c r="M12" s="87">
        <f t="shared" si="17"/>
        <v>8.1428571428571423</v>
      </c>
      <c r="N12" s="85" t="s">
        <v>1715</v>
      </c>
      <c r="O12" s="85">
        <v>0</v>
      </c>
      <c r="P12" s="85"/>
      <c r="Q12" s="88">
        <f t="shared" si="18"/>
        <v>0</v>
      </c>
      <c r="R12" s="89">
        <f t="shared" si="19"/>
        <v>0</v>
      </c>
      <c r="S12" s="89">
        <f t="shared" si="20"/>
        <v>0</v>
      </c>
      <c r="T12" s="89">
        <f t="shared" si="21"/>
        <v>8.1428571428571423</v>
      </c>
      <c r="U12" s="90" t="str">
        <f t="shared" si="22"/>
        <v>NO</v>
      </c>
      <c r="V12" s="91" t="str">
        <f t="shared" si="23"/>
        <v>VENCIDO</v>
      </c>
      <c r="W12" s="91" t="str">
        <f t="shared" si="24"/>
        <v>VENCIDO</v>
      </c>
      <c r="X12" s="92" t="s">
        <v>2750</v>
      </c>
      <c r="Y12" s="92" t="str">
        <f t="shared" si="25"/>
        <v>H5ACSRT17</v>
      </c>
      <c r="Z12" s="31">
        <f t="shared" si="26"/>
        <v>1</v>
      </c>
      <c r="AA12" s="92" t="str">
        <f t="shared" si="27"/>
        <v>H5ACSRT17 - 1</v>
      </c>
      <c r="AB12" s="60">
        <f t="shared" si="30"/>
        <v>1</v>
      </c>
      <c r="AC12" s="60">
        <f t="shared" si="31"/>
        <v>1</v>
      </c>
      <c r="AD12" s="60" t="str">
        <f t="shared" si="28"/>
        <v>H5ACSRT17.</v>
      </c>
      <c r="AE12" s="60" t="str">
        <f t="shared" ref="AE12:AE75" si="32">IFERROR(MID(AD12,1,FIND(".",AD12,1)-1),AD12)</f>
        <v>H5ACSRT17</v>
      </c>
      <c r="AF12" s="65"/>
      <c r="AG12" s="66"/>
      <c r="AH12" s="67"/>
      <c r="AI12" s="18"/>
    </row>
    <row r="13" spans="1:41" s="19" customFormat="1" ht="168" customHeight="1" x14ac:dyDescent="0.2">
      <c r="A13" s="90">
        <v>12</v>
      </c>
      <c r="B13" s="90">
        <v>12</v>
      </c>
      <c r="C13" s="93" t="s">
        <v>2120</v>
      </c>
      <c r="D13" s="81" t="s">
        <v>2799</v>
      </c>
      <c r="E13" s="94" t="s">
        <v>2798</v>
      </c>
      <c r="F13" s="94" t="s">
        <v>2685</v>
      </c>
      <c r="G13" s="95" t="s">
        <v>2751</v>
      </c>
      <c r="H13" s="95" t="s">
        <v>2759</v>
      </c>
      <c r="I13" s="85" t="s">
        <v>2752</v>
      </c>
      <c r="J13" s="85">
        <v>1</v>
      </c>
      <c r="K13" s="86">
        <v>43467</v>
      </c>
      <c r="L13" s="86">
        <v>43524</v>
      </c>
      <c r="M13" s="87">
        <f t="shared" si="17"/>
        <v>8.1428571428571423</v>
      </c>
      <c r="N13" s="85" t="s">
        <v>1715</v>
      </c>
      <c r="O13" s="85">
        <v>0</v>
      </c>
      <c r="P13" s="85"/>
      <c r="Q13" s="88">
        <f t="shared" si="18"/>
        <v>0</v>
      </c>
      <c r="R13" s="89">
        <f t="shared" si="19"/>
        <v>0</v>
      </c>
      <c r="S13" s="89">
        <f t="shared" si="20"/>
        <v>0</v>
      </c>
      <c r="T13" s="89">
        <f t="shared" si="21"/>
        <v>8.1428571428571423</v>
      </c>
      <c r="U13" s="90" t="str">
        <f t="shared" si="22"/>
        <v>NO</v>
      </c>
      <c r="V13" s="91" t="str">
        <f t="shared" si="23"/>
        <v>VENCIDO</v>
      </c>
      <c r="W13" s="91" t="str">
        <f t="shared" si="24"/>
        <v>VENCIDO</v>
      </c>
      <c r="X13" s="92" t="s">
        <v>2750</v>
      </c>
      <c r="Y13" s="92" t="str">
        <f t="shared" si="25"/>
        <v>H6ACSRT17</v>
      </c>
      <c r="Z13" s="31">
        <f t="shared" si="26"/>
        <v>1</v>
      </c>
      <c r="AA13" s="92" t="str">
        <f t="shared" si="27"/>
        <v>H6ACSRT17 - 1</v>
      </c>
      <c r="AB13" s="60">
        <f t="shared" si="30"/>
        <v>1</v>
      </c>
      <c r="AC13" s="60">
        <f t="shared" si="31"/>
        <v>1</v>
      </c>
      <c r="AD13" s="60" t="str">
        <f t="shared" si="28"/>
        <v>H6ACSRT17.</v>
      </c>
      <c r="AE13" s="60" t="str">
        <f t="shared" si="32"/>
        <v>H6ACSRT17</v>
      </c>
      <c r="AF13" s="65"/>
      <c r="AG13" s="66"/>
      <c r="AH13" s="67"/>
      <c r="AI13" s="18"/>
    </row>
    <row r="14" spans="1:41" s="19" customFormat="1" ht="303.75" customHeight="1" x14ac:dyDescent="0.2">
      <c r="A14" s="79">
        <v>13</v>
      </c>
      <c r="B14" s="90">
        <v>13</v>
      </c>
      <c r="C14" s="93" t="s">
        <v>2120</v>
      </c>
      <c r="D14" s="81" t="s">
        <v>2800</v>
      </c>
      <c r="E14" s="94" t="s">
        <v>2686</v>
      </c>
      <c r="F14" s="94" t="s">
        <v>2687</v>
      </c>
      <c r="G14" s="95" t="s">
        <v>2775</v>
      </c>
      <c r="H14" s="95" t="s">
        <v>2784</v>
      </c>
      <c r="I14" s="85" t="s">
        <v>2755</v>
      </c>
      <c r="J14" s="85">
        <v>2</v>
      </c>
      <c r="K14" s="86">
        <v>43467</v>
      </c>
      <c r="L14" s="86">
        <v>43524</v>
      </c>
      <c r="M14" s="87">
        <f t="shared" si="17"/>
        <v>8.1428571428571423</v>
      </c>
      <c r="N14" s="85" t="s">
        <v>1715</v>
      </c>
      <c r="O14" s="85">
        <v>0</v>
      </c>
      <c r="P14" s="85"/>
      <c r="Q14" s="88">
        <f t="shared" si="18"/>
        <v>0</v>
      </c>
      <c r="R14" s="89">
        <f t="shared" si="19"/>
        <v>0</v>
      </c>
      <c r="S14" s="89">
        <f t="shared" si="20"/>
        <v>0</v>
      </c>
      <c r="T14" s="89">
        <f t="shared" si="21"/>
        <v>8.1428571428571423</v>
      </c>
      <c r="U14" s="90" t="str">
        <f t="shared" si="22"/>
        <v>NO</v>
      </c>
      <c r="V14" s="91" t="str">
        <f t="shared" si="23"/>
        <v>VENCIDO</v>
      </c>
      <c r="W14" s="91" t="str">
        <f t="shared" si="24"/>
        <v>VENCIDO</v>
      </c>
      <c r="X14" s="92" t="s">
        <v>2750</v>
      </c>
      <c r="Y14" s="92" t="str">
        <f t="shared" si="25"/>
        <v>H7ACSRT17</v>
      </c>
      <c r="Z14" s="31">
        <f t="shared" si="26"/>
        <v>1</v>
      </c>
      <c r="AA14" s="92" t="str">
        <f t="shared" si="27"/>
        <v>H7ACSRT17 - 1</v>
      </c>
      <c r="AB14" s="60">
        <f t="shared" si="30"/>
        <v>1</v>
      </c>
      <c r="AC14" s="60">
        <f t="shared" si="31"/>
        <v>1</v>
      </c>
      <c r="AD14" s="60" t="str">
        <f t="shared" si="28"/>
        <v>H7ACSRT17.</v>
      </c>
      <c r="AE14" s="60" t="str">
        <f t="shared" si="32"/>
        <v>H7ACSRT17</v>
      </c>
      <c r="AF14" s="65"/>
      <c r="AG14" s="66"/>
      <c r="AH14" s="67"/>
      <c r="AI14" s="18"/>
    </row>
    <row r="15" spans="1:41" s="19" customFormat="1" ht="168" customHeight="1" x14ac:dyDescent="0.2">
      <c r="A15" s="79">
        <v>14</v>
      </c>
      <c r="B15" s="90">
        <v>14</v>
      </c>
      <c r="C15" s="80" t="s">
        <v>2120</v>
      </c>
      <c r="D15" s="81" t="s">
        <v>2803</v>
      </c>
      <c r="E15" s="82" t="s">
        <v>2802</v>
      </c>
      <c r="F15" s="94" t="s">
        <v>2688</v>
      </c>
      <c r="G15" s="84" t="s">
        <v>2753</v>
      </c>
      <c r="H15" s="84" t="s">
        <v>2756</v>
      </c>
      <c r="I15" s="85" t="s">
        <v>2755</v>
      </c>
      <c r="J15" s="85">
        <v>1</v>
      </c>
      <c r="K15" s="86">
        <v>43467</v>
      </c>
      <c r="L15" s="86">
        <v>43524</v>
      </c>
      <c r="M15" s="87">
        <f t="shared" si="17"/>
        <v>8.1428571428571423</v>
      </c>
      <c r="N15" s="85" t="s">
        <v>1715</v>
      </c>
      <c r="O15" s="85">
        <v>0</v>
      </c>
      <c r="P15" s="85"/>
      <c r="Q15" s="88">
        <f t="shared" si="18"/>
        <v>0</v>
      </c>
      <c r="R15" s="89">
        <f t="shared" si="19"/>
        <v>0</v>
      </c>
      <c r="S15" s="89">
        <f t="shared" si="20"/>
        <v>0</v>
      </c>
      <c r="T15" s="89">
        <f t="shared" si="21"/>
        <v>8.1428571428571423</v>
      </c>
      <c r="U15" s="90" t="str">
        <f t="shared" si="22"/>
        <v>NO</v>
      </c>
      <c r="V15" s="91" t="str">
        <f t="shared" si="23"/>
        <v>VENCIDO</v>
      </c>
      <c r="W15" s="91" t="str">
        <f t="shared" si="24"/>
        <v>VENCIDO</v>
      </c>
      <c r="X15" s="92" t="s">
        <v>2750</v>
      </c>
      <c r="Y15" s="92" t="str">
        <f t="shared" si="25"/>
        <v>H8ACSRT17</v>
      </c>
      <c r="Z15" s="31">
        <f t="shared" si="26"/>
        <v>1</v>
      </c>
      <c r="AA15" s="92" t="str">
        <f t="shared" si="27"/>
        <v>H8ACSRT17 - 1</v>
      </c>
      <c r="AB15" s="60">
        <f t="shared" si="30"/>
        <v>1</v>
      </c>
      <c r="AC15" s="60">
        <f t="shared" si="31"/>
        <v>1</v>
      </c>
      <c r="AD15" s="60" t="str">
        <f t="shared" si="28"/>
        <v>H8ACSRT17.</v>
      </c>
      <c r="AE15" s="60" t="str">
        <f t="shared" si="32"/>
        <v>H8ACSRT17</v>
      </c>
      <c r="AF15" s="65"/>
      <c r="AG15" s="66"/>
      <c r="AH15" s="67"/>
      <c r="AI15" s="18"/>
    </row>
    <row r="16" spans="1:41" s="19" customFormat="1" ht="253.5" customHeight="1" x14ac:dyDescent="0.2">
      <c r="A16" s="79">
        <v>15</v>
      </c>
      <c r="B16" s="90">
        <v>15</v>
      </c>
      <c r="C16" s="80" t="s">
        <v>2120</v>
      </c>
      <c r="D16" s="81" t="s">
        <v>2804</v>
      </c>
      <c r="E16" s="96" t="s">
        <v>2801</v>
      </c>
      <c r="F16" s="96" t="s">
        <v>2689</v>
      </c>
      <c r="G16" s="84" t="s">
        <v>2732</v>
      </c>
      <c r="H16" s="84" t="s">
        <v>2737</v>
      </c>
      <c r="I16" s="85" t="s">
        <v>2752</v>
      </c>
      <c r="J16" s="85">
        <v>1</v>
      </c>
      <c r="K16" s="86">
        <v>43467</v>
      </c>
      <c r="L16" s="86">
        <v>43524</v>
      </c>
      <c r="M16" s="87">
        <f t="shared" si="17"/>
        <v>8.1428571428571423</v>
      </c>
      <c r="N16" s="85" t="s">
        <v>1715</v>
      </c>
      <c r="O16" s="85">
        <v>0</v>
      </c>
      <c r="P16" s="85"/>
      <c r="Q16" s="88">
        <f t="shared" si="18"/>
        <v>0</v>
      </c>
      <c r="R16" s="89">
        <f t="shared" si="19"/>
        <v>0</v>
      </c>
      <c r="S16" s="89">
        <f t="shared" si="20"/>
        <v>0</v>
      </c>
      <c r="T16" s="89">
        <f t="shared" si="21"/>
        <v>8.1428571428571423</v>
      </c>
      <c r="U16" s="90" t="str">
        <f t="shared" si="22"/>
        <v>NO</v>
      </c>
      <c r="V16" s="91" t="str">
        <f t="shared" si="23"/>
        <v>VENCIDO</v>
      </c>
      <c r="W16" s="91" t="str">
        <f t="shared" si="24"/>
        <v>VENCIDO</v>
      </c>
      <c r="X16" s="92" t="s">
        <v>2750</v>
      </c>
      <c r="Y16" s="92" t="str">
        <f t="shared" si="25"/>
        <v>H9ACSRT17</v>
      </c>
      <c r="Z16" s="31">
        <f t="shared" si="26"/>
        <v>1</v>
      </c>
      <c r="AA16" s="92" t="str">
        <f t="shared" si="27"/>
        <v>H9ACSRT17 - 1</v>
      </c>
      <c r="AB16" s="60">
        <f t="shared" si="30"/>
        <v>1</v>
      </c>
      <c r="AC16" s="60">
        <f t="shared" si="31"/>
        <v>1</v>
      </c>
      <c r="AD16" s="60" t="str">
        <f t="shared" si="28"/>
        <v>H9ACSRT17.</v>
      </c>
      <c r="AE16" s="60" t="str">
        <f t="shared" si="32"/>
        <v>H9ACSRT17</v>
      </c>
      <c r="AF16" s="65"/>
      <c r="AG16" s="66"/>
      <c r="AH16" s="67"/>
      <c r="AI16" s="18"/>
    </row>
    <row r="17" spans="1:35" s="19" customFormat="1" ht="283.5" customHeight="1" x14ac:dyDescent="0.2">
      <c r="A17" s="79">
        <f>A16+1</f>
        <v>16</v>
      </c>
      <c r="B17" s="90">
        <v>16</v>
      </c>
      <c r="C17" s="80" t="s">
        <v>2120</v>
      </c>
      <c r="D17" s="81" t="s">
        <v>2794</v>
      </c>
      <c r="E17" s="96" t="s">
        <v>2690</v>
      </c>
      <c r="F17" s="96" t="s">
        <v>2691</v>
      </c>
      <c r="G17" s="84" t="s">
        <v>2760</v>
      </c>
      <c r="H17" s="84" t="s">
        <v>2738</v>
      </c>
      <c r="I17" s="85" t="s">
        <v>2761</v>
      </c>
      <c r="J17" s="85">
        <v>1</v>
      </c>
      <c r="K17" s="86">
        <v>43467</v>
      </c>
      <c r="L17" s="86">
        <v>43524</v>
      </c>
      <c r="M17" s="87">
        <f t="shared" si="17"/>
        <v>8.1428571428571423</v>
      </c>
      <c r="N17" s="85" t="s">
        <v>1715</v>
      </c>
      <c r="O17" s="85">
        <v>0</v>
      </c>
      <c r="P17" s="85"/>
      <c r="Q17" s="88">
        <f t="shared" si="18"/>
        <v>0</v>
      </c>
      <c r="R17" s="89">
        <f t="shared" si="19"/>
        <v>0</v>
      </c>
      <c r="S17" s="89">
        <f t="shared" si="20"/>
        <v>0</v>
      </c>
      <c r="T17" s="89">
        <f t="shared" si="21"/>
        <v>8.1428571428571423</v>
      </c>
      <c r="U17" s="90" t="str">
        <f t="shared" si="22"/>
        <v>NO</v>
      </c>
      <c r="V17" s="91" t="str">
        <f t="shared" si="23"/>
        <v>VENCIDO</v>
      </c>
      <c r="W17" s="91" t="str">
        <f t="shared" si="24"/>
        <v>VENCIDO</v>
      </c>
      <c r="X17" s="92" t="s">
        <v>2750</v>
      </c>
      <c r="Y17" s="92" t="str">
        <f t="shared" si="25"/>
        <v>H10ACSRT17</v>
      </c>
      <c r="Z17" s="31">
        <f t="shared" si="26"/>
        <v>1</v>
      </c>
      <c r="AA17" s="92" t="str">
        <f t="shared" si="27"/>
        <v>H10ACSRT17 - 1</v>
      </c>
      <c r="AB17" s="60">
        <f t="shared" si="30"/>
        <v>1</v>
      </c>
      <c r="AC17" s="60">
        <f t="shared" si="31"/>
        <v>1</v>
      </c>
      <c r="AD17" s="60" t="str">
        <f t="shared" si="28"/>
        <v>H10ACSRT17.</v>
      </c>
      <c r="AE17" s="60" t="str">
        <f t="shared" si="32"/>
        <v>H10ACSRT17</v>
      </c>
      <c r="AF17" s="65"/>
      <c r="AG17" s="66"/>
      <c r="AH17" s="67"/>
      <c r="AI17" s="18"/>
    </row>
    <row r="18" spans="1:35" s="19" customFormat="1" ht="234.75" customHeight="1" x14ac:dyDescent="0.2">
      <c r="A18" s="79">
        <f>A17+1</f>
        <v>17</v>
      </c>
      <c r="B18" s="90">
        <v>17</v>
      </c>
      <c r="C18" s="80" t="s">
        <v>2121</v>
      </c>
      <c r="D18" s="81" t="s">
        <v>2805</v>
      </c>
      <c r="E18" s="96" t="s">
        <v>2692</v>
      </c>
      <c r="F18" s="96" t="s">
        <v>2693</v>
      </c>
      <c r="G18" s="84" t="s">
        <v>2777</v>
      </c>
      <c r="H18" s="84" t="s">
        <v>2785</v>
      </c>
      <c r="I18" s="85" t="s">
        <v>2744</v>
      </c>
      <c r="J18" s="85">
        <v>2</v>
      </c>
      <c r="K18" s="86">
        <v>43467</v>
      </c>
      <c r="L18" s="86">
        <v>43524</v>
      </c>
      <c r="M18" s="87">
        <f t="shared" si="17"/>
        <v>8.1428571428571423</v>
      </c>
      <c r="N18" s="85" t="s">
        <v>1715</v>
      </c>
      <c r="O18" s="85">
        <v>0</v>
      </c>
      <c r="P18" s="85"/>
      <c r="Q18" s="88">
        <f t="shared" si="18"/>
        <v>0</v>
      </c>
      <c r="R18" s="89">
        <f t="shared" si="19"/>
        <v>0</v>
      </c>
      <c r="S18" s="89">
        <f t="shared" si="20"/>
        <v>0</v>
      </c>
      <c r="T18" s="89">
        <f t="shared" si="21"/>
        <v>8.1428571428571423</v>
      </c>
      <c r="U18" s="90" t="str">
        <f t="shared" si="22"/>
        <v>NO</v>
      </c>
      <c r="V18" s="91" t="str">
        <f t="shared" si="23"/>
        <v>VENCIDO</v>
      </c>
      <c r="W18" s="91" t="str">
        <f t="shared" si="24"/>
        <v>VENCIDO</v>
      </c>
      <c r="X18" s="92" t="s">
        <v>2750</v>
      </c>
      <c r="Y18" s="92" t="str">
        <f t="shared" si="25"/>
        <v>H11ACSRT17</v>
      </c>
      <c r="Z18" s="31">
        <f t="shared" si="26"/>
        <v>1</v>
      </c>
      <c r="AA18" s="92" t="str">
        <f t="shared" si="27"/>
        <v>H11ACSRT17 - 1</v>
      </c>
      <c r="AB18" s="60">
        <f t="shared" si="30"/>
        <v>1</v>
      </c>
      <c r="AC18" s="60">
        <f t="shared" si="31"/>
        <v>1</v>
      </c>
      <c r="AD18" s="60" t="str">
        <f t="shared" si="28"/>
        <v>H11ACSRT17.</v>
      </c>
      <c r="AE18" s="60" t="str">
        <f t="shared" si="32"/>
        <v>H11ACSRT17</v>
      </c>
      <c r="AF18" s="65"/>
      <c r="AG18" s="66"/>
      <c r="AH18" s="67"/>
      <c r="AI18" s="18"/>
    </row>
    <row r="19" spans="1:35" s="19" customFormat="1" ht="219.75" customHeight="1" x14ac:dyDescent="0.2">
      <c r="A19" s="79">
        <v>18</v>
      </c>
      <c r="B19" s="90">
        <v>18</v>
      </c>
      <c r="C19" s="80" t="s">
        <v>2120</v>
      </c>
      <c r="D19" s="81" t="s">
        <v>2806</v>
      </c>
      <c r="E19" s="96" t="s">
        <v>2694</v>
      </c>
      <c r="F19" s="96" t="s">
        <v>2695</v>
      </c>
      <c r="G19" s="84" t="s">
        <v>2778</v>
      </c>
      <c r="H19" s="84" t="s">
        <v>2785</v>
      </c>
      <c r="I19" s="85" t="s">
        <v>2744</v>
      </c>
      <c r="J19" s="85">
        <v>2</v>
      </c>
      <c r="K19" s="86">
        <v>43467</v>
      </c>
      <c r="L19" s="86">
        <v>43524</v>
      </c>
      <c r="M19" s="87">
        <f t="shared" si="17"/>
        <v>8.1428571428571423</v>
      </c>
      <c r="N19" s="85" t="s">
        <v>1715</v>
      </c>
      <c r="O19" s="85">
        <v>0</v>
      </c>
      <c r="P19" s="85"/>
      <c r="Q19" s="88">
        <f t="shared" si="18"/>
        <v>0</v>
      </c>
      <c r="R19" s="89">
        <f t="shared" si="19"/>
        <v>0</v>
      </c>
      <c r="S19" s="89">
        <f t="shared" si="20"/>
        <v>0</v>
      </c>
      <c r="T19" s="89">
        <f t="shared" si="21"/>
        <v>8.1428571428571423</v>
      </c>
      <c r="U19" s="90" t="str">
        <f t="shared" si="22"/>
        <v>NO</v>
      </c>
      <c r="V19" s="91" t="str">
        <f t="shared" si="23"/>
        <v>VENCIDO</v>
      </c>
      <c r="W19" s="91" t="str">
        <f t="shared" si="24"/>
        <v>VENCIDO</v>
      </c>
      <c r="X19" s="92" t="s">
        <v>2750</v>
      </c>
      <c r="Y19" s="92" t="str">
        <f t="shared" si="25"/>
        <v>H12ACSRT17</v>
      </c>
      <c r="Z19" s="31">
        <f t="shared" si="26"/>
        <v>1</v>
      </c>
      <c r="AA19" s="92" t="str">
        <f t="shared" si="27"/>
        <v>H12ACSRT17 - 1</v>
      </c>
      <c r="AB19" s="60">
        <f t="shared" si="30"/>
        <v>1</v>
      </c>
      <c r="AC19" s="60">
        <f t="shared" si="31"/>
        <v>1</v>
      </c>
      <c r="AD19" s="60" t="str">
        <f t="shared" si="28"/>
        <v>H12ACSRT17.</v>
      </c>
      <c r="AE19" s="60" t="str">
        <f t="shared" si="32"/>
        <v>H12ACSRT17</v>
      </c>
      <c r="AF19" s="65"/>
      <c r="AG19" s="66"/>
      <c r="AH19" s="67"/>
      <c r="AI19" s="18"/>
    </row>
    <row r="20" spans="1:35" s="19" customFormat="1" ht="168" customHeight="1" x14ac:dyDescent="0.2">
      <c r="A20" s="79">
        <v>19</v>
      </c>
      <c r="B20" s="90">
        <v>19</v>
      </c>
      <c r="C20" s="80" t="s">
        <v>2121</v>
      </c>
      <c r="D20" s="81" t="s">
        <v>2806</v>
      </c>
      <c r="E20" s="96" t="s">
        <v>2696</v>
      </c>
      <c r="F20" s="96" t="s">
        <v>2697</v>
      </c>
      <c r="G20" s="84" t="s">
        <v>2762</v>
      </c>
      <c r="H20" s="84" t="s">
        <v>2739</v>
      </c>
      <c r="I20" s="85" t="s">
        <v>2744</v>
      </c>
      <c r="J20" s="85">
        <v>1</v>
      </c>
      <c r="K20" s="86">
        <v>43467</v>
      </c>
      <c r="L20" s="86">
        <v>43524</v>
      </c>
      <c r="M20" s="87">
        <f t="shared" si="17"/>
        <v>8.1428571428571423</v>
      </c>
      <c r="N20" s="85" t="s">
        <v>1715</v>
      </c>
      <c r="O20" s="85">
        <v>0</v>
      </c>
      <c r="P20" s="85"/>
      <c r="Q20" s="88">
        <f t="shared" si="18"/>
        <v>0</v>
      </c>
      <c r="R20" s="89">
        <f t="shared" si="19"/>
        <v>0</v>
      </c>
      <c r="S20" s="89">
        <f t="shared" si="20"/>
        <v>0</v>
      </c>
      <c r="T20" s="89">
        <f t="shared" si="21"/>
        <v>8.1428571428571423</v>
      </c>
      <c r="U20" s="90" t="str">
        <f t="shared" si="22"/>
        <v>NO</v>
      </c>
      <c r="V20" s="91" t="str">
        <f t="shared" si="23"/>
        <v>VENCIDO</v>
      </c>
      <c r="W20" s="91" t="str">
        <f t="shared" si="24"/>
        <v>VENCIDO</v>
      </c>
      <c r="X20" s="92" t="s">
        <v>2750</v>
      </c>
      <c r="Y20" s="92" t="str">
        <f t="shared" si="25"/>
        <v>H13ACSRT17</v>
      </c>
      <c r="Z20" s="31">
        <f t="shared" si="26"/>
        <v>1</v>
      </c>
      <c r="AA20" s="92" t="str">
        <f t="shared" si="27"/>
        <v>H13ACSRT17 - 1</v>
      </c>
      <c r="AB20" s="60">
        <f t="shared" si="30"/>
        <v>1</v>
      </c>
      <c r="AC20" s="60">
        <f t="shared" si="31"/>
        <v>1</v>
      </c>
      <c r="AD20" s="60" t="str">
        <f t="shared" si="28"/>
        <v>H13ACSRT17.</v>
      </c>
      <c r="AE20" s="60" t="str">
        <f t="shared" si="32"/>
        <v>H13ACSRT17</v>
      </c>
      <c r="AF20" s="65"/>
      <c r="AG20" s="66"/>
      <c r="AH20" s="67"/>
      <c r="AI20" s="18"/>
    </row>
    <row r="21" spans="1:35" s="19" customFormat="1" ht="168" customHeight="1" x14ac:dyDescent="0.2">
      <c r="A21" s="79">
        <v>20</v>
      </c>
      <c r="B21" s="90">
        <v>20</v>
      </c>
      <c r="C21" s="93" t="s">
        <v>2120</v>
      </c>
      <c r="D21" s="81" t="s">
        <v>2807</v>
      </c>
      <c r="E21" s="94" t="s">
        <v>2698</v>
      </c>
      <c r="F21" s="94" t="s">
        <v>2817</v>
      </c>
      <c r="G21" s="95" t="s">
        <v>2763</v>
      </c>
      <c r="H21" s="95" t="s">
        <v>2754</v>
      </c>
      <c r="I21" s="85" t="s">
        <v>2755</v>
      </c>
      <c r="J21" s="85">
        <v>1</v>
      </c>
      <c r="K21" s="86">
        <v>43467</v>
      </c>
      <c r="L21" s="86">
        <v>43524</v>
      </c>
      <c r="M21" s="87">
        <f t="shared" si="17"/>
        <v>8.1428571428571423</v>
      </c>
      <c r="N21" s="85" t="s">
        <v>1715</v>
      </c>
      <c r="O21" s="85">
        <v>0</v>
      </c>
      <c r="P21" s="85"/>
      <c r="Q21" s="88">
        <f t="shared" si="18"/>
        <v>0</v>
      </c>
      <c r="R21" s="89">
        <f t="shared" si="19"/>
        <v>0</v>
      </c>
      <c r="S21" s="89">
        <f t="shared" si="20"/>
        <v>0</v>
      </c>
      <c r="T21" s="89">
        <f t="shared" si="21"/>
        <v>8.1428571428571423</v>
      </c>
      <c r="U21" s="90" t="str">
        <f t="shared" si="22"/>
        <v>NO</v>
      </c>
      <c r="V21" s="91" t="str">
        <f t="shared" si="23"/>
        <v>VENCIDO</v>
      </c>
      <c r="W21" s="91" t="str">
        <f t="shared" si="24"/>
        <v>VENCIDO</v>
      </c>
      <c r="X21" s="92" t="s">
        <v>2750</v>
      </c>
      <c r="Y21" s="92" t="str">
        <f t="shared" si="25"/>
        <v>H14ACSRT17</v>
      </c>
      <c r="Z21" s="31">
        <f t="shared" si="26"/>
        <v>1</v>
      </c>
      <c r="AA21" s="92" t="str">
        <f t="shared" si="27"/>
        <v>H14ACSRT17 - 1</v>
      </c>
      <c r="AB21" s="60">
        <f t="shared" si="30"/>
        <v>1</v>
      </c>
      <c r="AC21" s="60">
        <f t="shared" si="31"/>
        <v>1</v>
      </c>
      <c r="AD21" s="60" t="str">
        <f t="shared" si="28"/>
        <v>H14ACSRT17.</v>
      </c>
      <c r="AE21" s="60" t="str">
        <f t="shared" si="32"/>
        <v>H14ACSRT17</v>
      </c>
      <c r="AF21" s="65"/>
      <c r="AG21" s="66"/>
      <c r="AH21" s="67"/>
      <c r="AI21" s="18"/>
    </row>
    <row r="22" spans="1:35" s="19" customFormat="1" ht="168" customHeight="1" x14ac:dyDescent="0.2">
      <c r="A22" s="79">
        <v>21</v>
      </c>
      <c r="B22" s="90">
        <v>21</v>
      </c>
      <c r="C22" s="80" t="s">
        <v>2121</v>
      </c>
      <c r="D22" s="81" t="s">
        <v>2794</v>
      </c>
      <c r="E22" s="82" t="s">
        <v>2699</v>
      </c>
      <c r="F22" s="96" t="s">
        <v>2700</v>
      </c>
      <c r="G22" s="84" t="s">
        <v>2763</v>
      </c>
      <c r="H22" s="84" t="s">
        <v>2754</v>
      </c>
      <c r="I22" s="85" t="s">
        <v>2755</v>
      </c>
      <c r="J22" s="85">
        <v>1</v>
      </c>
      <c r="K22" s="86">
        <v>43467</v>
      </c>
      <c r="L22" s="86">
        <v>43524</v>
      </c>
      <c r="M22" s="87">
        <f t="shared" si="17"/>
        <v>8.1428571428571423</v>
      </c>
      <c r="N22" s="85" t="s">
        <v>1715</v>
      </c>
      <c r="O22" s="85">
        <v>0</v>
      </c>
      <c r="P22" s="85"/>
      <c r="Q22" s="88">
        <f t="shared" si="18"/>
        <v>0</v>
      </c>
      <c r="R22" s="89">
        <f t="shared" si="19"/>
        <v>0</v>
      </c>
      <c r="S22" s="89">
        <f t="shared" si="20"/>
        <v>0</v>
      </c>
      <c r="T22" s="89">
        <f t="shared" si="21"/>
        <v>8.1428571428571423</v>
      </c>
      <c r="U22" s="90" t="str">
        <f t="shared" si="22"/>
        <v>NO</v>
      </c>
      <c r="V22" s="91" t="str">
        <f t="shared" si="23"/>
        <v>VENCIDO</v>
      </c>
      <c r="W22" s="91" t="str">
        <f t="shared" si="24"/>
        <v>VENCIDO</v>
      </c>
      <c r="X22" s="92" t="s">
        <v>2750</v>
      </c>
      <c r="Y22" s="92" t="str">
        <f t="shared" si="25"/>
        <v>H15ACSRT17</v>
      </c>
      <c r="Z22" s="31">
        <f t="shared" si="26"/>
        <v>1</v>
      </c>
      <c r="AA22" s="92" t="str">
        <f t="shared" si="27"/>
        <v>H15ACSRT17 - 1</v>
      </c>
      <c r="AB22" s="60">
        <f t="shared" si="30"/>
        <v>1</v>
      </c>
      <c r="AC22" s="60">
        <f t="shared" si="31"/>
        <v>1</v>
      </c>
      <c r="AD22" s="60" t="str">
        <f t="shared" si="28"/>
        <v>H15ACSRT17.</v>
      </c>
      <c r="AE22" s="60" t="str">
        <f t="shared" si="32"/>
        <v>H15ACSRT17</v>
      </c>
      <c r="AF22" s="65"/>
      <c r="AG22" s="66"/>
      <c r="AH22" s="67"/>
      <c r="AI22" s="18"/>
    </row>
    <row r="23" spans="1:35" s="19" customFormat="1" ht="168" customHeight="1" x14ac:dyDescent="0.2">
      <c r="A23" s="79">
        <v>22</v>
      </c>
      <c r="B23" s="90">
        <v>22</v>
      </c>
      <c r="C23" s="80" t="s">
        <v>2120</v>
      </c>
      <c r="D23" s="81" t="s">
        <v>2807</v>
      </c>
      <c r="E23" s="82" t="s">
        <v>2701</v>
      </c>
      <c r="F23" s="96" t="s">
        <v>2702</v>
      </c>
      <c r="G23" s="84" t="s">
        <v>2733</v>
      </c>
      <c r="H23" s="84" t="s">
        <v>2740</v>
      </c>
      <c r="I23" s="85" t="s">
        <v>2755</v>
      </c>
      <c r="J23" s="85">
        <v>1</v>
      </c>
      <c r="K23" s="86">
        <v>43467</v>
      </c>
      <c r="L23" s="86">
        <v>43524</v>
      </c>
      <c r="M23" s="87">
        <f t="shared" si="17"/>
        <v>8.1428571428571423</v>
      </c>
      <c r="N23" s="85" t="s">
        <v>1715</v>
      </c>
      <c r="O23" s="85">
        <v>0</v>
      </c>
      <c r="P23" s="85"/>
      <c r="Q23" s="88">
        <f t="shared" si="18"/>
        <v>0</v>
      </c>
      <c r="R23" s="89">
        <f t="shared" si="19"/>
        <v>0</v>
      </c>
      <c r="S23" s="89">
        <f t="shared" si="20"/>
        <v>0</v>
      </c>
      <c r="T23" s="89">
        <f t="shared" si="21"/>
        <v>8.1428571428571423</v>
      </c>
      <c r="U23" s="90" t="str">
        <f t="shared" si="22"/>
        <v>NO</v>
      </c>
      <c r="V23" s="91" t="str">
        <f t="shared" si="23"/>
        <v>VENCIDO</v>
      </c>
      <c r="W23" s="91" t="str">
        <f t="shared" si="24"/>
        <v>VENCIDO</v>
      </c>
      <c r="X23" s="92" t="s">
        <v>2750</v>
      </c>
      <c r="Y23" s="92" t="str">
        <f t="shared" si="25"/>
        <v>H16ACSRT17</v>
      </c>
      <c r="Z23" s="31">
        <f t="shared" si="26"/>
        <v>1</v>
      </c>
      <c r="AA23" s="92" t="str">
        <f t="shared" si="27"/>
        <v>H16ACSRT17 - 1</v>
      </c>
      <c r="AB23" s="60">
        <f t="shared" si="30"/>
        <v>1</v>
      </c>
      <c r="AC23" s="60">
        <f t="shared" si="31"/>
        <v>1</v>
      </c>
      <c r="AD23" s="60" t="str">
        <f t="shared" si="28"/>
        <v>H16ACSRT17.</v>
      </c>
      <c r="AE23" s="60" t="str">
        <f t="shared" si="32"/>
        <v>H16ACSRT17</v>
      </c>
      <c r="AF23" s="65"/>
      <c r="AG23" s="66"/>
      <c r="AH23" s="67"/>
      <c r="AI23" s="18"/>
    </row>
    <row r="24" spans="1:35" s="19" customFormat="1" ht="168" customHeight="1" x14ac:dyDescent="0.2">
      <c r="A24" s="79">
        <v>23</v>
      </c>
      <c r="B24" s="90">
        <v>23</v>
      </c>
      <c r="C24" s="93" t="s">
        <v>2121</v>
      </c>
      <c r="D24" s="81" t="s">
        <v>2808</v>
      </c>
      <c r="E24" s="94" t="s">
        <v>2703</v>
      </c>
      <c r="F24" s="94" t="s">
        <v>2704</v>
      </c>
      <c r="G24" s="95" t="s">
        <v>2764</v>
      </c>
      <c r="H24" s="95" t="s">
        <v>2765</v>
      </c>
      <c r="I24" s="85" t="s">
        <v>2755</v>
      </c>
      <c r="J24" s="85">
        <v>1</v>
      </c>
      <c r="K24" s="86">
        <v>43467</v>
      </c>
      <c r="L24" s="86">
        <v>43524</v>
      </c>
      <c r="M24" s="87">
        <f t="shared" si="17"/>
        <v>8.1428571428571423</v>
      </c>
      <c r="N24" s="85" t="s">
        <v>1715</v>
      </c>
      <c r="O24" s="85">
        <v>0</v>
      </c>
      <c r="P24" s="85"/>
      <c r="Q24" s="88">
        <f t="shared" si="18"/>
        <v>0</v>
      </c>
      <c r="R24" s="89">
        <f t="shared" si="19"/>
        <v>0</v>
      </c>
      <c r="S24" s="89">
        <f t="shared" si="20"/>
        <v>0</v>
      </c>
      <c r="T24" s="89">
        <f t="shared" si="21"/>
        <v>8.1428571428571423</v>
      </c>
      <c r="U24" s="90" t="str">
        <f t="shared" si="22"/>
        <v>NO</v>
      </c>
      <c r="V24" s="91" t="str">
        <f t="shared" si="23"/>
        <v>VENCIDO</v>
      </c>
      <c r="W24" s="91" t="str">
        <f t="shared" si="24"/>
        <v>VENCIDO</v>
      </c>
      <c r="X24" s="92" t="s">
        <v>2750</v>
      </c>
      <c r="Y24" s="92" t="str">
        <f t="shared" si="25"/>
        <v>H17ACSRT17</v>
      </c>
      <c r="Z24" s="31">
        <f t="shared" si="26"/>
        <v>1</v>
      </c>
      <c r="AA24" s="92" t="str">
        <f t="shared" si="27"/>
        <v>H17ACSRT17 - 1</v>
      </c>
      <c r="AB24" s="60">
        <f t="shared" si="30"/>
        <v>1</v>
      </c>
      <c r="AC24" s="60">
        <f t="shared" si="31"/>
        <v>1</v>
      </c>
      <c r="AD24" s="60" t="str">
        <f t="shared" si="28"/>
        <v>H17ACSRT17.</v>
      </c>
      <c r="AE24" s="60" t="str">
        <f t="shared" si="32"/>
        <v>H17ACSRT17</v>
      </c>
      <c r="AF24" s="65"/>
      <c r="AG24" s="66"/>
      <c r="AH24" s="67"/>
      <c r="AI24" s="18"/>
    </row>
    <row r="25" spans="1:35" s="19" customFormat="1" ht="168" customHeight="1" x14ac:dyDescent="0.2">
      <c r="A25" s="79">
        <v>24</v>
      </c>
      <c r="B25" s="90">
        <v>24</v>
      </c>
      <c r="C25" s="97" t="s">
        <v>2120</v>
      </c>
      <c r="D25" s="81" t="s">
        <v>2794</v>
      </c>
      <c r="E25" s="98" t="s">
        <v>2705</v>
      </c>
      <c r="F25" s="98" t="s">
        <v>2706</v>
      </c>
      <c r="G25" s="84" t="s">
        <v>2734</v>
      </c>
      <c r="H25" s="84" t="s">
        <v>2741</v>
      </c>
      <c r="I25" s="85" t="s">
        <v>2745</v>
      </c>
      <c r="J25" s="85">
        <v>1</v>
      </c>
      <c r="K25" s="86">
        <v>43467</v>
      </c>
      <c r="L25" s="86">
        <v>43524</v>
      </c>
      <c r="M25" s="87">
        <f t="shared" si="17"/>
        <v>8.1428571428571423</v>
      </c>
      <c r="N25" s="85" t="s">
        <v>966</v>
      </c>
      <c r="O25" s="85">
        <v>0</v>
      </c>
      <c r="P25" s="85"/>
      <c r="Q25" s="88">
        <f t="shared" si="18"/>
        <v>0</v>
      </c>
      <c r="R25" s="89">
        <f t="shared" si="19"/>
        <v>0</v>
      </c>
      <c r="S25" s="89">
        <f t="shared" si="20"/>
        <v>0</v>
      </c>
      <c r="T25" s="89">
        <f t="shared" si="21"/>
        <v>8.1428571428571423</v>
      </c>
      <c r="U25" s="90" t="str">
        <f t="shared" si="22"/>
        <v>NO</v>
      </c>
      <c r="V25" s="91" t="str">
        <f t="shared" si="23"/>
        <v>VENCIDO</v>
      </c>
      <c r="W25" s="91" t="str">
        <f t="shared" si="24"/>
        <v>VENCIDO</v>
      </c>
      <c r="X25" s="92" t="s">
        <v>2750</v>
      </c>
      <c r="Y25" s="92" t="str">
        <f t="shared" si="25"/>
        <v>H18ACSRT17</v>
      </c>
      <c r="Z25" s="31">
        <f t="shared" si="26"/>
        <v>1</v>
      </c>
      <c r="AA25" s="92" t="str">
        <f t="shared" si="27"/>
        <v>H18ACSRT17 - 1</v>
      </c>
      <c r="AB25" s="60">
        <f t="shared" si="30"/>
        <v>1</v>
      </c>
      <c r="AC25" s="60">
        <f t="shared" si="31"/>
        <v>1</v>
      </c>
      <c r="AD25" s="60" t="str">
        <f t="shared" si="28"/>
        <v>H18ACSRT17.</v>
      </c>
      <c r="AE25" s="60" t="str">
        <f t="shared" si="32"/>
        <v>H18ACSRT17</v>
      </c>
      <c r="AF25" s="65"/>
      <c r="AG25" s="66"/>
      <c r="AH25" s="67"/>
      <c r="AI25" s="18"/>
    </row>
    <row r="26" spans="1:35" s="19" customFormat="1" ht="168" customHeight="1" x14ac:dyDescent="0.2">
      <c r="A26" s="79">
        <v>25</v>
      </c>
      <c r="B26" s="90">
        <v>25</v>
      </c>
      <c r="C26" s="93" t="s">
        <v>2120</v>
      </c>
      <c r="D26" s="81" t="s">
        <v>2809</v>
      </c>
      <c r="E26" s="94" t="s">
        <v>2707</v>
      </c>
      <c r="F26" s="94" t="s">
        <v>2708</v>
      </c>
      <c r="G26" s="95" t="s">
        <v>2751</v>
      </c>
      <c r="H26" s="95" t="s">
        <v>2766</v>
      </c>
      <c r="I26" s="85" t="s">
        <v>2755</v>
      </c>
      <c r="J26" s="85">
        <v>1</v>
      </c>
      <c r="K26" s="86">
        <v>43467</v>
      </c>
      <c r="L26" s="86">
        <v>43524</v>
      </c>
      <c r="M26" s="87">
        <f t="shared" si="17"/>
        <v>8.1428571428571423</v>
      </c>
      <c r="N26" s="85" t="s">
        <v>1715</v>
      </c>
      <c r="O26" s="85">
        <v>0</v>
      </c>
      <c r="P26" s="85"/>
      <c r="Q26" s="88">
        <f t="shared" si="18"/>
        <v>0</v>
      </c>
      <c r="R26" s="89">
        <f t="shared" si="19"/>
        <v>0</v>
      </c>
      <c r="S26" s="89">
        <f t="shared" si="20"/>
        <v>0</v>
      </c>
      <c r="T26" s="89">
        <f t="shared" si="21"/>
        <v>8.1428571428571423</v>
      </c>
      <c r="U26" s="90" t="str">
        <f t="shared" si="22"/>
        <v>NO</v>
      </c>
      <c r="V26" s="91" t="str">
        <f t="shared" si="23"/>
        <v>VENCIDO</v>
      </c>
      <c r="W26" s="91" t="str">
        <f t="shared" si="24"/>
        <v>VENCIDO</v>
      </c>
      <c r="X26" s="92" t="s">
        <v>2750</v>
      </c>
      <c r="Y26" s="92" t="str">
        <f t="shared" si="25"/>
        <v>H19ACSRT17</v>
      </c>
      <c r="Z26" s="31">
        <f t="shared" si="26"/>
        <v>1</v>
      </c>
      <c r="AA26" s="92" t="str">
        <f t="shared" si="27"/>
        <v>H19ACSRT17 - 1</v>
      </c>
      <c r="AB26" s="60">
        <f t="shared" si="30"/>
        <v>1</v>
      </c>
      <c r="AC26" s="60">
        <f t="shared" si="31"/>
        <v>1</v>
      </c>
      <c r="AD26" s="60" t="str">
        <f t="shared" si="28"/>
        <v>H19ACSRT17.</v>
      </c>
      <c r="AE26" s="60" t="str">
        <f t="shared" si="32"/>
        <v>H19ACSRT17</v>
      </c>
      <c r="AF26" s="65"/>
      <c r="AG26" s="66"/>
      <c r="AH26" s="67"/>
      <c r="AI26" s="18"/>
    </row>
    <row r="27" spans="1:35" s="19" customFormat="1" ht="264" customHeight="1" x14ac:dyDescent="0.2">
      <c r="A27" s="79">
        <v>26</v>
      </c>
      <c r="B27" s="90">
        <v>26</v>
      </c>
      <c r="C27" s="80" t="s">
        <v>2120</v>
      </c>
      <c r="D27" s="81" t="s">
        <v>2807</v>
      </c>
      <c r="E27" s="82" t="s">
        <v>2709</v>
      </c>
      <c r="F27" s="82" t="s">
        <v>2710</v>
      </c>
      <c r="G27" s="95" t="s">
        <v>2778</v>
      </c>
      <c r="H27" s="84" t="s">
        <v>2785</v>
      </c>
      <c r="I27" s="85" t="s">
        <v>2744</v>
      </c>
      <c r="J27" s="85">
        <v>2</v>
      </c>
      <c r="K27" s="86">
        <v>43467</v>
      </c>
      <c r="L27" s="86">
        <v>43524</v>
      </c>
      <c r="M27" s="87">
        <f t="shared" si="17"/>
        <v>8.1428571428571423</v>
      </c>
      <c r="N27" s="85" t="s">
        <v>1715</v>
      </c>
      <c r="O27" s="85">
        <v>0</v>
      </c>
      <c r="P27" s="85"/>
      <c r="Q27" s="88">
        <f t="shared" si="18"/>
        <v>0</v>
      </c>
      <c r="R27" s="89">
        <f t="shared" si="19"/>
        <v>0</v>
      </c>
      <c r="S27" s="89">
        <f t="shared" si="20"/>
        <v>0</v>
      </c>
      <c r="T27" s="89">
        <f t="shared" si="21"/>
        <v>8.1428571428571423</v>
      </c>
      <c r="U27" s="90" t="str">
        <f t="shared" si="22"/>
        <v>NO</v>
      </c>
      <c r="V27" s="91" t="str">
        <f t="shared" si="23"/>
        <v>VENCIDO</v>
      </c>
      <c r="W27" s="91" t="str">
        <f t="shared" si="24"/>
        <v>VENCIDO</v>
      </c>
      <c r="X27" s="92" t="s">
        <v>2750</v>
      </c>
      <c r="Y27" s="92" t="str">
        <f t="shared" si="25"/>
        <v>H20ACSRT17</v>
      </c>
      <c r="Z27" s="31">
        <f t="shared" si="26"/>
        <v>1</v>
      </c>
      <c r="AA27" s="92" t="str">
        <f t="shared" si="27"/>
        <v>H20ACSRT17 - 1</v>
      </c>
      <c r="AB27" s="60">
        <f t="shared" si="30"/>
        <v>1</v>
      </c>
      <c r="AC27" s="60">
        <f t="shared" si="31"/>
        <v>1</v>
      </c>
      <c r="AD27" s="60" t="str">
        <f t="shared" si="28"/>
        <v>H20ACSRT17.</v>
      </c>
      <c r="AE27" s="60" t="str">
        <f t="shared" si="32"/>
        <v>H20ACSRT17</v>
      </c>
      <c r="AF27" s="65"/>
      <c r="AG27" s="66"/>
      <c r="AH27" s="67"/>
      <c r="AI27" s="18"/>
    </row>
    <row r="28" spans="1:35" s="19" customFormat="1" ht="168" customHeight="1" x14ac:dyDescent="0.2">
      <c r="A28" s="79">
        <v>27</v>
      </c>
      <c r="B28" s="90">
        <v>27</v>
      </c>
      <c r="C28" s="93" t="s">
        <v>2120</v>
      </c>
      <c r="D28" s="81" t="s">
        <v>2810</v>
      </c>
      <c r="E28" s="94" t="s">
        <v>2711</v>
      </c>
      <c r="F28" s="94" t="s">
        <v>2712</v>
      </c>
      <c r="G28" s="95" t="s">
        <v>2767</v>
      </c>
      <c r="H28" s="95" t="s">
        <v>2768</v>
      </c>
      <c r="I28" s="90" t="s">
        <v>2746</v>
      </c>
      <c r="J28" s="90">
        <v>12</v>
      </c>
      <c r="K28" s="86">
        <v>43467</v>
      </c>
      <c r="L28" s="86">
        <v>43827</v>
      </c>
      <c r="M28" s="87">
        <f t="shared" si="17"/>
        <v>51.428571428571431</v>
      </c>
      <c r="N28" s="85" t="s">
        <v>1715</v>
      </c>
      <c r="O28" s="85">
        <v>0</v>
      </c>
      <c r="P28" s="85"/>
      <c r="Q28" s="88">
        <f t="shared" si="18"/>
        <v>0</v>
      </c>
      <c r="R28" s="89">
        <f t="shared" si="19"/>
        <v>0</v>
      </c>
      <c r="S28" s="89">
        <f t="shared" si="20"/>
        <v>0</v>
      </c>
      <c r="T28" s="89">
        <f t="shared" si="21"/>
        <v>0</v>
      </c>
      <c r="U28" s="90" t="str">
        <f t="shared" si="22"/>
        <v>NO</v>
      </c>
      <c r="V28" s="91" t="str">
        <f t="shared" si="23"/>
        <v>EN TERMINO</v>
      </c>
      <c r="W28" s="91" t="str">
        <f t="shared" si="24"/>
        <v>EN TERMINO</v>
      </c>
      <c r="X28" s="92" t="s">
        <v>2750</v>
      </c>
      <c r="Y28" s="92" t="str">
        <f t="shared" si="25"/>
        <v>H21ACSRT17</v>
      </c>
      <c r="Z28" s="31">
        <f t="shared" si="26"/>
        <v>1</v>
      </c>
      <c r="AA28" s="92" t="str">
        <f t="shared" si="27"/>
        <v>H21ACSRT17 - 1</v>
      </c>
      <c r="AB28" s="60">
        <f t="shared" si="30"/>
        <v>3</v>
      </c>
      <c r="AC28" s="60">
        <f t="shared" si="31"/>
        <v>3</v>
      </c>
      <c r="AD28" s="60" t="str">
        <f t="shared" si="28"/>
        <v>H21ACSRT17.</v>
      </c>
      <c r="AE28" s="60" t="str">
        <f t="shared" si="32"/>
        <v>H21ACSRT17</v>
      </c>
      <c r="AF28" s="65"/>
      <c r="AG28" s="66"/>
      <c r="AH28" s="67"/>
      <c r="AI28" s="18"/>
    </row>
    <row r="29" spans="1:35" s="19" customFormat="1" ht="168" customHeight="1" x14ac:dyDescent="0.2">
      <c r="A29" s="79">
        <v>28</v>
      </c>
      <c r="B29" s="90">
        <v>28</v>
      </c>
      <c r="C29" s="80" t="s">
        <v>2120</v>
      </c>
      <c r="D29" s="81" t="s">
        <v>2811</v>
      </c>
      <c r="E29" s="82" t="s">
        <v>2713</v>
      </c>
      <c r="F29" s="82" t="s">
        <v>2714</v>
      </c>
      <c r="G29" s="84" t="s">
        <v>2735</v>
      </c>
      <c r="H29" s="84" t="s">
        <v>2771</v>
      </c>
      <c r="I29" s="90" t="s">
        <v>2746</v>
      </c>
      <c r="J29" s="90">
        <v>12</v>
      </c>
      <c r="K29" s="86">
        <v>43467</v>
      </c>
      <c r="L29" s="86">
        <v>43827</v>
      </c>
      <c r="M29" s="87">
        <f t="shared" si="17"/>
        <v>51.428571428571431</v>
      </c>
      <c r="N29" s="85" t="s">
        <v>966</v>
      </c>
      <c r="O29" s="85">
        <v>0</v>
      </c>
      <c r="P29" s="85"/>
      <c r="Q29" s="88">
        <f t="shared" si="18"/>
        <v>0</v>
      </c>
      <c r="R29" s="89">
        <f t="shared" si="19"/>
        <v>0</v>
      </c>
      <c r="S29" s="89">
        <f t="shared" si="20"/>
        <v>0</v>
      </c>
      <c r="T29" s="89">
        <f t="shared" si="21"/>
        <v>0</v>
      </c>
      <c r="U29" s="90" t="str">
        <f t="shared" si="22"/>
        <v>NO</v>
      </c>
      <c r="V29" s="91" t="str">
        <f t="shared" si="23"/>
        <v>EN TERMINO</v>
      </c>
      <c r="W29" s="91" t="str">
        <f t="shared" si="24"/>
        <v>EN TERMINO</v>
      </c>
      <c r="X29" s="92" t="s">
        <v>2750</v>
      </c>
      <c r="Y29" s="92" t="str">
        <f t="shared" si="25"/>
        <v>H22ACSRT17</v>
      </c>
      <c r="Z29" s="31">
        <f t="shared" si="26"/>
        <v>1</v>
      </c>
      <c r="AA29" s="92" t="str">
        <f t="shared" si="27"/>
        <v>H22ACSRT17 - 1</v>
      </c>
      <c r="AB29" s="60">
        <f t="shared" si="30"/>
        <v>3</v>
      </c>
      <c r="AC29" s="60">
        <f t="shared" si="31"/>
        <v>3</v>
      </c>
      <c r="AD29" s="60" t="str">
        <f t="shared" si="28"/>
        <v>H22ACSRT17.</v>
      </c>
      <c r="AE29" s="60" t="str">
        <f t="shared" si="32"/>
        <v>H22ACSRT17</v>
      </c>
      <c r="AF29" s="65"/>
      <c r="AG29" s="66"/>
      <c r="AH29" s="67"/>
      <c r="AI29" s="18"/>
    </row>
    <row r="30" spans="1:35" s="19" customFormat="1" ht="168" customHeight="1" x14ac:dyDescent="0.2">
      <c r="A30" s="79">
        <v>29</v>
      </c>
      <c r="B30" s="90">
        <v>29</v>
      </c>
      <c r="C30" s="80" t="s">
        <v>2121</v>
      </c>
      <c r="D30" s="81" t="s">
        <v>2812</v>
      </c>
      <c r="E30" s="82" t="s">
        <v>2715</v>
      </c>
      <c r="F30" s="82" t="s">
        <v>2716</v>
      </c>
      <c r="G30" s="84" t="s">
        <v>2772</v>
      </c>
      <c r="H30" s="84" t="s">
        <v>2786</v>
      </c>
      <c r="I30" s="85" t="s">
        <v>2747</v>
      </c>
      <c r="J30" s="99">
        <v>1</v>
      </c>
      <c r="K30" s="86">
        <v>43527</v>
      </c>
      <c r="L30" s="86">
        <v>43830</v>
      </c>
      <c r="M30" s="87">
        <f t="shared" si="17"/>
        <v>43.285714285714285</v>
      </c>
      <c r="N30" s="85" t="s">
        <v>1715</v>
      </c>
      <c r="O30" s="85">
        <v>0</v>
      </c>
      <c r="P30" s="85"/>
      <c r="Q30" s="88">
        <f t="shared" si="18"/>
        <v>0</v>
      </c>
      <c r="R30" s="89">
        <f t="shared" si="19"/>
        <v>0</v>
      </c>
      <c r="S30" s="89">
        <f t="shared" si="20"/>
        <v>0</v>
      </c>
      <c r="T30" s="89">
        <f t="shared" si="21"/>
        <v>0</v>
      </c>
      <c r="U30" s="90" t="str">
        <f t="shared" si="22"/>
        <v>NO</v>
      </c>
      <c r="V30" s="91" t="str">
        <f t="shared" si="23"/>
        <v>EN TERMINO</v>
      </c>
      <c r="W30" s="91" t="str">
        <f t="shared" si="24"/>
        <v>EN TERMINO</v>
      </c>
      <c r="X30" s="92" t="s">
        <v>2750</v>
      </c>
      <c r="Y30" s="92" t="str">
        <f t="shared" si="25"/>
        <v>H23ACSRT17</v>
      </c>
      <c r="Z30" s="31">
        <f t="shared" si="26"/>
        <v>1</v>
      </c>
      <c r="AA30" s="92" t="str">
        <f t="shared" si="27"/>
        <v>H23ACSRT17 - 1</v>
      </c>
      <c r="AB30" s="60">
        <f t="shared" si="30"/>
        <v>3</v>
      </c>
      <c r="AC30" s="60">
        <f t="shared" si="31"/>
        <v>3</v>
      </c>
      <c r="AD30" s="60" t="str">
        <f t="shared" si="28"/>
        <v>H23ACSRT17.</v>
      </c>
      <c r="AE30" s="60" t="str">
        <f t="shared" si="32"/>
        <v>H23ACSRT17</v>
      </c>
      <c r="AF30" s="65"/>
      <c r="AG30" s="66"/>
      <c r="AH30" s="67"/>
      <c r="AI30" s="18"/>
    </row>
    <row r="31" spans="1:35" s="19" customFormat="1" ht="168" customHeight="1" x14ac:dyDescent="0.2">
      <c r="A31" s="79">
        <v>30</v>
      </c>
      <c r="B31" s="90">
        <v>30</v>
      </c>
      <c r="C31" s="93" t="s">
        <v>2120</v>
      </c>
      <c r="D31" s="81" t="s">
        <v>2813</v>
      </c>
      <c r="E31" s="94" t="s">
        <v>2717</v>
      </c>
      <c r="F31" s="94" t="s">
        <v>2718</v>
      </c>
      <c r="G31" s="95" t="s">
        <v>2773</v>
      </c>
      <c r="H31" s="95" t="s">
        <v>2787</v>
      </c>
      <c r="I31" s="90" t="s">
        <v>2748</v>
      </c>
      <c r="J31" s="85">
        <v>1</v>
      </c>
      <c r="K31" s="86">
        <v>43467</v>
      </c>
      <c r="L31" s="86">
        <v>43524</v>
      </c>
      <c r="M31" s="87">
        <f t="shared" si="17"/>
        <v>8.1428571428571423</v>
      </c>
      <c r="N31" s="85" t="s">
        <v>1715</v>
      </c>
      <c r="O31" s="85">
        <v>0</v>
      </c>
      <c r="P31" s="85"/>
      <c r="Q31" s="88">
        <f t="shared" si="18"/>
        <v>0</v>
      </c>
      <c r="R31" s="89">
        <f t="shared" si="19"/>
        <v>0</v>
      </c>
      <c r="S31" s="89">
        <f t="shared" si="20"/>
        <v>0</v>
      </c>
      <c r="T31" s="89">
        <f t="shared" si="21"/>
        <v>8.1428571428571423</v>
      </c>
      <c r="U31" s="90" t="str">
        <f t="shared" si="22"/>
        <v>NO</v>
      </c>
      <c r="V31" s="91" t="str">
        <f t="shared" si="23"/>
        <v>VENCIDO</v>
      </c>
      <c r="W31" s="91" t="str">
        <f t="shared" si="24"/>
        <v>VENCIDO</v>
      </c>
      <c r="X31" s="92" t="s">
        <v>2750</v>
      </c>
      <c r="Y31" s="92" t="str">
        <f t="shared" si="25"/>
        <v>H24ACSRT17</v>
      </c>
      <c r="Z31" s="31">
        <f t="shared" si="26"/>
        <v>1</v>
      </c>
      <c r="AA31" s="92" t="str">
        <f t="shared" si="27"/>
        <v>H24ACSRT17 - 1</v>
      </c>
      <c r="AB31" s="60">
        <f t="shared" si="30"/>
        <v>1</v>
      </c>
      <c r="AC31" s="60">
        <f t="shared" si="31"/>
        <v>1</v>
      </c>
      <c r="AD31" s="60" t="str">
        <f t="shared" si="28"/>
        <v>H24ACSRT17.</v>
      </c>
      <c r="AE31" s="60" t="str">
        <f t="shared" si="32"/>
        <v>H24ACSRT17</v>
      </c>
      <c r="AF31" s="65"/>
      <c r="AG31" s="66"/>
      <c r="AH31" s="67"/>
      <c r="AI31" s="18"/>
    </row>
    <row r="32" spans="1:35" s="19" customFormat="1" ht="168" customHeight="1" x14ac:dyDescent="0.2">
      <c r="A32" s="79">
        <v>31</v>
      </c>
      <c r="B32" s="90">
        <v>31</v>
      </c>
      <c r="C32" s="80" t="s">
        <v>2120</v>
      </c>
      <c r="D32" s="81" t="s">
        <v>2814</v>
      </c>
      <c r="E32" s="82" t="s">
        <v>2719</v>
      </c>
      <c r="F32" s="82" t="s">
        <v>2720</v>
      </c>
      <c r="G32" s="84" t="s">
        <v>2774</v>
      </c>
      <c r="H32" s="84" t="s">
        <v>2788</v>
      </c>
      <c r="I32" s="85" t="s">
        <v>2749</v>
      </c>
      <c r="J32" s="85">
        <v>1</v>
      </c>
      <c r="K32" s="86">
        <v>43467</v>
      </c>
      <c r="L32" s="86">
        <v>43830</v>
      </c>
      <c r="M32" s="87">
        <f t="shared" si="17"/>
        <v>51.857142857142854</v>
      </c>
      <c r="N32" s="85" t="s">
        <v>1715</v>
      </c>
      <c r="O32" s="85">
        <v>0</v>
      </c>
      <c r="P32" s="85"/>
      <c r="Q32" s="88">
        <f t="shared" si="18"/>
        <v>0</v>
      </c>
      <c r="R32" s="89">
        <f t="shared" si="19"/>
        <v>0</v>
      </c>
      <c r="S32" s="89">
        <f t="shared" si="20"/>
        <v>0</v>
      </c>
      <c r="T32" s="89">
        <f t="shared" si="21"/>
        <v>0</v>
      </c>
      <c r="U32" s="90" t="str">
        <f t="shared" si="22"/>
        <v>NO</v>
      </c>
      <c r="V32" s="91" t="str">
        <f t="shared" si="23"/>
        <v>EN TERMINO</v>
      </c>
      <c r="W32" s="91" t="str">
        <f t="shared" si="24"/>
        <v>EN TERMINO</v>
      </c>
      <c r="X32" s="92" t="s">
        <v>2750</v>
      </c>
      <c r="Y32" s="92" t="str">
        <f t="shared" si="25"/>
        <v>H25ACSRT17</v>
      </c>
      <c r="Z32" s="31">
        <f t="shared" si="26"/>
        <v>1</v>
      </c>
      <c r="AA32" s="92" t="str">
        <f t="shared" si="27"/>
        <v>H25ACSRT17 - 1</v>
      </c>
      <c r="AB32" s="60">
        <f t="shared" si="30"/>
        <v>3</v>
      </c>
      <c r="AC32" s="60">
        <f t="shared" si="31"/>
        <v>3</v>
      </c>
      <c r="AD32" s="60" t="str">
        <f t="shared" si="28"/>
        <v>H25ACSRT17.</v>
      </c>
      <c r="AE32" s="60" t="str">
        <f t="shared" si="32"/>
        <v>H25ACSRT17</v>
      </c>
      <c r="AF32" s="65"/>
      <c r="AG32" s="66"/>
      <c r="AH32" s="67"/>
      <c r="AI32" s="18"/>
    </row>
    <row r="33" spans="1:41" s="19" customFormat="1" ht="235.5" customHeight="1" x14ac:dyDescent="0.2">
      <c r="A33" s="79">
        <f>A32+1</f>
        <v>32</v>
      </c>
      <c r="B33" s="90">
        <v>32</v>
      </c>
      <c r="C33" s="80" t="s">
        <v>2121</v>
      </c>
      <c r="D33" s="81" t="s">
        <v>2815</v>
      </c>
      <c r="E33" s="96" t="s">
        <v>2721</v>
      </c>
      <c r="F33" s="96" t="s">
        <v>2722</v>
      </c>
      <c r="G33" s="84" t="s">
        <v>2779</v>
      </c>
      <c r="H33" s="84" t="s">
        <v>2742</v>
      </c>
      <c r="I33" s="85" t="s">
        <v>2744</v>
      </c>
      <c r="J33" s="85">
        <v>2</v>
      </c>
      <c r="K33" s="86">
        <v>43467</v>
      </c>
      <c r="L33" s="86">
        <v>43524</v>
      </c>
      <c r="M33" s="87">
        <f t="shared" si="17"/>
        <v>8.1428571428571423</v>
      </c>
      <c r="N33" s="85" t="s">
        <v>1715</v>
      </c>
      <c r="O33" s="85">
        <v>0</v>
      </c>
      <c r="P33" s="85"/>
      <c r="Q33" s="88">
        <f t="shared" si="18"/>
        <v>0</v>
      </c>
      <c r="R33" s="89">
        <f t="shared" si="19"/>
        <v>0</v>
      </c>
      <c r="S33" s="89">
        <f t="shared" si="20"/>
        <v>0</v>
      </c>
      <c r="T33" s="89">
        <f t="shared" si="21"/>
        <v>8.1428571428571423</v>
      </c>
      <c r="U33" s="90" t="str">
        <f t="shared" si="22"/>
        <v>NO</v>
      </c>
      <c r="V33" s="91" t="str">
        <f t="shared" si="23"/>
        <v>VENCIDO</v>
      </c>
      <c r="W33" s="91" t="str">
        <f t="shared" si="24"/>
        <v>VENCIDO</v>
      </c>
      <c r="X33" s="92" t="s">
        <v>2750</v>
      </c>
      <c r="Y33" s="92" t="str">
        <f t="shared" si="25"/>
        <v>H26ACSRT17</v>
      </c>
      <c r="Z33" s="31">
        <f t="shared" si="26"/>
        <v>1</v>
      </c>
      <c r="AA33" s="92" t="str">
        <f t="shared" si="27"/>
        <v>H26ACSRT17 - 1</v>
      </c>
      <c r="AB33" s="60">
        <f t="shared" si="30"/>
        <v>1</v>
      </c>
      <c r="AC33" s="60">
        <f t="shared" si="31"/>
        <v>1</v>
      </c>
      <c r="AD33" s="60" t="str">
        <f t="shared" si="28"/>
        <v>H26ACSRT17.</v>
      </c>
      <c r="AE33" s="60" t="str">
        <f t="shared" si="32"/>
        <v>H26ACSRT17</v>
      </c>
      <c r="AF33" s="65"/>
      <c r="AG33" s="66"/>
      <c r="AH33" s="67"/>
      <c r="AI33" s="18"/>
    </row>
    <row r="34" spans="1:41" s="19" customFormat="1" ht="217.5" customHeight="1" x14ac:dyDescent="0.2">
      <c r="A34" s="79">
        <f t="shared" ref="A34:A39" si="33">A33+1</f>
        <v>33</v>
      </c>
      <c r="B34" s="90">
        <v>33</v>
      </c>
      <c r="C34" s="80" t="s">
        <v>2121</v>
      </c>
      <c r="D34" s="81" t="s">
        <v>2812</v>
      </c>
      <c r="E34" s="96" t="s">
        <v>2723</v>
      </c>
      <c r="F34" s="96" t="s">
        <v>2724</v>
      </c>
      <c r="G34" s="83" t="s">
        <v>2780</v>
      </c>
      <c r="H34" s="84" t="s">
        <v>2789</v>
      </c>
      <c r="I34" s="85" t="s">
        <v>2744</v>
      </c>
      <c r="J34" s="85">
        <v>2</v>
      </c>
      <c r="K34" s="86">
        <v>43467</v>
      </c>
      <c r="L34" s="86">
        <v>43524</v>
      </c>
      <c r="M34" s="87">
        <f t="shared" si="17"/>
        <v>8.1428571428571423</v>
      </c>
      <c r="N34" s="85" t="s">
        <v>1715</v>
      </c>
      <c r="O34" s="85">
        <v>0</v>
      </c>
      <c r="P34" s="85"/>
      <c r="Q34" s="88">
        <f t="shared" si="18"/>
        <v>0</v>
      </c>
      <c r="R34" s="89">
        <f t="shared" si="19"/>
        <v>0</v>
      </c>
      <c r="S34" s="89">
        <f t="shared" si="20"/>
        <v>0</v>
      </c>
      <c r="T34" s="89">
        <f t="shared" si="21"/>
        <v>8.1428571428571423</v>
      </c>
      <c r="U34" s="90" t="str">
        <f t="shared" si="22"/>
        <v>NO</v>
      </c>
      <c r="V34" s="91" t="str">
        <f t="shared" si="23"/>
        <v>VENCIDO</v>
      </c>
      <c r="W34" s="91" t="str">
        <f t="shared" si="24"/>
        <v>VENCIDO</v>
      </c>
      <c r="X34" s="92" t="s">
        <v>2750</v>
      </c>
      <c r="Y34" s="92" t="str">
        <f t="shared" si="25"/>
        <v>H27ACSRT17</v>
      </c>
      <c r="Z34" s="31">
        <f t="shared" si="26"/>
        <v>1</v>
      </c>
      <c r="AA34" s="92" t="str">
        <f t="shared" si="27"/>
        <v>H27ACSRT17 - 1</v>
      </c>
      <c r="AB34" s="60">
        <f t="shared" si="30"/>
        <v>1</v>
      </c>
      <c r="AC34" s="60">
        <f t="shared" si="31"/>
        <v>1</v>
      </c>
      <c r="AD34" s="60" t="str">
        <f t="shared" si="28"/>
        <v>H27ACSRT17.</v>
      </c>
      <c r="AE34" s="60" t="str">
        <f t="shared" si="32"/>
        <v>H27ACSRT17</v>
      </c>
      <c r="AF34" s="65"/>
      <c r="AG34" s="66"/>
      <c r="AH34" s="67"/>
      <c r="AI34" s="18"/>
    </row>
    <row r="35" spans="1:41" s="19" customFormat="1" ht="227.25" customHeight="1" x14ac:dyDescent="0.2">
      <c r="A35" s="79">
        <f t="shared" si="33"/>
        <v>34</v>
      </c>
      <c r="B35" s="90">
        <v>34</v>
      </c>
      <c r="C35" s="80" t="s">
        <v>2120</v>
      </c>
      <c r="D35" s="81" t="s">
        <v>2816</v>
      </c>
      <c r="E35" s="96" t="s">
        <v>2725</v>
      </c>
      <c r="F35" s="96" t="s">
        <v>2781</v>
      </c>
      <c r="G35" s="84" t="s">
        <v>2735</v>
      </c>
      <c r="H35" s="84" t="s">
        <v>2771</v>
      </c>
      <c r="I35" s="90" t="s">
        <v>2746</v>
      </c>
      <c r="J35" s="90">
        <v>12</v>
      </c>
      <c r="K35" s="86">
        <v>43467</v>
      </c>
      <c r="L35" s="86">
        <v>43827</v>
      </c>
      <c r="M35" s="87">
        <f t="shared" si="17"/>
        <v>51.428571428571431</v>
      </c>
      <c r="N35" s="85" t="s">
        <v>966</v>
      </c>
      <c r="O35" s="85">
        <v>0</v>
      </c>
      <c r="P35" s="85"/>
      <c r="Q35" s="88">
        <f t="shared" si="18"/>
        <v>0</v>
      </c>
      <c r="R35" s="89">
        <f t="shared" si="19"/>
        <v>0</v>
      </c>
      <c r="S35" s="89">
        <f t="shared" si="20"/>
        <v>0</v>
      </c>
      <c r="T35" s="89">
        <f t="shared" si="21"/>
        <v>0</v>
      </c>
      <c r="U35" s="90" t="str">
        <f t="shared" si="22"/>
        <v>NO</v>
      </c>
      <c r="V35" s="91" t="str">
        <f t="shared" si="23"/>
        <v>EN TERMINO</v>
      </c>
      <c r="W35" s="91" t="str">
        <f t="shared" si="24"/>
        <v>EN TERMINO</v>
      </c>
      <c r="X35" s="92" t="s">
        <v>2750</v>
      </c>
      <c r="Y35" s="92" t="str">
        <f t="shared" si="25"/>
        <v>H28ACSRT17</v>
      </c>
      <c r="Z35" s="31">
        <f t="shared" si="26"/>
        <v>1</v>
      </c>
      <c r="AA35" s="92" t="str">
        <f t="shared" si="27"/>
        <v>H28ACSRT17 - 1</v>
      </c>
      <c r="AB35" s="60">
        <f t="shared" si="30"/>
        <v>3</v>
      </c>
      <c r="AC35" s="60">
        <f t="shared" si="31"/>
        <v>3</v>
      </c>
      <c r="AD35" s="60" t="str">
        <f t="shared" si="28"/>
        <v>H28ACSRT17.</v>
      </c>
      <c r="AE35" s="60" t="str">
        <f t="shared" si="32"/>
        <v>H28ACSRT17</v>
      </c>
      <c r="AF35" s="65"/>
      <c r="AG35" s="66"/>
      <c r="AH35" s="67"/>
      <c r="AI35" s="18"/>
    </row>
    <row r="36" spans="1:41" s="19" customFormat="1" ht="168" customHeight="1" x14ac:dyDescent="0.2">
      <c r="A36" s="79">
        <f t="shared" si="33"/>
        <v>35</v>
      </c>
      <c r="B36" s="90">
        <v>35</v>
      </c>
      <c r="C36" s="80" t="s">
        <v>2120</v>
      </c>
      <c r="D36" s="81" t="s">
        <v>2794</v>
      </c>
      <c r="E36" s="96" t="s">
        <v>2726</v>
      </c>
      <c r="F36" s="96" t="s">
        <v>2727</v>
      </c>
      <c r="G36" s="84" t="s">
        <v>2733</v>
      </c>
      <c r="H36" s="84" t="s">
        <v>2743</v>
      </c>
      <c r="I36" s="85" t="s">
        <v>2755</v>
      </c>
      <c r="J36" s="85">
        <v>1</v>
      </c>
      <c r="K36" s="86">
        <v>43467</v>
      </c>
      <c r="L36" s="86">
        <v>43524</v>
      </c>
      <c r="M36" s="87">
        <f t="shared" si="17"/>
        <v>8.1428571428571423</v>
      </c>
      <c r="N36" s="85" t="s">
        <v>1715</v>
      </c>
      <c r="O36" s="85">
        <v>0</v>
      </c>
      <c r="P36" s="85"/>
      <c r="Q36" s="88">
        <f t="shared" si="18"/>
        <v>0</v>
      </c>
      <c r="R36" s="89">
        <f t="shared" si="19"/>
        <v>0</v>
      </c>
      <c r="S36" s="89">
        <f t="shared" si="20"/>
        <v>0</v>
      </c>
      <c r="T36" s="89">
        <f t="shared" si="21"/>
        <v>8.1428571428571423</v>
      </c>
      <c r="U36" s="90" t="str">
        <f t="shared" si="22"/>
        <v>NO</v>
      </c>
      <c r="V36" s="91" t="str">
        <f t="shared" si="23"/>
        <v>VENCIDO</v>
      </c>
      <c r="W36" s="91" t="str">
        <f t="shared" si="24"/>
        <v>VENCIDO</v>
      </c>
      <c r="X36" s="92" t="s">
        <v>2750</v>
      </c>
      <c r="Y36" s="92" t="str">
        <f t="shared" si="25"/>
        <v>H29ACSRT17</v>
      </c>
      <c r="Z36" s="31">
        <f t="shared" si="26"/>
        <v>1</v>
      </c>
      <c r="AA36" s="92" t="str">
        <f t="shared" si="27"/>
        <v>H29ACSRT17 - 1</v>
      </c>
      <c r="AB36" s="60">
        <f t="shared" si="30"/>
        <v>1</v>
      </c>
      <c r="AC36" s="60">
        <f t="shared" si="31"/>
        <v>1</v>
      </c>
      <c r="AD36" s="60" t="str">
        <f t="shared" si="28"/>
        <v>H29ACSRT17.</v>
      </c>
      <c r="AE36" s="60" t="str">
        <f t="shared" si="32"/>
        <v>H29ACSRT17</v>
      </c>
      <c r="AF36" s="65"/>
      <c r="AG36" s="66"/>
      <c r="AH36" s="67"/>
      <c r="AI36" s="18"/>
    </row>
    <row r="37" spans="1:41" s="19" customFormat="1" ht="168" customHeight="1" x14ac:dyDescent="0.2">
      <c r="A37" s="79">
        <f t="shared" si="33"/>
        <v>36</v>
      </c>
      <c r="B37" s="90">
        <v>36</v>
      </c>
      <c r="C37" s="80" t="s">
        <v>2121</v>
      </c>
      <c r="D37" s="81" t="s">
        <v>2808</v>
      </c>
      <c r="E37" s="96" t="s">
        <v>2728</v>
      </c>
      <c r="F37" s="96" t="s">
        <v>2729</v>
      </c>
      <c r="G37" s="84" t="s">
        <v>2735</v>
      </c>
      <c r="H37" s="84" t="s">
        <v>2771</v>
      </c>
      <c r="I37" s="90" t="s">
        <v>2746</v>
      </c>
      <c r="J37" s="90">
        <v>12</v>
      </c>
      <c r="K37" s="86">
        <v>43467</v>
      </c>
      <c r="L37" s="86">
        <v>43827</v>
      </c>
      <c r="M37" s="87">
        <f t="shared" si="17"/>
        <v>51.428571428571431</v>
      </c>
      <c r="N37" s="85" t="s">
        <v>966</v>
      </c>
      <c r="O37" s="85">
        <v>0</v>
      </c>
      <c r="P37" s="85"/>
      <c r="Q37" s="88">
        <f t="shared" si="18"/>
        <v>0</v>
      </c>
      <c r="R37" s="89">
        <f t="shared" si="19"/>
        <v>0</v>
      </c>
      <c r="S37" s="89">
        <f t="shared" si="20"/>
        <v>0</v>
      </c>
      <c r="T37" s="89">
        <f t="shared" si="21"/>
        <v>0</v>
      </c>
      <c r="U37" s="90" t="str">
        <f t="shared" si="22"/>
        <v>NO</v>
      </c>
      <c r="V37" s="91" t="str">
        <f t="shared" si="23"/>
        <v>EN TERMINO</v>
      </c>
      <c r="W37" s="91" t="str">
        <f t="shared" si="24"/>
        <v>EN TERMINO</v>
      </c>
      <c r="X37" s="92" t="s">
        <v>2750</v>
      </c>
      <c r="Y37" s="92" t="str">
        <f t="shared" si="25"/>
        <v>H30ACSRT17</v>
      </c>
      <c r="Z37" s="31">
        <f t="shared" si="26"/>
        <v>1</v>
      </c>
      <c r="AA37" s="92" t="str">
        <f t="shared" si="27"/>
        <v>H30ACSRT17 - 1</v>
      </c>
      <c r="AB37" s="60">
        <f t="shared" si="30"/>
        <v>3</v>
      </c>
      <c r="AC37" s="60">
        <f t="shared" si="31"/>
        <v>3</v>
      </c>
      <c r="AD37" s="60" t="str">
        <f t="shared" si="28"/>
        <v>H30ACSRT17.</v>
      </c>
      <c r="AE37" s="60" t="str">
        <f t="shared" si="32"/>
        <v>H30ACSRT17</v>
      </c>
      <c r="AF37" s="65"/>
      <c r="AG37" s="66"/>
      <c r="AH37" s="67"/>
      <c r="AI37" s="18"/>
    </row>
    <row r="38" spans="1:41" s="19" customFormat="1" ht="168" customHeight="1" x14ac:dyDescent="0.2">
      <c r="A38" s="79">
        <f t="shared" si="33"/>
        <v>37</v>
      </c>
      <c r="B38" s="90">
        <v>37</v>
      </c>
      <c r="C38" s="80" t="s">
        <v>2121</v>
      </c>
      <c r="D38" s="81" t="s">
        <v>2807</v>
      </c>
      <c r="E38" s="96" t="s">
        <v>2730</v>
      </c>
      <c r="F38" s="96" t="s">
        <v>2731</v>
      </c>
      <c r="G38" s="84" t="s">
        <v>2763</v>
      </c>
      <c r="H38" s="84" t="s">
        <v>2769</v>
      </c>
      <c r="I38" s="85" t="s">
        <v>2755</v>
      </c>
      <c r="J38" s="85">
        <v>1</v>
      </c>
      <c r="K38" s="86">
        <v>43467</v>
      </c>
      <c r="L38" s="86">
        <v>43524</v>
      </c>
      <c r="M38" s="87">
        <f t="shared" si="17"/>
        <v>8.1428571428571423</v>
      </c>
      <c r="N38" s="85" t="s">
        <v>1715</v>
      </c>
      <c r="O38" s="85">
        <v>0</v>
      </c>
      <c r="P38" s="85"/>
      <c r="Q38" s="88">
        <f t="shared" si="18"/>
        <v>0</v>
      </c>
      <c r="R38" s="89">
        <f t="shared" si="19"/>
        <v>0</v>
      </c>
      <c r="S38" s="89">
        <f t="shared" si="20"/>
        <v>0</v>
      </c>
      <c r="T38" s="89">
        <f t="shared" si="21"/>
        <v>8.1428571428571423</v>
      </c>
      <c r="U38" s="90" t="str">
        <f t="shared" si="22"/>
        <v>NO</v>
      </c>
      <c r="V38" s="91" t="str">
        <f t="shared" si="23"/>
        <v>VENCIDO</v>
      </c>
      <c r="W38" s="91" t="str">
        <f t="shared" si="24"/>
        <v>VENCIDO</v>
      </c>
      <c r="X38" s="92" t="s">
        <v>2750</v>
      </c>
      <c r="Y38" s="92" t="str">
        <f t="shared" si="25"/>
        <v>H31ACSRT17</v>
      </c>
      <c r="Z38" s="31">
        <f t="shared" si="26"/>
        <v>1</v>
      </c>
      <c r="AA38" s="92" t="str">
        <f t="shared" si="27"/>
        <v>H31ACSRT17 - 1</v>
      </c>
      <c r="AB38" s="60">
        <f t="shared" si="30"/>
        <v>1</v>
      </c>
      <c r="AC38" s="60">
        <f t="shared" si="31"/>
        <v>1</v>
      </c>
      <c r="AD38" s="60" t="str">
        <f t="shared" si="28"/>
        <v>H31ACSRT17.</v>
      </c>
      <c r="AE38" s="60" t="str">
        <f t="shared" si="32"/>
        <v>H31ACSRT17</v>
      </c>
      <c r="AF38" s="65"/>
      <c r="AG38" s="66"/>
      <c r="AH38" s="67"/>
      <c r="AI38" s="18"/>
    </row>
    <row r="39" spans="1:41" s="19" customFormat="1" ht="126.75" customHeight="1" x14ac:dyDescent="0.2">
      <c r="A39" s="79">
        <f t="shared" si="33"/>
        <v>38</v>
      </c>
      <c r="B39" s="90">
        <v>38</v>
      </c>
      <c r="C39" s="79" t="s">
        <v>2121</v>
      </c>
      <c r="D39" s="85">
        <v>1405004</v>
      </c>
      <c r="E39" s="84" t="s">
        <v>2678</v>
      </c>
      <c r="F39" s="84" t="s">
        <v>2673</v>
      </c>
      <c r="G39" s="84" t="s">
        <v>2674</v>
      </c>
      <c r="H39" s="96" t="s">
        <v>2675</v>
      </c>
      <c r="I39" s="96" t="s">
        <v>2676</v>
      </c>
      <c r="J39" s="81">
        <v>1</v>
      </c>
      <c r="K39" s="100">
        <v>43464</v>
      </c>
      <c r="L39" s="100">
        <v>43553</v>
      </c>
      <c r="M39" s="87">
        <f t="shared" ref="M39:M53" si="34">(+L39-K39)/7</f>
        <v>12.714285714285714</v>
      </c>
      <c r="N39" s="85" t="s">
        <v>1476</v>
      </c>
      <c r="O39" s="85">
        <v>1</v>
      </c>
      <c r="P39" s="85"/>
      <c r="Q39" s="88">
        <f>IF(O39/J39&gt;1,100,+O39/J39*100)</f>
        <v>100</v>
      </c>
      <c r="R39" s="89">
        <f>+M39*Q39/100</f>
        <v>12.714285714285714</v>
      </c>
      <c r="S39" s="89">
        <f>IF(L39&lt;=$AG$1,R39,0)</f>
        <v>12.714285714285714</v>
      </c>
      <c r="T39" s="89">
        <f>IF($AG$1&gt;=L39,M39,0)</f>
        <v>12.714285714285714</v>
      </c>
      <c r="U39" s="90" t="str">
        <f>IF(W39="CUMPLIDO","SI","NO")</f>
        <v>SI</v>
      </c>
      <c r="V39" s="91" t="str">
        <f>IF(Q39=100,"CUMPLIDO",IF(L39-$AG$1&lt;0,"VENCIDO",IF(L39-$AG$1&lt;=30,"PRÓXIMO A VENCER",IF(Q39&gt;0,"CON AVANCE","EN TERMINO"))))</f>
        <v>CUMPLIDO</v>
      </c>
      <c r="W39" s="91" t="str">
        <f t="shared" ref="W39" si="35">IF(A39&lt;&gt;"",IF(AC39=1,"VENCIDO",IF(AC39=2,"PRÓXIMO A VENCER",IF(AC39=3,"EN TERMINO",IF(AC39=4,"CON AVANCE",IF(AC39=5,"CUMPLIDO",))))),"")</f>
        <v>CUMPLIDO</v>
      </c>
      <c r="X39" s="92" t="s">
        <v>2885</v>
      </c>
      <c r="Y39" s="92" t="str">
        <f>AE39</f>
        <v>H1DSPA18</v>
      </c>
      <c r="Z39" s="31">
        <f t="shared" si="26"/>
        <v>1</v>
      </c>
      <c r="AA39" s="92" t="str">
        <f>CONCATENATE(Y39," - ",Z39)</f>
        <v>H1DSPA18 - 1</v>
      </c>
      <c r="AB39" s="60">
        <f t="shared" si="30"/>
        <v>5</v>
      </c>
      <c r="AC39" s="60">
        <f t="shared" si="31"/>
        <v>5</v>
      </c>
      <c r="AD39" s="60" t="str">
        <f t="shared" si="28"/>
        <v>H1DSPA18.</v>
      </c>
      <c r="AE39" s="60" t="str">
        <f t="shared" si="32"/>
        <v>H1DSPA18</v>
      </c>
      <c r="AF39" s="65"/>
      <c r="AG39" s="66"/>
      <c r="AH39" s="67"/>
      <c r="AI39" s="18"/>
    </row>
    <row r="40" spans="1:41" s="58" customFormat="1" ht="168" customHeight="1" x14ac:dyDescent="0.2">
      <c r="A40" s="79">
        <f>A39+1</f>
        <v>39</v>
      </c>
      <c r="B40" s="90">
        <v>39</v>
      </c>
      <c r="C40" s="79" t="s">
        <v>2459</v>
      </c>
      <c r="D40" s="81" t="s">
        <v>24</v>
      </c>
      <c r="E40" s="96" t="s">
        <v>2632</v>
      </c>
      <c r="F40" s="96" t="s">
        <v>2624</v>
      </c>
      <c r="G40" s="96" t="s">
        <v>2637</v>
      </c>
      <c r="H40" s="96" t="s">
        <v>2634</v>
      </c>
      <c r="I40" s="81" t="s">
        <v>9</v>
      </c>
      <c r="J40" s="81">
        <v>1</v>
      </c>
      <c r="K40" s="100">
        <v>43361</v>
      </c>
      <c r="L40" s="100">
        <v>43434</v>
      </c>
      <c r="M40" s="87">
        <f t="shared" si="34"/>
        <v>10.428571428571429</v>
      </c>
      <c r="N40" s="85" t="s">
        <v>1406</v>
      </c>
      <c r="O40" s="81">
        <v>1</v>
      </c>
      <c r="P40" s="81"/>
      <c r="Q40" s="88">
        <f>IF(O40/J40&gt;1,100,+O40/J40*100)</f>
        <v>100</v>
      </c>
      <c r="R40" s="89">
        <f>+M40*Q40/100</f>
        <v>10.428571428571429</v>
      </c>
      <c r="S40" s="89">
        <f>IF(L40&lt;=$AG$1,R40,0)</f>
        <v>10.428571428571429</v>
      </c>
      <c r="T40" s="89">
        <f>IF($AG$1&gt;=L40,M40,0)</f>
        <v>10.428571428571429</v>
      </c>
      <c r="U40" s="90" t="str">
        <f>IF(W40="CUMPLIDO","SI","NO")</f>
        <v>SI</v>
      </c>
      <c r="V40" s="91" t="str">
        <f>IF(Q40=100,"CUMPLIDO",IF(L40-$AG$1&lt;0,"VENCIDO",IF(L40-$AG$1&lt;=30,"PRÓXIMO A VENCER",IF(Q40&gt;0,"CON AVANCE","EN TERMINO"))))</f>
        <v>CUMPLIDO</v>
      </c>
      <c r="W40" s="91" t="str">
        <f t="shared" ref="W40" si="36">IF(A40&lt;&gt;"",IF(AC40=1,"VENCIDO",IF(AC40=2,"PRÓXIMO A VENCER",IF(AC40=3,"EN TERMINO",IF(AC40=4,"CON AVANCE",IF(AC40=5,"CUMPLIDO",))))),"")</f>
        <v>CUMPLIDO</v>
      </c>
      <c r="X40" s="92" t="s">
        <v>2628</v>
      </c>
      <c r="Y40" s="92" t="str">
        <f>AE40</f>
        <v>H1DP17</v>
      </c>
      <c r="Z40" s="31">
        <f t="shared" si="26"/>
        <v>1</v>
      </c>
      <c r="AA40" s="92" t="str">
        <f>CONCATENATE(Y40," - ",Z40)</f>
        <v>H1DP17 - 1</v>
      </c>
      <c r="AB40" s="60">
        <f t="shared" si="30"/>
        <v>5</v>
      </c>
      <c r="AC40" s="60">
        <f t="shared" si="31"/>
        <v>5</v>
      </c>
      <c r="AD40" s="60" t="str">
        <f t="shared" si="28"/>
        <v>H1DP17.</v>
      </c>
      <c r="AE40" s="60" t="str">
        <f t="shared" si="32"/>
        <v>H1DP17</v>
      </c>
      <c r="AF40" s="65"/>
      <c r="AG40" s="66"/>
      <c r="AH40" s="67"/>
      <c r="AI40" s="18"/>
      <c r="AJ40" s="19"/>
      <c r="AK40" s="19"/>
      <c r="AL40" s="19"/>
      <c r="AM40" s="19"/>
      <c r="AN40" s="19"/>
      <c r="AO40" s="19"/>
    </row>
    <row r="41" spans="1:41" s="58" customFormat="1" ht="168" customHeight="1" x14ac:dyDescent="0.2">
      <c r="A41" s="79"/>
      <c r="B41" s="90">
        <v>40</v>
      </c>
      <c r="C41" s="79"/>
      <c r="D41" s="81" t="s">
        <v>24</v>
      </c>
      <c r="E41" s="96" t="s">
        <v>2633</v>
      </c>
      <c r="F41" s="96" t="s">
        <v>2624</v>
      </c>
      <c r="G41" s="96" t="s">
        <v>2651</v>
      </c>
      <c r="H41" s="96" t="s">
        <v>2652</v>
      </c>
      <c r="I41" s="81" t="s">
        <v>2635</v>
      </c>
      <c r="J41" s="81">
        <v>4</v>
      </c>
      <c r="K41" s="100">
        <v>43361</v>
      </c>
      <c r="L41" s="100">
        <v>43434</v>
      </c>
      <c r="M41" s="87">
        <f t="shared" si="34"/>
        <v>10.428571428571429</v>
      </c>
      <c r="N41" s="85" t="s">
        <v>2636</v>
      </c>
      <c r="O41" s="81">
        <v>4</v>
      </c>
      <c r="P41" s="96" t="s">
        <v>2677</v>
      </c>
      <c r="Q41" s="88">
        <f t="shared" ref="Q41:Q51" si="37">IF(O41/J41&gt;1,100,+O41/J41*100)</f>
        <v>100</v>
      </c>
      <c r="R41" s="89">
        <f t="shared" ref="R41:R51" si="38">+M41*Q41/100</f>
        <v>10.428571428571429</v>
      </c>
      <c r="S41" s="89">
        <f t="shared" ref="S41:S51" si="39">IF(L41&lt;=$AG$1,R41,0)</f>
        <v>10.428571428571429</v>
      </c>
      <c r="T41" s="89">
        <f t="shared" ref="T41:T51" si="40">IF($AG$1&gt;=L41,M41,0)</f>
        <v>10.428571428571429</v>
      </c>
      <c r="U41" s="90" t="str">
        <f t="shared" ref="U41:U51" si="41">IF(W41="CUMPLIDO","SI","NO")</f>
        <v>NO</v>
      </c>
      <c r="V41" s="91" t="str">
        <f>IF(Q41=100,"CUMPLIDO",IF(L41-$AG$1&lt;0,"VENCIDO",IF(L41-$AG$1&lt;=30,"PRÓXIMO A VENCER",IF(Q41&gt;0,"CON AVANCE","EN TERMINO"))))</f>
        <v>CUMPLIDO</v>
      </c>
      <c r="W41" s="91" t="str">
        <f t="shared" ref="W41:W42" si="42">IF(A41&lt;&gt;"",IF(AC41=1,"VENCIDO",IF(AC41=2,"PRÓXIMO A VENCER",IF(AC41=3,"EN TERMINO",IF(AC41=4,"CON AVANCE",IF(AC41=5,"CUMPLIDO",))))),"")</f>
        <v/>
      </c>
      <c r="X41" s="92" t="s">
        <v>2628</v>
      </c>
      <c r="Y41" s="92" t="str">
        <f t="shared" ref="Y41:Y53" si="43">AE41</f>
        <v>H1DP17</v>
      </c>
      <c r="Z41" s="31">
        <f t="shared" si="26"/>
        <v>2</v>
      </c>
      <c r="AA41" s="92" t="str">
        <f t="shared" ref="AA41:AA53" si="44">CONCATENATE(Y41," - ",Z41)</f>
        <v>H1DP17 - 2</v>
      </c>
      <c r="AB41" s="60">
        <f t="shared" si="30"/>
        <v>5</v>
      </c>
      <c r="AC41" s="60">
        <f t="shared" si="31"/>
        <v>5</v>
      </c>
      <c r="AD41" s="60" t="str">
        <f t="shared" si="28"/>
        <v>H1DP17.</v>
      </c>
      <c r="AE41" s="60" t="str">
        <f t="shared" si="32"/>
        <v>H1DP17</v>
      </c>
      <c r="AF41" s="65"/>
      <c r="AG41" s="66"/>
      <c r="AH41" s="67"/>
      <c r="AI41" s="18"/>
      <c r="AJ41" s="19"/>
      <c r="AK41" s="19"/>
      <c r="AL41" s="19"/>
      <c r="AM41" s="19"/>
      <c r="AN41" s="19"/>
      <c r="AO41" s="19"/>
    </row>
    <row r="42" spans="1:41" s="58" customFormat="1" ht="168" customHeight="1" x14ac:dyDescent="0.2">
      <c r="A42" s="79">
        <v>40</v>
      </c>
      <c r="B42" s="90">
        <v>41</v>
      </c>
      <c r="C42" s="79" t="s">
        <v>2459</v>
      </c>
      <c r="D42" s="81" t="s">
        <v>24</v>
      </c>
      <c r="E42" s="96" t="s">
        <v>2638</v>
      </c>
      <c r="F42" s="96" t="s">
        <v>2624</v>
      </c>
      <c r="G42" s="96" t="s">
        <v>2637</v>
      </c>
      <c r="H42" s="96" t="s">
        <v>2634</v>
      </c>
      <c r="I42" s="81" t="s">
        <v>9</v>
      </c>
      <c r="J42" s="81">
        <v>1</v>
      </c>
      <c r="K42" s="100">
        <v>43361</v>
      </c>
      <c r="L42" s="100">
        <v>43434</v>
      </c>
      <c r="M42" s="87">
        <f t="shared" si="34"/>
        <v>10.428571428571429</v>
      </c>
      <c r="N42" s="85" t="s">
        <v>1482</v>
      </c>
      <c r="O42" s="81">
        <v>1</v>
      </c>
      <c r="P42" s="81"/>
      <c r="Q42" s="88">
        <f t="shared" si="37"/>
        <v>100</v>
      </c>
      <c r="R42" s="89">
        <f t="shared" si="38"/>
        <v>10.428571428571429</v>
      </c>
      <c r="S42" s="89">
        <f t="shared" si="39"/>
        <v>10.428571428571429</v>
      </c>
      <c r="T42" s="89">
        <f t="shared" si="40"/>
        <v>10.428571428571429</v>
      </c>
      <c r="U42" s="90" t="str">
        <f t="shared" si="41"/>
        <v>NO</v>
      </c>
      <c r="V42" s="91" t="str">
        <f t="shared" ref="V42:V51" si="45">IF(Q42=100,"CUMPLIDO",IF(L42-$AG$1&lt;0,"VENCIDO",IF(L42-$AG$1&lt;=30,"PRÓXIMO A VENCER",IF(Q42&gt;0,"CON AVANCE","EN TERMINO"))))</f>
        <v>CUMPLIDO</v>
      </c>
      <c r="W42" s="91" t="str">
        <f t="shared" si="42"/>
        <v>VENCIDO</v>
      </c>
      <c r="X42" s="92" t="s">
        <v>2628</v>
      </c>
      <c r="Y42" s="92" t="str">
        <f t="shared" si="43"/>
        <v>H2DP17</v>
      </c>
      <c r="Z42" s="31">
        <f t="shared" si="26"/>
        <v>1</v>
      </c>
      <c r="AA42" s="92" t="str">
        <f t="shared" si="44"/>
        <v>H2DP17 - 1</v>
      </c>
      <c r="AB42" s="60">
        <f t="shared" si="30"/>
        <v>5</v>
      </c>
      <c r="AC42" s="60">
        <f t="shared" si="31"/>
        <v>1</v>
      </c>
      <c r="AD42" s="60" t="str">
        <f t="shared" si="28"/>
        <v>H2DP17.</v>
      </c>
      <c r="AE42" s="60" t="str">
        <f t="shared" si="32"/>
        <v>H2DP17</v>
      </c>
      <c r="AF42" s="65"/>
      <c r="AG42" s="66"/>
      <c r="AH42" s="67"/>
      <c r="AI42" s="18"/>
      <c r="AJ42" s="19"/>
      <c r="AK42" s="19"/>
      <c r="AL42" s="19"/>
      <c r="AM42" s="19"/>
      <c r="AN42" s="19"/>
      <c r="AO42" s="19"/>
    </row>
    <row r="43" spans="1:41" s="58" customFormat="1" ht="168" customHeight="1" x14ac:dyDescent="0.2">
      <c r="A43" s="79"/>
      <c r="B43" s="90">
        <v>42</v>
      </c>
      <c r="C43" s="79"/>
      <c r="D43" s="81" t="s">
        <v>24</v>
      </c>
      <c r="E43" s="96" t="s">
        <v>2639</v>
      </c>
      <c r="F43" s="96" t="s">
        <v>2624</v>
      </c>
      <c r="G43" s="96" t="s">
        <v>2653</v>
      </c>
      <c r="H43" s="96" t="s">
        <v>2654</v>
      </c>
      <c r="I43" s="81" t="s">
        <v>2655</v>
      </c>
      <c r="J43" s="81">
        <v>2</v>
      </c>
      <c r="K43" s="100">
        <v>43361</v>
      </c>
      <c r="L43" s="100">
        <v>43434</v>
      </c>
      <c r="M43" s="87">
        <f t="shared" si="34"/>
        <v>10.428571428571429</v>
      </c>
      <c r="N43" s="85" t="s">
        <v>2640</v>
      </c>
      <c r="O43" s="85">
        <v>0</v>
      </c>
      <c r="P43" s="81"/>
      <c r="Q43" s="88">
        <f t="shared" si="37"/>
        <v>0</v>
      </c>
      <c r="R43" s="89">
        <f t="shared" si="38"/>
        <v>0</v>
      </c>
      <c r="S43" s="89">
        <f t="shared" si="39"/>
        <v>0</v>
      </c>
      <c r="T43" s="89">
        <f t="shared" si="40"/>
        <v>10.428571428571429</v>
      </c>
      <c r="U43" s="90" t="str">
        <f t="shared" si="41"/>
        <v>NO</v>
      </c>
      <c r="V43" s="91" t="str">
        <f t="shared" si="45"/>
        <v>VENCIDO</v>
      </c>
      <c r="W43" s="91" t="str">
        <f t="shared" ref="W43:W51" si="46">IF(A43&lt;&gt;"",IF(AC43=1,"VENCIDO",IF(AC43=2,"PRÓXIMO A VENCER",IF(AC43=3,"EN TERMINO",IF(AC43=4,"CON AVANCE",IF(AC43=5,"CUMPLIDO",))))),"")</f>
        <v/>
      </c>
      <c r="X43" s="92" t="s">
        <v>2628</v>
      </c>
      <c r="Y43" s="92" t="str">
        <f t="shared" si="43"/>
        <v>H2DP17</v>
      </c>
      <c r="Z43" s="31">
        <f t="shared" si="26"/>
        <v>2</v>
      </c>
      <c r="AA43" s="92" t="str">
        <f t="shared" si="44"/>
        <v>H2DP17 - 2</v>
      </c>
      <c r="AB43" s="60">
        <f t="shared" si="30"/>
        <v>1</v>
      </c>
      <c r="AC43" s="60">
        <f t="shared" si="31"/>
        <v>1</v>
      </c>
      <c r="AD43" s="60" t="str">
        <f t="shared" si="28"/>
        <v>H2DP17.</v>
      </c>
      <c r="AE43" s="60" t="str">
        <f t="shared" si="32"/>
        <v>H2DP17</v>
      </c>
      <c r="AF43" s="65"/>
      <c r="AG43" s="66"/>
      <c r="AH43" s="67"/>
      <c r="AI43" s="18"/>
      <c r="AJ43" s="19"/>
      <c r="AK43" s="19"/>
      <c r="AL43" s="19"/>
      <c r="AM43" s="19"/>
      <c r="AN43" s="19"/>
      <c r="AO43" s="19"/>
    </row>
    <row r="44" spans="1:41" s="58" customFormat="1" ht="168" customHeight="1" x14ac:dyDescent="0.2">
      <c r="A44" s="79">
        <v>41</v>
      </c>
      <c r="B44" s="90">
        <v>43</v>
      </c>
      <c r="C44" s="79" t="s">
        <v>2459</v>
      </c>
      <c r="D44" s="81" t="s">
        <v>24</v>
      </c>
      <c r="E44" s="96" t="s">
        <v>2641</v>
      </c>
      <c r="F44" s="96" t="s">
        <v>2624</v>
      </c>
      <c r="G44" s="96" t="s">
        <v>2637</v>
      </c>
      <c r="H44" s="96" t="s">
        <v>2634</v>
      </c>
      <c r="I44" s="81" t="s">
        <v>9</v>
      </c>
      <c r="J44" s="81">
        <v>1</v>
      </c>
      <c r="K44" s="100">
        <v>43361</v>
      </c>
      <c r="L44" s="100">
        <v>43434</v>
      </c>
      <c r="M44" s="87">
        <f t="shared" si="34"/>
        <v>10.428571428571429</v>
      </c>
      <c r="N44" s="85" t="s">
        <v>1482</v>
      </c>
      <c r="O44" s="81">
        <v>1</v>
      </c>
      <c r="P44" s="81"/>
      <c r="Q44" s="88">
        <f t="shared" si="37"/>
        <v>100</v>
      </c>
      <c r="R44" s="89">
        <f t="shared" si="38"/>
        <v>10.428571428571429</v>
      </c>
      <c r="S44" s="89">
        <f t="shared" si="39"/>
        <v>10.428571428571429</v>
      </c>
      <c r="T44" s="89">
        <f t="shared" si="40"/>
        <v>10.428571428571429</v>
      </c>
      <c r="U44" s="90" t="str">
        <f t="shared" si="41"/>
        <v>NO</v>
      </c>
      <c r="V44" s="91" t="str">
        <f t="shared" si="45"/>
        <v>CUMPLIDO</v>
      </c>
      <c r="W44" s="91" t="str">
        <f t="shared" si="46"/>
        <v>VENCIDO</v>
      </c>
      <c r="X44" s="92" t="s">
        <v>2628</v>
      </c>
      <c r="Y44" s="92" t="str">
        <f t="shared" si="43"/>
        <v>H3DP17</v>
      </c>
      <c r="Z44" s="31">
        <f t="shared" si="26"/>
        <v>1</v>
      </c>
      <c r="AA44" s="92" t="str">
        <f t="shared" si="44"/>
        <v>H3DP17 - 1</v>
      </c>
      <c r="AB44" s="60">
        <f t="shared" si="30"/>
        <v>5</v>
      </c>
      <c r="AC44" s="60">
        <f t="shared" si="31"/>
        <v>1</v>
      </c>
      <c r="AD44" s="60" t="str">
        <f t="shared" si="28"/>
        <v>H3DP17.</v>
      </c>
      <c r="AE44" s="60" t="str">
        <f t="shared" si="32"/>
        <v>H3DP17</v>
      </c>
      <c r="AF44" s="65"/>
      <c r="AG44" s="66"/>
      <c r="AH44" s="67"/>
      <c r="AI44" s="18"/>
      <c r="AJ44" s="19"/>
      <c r="AK44" s="19"/>
      <c r="AL44" s="19"/>
      <c r="AM44" s="19"/>
      <c r="AN44" s="19"/>
      <c r="AO44" s="19"/>
    </row>
    <row r="45" spans="1:41" s="58" customFormat="1" ht="168" customHeight="1" x14ac:dyDescent="0.2">
      <c r="A45" s="79"/>
      <c r="B45" s="90">
        <v>44</v>
      </c>
      <c r="C45" s="79"/>
      <c r="D45" s="81" t="s">
        <v>24</v>
      </c>
      <c r="E45" s="96" t="s">
        <v>2642</v>
      </c>
      <c r="F45" s="96" t="s">
        <v>2624</v>
      </c>
      <c r="G45" s="96" t="s">
        <v>2651</v>
      </c>
      <c r="H45" s="96" t="s">
        <v>2652</v>
      </c>
      <c r="I45" s="81" t="s">
        <v>2635</v>
      </c>
      <c r="J45" s="81">
        <v>4</v>
      </c>
      <c r="K45" s="100">
        <v>43361</v>
      </c>
      <c r="L45" s="100">
        <v>43434</v>
      </c>
      <c r="M45" s="87">
        <f t="shared" si="34"/>
        <v>10.428571428571429</v>
      </c>
      <c r="N45" s="85" t="s">
        <v>2636</v>
      </c>
      <c r="O45" s="81">
        <v>4</v>
      </c>
      <c r="P45" s="96" t="s">
        <v>2677</v>
      </c>
      <c r="Q45" s="88">
        <f t="shared" si="37"/>
        <v>100</v>
      </c>
      <c r="R45" s="89">
        <f t="shared" si="38"/>
        <v>10.428571428571429</v>
      </c>
      <c r="S45" s="89">
        <f t="shared" si="39"/>
        <v>10.428571428571429</v>
      </c>
      <c r="T45" s="89">
        <f t="shared" si="40"/>
        <v>10.428571428571429</v>
      </c>
      <c r="U45" s="90" t="str">
        <f t="shared" si="41"/>
        <v>NO</v>
      </c>
      <c r="V45" s="91" t="str">
        <f t="shared" si="45"/>
        <v>CUMPLIDO</v>
      </c>
      <c r="W45" s="91" t="str">
        <f t="shared" si="46"/>
        <v/>
      </c>
      <c r="X45" s="92" t="s">
        <v>2628</v>
      </c>
      <c r="Y45" s="92" t="str">
        <f t="shared" si="43"/>
        <v>H3DP17</v>
      </c>
      <c r="Z45" s="92">
        <f t="shared" ref="Z45:Z53" si="47">IF(A45&lt;&gt;"",1,Z44+1)</f>
        <v>2</v>
      </c>
      <c r="AA45" s="92" t="str">
        <f t="shared" si="44"/>
        <v>H3DP17 - 2</v>
      </c>
      <c r="AB45" s="60">
        <f t="shared" si="30"/>
        <v>5</v>
      </c>
      <c r="AC45" s="60">
        <f t="shared" si="31"/>
        <v>1</v>
      </c>
      <c r="AD45" s="60" t="str">
        <f t="shared" si="28"/>
        <v>H3DP17.</v>
      </c>
      <c r="AE45" s="60" t="str">
        <f t="shared" si="32"/>
        <v>H3DP17</v>
      </c>
      <c r="AF45" s="65"/>
      <c r="AG45" s="66"/>
      <c r="AH45" s="67"/>
      <c r="AI45" s="18"/>
      <c r="AJ45" s="19"/>
      <c r="AK45" s="19"/>
      <c r="AL45" s="19"/>
      <c r="AM45" s="19"/>
      <c r="AN45" s="19"/>
      <c r="AO45" s="19"/>
    </row>
    <row r="46" spans="1:41" s="58" customFormat="1" ht="168" customHeight="1" x14ac:dyDescent="0.2">
      <c r="A46" s="79"/>
      <c r="B46" s="90">
        <v>45</v>
      </c>
      <c r="C46" s="79"/>
      <c r="D46" s="81" t="s">
        <v>24</v>
      </c>
      <c r="E46" s="96" t="s">
        <v>2643</v>
      </c>
      <c r="F46" s="96" t="s">
        <v>2624</v>
      </c>
      <c r="G46" s="96" t="s">
        <v>2656</v>
      </c>
      <c r="H46" s="96" t="s">
        <v>2654</v>
      </c>
      <c r="I46" s="81" t="s">
        <v>2655</v>
      </c>
      <c r="J46" s="81">
        <v>2</v>
      </c>
      <c r="K46" s="100">
        <v>43361</v>
      </c>
      <c r="L46" s="100">
        <v>43434</v>
      </c>
      <c r="M46" s="87">
        <f t="shared" si="34"/>
        <v>10.428571428571429</v>
      </c>
      <c r="N46" s="85" t="s">
        <v>2640</v>
      </c>
      <c r="O46" s="85">
        <v>0</v>
      </c>
      <c r="P46" s="81"/>
      <c r="Q46" s="88">
        <f t="shared" si="37"/>
        <v>0</v>
      </c>
      <c r="R46" s="89">
        <f t="shared" si="38"/>
        <v>0</v>
      </c>
      <c r="S46" s="89">
        <f t="shared" si="39"/>
        <v>0</v>
      </c>
      <c r="T46" s="89">
        <f t="shared" si="40"/>
        <v>10.428571428571429</v>
      </c>
      <c r="U46" s="90" t="str">
        <f t="shared" si="41"/>
        <v>NO</v>
      </c>
      <c r="V46" s="91" t="str">
        <f t="shared" si="45"/>
        <v>VENCIDO</v>
      </c>
      <c r="W46" s="91" t="str">
        <f t="shared" si="46"/>
        <v/>
      </c>
      <c r="X46" s="92" t="s">
        <v>2628</v>
      </c>
      <c r="Y46" s="92" t="str">
        <f t="shared" si="43"/>
        <v>H3DP17</v>
      </c>
      <c r="Z46" s="92">
        <f t="shared" si="47"/>
        <v>3</v>
      </c>
      <c r="AA46" s="92" t="str">
        <f t="shared" si="44"/>
        <v>H3DP17 - 3</v>
      </c>
      <c r="AB46" s="60">
        <f t="shared" si="30"/>
        <v>1</v>
      </c>
      <c r="AC46" s="60">
        <f t="shared" si="31"/>
        <v>1</v>
      </c>
      <c r="AD46" s="60" t="str">
        <f t="shared" si="28"/>
        <v>H3DP17.</v>
      </c>
      <c r="AE46" s="60" t="str">
        <f t="shared" si="32"/>
        <v>H3DP17</v>
      </c>
      <c r="AF46" s="65"/>
      <c r="AG46" s="66"/>
      <c r="AH46" s="67"/>
      <c r="AI46" s="18"/>
      <c r="AJ46" s="19"/>
      <c r="AK46" s="19"/>
      <c r="AL46" s="19"/>
      <c r="AM46" s="19"/>
      <c r="AN46" s="19"/>
      <c r="AO46" s="19"/>
    </row>
    <row r="47" spans="1:41" s="58" customFormat="1" ht="168" customHeight="1" x14ac:dyDescent="0.2">
      <c r="A47" s="79">
        <v>42</v>
      </c>
      <c r="B47" s="90">
        <v>46</v>
      </c>
      <c r="C47" s="79" t="s">
        <v>2459</v>
      </c>
      <c r="D47" s="81" t="s">
        <v>24</v>
      </c>
      <c r="E47" s="96" t="s">
        <v>2644</v>
      </c>
      <c r="F47" s="96" t="s">
        <v>2624</v>
      </c>
      <c r="G47" s="96" t="s">
        <v>2637</v>
      </c>
      <c r="H47" s="96" t="s">
        <v>2634</v>
      </c>
      <c r="I47" s="81" t="s">
        <v>9</v>
      </c>
      <c r="J47" s="81">
        <v>1</v>
      </c>
      <c r="K47" s="100">
        <v>43361</v>
      </c>
      <c r="L47" s="100">
        <v>43434</v>
      </c>
      <c r="M47" s="87">
        <f t="shared" si="34"/>
        <v>10.428571428571429</v>
      </c>
      <c r="N47" s="85" t="s">
        <v>28</v>
      </c>
      <c r="O47" s="81">
        <v>1</v>
      </c>
      <c r="P47" s="81"/>
      <c r="Q47" s="88">
        <f t="shared" si="37"/>
        <v>100</v>
      </c>
      <c r="R47" s="89">
        <f t="shared" si="38"/>
        <v>10.428571428571429</v>
      </c>
      <c r="S47" s="89">
        <f t="shared" si="39"/>
        <v>10.428571428571429</v>
      </c>
      <c r="T47" s="89">
        <f t="shared" si="40"/>
        <v>10.428571428571429</v>
      </c>
      <c r="U47" s="90" t="str">
        <f t="shared" si="41"/>
        <v>NO</v>
      </c>
      <c r="V47" s="91" t="str">
        <f t="shared" si="45"/>
        <v>CUMPLIDO</v>
      </c>
      <c r="W47" s="91" t="str">
        <f t="shared" si="46"/>
        <v>VENCIDO</v>
      </c>
      <c r="X47" s="92" t="s">
        <v>2628</v>
      </c>
      <c r="Y47" s="92" t="str">
        <f t="shared" si="43"/>
        <v>H4DP17</v>
      </c>
      <c r="Z47" s="92">
        <f t="shared" si="47"/>
        <v>1</v>
      </c>
      <c r="AA47" s="92" t="str">
        <f t="shared" si="44"/>
        <v>H4DP17 - 1</v>
      </c>
      <c r="AB47" s="60">
        <f t="shared" si="30"/>
        <v>5</v>
      </c>
      <c r="AC47" s="60">
        <f t="shared" si="31"/>
        <v>1</v>
      </c>
      <c r="AD47" s="60" t="str">
        <f t="shared" si="28"/>
        <v>H4DP17.</v>
      </c>
      <c r="AE47" s="60" t="str">
        <f t="shared" si="32"/>
        <v>H4DP17</v>
      </c>
      <c r="AF47" s="65"/>
      <c r="AG47" s="66"/>
      <c r="AH47" s="67"/>
      <c r="AI47" s="18"/>
      <c r="AJ47" s="19"/>
      <c r="AK47" s="19"/>
      <c r="AL47" s="19"/>
      <c r="AM47" s="19"/>
      <c r="AN47" s="19"/>
      <c r="AO47" s="19"/>
    </row>
    <row r="48" spans="1:41" s="58" customFormat="1" ht="168" customHeight="1" x14ac:dyDescent="0.2">
      <c r="A48" s="79"/>
      <c r="B48" s="90">
        <v>47</v>
      </c>
      <c r="C48" s="79"/>
      <c r="D48" s="81" t="s">
        <v>24</v>
      </c>
      <c r="E48" s="96" t="s">
        <v>2645</v>
      </c>
      <c r="F48" s="96" t="s">
        <v>2624</v>
      </c>
      <c r="G48" s="96" t="s">
        <v>2657</v>
      </c>
      <c r="H48" s="96" t="s">
        <v>2654</v>
      </c>
      <c r="I48" s="81" t="s">
        <v>2655</v>
      </c>
      <c r="J48" s="81">
        <v>2</v>
      </c>
      <c r="K48" s="100">
        <v>43361</v>
      </c>
      <c r="L48" s="100">
        <v>43434</v>
      </c>
      <c r="M48" s="87">
        <f t="shared" si="34"/>
        <v>10.428571428571429</v>
      </c>
      <c r="N48" s="85" t="s">
        <v>2640</v>
      </c>
      <c r="O48" s="85">
        <v>0</v>
      </c>
      <c r="P48" s="81"/>
      <c r="Q48" s="88">
        <f t="shared" si="37"/>
        <v>0</v>
      </c>
      <c r="R48" s="89">
        <f t="shared" si="38"/>
        <v>0</v>
      </c>
      <c r="S48" s="89">
        <f t="shared" si="39"/>
        <v>0</v>
      </c>
      <c r="T48" s="89">
        <f t="shared" si="40"/>
        <v>10.428571428571429</v>
      </c>
      <c r="U48" s="90" t="str">
        <f t="shared" si="41"/>
        <v>NO</v>
      </c>
      <c r="V48" s="91" t="str">
        <f t="shared" si="45"/>
        <v>VENCIDO</v>
      </c>
      <c r="W48" s="91" t="str">
        <f t="shared" si="46"/>
        <v/>
      </c>
      <c r="X48" s="92" t="s">
        <v>2628</v>
      </c>
      <c r="Y48" s="92" t="str">
        <f t="shared" si="43"/>
        <v>H4DP17</v>
      </c>
      <c r="Z48" s="92">
        <f t="shared" si="47"/>
        <v>2</v>
      </c>
      <c r="AA48" s="92" t="str">
        <f t="shared" si="44"/>
        <v>H4DP17 - 2</v>
      </c>
      <c r="AB48" s="60">
        <f t="shared" si="30"/>
        <v>1</v>
      </c>
      <c r="AC48" s="60">
        <f t="shared" si="31"/>
        <v>1</v>
      </c>
      <c r="AD48" s="60" t="str">
        <f t="shared" si="28"/>
        <v>H4DP17.</v>
      </c>
      <c r="AE48" s="60" t="str">
        <f t="shared" si="32"/>
        <v>H4DP17</v>
      </c>
      <c r="AF48" s="65"/>
      <c r="AG48" s="66"/>
      <c r="AH48" s="67"/>
      <c r="AI48" s="18"/>
      <c r="AJ48" s="19"/>
      <c r="AK48" s="19"/>
      <c r="AL48" s="19"/>
      <c r="AM48" s="19"/>
      <c r="AN48" s="19"/>
      <c r="AO48" s="19"/>
    </row>
    <row r="49" spans="1:41" s="58" customFormat="1" ht="168" customHeight="1" x14ac:dyDescent="0.2">
      <c r="A49" s="79">
        <v>43</v>
      </c>
      <c r="B49" s="90">
        <v>48</v>
      </c>
      <c r="C49" s="79" t="s">
        <v>2459</v>
      </c>
      <c r="D49" s="81" t="s">
        <v>24</v>
      </c>
      <c r="E49" s="96" t="s">
        <v>2625</v>
      </c>
      <c r="F49" s="96" t="s">
        <v>2626</v>
      </c>
      <c r="G49" s="96" t="s">
        <v>2646</v>
      </c>
      <c r="H49" s="96" t="s">
        <v>2634</v>
      </c>
      <c r="I49" s="81" t="s">
        <v>9</v>
      </c>
      <c r="J49" s="81">
        <v>1</v>
      </c>
      <c r="K49" s="100">
        <v>43361</v>
      </c>
      <c r="L49" s="100">
        <v>43434</v>
      </c>
      <c r="M49" s="87">
        <f t="shared" si="34"/>
        <v>10.428571428571429</v>
      </c>
      <c r="N49" s="85" t="s">
        <v>28</v>
      </c>
      <c r="O49" s="85">
        <v>0</v>
      </c>
      <c r="P49" s="81"/>
      <c r="Q49" s="88">
        <f t="shared" si="37"/>
        <v>0</v>
      </c>
      <c r="R49" s="89">
        <f t="shared" si="38"/>
        <v>0</v>
      </c>
      <c r="S49" s="89">
        <f t="shared" si="39"/>
        <v>0</v>
      </c>
      <c r="T49" s="89">
        <f t="shared" si="40"/>
        <v>10.428571428571429</v>
      </c>
      <c r="U49" s="90" t="str">
        <f t="shared" si="41"/>
        <v>NO</v>
      </c>
      <c r="V49" s="91" t="str">
        <f t="shared" si="45"/>
        <v>VENCIDO</v>
      </c>
      <c r="W49" s="91" t="str">
        <f t="shared" si="46"/>
        <v>VENCIDO</v>
      </c>
      <c r="X49" s="92" t="s">
        <v>2628</v>
      </c>
      <c r="Y49" s="92" t="str">
        <f t="shared" si="43"/>
        <v>H5DP17</v>
      </c>
      <c r="Z49" s="92">
        <f t="shared" si="47"/>
        <v>1</v>
      </c>
      <c r="AA49" s="92" t="str">
        <f t="shared" si="44"/>
        <v>H5DP17 - 1</v>
      </c>
      <c r="AB49" s="60">
        <f t="shared" si="30"/>
        <v>1</v>
      </c>
      <c r="AC49" s="60">
        <f t="shared" si="31"/>
        <v>1</v>
      </c>
      <c r="AD49" s="60" t="str">
        <f t="shared" si="28"/>
        <v>H5DP17.</v>
      </c>
      <c r="AE49" s="60" t="str">
        <f t="shared" si="32"/>
        <v>H5DP17</v>
      </c>
      <c r="AF49" s="65"/>
      <c r="AG49" s="66"/>
      <c r="AH49" s="67"/>
      <c r="AI49" s="18"/>
      <c r="AJ49" s="19"/>
      <c r="AK49" s="19"/>
      <c r="AL49" s="19"/>
      <c r="AM49" s="19"/>
      <c r="AN49" s="19"/>
      <c r="AO49" s="19"/>
    </row>
    <row r="50" spans="1:41" s="58" customFormat="1" ht="168" customHeight="1" x14ac:dyDescent="0.2">
      <c r="A50" s="79">
        <v>44</v>
      </c>
      <c r="B50" s="90">
        <v>49</v>
      </c>
      <c r="C50" s="79" t="s">
        <v>2461</v>
      </c>
      <c r="D50" s="81" t="s">
        <v>24</v>
      </c>
      <c r="E50" s="96" t="s">
        <v>2647</v>
      </c>
      <c r="F50" s="96" t="s">
        <v>2627</v>
      </c>
      <c r="G50" s="96" t="s">
        <v>2637</v>
      </c>
      <c r="H50" s="96" t="s">
        <v>2634</v>
      </c>
      <c r="I50" s="81" t="s">
        <v>9</v>
      </c>
      <c r="J50" s="81">
        <v>1</v>
      </c>
      <c r="K50" s="100">
        <v>43361</v>
      </c>
      <c r="L50" s="100">
        <v>43434</v>
      </c>
      <c r="M50" s="87">
        <f t="shared" si="34"/>
        <v>10.428571428571429</v>
      </c>
      <c r="N50" s="85" t="s">
        <v>1406</v>
      </c>
      <c r="O50" s="81">
        <v>1</v>
      </c>
      <c r="P50" s="81"/>
      <c r="Q50" s="88">
        <f t="shared" si="37"/>
        <v>100</v>
      </c>
      <c r="R50" s="89">
        <f t="shared" si="38"/>
        <v>10.428571428571429</v>
      </c>
      <c r="S50" s="89">
        <f t="shared" si="39"/>
        <v>10.428571428571429</v>
      </c>
      <c r="T50" s="89">
        <f t="shared" si="40"/>
        <v>10.428571428571429</v>
      </c>
      <c r="U50" s="90" t="str">
        <f t="shared" si="41"/>
        <v>NO</v>
      </c>
      <c r="V50" s="91" t="str">
        <f t="shared" si="45"/>
        <v>CUMPLIDO</v>
      </c>
      <c r="W50" s="91" t="str">
        <f t="shared" si="46"/>
        <v>VENCIDO</v>
      </c>
      <c r="X50" s="92" t="s">
        <v>2628</v>
      </c>
      <c r="Y50" s="92" t="str">
        <f t="shared" si="43"/>
        <v>H6DP17</v>
      </c>
      <c r="Z50" s="92">
        <f t="shared" si="47"/>
        <v>1</v>
      </c>
      <c r="AA50" s="92" t="str">
        <f t="shared" si="44"/>
        <v>H6DP17 - 1</v>
      </c>
      <c r="AB50" s="60">
        <f t="shared" si="30"/>
        <v>5</v>
      </c>
      <c r="AC50" s="60">
        <f t="shared" si="31"/>
        <v>1</v>
      </c>
      <c r="AD50" s="60" t="str">
        <f t="shared" si="28"/>
        <v>H6DP17.</v>
      </c>
      <c r="AE50" s="60" t="str">
        <f t="shared" si="32"/>
        <v>H6DP17</v>
      </c>
      <c r="AF50" s="65"/>
      <c r="AG50" s="66"/>
      <c r="AH50" s="67"/>
      <c r="AI50" s="18"/>
      <c r="AJ50" s="19"/>
      <c r="AK50" s="19"/>
      <c r="AL50" s="19"/>
      <c r="AM50" s="19"/>
      <c r="AN50" s="19"/>
      <c r="AO50" s="19"/>
    </row>
    <row r="51" spans="1:41" s="58" customFormat="1" ht="168" customHeight="1" x14ac:dyDescent="0.2">
      <c r="A51" s="79"/>
      <c r="B51" s="90">
        <v>50</v>
      </c>
      <c r="C51" s="79"/>
      <c r="D51" s="81" t="s">
        <v>24</v>
      </c>
      <c r="E51" s="96" t="s">
        <v>2648</v>
      </c>
      <c r="F51" s="96" t="s">
        <v>2627</v>
      </c>
      <c r="G51" s="96" t="s">
        <v>2657</v>
      </c>
      <c r="H51" s="96" t="s">
        <v>2654</v>
      </c>
      <c r="I51" s="81" t="s">
        <v>2655</v>
      </c>
      <c r="J51" s="81">
        <v>2</v>
      </c>
      <c r="K51" s="100">
        <v>43361</v>
      </c>
      <c r="L51" s="100">
        <v>43434</v>
      </c>
      <c r="M51" s="87">
        <f t="shared" si="34"/>
        <v>10.428571428571429</v>
      </c>
      <c r="N51" s="85" t="s">
        <v>2640</v>
      </c>
      <c r="O51" s="85">
        <v>0</v>
      </c>
      <c r="P51" s="81"/>
      <c r="Q51" s="88">
        <f t="shared" si="37"/>
        <v>0</v>
      </c>
      <c r="R51" s="89">
        <f t="shared" si="38"/>
        <v>0</v>
      </c>
      <c r="S51" s="89">
        <f t="shared" si="39"/>
        <v>0</v>
      </c>
      <c r="T51" s="89">
        <f t="shared" si="40"/>
        <v>10.428571428571429</v>
      </c>
      <c r="U51" s="90" t="str">
        <f t="shared" si="41"/>
        <v>NO</v>
      </c>
      <c r="V51" s="91" t="str">
        <f t="shared" si="45"/>
        <v>VENCIDO</v>
      </c>
      <c r="W51" s="91" t="str">
        <f t="shared" si="46"/>
        <v/>
      </c>
      <c r="X51" s="92" t="s">
        <v>2628</v>
      </c>
      <c r="Y51" s="92" t="str">
        <f t="shared" si="43"/>
        <v>H6DP17</v>
      </c>
      <c r="Z51" s="92">
        <f t="shared" si="47"/>
        <v>2</v>
      </c>
      <c r="AA51" s="92" t="str">
        <f t="shared" si="44"/>
        <v>H6DP17 - 2</v>
      </c>
      <c r="AB51" s="60">
        <f t="shared" si="30"/>
        <v>1</v>
      </c>
      <c r="AC51" s="60">
        <f t="shared" si="31"/>
        <v>1</v>
      </c>
      <c r="AD51" s="60" t="str">
        <f t="shared" si="28"/>
        <v>H6DP17.</v>
      </c>
      <c r="AE51" s="60" t="str">
        <f t="shared" si="32"/>
        <v>H6DP17</v>
      </c>
      <c r="AF51" s="65"/>
      <c r="AG51" s="66"/>
      <c r="AH51" s="67"/>
      <c r="AI51" s="18"/>
      <c r="AJ51" s="19"/>
      <c r="AK51" s="19"/>
      <c r="AL51" s="19"/>
      <c r="AM51" s="19"/>
      <c r="AN51" s="19"/>
      <c r="AO51" s="19"/>
    </row>
    <row r="52" spans="1:41" s="58" customFormat="1" ht="168" customHeight="1" x14ac:dyDescent="0.2">
      <c r="A52" s="79">
        <v>45</v>
      </c>
      <c r="B52" s="90">
        <v>51</v>
      </c>
      <c r="C52" s="79" t="s">
        <v>2461</v>
      </c>
      <c r="D52" s="81" t="s">
        <v>24</v>
      </c>
      <c r="E52" s="96" t="s">
        <v>2649</v>
      </c>
      <c r="F52" s="96" t="s">
        <v>2624</v>
      </c>
      <c r="G52" s="96" t="s">
        <v>2637</v>
      </c>
      <c r="H52" s="96" t="s">
        <v>2634</v>
      </c>
      <c r="I52" s="81" t="s">
        <v>9</v>
      </c>
      <c r="J52" s="81">
        <v>1</v>
      </c>
      <c r="K52" s="100">
        <v>43361</v>
      </c>
      <c r="L52" s="100">
        <v>43434</v>
      </c>
      <c r="M52" s="87">
        <f t="shared" si="34"/>
        <v>10.428571428571429</v>
      </c>
      <c r="N52" s="85" t="s">
        <v>28</v>
      </c>
      <c r="O52" s="85">
        <v>1</v>
      </c>
      <c r="P52" s="81"/>
      <c r="Q52" s="88">
        <f t="shared" ref="Q52" si="48">IF(O52/J52&gt;1,100,+O52/J52*100)</f>
        <v>100</v>
      </c>
      <c r="R52" s="89">
        <f t="shared" ref="R52" si="49">+M52*Q52/100</f>
        <v>10.428571428571429</v>
      </c>
      <c r="S52" s="89">
        <f t="shared" ref="S52" si="50">IF(L52&lt;=$AG$1,R52,0)</f>
        <v>10.428571428571429</v>
      </c>
      <c r="T52" s="89">
        <f t="shared" ref="T52" si="51">IF($AG$1&gt;=L52,M52,0)</f>
        <v>10.428571428571429</v>
      </c>
      <c r="U52" s="90" t="str">
        <f t="shared" ref="U52:U67" si="52">IF(W52="CUMPLIDO","SI","NO")</f>
        <v>NO</v>
      </c>
      <c r="V52" s="91" t="str">
        <f t="shared" ref="V52" si="53">IF(Q52=100,"CUMPLIDO",IF(L52-$AG$1&lt;0,"VENCIDO",IF(L52-$AG$1&lt;=30,"PRÓXIMO A VENCER",IF(Q52&gt;0,"CON AVANCE","EN TERMINO"))))</f>
        <v>CUMPLIDO</v>
      </c>
      <c r="W52" s="91" t="str">
        <f t="shared" ref="W52" si="54">IF(A52&lt;&gt;"",IF(AC52=1,"VENCIDO",IF(AC52=2,"PRÓXIMO A VENCER",IF(AC52=3,"EN TERMINO",IF(AC52=4,"CON AVANCE",IF(AC52=5,"CUMPLIDO",))))),"")</f>
        <v>VENCIDO</v>
      </c>
      <c r="X52" s="92" t="s">
        <v>2628</v>
      </c>
      <c r="Y52" s="92" t="str">
        <f t="shared" si="43"/>
        <v>H7DP17</v>
      </c>
      <c r="Z52" s="92">
        <f t="shared" si="47"/>
        <v>1</v>
      </c>
      <c r="AA52" s="92" t="str">
        <f t="shared" si="44"/>
        <v>H7DP17 - 1</v>
      </c>
      <c r="AB52" s="60">
        <f t="shared" si="30"/>
        <v>5</v>
      </c>
      <c r="AC52" s="60">
        <f t="shared" si="31"/>
        <v>1</v>
      </c>
      <c r="AD52" s="60" t="str">
        <f t="shared" si="28"/>
        <v>H7DP17.</v>
      </c>
      <c r="AE52" s="60" t="str">
        <f t="shared" si="32"/>
        <v>H7DP17</v>
      </c>
      <c r="AF52" s="65"/>
      <c r="AG52" s="66"/>
      <c r="AH52" s="67"/>
      <c r="AI52" s="18"/>
      <c r="AJ52" s="19"/>
      <c r="AK52" s="19"/>
      <c r="AL52" s="19"/>
      <c r="AM52" s="19"/>
      <c r="AN52" s="19"/>
      <c r="AO52" s="19"/>
    </row>
    <row r="53" spans="1:41" s="58" customFormat="1" ht="168" customHeight="1" x14ac:dyDescent="0.2">
      <c r="A53" s="79"/>
      <c r="B53" s="90">
        <v>52</v>
      </c>
      <c r="C53" s="79"/>
      <c r="D53" s="81" t="s">
        <v>24</v>
      </c>
      <c r="E53" s="96" t="s">
        <v>2650</v>
      </c>
      <c r="F53" s="96" t="s">
        <v>2624</v>
      </c>
      <c r="G53" s="96" t="s">
        <v>2657</v>
      </c>
      <c r="H53" s="96" t="s">
        <v>2654</v>
      </c>
      <c r="I53" s="81" t="s">
        <v>2655</v>
      </c>
      <c r="J53" s="81">
        <v>2</v>
      </c>
      <c r="K53" s="100">
        <v>43361</v>
      </c>
      <c r="L53" s="100">
        <v>43434</v>
      </c>
      <c r="M53" s="87">
        <f t="shared" si="34"/>
        <v>10.428571428571429</v>
      </c>
      <c r="N53" s="85" t="s">
        <v>2640</v>
      </c>
      <c r="O53" s="85">
        <v>0</v>
      </c>
      <c r="P53" s="81"/>
      <c r="Q53" s="88">
        <f t="shared" ref="Q53" si="55">IF(O53/J53&gt;1,100,+O53/J53*100)</f>
        <v>0</v>
      </c>
      <c r="R53" s="89">
        <f t="shared" ref="R53" si="56">+M53*Q53/100</f>
        <v>0</v>
      </c>
      <c r="S53" s="89">
        <f t="shared" ref="S53" si="57">IF(L53&lt;=$AG$1,R53,0)</f>
        <v>0</v>
      </c>
      <c r="T53" s="89">
        <f t="shared" ref="T53" si="58">IF($AG$1&gt;=L53,M53,0)</f>
        <v>10.428571428571429</v>
      </c>
      <c r="U53" s="90" t="str">
        <f t="shared" ref="U53" si="59">IF(W53="CUMPLIDO","SI","NO")</f>
        <v>NO</v>
      </c>
      <c r="V53" s="91" t="str">
        <f t="shared" ref="V53" si="60">IF(Q53=100,"CUMPLIDO",IF(L53-$AG$1&lt;0,"VENCIDO",IF(L53-$AG$1&lt;=30,"PRÓXIMO A VENCER",IF(Q53&gt;0,"CON AVANCE","EN TERMINO"))))</f>
        <v>VENCIDO</v>
      </c>
      <c r="W53" s="91" t="str">
        <f t="shared" ref="W53" si="61">IF(A53&lt;&gt;"",IF(AC53=1,"VENCIDO",IF(AC53=2,"PRÓXIMO A VENCER",IF(AC53=3,"EN TERMINO",IF(AC53=4,"CON AVANCE",IF(AC53=5,"CUMPLIDO",))))),"")</f>
        <v/>
      </c>
      <c r="X53" s="92" t="s">
        <v>2628</v>
      </c>
      <c r="Y53" s="92" t="str">
        <f t="shared" si="43"/>
        <v>H7DP17</v>
      </c>
      <c r="Z53" s="92">
        <f t="shared" si="47"/>
        <v>2</v>
      </c>
      <c r="AA53" s="92" t="str">
        <f t="shared" si="44"/>
        <v>H7DP17 - 2</v>
      </c>
      <c r="AB53" s="60">
        <f t="shared" si="30"/>
        <v>1</v>
      </c>
      <c r="AC53" s="60">
        <f t="shared" si="31"/>
        <v>1</v>
      </c>
      <c r="AD53" s="60" t="str">
        <f t="shared" si="28"/>
        <v>H7DP17.</v>
      </c>
      <c r="AE53" s="60" t="str">
        <f t="shared" si="32"/>
        <v>H7DP17</v>
      </c>
      <c r="AF53" s="65"/>
      <c r="AG53" s="66"/>
      <c r="AH53" s="67"/>
      <c r="AI53" s="18"/>
      <c r="AJ53" s="19"/>
      <c r="AK53" s="19"/>
      <c r="AL53" s="19"/>
      <c r="AM53" s="19"/>
      <c r="AN53" s="19"/>
      <c r="AO53" s="19"/>
    </row>
    <row r="54" spans="1:41" s="30" customFormat="1" ht="168" customHeight="1" x14ac:dyDescent="0.2">
      <c r="A54" s="79">
        <v>46</v>
      </c>
      <c r="B54" s="90">
        <v>53</v>
      </c>
      <c r="C54" s="79" t="s">
        <v>2461</v>
      </c>
      <c r="D54" s="85" t="s">
        <v>131</v>
      </c>
      <c r="E54" s="84" t="s">
        <v>2253</v>
      </c>
      <c r="F54" s="84" t="s">
        <v>2254</v>
      </c>
      <c r="G54" s="84" t="s">
        <v>2255</v>
      </c>
      <c r="H54" s="84" t="s">
        <v>2256</v>
      </c>
      <c r="I54" s="85" t="s">
        <v>2257</v>
      </c>
      <c r="J54" s="85">
        <v>2</v>
      </c>
      <c r="K54" s="86">
        <v>43313</v>
      </c>
      <c r="L54" s="86">
        <v>43404</v>
      </c>
      <c r="M54" s="87">
        <f t="shared" ref="M54:M115" si="62">(+L54-K54)/7</f>
        <v>13</v>
      </c>
      <c r="N54" s="85" t="s">
        <v>1482</v>
      </c>
      <c r="O54" s="81">
        <v>2</v>
      </c>
      <c r="P54" s="81"/>
      <c r="Q54" s="88">
        <f>IF(O54/J54&gt;1,100,+O54/J54*100)</f>
        <v>100</v>
      </c>
      <c r="R54" s="89">
        <f>+M54*Q54/100</f>
        <v>13</v>
      </c>
      <c r="S54" s="89">
        <f>IF(L54&lt;=$AG$1,R54,0)</f>
        <v>13</v>
      </c>
      <c r="T54" s="89">
        <f>IF($AG$1&gt;=L54,M54,0)</f>
        <v>13</v>
      </c>
      <c r="U54" s="90" t="str">
        <f t="shared" si="52"/>
        <v>SI</v>
      </c>
      <c r="V54" s="91" t="str">
        <f>IF(Q54=100,"CUMPLIDO",IF(L54-$AG$1&lt;0,"VENCIDO",IF(L54-$AG$1&lt;=30,"PRÓXIMO A VENCER",IF(Q54&gt;0,"CON AVANCE","EN TERMINO"))))</f>
        <v>CUMPLIDO</v>
      </c>
      <c r="W54" s="91" t="str">
        <f t="shared" ref="W54" si="63">IF(A54&lt;&gt;"",IF(AC54=1,"VENCIDO",IF(AC54=2,"PRÓXIMO A VENCER",IF(AC54=3,"EN TERMINO",IF(AC54=4,"CON AVANCE",IF(AC54=5,"CUMPLIDO",))))),"")</f>
        <v>CUMPLIDO</v>
      </c>
      <c r="X54" s="92" t="s">
        <v>2463</v>
      </c>
      <c r="Y54" s="92" t="str">
        <f>AE54</f>
        <v>H1AF17</v>
      </c>
      <c r="Z54" s="92">
        <f>IF(A54&lt;&gt;"",1,Z1+1)</f>
        <v>1</v>
      </c>
      <c r="AA54" s="92" t="str">
        <f>CONCATENATE(Y54," - ",Z54)</f>
        <v>H1AF17 - 1</v>
      </c>
      <c r="AB54" s="60">
        <f t="shared" si="30"/>
        <v>5</v>
      </c>
      <c r="AC54" s="60">
        <f t="shared" si="31"/>
        <v>5</v>
      </c>
      <c r="AD54" s="60" t="str">
        <f t="shared" si="28"/>
        <v>H1AF17.</v>
      </c>
      <c r="AE54" s="60" t="str">
        <f t="shared" si="32"/>
        <v>H1AF17</v>
      </c>
      <c r="AF54" s="65"/>
      <c r="AG54" s="66"/>
      <c r="AH54" s="67"/>
      <c r="AI54" s="18"/>
      <c r="AJ54" s="19"/>
      <c r="AK54" s="19"/>
      <c r="AL54" s="19"/>
      <c r="AM54" s="19"/>
      <c r="AN54" s="19"/>
      <c r="AO54" s="19"/>
    </row>
    <row r="55" spans="1:41" s="30" customFormat="1" ht="201" customHeight="1" x14ac:dyDescent="0.2">
      <c r="A55" s="79">
        <v>47</v>
      </c>
      <c r="B55" s="90">
        <v>54</v>
      </c>
      <c r="C55" s="79" t="s">
        <v>2121</v>
      </c>
      <c r="D55" s="85" t="s">
        <v>131</v>
      </c>
      <c r="E55" s="84" t="s">
        <v>2258</v>
      </c>
      <c r="F55" s="84" t="s">
        <v>2259</v>
      </c>
      <c r="G55" s="84" t="s">
        <v>2260</v>
      </c>
      <c r="H55" s="84" t="s">
        <v>2818</v>
      </c>
      <c r="I55" s="85" t="s">
        <v>2261</v>
      </c>
      <c r="J55" s="85">
        <v>2</v>
      </c>
      <c r="K55" s="86">
        <v>43313</v>
      </c>
      <c r="L55" s="86">
        <v>43677</v>
      </c>
      <c r="M55" s="87">
        <f t="shared" si="62"/>
        <v>52</v>
      </c>
      <c r="N55" s="85" t="s">
        <v>1045</v>
      </c>
      <c r="O55" s="85">
        <v>0</v>
      </c>
      <c r="P55" s="81"/>
      <c r="Q55" s="88">
        <f t="shared" ref="Q55:Q115" si="64">IF(O55/J55&gt;1,100,+O55/J55*100)</f>
        <v>0</v>
      </c>
      <c r="R55" s="89">
        <f t="shared" ref="R55:R115" si="65">+M55*Q55/100</f>
        <v>0</v>
      </c>
      <c r="S55" s="89">
        <f t="shared" ref="S55:S115" si="66">IF(L55&lt;=$AG$1,R55,0)</f>
        <v>0</v>
      </c>
      <c r="T55" s="89">
        <f t="shared" ref="T55:T115" si="67">IF($AG$1&gt;=L55,M55,0)</f>
        <v>0</v>
      </c>
      <c r="U55" s="90" t="str">
        <f t="shared" si="52"/>
        <v>NO</v>
      </c>
      <c r="V55" s="91" t="str">
        <f t="shared" ref="V55:V115" si="68">IF(Q55=100,"CUMPLIDO",IF(L55-$AG$1&lt;0,"VENCIDO",IF(L55-$AG$1&lt;=30,"PRÓXIMO A VENCER",IF(Q55&gt;0,"CON AVANCE","EN TERMINO"))))</f>
        <v>EN TERMINO</v>
      </c>
      <c r="W55" s="91" t="str">
        <f t="shared" ref="W55:W115" si="69">IF(A55&lt;&gt;"",IF(AC55=1,"VENCIDO",IF(AC55=2,"PRÓXIMO A VENCER",IF(AC55=3,"EN TERMINO",IF(AC55=4,"CON AVANCE",IF(AC55=5,"CUMPLIDO",))))),"")</f>
        <v>EN TERMINO</v>
      </c>
      <c r="X55" s="92" t="s">
        <v>2463</v>
      </c>
      <c r="Y55" s="92" t="str">
        <f>AE55</f>
        <v>H2AF17</v>
      </c>
      <c r="Z55" s="92">
        <f t="shared" ref="Z55:Z115" si="70">IF(A55&lt;&gt;"",1,Z54+1)</f>
        <v>1</v>
      </c>
      <c r="AA55" s="92" t="str">
        <f t="shared" ref="AA55:AA115" si="71">CONCATENATE(Y55," - ",Z55)</f>
        <v>H2AF17 - 1</v>
      </c>
      <c r="AB55" s="60">
        <f t="shared" si="30"/>
        <v>3</v>
      </c>
      <c r="AC55" s="60">
        <f t="shared" si="31"/>
        <v>3</v>
      </c>
      <c r="AD55" s="60" t="str">
        <f t="shared" si="28"/>
        <v>H2AF17.</v>
      </c>
      <c r="AE55" s="60" t="str">
        <f t="shared" si="32"/>
        <v>H2AF17</v>
      </c>
      <c r="AF55" s="65"/>
      <c r="AG55" s="66"/>
      <c r="AH55" s="67"/>
      <c r="AI55" s="18"/>
      <c r="AJ55" s="19"/>
      <c r="AK55" s="19"/>
      <c r="AL55" s="19"/>
      <c r="AM55" s="19"/>
      <c r="AN55" s="19"/>
      <c r="AO55" s="19"/>
    </row>
    <row r="56" spans="1:41" s="30" customFormat="1" ht="221.25" customHeight="1" x14ac:dyDescent="0.2">
      <c r="A56" s="79">
        <v>48</v>
      </c>
      <c r="B56" s="90">
        <v>55</v>
      </c>
      <c r="C56" s="79" t="s">
        <v>2461</v>
      </c>
      <c r="D56" s="85" t="s">
        <v>131</v>
      </c>
      <c r="E56" s="84" t="s">
        <v>2262</v>
      </c>
      <c r="F56" s="84" t="s">
        <v>2263</v>
      </c>
      <c r="G56" s="84" t="s">
        <v>2264</v>
      </c>
      <c r="H56" s="84" t="s">
        <v>2819</v>
      </c>
      <c r="I56" s="85" t="s">
        <v>2265</v>
      </c>
      <c r="J56" s="85">
        <v>2</v>
      </c>
      <c r="K56" s="86">
        <v>43313</v>
      </c>
      <c r="L56" s="86">
        <v>43677</v>
      </c>
      <c r="M56" s="87">
        <f t="shared" si="62"/>
        <v>52</v>
      </c>
      <c r="N56" s="85" t="s">
        <v>1045</v>
      </c>
      <c r="O56" s="85">
        <v>0</v>
      </c>
      <c r="P56" s="81"/>
      <c r="Q56" s="88">
        <f t="shared" si="64"/>
        <v>0</v>
      </c>
      <c r="R56" s="89">
        <f t="shared" si="65"/>
        <v>0</v>
      </c>
      <c r="S56" s="89">
        <f t="shared" si="66"/>
        <v>0</v>
      </c>
      <c r="T56" s="89">
        <f t="shared" si="67"/>
        <v>0</v>
      </c>
      <c r="U56" s="90" t="str">
        <f t="shared" si="52"/>
        <v>NO</v>
      </c>
      <c r="V56" s="91" t="str">
        <f t="shared" si="68"/>
        <v>EN TERMINO</v>
      </c>
      <c r="W56" s="91" t="str">
        <f t="shared" si="69"/>
        <v>EN TERMINO</v>
      </c>
      <c r="X56" s="92" t="s">
        <v>2463</v>
      </c>
      <c r="Y56" s="92" t="str">
        <f t="shared" ref="Y56:Y115" si="72">AE56</f>
        <v>H3AF17</v>
      </c>
      <c r="Z56" s="92">
        <f t="shared" si="70"/>
        <v>1</v>
      </c>
      <c r="AA56" s="92" t="str">
        <f t="shared" si="71"/>
        <v>H3AF17 - 1</v>
      </c>
      <c r="AB56" s="60">
        <f t="shared" si="30"/>
        <v>3</v>
      </c>
      <c r="AC56" s="60">
        <f t="shared" si="31"/>
        <v>3</v>
      </c>
      <c r="AD56" s="60" t="str">
        <f t="shared" si="28"/>
        <v>H3AF17.</v>
      </c>
      <c r="AE56" s="60" t="str">
        <f t="shared" si="32"/>
        <v>H3AF17</v>
      </c>
      <c r="AF56" s="65"/>
      <c r="AG56" s="66"/>
      <c r="AH56" s="67"/>
      <c r="AI56" s="18"/>
      <c r="AJ56" s="19"/>
      <c r="AK56" s="19"/>
      <c r="AL56" s="19"/>
      <c r="AM56" s="19"/>
      <c r="AN56" s="19"/>
      <c r="AO56" s="19"/>
    </row>
    <row r="57" spans="1:41" s="30" customFormat="1" ht="168" customHeight="1" x14ac:dyDescent="0.2">
      <c r="A57" s="79">
        <v>49</v>
      </c>
      <c r="B57" s="90">
        <v>56</v>
      </c>
      <c r="C57" s="79" t="s">
        <v>2121</v>
      </c>
      <c r="D57" s="85" t="s">
        <v>2456</v>
      </c>
      <c r="E57" s="84" t="s">
        <v>2266</v>
      </c>
      <c r="F57" s="84" t="s">
        <v>2267</v>
      </c>
      <c r="G57" s="84" t="s">
        <v>2268</v>
      </c>
      <c r="H57" s="84" t="s">
        <v>2820</v>
      </c>
      <c r="I57" s="85" t="s">
        <v>957</v>
      </c>
      <c r="J57" s="85">
        <v>2</v>
      </c>
      <c r="K57" s="86">
        <v>43313</v>
      </c>
      <c r="L57" s="86">
        <v>43677</v>
      </c>
      <c r="M57" s="87">
        <f t="shared" si="62"/>
        <v>52</v>
      </c>
      <c r="N57" s="85" t="s">
        <v>1045</v>
      </c>
      <c r="O57" s="85">
        <v>1</v>
      </c>
      <c r="P57" s="81"/>
      <c r="Q57" s="88">
        <f t="shared" si="64"/>
        <v>50</v>
      </c>
      <c r="R57" s="89">
        <f t="shared" si="65"/>
        <v>26</v>
      </c>
      <c r="S57" s="89">
        <f t="shared" si="66"/>
        <v>0</v>
      </c>
      <c r="T57" s="89">
        <f t="shared" si="67"/>
        <v>0</v>
      </c>
      <c r="U57" s="90" t="str">
        <f t="shared" si="52"/>
        <v>NO</v>
      </c>
      <c r="V57" s="91" t="str">
        <f t="shared" si="68"/>
        <v>CON AVANCE</v>
      </c>
      <c r="W57" s="91" t="str">
        <f t="shared" si="69"/>
        <v>CON AVANCE</v>
      </c>
      <c r="X57" s="92" t="s">
        <v>2463</v>
      </c>
      <c r="Y57" s="92" t="str">
        <f t="shared" si="72"/>
        <v>H4AF17</v>
      </c>
      <c r="Z57" s="92">
        <f t="shared" si="70"/>
        <v>1</v>
      </c>
      <c r="AA57" s="92" t="str">
        <f t="shared" si="71"/>
        <v>H4AF17 - 1</v>
      </c>
      <c r="AB57" s="60">
        <f t="shared" si="30"/>
        <v>4</v>
      </c>
      <c r="AC57" s="60">
        <f t="shared" si="31"/>
        <v>4</v>
      </c>
      <c r="AD57" s="60" t="str">
        <f t="shared" si="28"/>
        <v>H4AF17.</v>
      </c>
      <c r="AE57" s="60" t="str">
        <f t="shared" si="32"/>
        <v>H4AF17</v>
      </c>
      <c r="AF57" s="65"/>
      <c r="AG57" s="66"/>
      <c r="AH57" s="67"/>
      <c r="AI57" s="18"/>
      <c r="AJ57" s="19"/>
      <c r="AK57" s="19"/>
      <c r="AL57" s="19"/>
      <c r="AM57" s="19"/>
      <c r="AN57" s="19"/>
      <c r="AO57" s="19"/>
    </row>
    <row r="58" spans="1:41" s="30" customFormat="1" ht="168" customHeight="1" x14ac:dyDescent="0.2">
      <c r="A58" s="79">
        <v>50</v>
      </c>
      <c r="B58" s="90">
        <v>57</v>
      </c>
      <c r="C58" s="79" t="s">
        <v>2121</v>
      </c>
      <c r="D58" s="85" t="s">
        <v>131</v>
      </c>
      <c r="E58" s="84" t="s">
        <v>2269</v>
      </c>
      <c r="F58" s="84" t="s">
        <v>2270</v>
      </c>
      <c r="G58" s="84" t="s">
        <v>2271</v>
      </c>
      <c r="H58" s="84" t="s">
        <v>2821</v>
      </c>
      <c r="I58" s="85" t="s">
        <v>957</v>
      </c>
      <c r="J58" s="85">
        <v>2</v>
      </c>
      <c r="K58" s="86">
        <v>43313</v>
      </c>
      <c r="L58" s="86">
        <v>43677</v>
      </c>
      <c r="M58" s="87">
        <f t="shared" si="62"/>
        <v>52</v>
      </c>
      <c r="N58" s="85" t="s">
        <v>1045</v>
      </c>
      <c r="O58" s="85">
        <v>1</v>
      </c>
      <c r="P58" s="81"/>
      <c r="Q58" s="88">
        <f t="shared" si="64"/>
        <v>50</v>
      </c>
      <c r="R58" s="89">
        <f t="shared" si="65"/>
        <v>26</v>
      </c>
      <c r="S58" s="89">
        <f t="shared" si="66"/>
        <v>0</v>
      </c>
      <c r="T58" s="89">
        <f t="shared" si="67"/>
        <v>0</v>
      </c>
      <c r="U58" s="90" t="str">
        <f t="shared" si="52"/>
        <v>NO</v>
      </c>
      <c r="V58" s="91" t="str">
        <f t="shared" si="68"/>
        <v>CON AVANCE</v>
      </c>
      <c r="W58" s="91" t="str">
        <f t="shared" si="69"/>
        <v>CON AVANCE</v>
      </c>
      <c r="X58" s="92" t="s">
        <v>2463</v>
      </c>
      <c r="Y58" s="92" t="str">
        <f t="shared" si="72"/>
        <v>H5AF17</v>
      </c>
      <c r="Z58" s="92">
        <f t="shared" si="70"/>
        <v>1</v>
      </c>
      <c r="AA58" s="92" t="str">
        <f t="shared" si="71"/>
        <v>H5AF17 - 1</v>
      </c>
      <c r="AB58" s="60">
        <f t="shared" si="30"/>
        <v>4</v>
      </c>
      <c r="AC58" s="60">
        <f t="shared" si="31"/>
        <v>4</v>
      </c>
      <c r="AD58" s="60" t="str">
        <f t="shared" si="28"/>
        <v>H5AF17.</v>
      </c>
      <c r="AE58" s="60" t="str">
        <f t="shared" si="32"/>
        <v>H5AF17</v>
      </c>
      <c r="AF58" s="65"/>
      <c r="AG58" s="66"/>
      <c r="AH58" s="67"/>
      <c r="AI58" s="18"/>
      <c r="AJ58" s="19"/>
      <c r="AK58" s="19"/>
      <c r="AL58" s="19"/>
      <c r="AM58" s="19"/>
      <c r="AN58" s="19"/>
      <c r="AO58" s="19"/>
    </row>
    <row r="59" spans="1:41" s="30" customFormat="1" ht="168" customHeight="1" x14ac:dyDescent="0.2">
      <c r="A59" s="79">
        <v>51</v>
      </c>
      <c r="B59" s="90">
        <v>58</v>
      </c>
      <c r="C59" s="79" t="s">
        <v>2461</v>
      </c>
      <c r="D59" s="85" t="s">
        <v>131</v>
      </c>
      <c r="E59" s="84" t="s">
        <v>2272</v>
      </c>
      <c r="F59" s="84" t="s">
        <v>2273</v>
      </c>
      <c r="G59" s="84" t="s">
        <v>2274</v>
      </c>
      <c r="H59" s="84" t="s">
        <v>2275</v>
      </c>
      <c r="I59" s="85" t="s">
        <v>957</v>
      </c>
      <c r="J59" s="85">
        <v>2</v>
      </c>
      <c r="K59" s="86">
        <v>43313</v>
      </c>
      <c r="L59" s="86">
        <v>43677</v>
      </c>
      <c r="M59" s="87">
        <f t="shared" si="62"/>
        <v>52</v>
      </c>
      <c r="N59" s="85" t="s">
        <v>2167</v>
      </c>
      <c r="O59" s="85">
        <v>1.6</v>
      </c>
      <c r="P59" s="81" t="s">
        <v>2897</v>
      </c>
      <c r="Q59" s="88">
        <f t="shared" si="64"/>
        <v>80</v>
      </c>
      <c r="R59" s="89">
        <f t="shared" si="65"/>
        <v>41.6</v>
      </c>
      <c r="S59" s="89">
        <f t="shared" si="66"/>
        <v>0</v>
      </c>
      <c r="T59" s="89">
        <f t="shared" si="67"/>
        <v>0</v>
      </c>
      <c r="U59" s="90" t="str">
        <f t="shared" si="52"/>
        <v>NO</v>
      </c>
      <c r="V59" s="91" t="str">
        <f t="shared" si="68"/>
        <v>CON AVANCE</v>
      </c>
      <c r="W59" s="91" t="str">
        <f t="shared" si="69"/>
        <v>CON AVANCE</v>
      </c>
      <c r="X59" s="92" t="s">
        <v>2463</v>
      </c>
      <c r="Y59" s="92" t="str">
        <f t="shared" si="72"/>
        <v>H6AF17</v>
      </c>
      <c r="Z59" s="92">
        <f t="shared" si="70"/>
        <v>1</v>
      </c>
      <c r="AA59" s="92" t="str">
        <f t="shared" si="71"/>
        <v>H6AF17 - 1</v>
      </c>
      <c r="AB59" s="60">
        <f t="shared" si="30"/>
        <v>4</v>
      </c>
      <c r="AC59" s="60">
        <f t="shared" si="31"/>
        <v>4</v>
      </c>
      <c r="AD59" s="60" t="str">
        <f t="shared" si="28"/>
        <v>H6AF17.</v>
      </c>
      <c r="AE59" s="60" t="str">
        <f t="shared" si="32"/>
        <v>H6AF17</v>
      </c>
      <c r="AF59" s="65"/>
      <c r="AG59" s="66"/>
      <c r="AH59" s="67"/>
      <c r="AI59" s="18"/>
      <c r="AJ59" s="19"/>
      <c r="AK59" s="19"/>
      <c r="AL59" s="19"/>
      <c r="AM59" s="19"/>
      <c r="AN59" s="19"/>
      <c r="AO59" s="19"/>
    </row>
    <row r="60" spans="1:41" s="30" customFormat="1" ht="168" customHeight="1" x14ac:dyDescent="0.2">
      <c r="A60" s="79">
        <v>52</v>
      </c>
      <c r="B60" s="90">
        <v>59</v>
      </c>
      <c r="C60" s="79" t="s">
        <v>2461</v>
      </c>
      <c r="D60" s="85" t="s">
        <v>131</v>
      </c>
      <c r="E60" s="84" t="s">
        <v>2276</v>
      </c>
      <c r="F60" s="84" t="s">
        <v>2277</v>
      </c>
      <c r="G60" s="84" t="s">
        <v>2278</v>
      </c>
      <c r="H60" s="84" t="s">
        <v>2822</v>
      </c>
      <c r="I60" s="85" t="s">
        <v>2279</v>
      </c>
      <c r="J60" s="85">
        <v>3</v>
      </c>
      <c r="K60" s="86">
        <v>43313</v>
      </c>
      <c r="L60" s="86">
        <v>43497</v>
      </c>
      <c r="M60" s="87">
        <f t="shared" si="62"/>
        <v>26.285714285714285</v>
      </c>
      <c r="N60" s="85" t="s">
        <v>2280</v>
      </c>
      <c r="O60" s="85">
        <v>0</v>
      </c>
      <c r="P60" s="81"/>
      <c r="Q60" s="88">
        <f t="shared" si="64"/>
        <v>0</v>
      </c>
      <c r="R60" s="89">
        <f t="shared" si="65"/>
        <v>0</v>
      </c>
      <c r="S60" s="89">
        <f t="shared" si="66"/>
        <v>0</v>
      </c>
      <c r="T60" s="89">
        <f t="shared" si="67"/>
        <v>26.285714285714285</v>
      </c>
      <c r="U60" s="90" t="str">
        <f t="shared" si="52"/>
        <v>NO</v>
      </c>
      <c r="V60" s="91" t="str">
        <f t="shared" si="68"/>
        <v>VENCIDO</v>
      </c>
      <c r="W60" s="91" t="str">
        <f t="shared" si="69"/>
        <v>VENCIDO</v>
      </c>
      <c r="X60" s="92" t="s">
        <v>2463</v>
      </c>
      <c r="Y60" s="92" t="str">
        <f t="shared" si="72"/>
        <v>H7AF17</v>
      </c>
      <c r="Z60" s="92">
        <f t="shared" si="70"/>
        <v>1</v>
      </c>
      <c r="AA60" s="92" t="str">
        <f t="shared" si="71"/>
        <v>H7AF17 - 1</v>
      </c>
      <c r="AB60" s="60">
        <f t="shared" si="30"/>
        <v>1</v>
      </c>
      <c r="AC60" s="60">
        <f t="shared" si="31"/>
        <v>1</v>
      </c>
      <c r="AD60" s="60" t="str">
        <f t="shared" si="28"/>
        <v>H7AF17.</v>
      </c>
      <c r="AE60" s="60" t="str">
        <f t="shared" si="32"/>
        <v>H7AF17</v>
      </c>
      <c r="AF60" s="65"/>
      <c r="AG60" s="66"/>
      <c r="AH60" s="67"/>
      <c r="AI60" s="18"/>
      <c r="AJ60" s="19"/>
      <c r="AK60" s="19"/>
      <c r="AL60" s="19"/>
      <c r="AM60" s="19"/>
      <c r="AN60" s="19"/>
      <c r="AO60" s="19"/>
    </row>
    <row r="61" spans="1:41" s="30" customFormat="1" ht="168" customHeight="1" x14ac:dyDescent="0.2">
      <c r="A61" s="79">
        <v>53</v>
      </c>
      <c r="B61" s="90">
        <v>60</v>
      </c>
      <c r="C61" s="79" t="s">
        <v>2121</v>
      </c>
      <c r="D61" s="85" t="s">
        <v>131</v>
      </c>
      <c r="E61" s="84" t="s">
        <v>2281</v>
      </c>
      <c r="F61" s="84" t="s">
        <v>2282</v>
      </c>
      <c r="G61" s="84" t="s">
        <v>2283</v>
      </c>
      <c r="H61" s="84" t="s">
        <v>2284</v>
      </c>
      <c r="I61" s="85" t="s">
        <v>27</v>
      </c>
      <c r="J61" s="85">
        <v>2</v>
      </c>
      <c r="K61" s="86">
        <v>43344</v>
      </c>
      <c r="L61" s="86">
        <v>43525</v>
      </c>
      <c r="M61" s="87">
        <f t="shared" si="62"/>
        <v>25.857142857142858</v>
      </c>
      <c r="N61" s="85" t="s">
        <v>1104</v>
      </c>
      <c r="O61" s="85">
        <v>2</v>
      </c>
      <c r="P61" s="81"/>
      <c r="Q61" s="88">
        <f t="shared" si="64"/>
        <v>100</v>
      </c>
      <c r="R61" s="89">
        <f t="shared" si="65"/>
        <v>25.857142857142858</v>
      </c>
      <c r="S61" s="89">
        <f t="shared" si="66"/>
        <v>25.857142857142858</v>
      </c>
      <c r="T61" s="89">
        <f t="shared" si="67"/>
        <v>25.857142857142858</v>
      </c>
      <c r="U61" s="90" t="str">
        <f t="shared" si="52"/>
        <v>SI</v>
      </c>
      <c r="V61" s="91" t="str">
        <f t="shared" si="68"/>
        <v>CUMPLIDO</v>
      </c>
      <c r="W61" s="91" t="str">
        <f t="shared" si="69"/>
        <v>CUMPLIDO</v>
      </c>
      <c r="X61" s="92" t="s">
        <v>2463</v>
      </c>
      <c r="Y61" s="92" t="str">
        <f t="shared" si="72"/>
        <v>H8AF17</v>
      </c>
      <c r="Z61" s="92">
        <f t="shared" si="70"/>
        <v>1</v>
      </c>
      <c r="AA61" s="92" t="str">
        <f t="shared" si="71"/>
        <v>H8AF17 - 1</v>
      </c>
      <c r="AB61" s="60">
        <f t="shared" si="30"/>
        <v>5</v>
      </c>
      <c r="AC61" s="60">
        <f t="shared" si="31"/>
        <v>5</v>
      </c>
      <c r="AD61" s="60" t="str">
        <f t="shared" si="28"/>
        <v>H8AF17.</v>
      </c>
      <c r="AE61" s="60" t="str">
        <f t="shared" si="32"/>
        <v>H8AF17</v>
      </c>
      <c r="AF61" s="65"/>
      <c r="AG61" s="66"/>
      <c r="AH61" s="67"/>
      <c r="AI61" s="18"/>
      <c r="AJ61" s="19"/>
      <c r="AK61" s="19"/>
      <c r="AL61" s="19"/>
      <c r="AM61" s="19"/>
      <c r="AN61" s="19"/>
      <c r="AO61" s="19"/>
    </row>
    <row r="62" spans="1:41" s="30" customFormat="1" ht="168" customHeight="1" x14ac:dyDescent="0.2">
      <c r="A62" s="79">
        <v>54</v>
      </c>
      <c r="B62" s="90">
        <v>61</v>
      </c>
      <c r="C62" s="79" t="s">
        <v>2123</v>
      </c>
      <c r="D62" s="85" t="s">
        <v>131</v>
      </c>
      <c r="E62" s="84" t="s">
        <v>2285</v>
      </c>
      <c r="F62" s="84" t="s">
        <v>2286</v>
      </c>
      <c r="G62" s="84" t="s">
        <v>2287</v>
      </c>
      <c r="H62" s="84" t="s">
        <v>2288</v>
      </c>
      <c r="I62" s="85" t="s">
        <v>2289</v>
      </c>
      <c r="J62" s="85">
        <v>1</v>
      </c>
      <c r="K62" s="86">
        <v>43313</v>
      </c>
      <c r="L62" s="86">
        <v>43707</v>
      </c>
      <c r="M62" s="87">
        <f t="shared" si="62"/>
        <v>56.285714285714285</v>
      </c>
      <c r="N62" s="85" t="s">
        <v>1104</v>
      </c>
      <c r="O62" s="85">
        <v>1</v>
      </c>
      <c r="P62" s="81"/>
      <c r="Q62" s="88">
        <f t="shared" si="64"/>
        <v>100</v>
      </c>
      <c r="R62" s="89">
        <f t="shared" si="65"/>
        <v>56.285714285714285</v>
      </c>
      <c r="S62" s="89">
        <f t="shared" si="66"/>
        <v>0</v>
      </c>
      <c r="T62" s="89">
        <f t="shared" si="67"/>
        <v>0</v>
      </c>
      <c r="U62" s="90" t="str">
        <f t="shared" si="52"/>
        <v>SI</v>
      </c>
      <c r="V62" s="91" t="str">
        <f t="shared" si="68"/>
        <v>CUMPLIDO</v>
      </c>
      <c r="W62" s="91" t="str">
        <f t="shared" si="69"/>
        <v>CUMPLIDO</v>
      </c>
      <c r="X62" s="92" t="s">
        <v>2463</v>
      </c>
      <c r="Y62" s="92" t="str">
        <f t="shared" si="72"/>
        <v>H9AF17</v>
      </c>
      <c r="Z62" s="92">
        <f t="shared" si="70"/>
        <v>1</v>
      </c>
      <c r="AA62" s="92" t="str">
        <f t="shared" si="71"/>
        <v>H9AF17 - 1</v>
      </c>
      <c r="AB62" s="60">
        <f t="shared" si="30"/>
        <v>5</v>
      </c>
      <c r="AC62" s="60">
        <f t="shared" si="31"/>
        <v>5</v>
      </c>
      <c r="AD62" s="60" t="str">
        <f t="shared" si="28"/>
        <v>H9AF17.</v>
      </c>
      <c r="AE62" s="60" t="str">
        <f t="shared" si="32"/>
        <v>H9AF17</v>
      </c>
      <c r="AF62" s="65"/>
      <c r="AG62" s="66"/>
      <c r="AH62" s="67"/>
      <c r="AI62" s="18"/>
      <c r="AJ62" s="19"/>
      <c r="AK62" s="19"/>
      <c r="AL62" s="19"/>
      <c r="AM62" s="19"/>
      <c r="AN62" s="19"/>
      <c r="AO62" s="19"/>
    </row>
    <row r="63" spans="1:41" s="30" customFormat="1" ht="212.25" customHeight="1" x14ac:dyDescent="0.2">
      <c r="A63" s="79">
        <v>55</v>
      </c>
      <c r="B63" s="90">
        <v>62</v>
      </c>
      <c r="C63" s="79" t="s">
        <v>2121</v>
      </c>
      <c r="D63" s="85" t="s">
        <v>123</v>
      </c>
      <c r="E63" s="84" t="s">
        <v>2290</v>
      </c>
      <c r="F63" s="84" t="s">
        <v>2291</v>
      </c>
      <c r="G63" s="84" t="s">
        <v>2292</v>
      </c>
      <c r="H63" s="84" t="s">
        <v>2823</v>
      </c>
      <c r="I63" s="85" t="s">
        <v>957</v>
      </c>
      <c r="J63" s="85">
        <v>2</v>
      </c>
      <c r="K63" s="86">
        <v>43313</v>
      </c>
      <c r="L63" s="86">
        <v>43677</v>
      </c>
      <c r="M63" s="87">
        <f t="shared" si="62"/>
        <v>52</v>
      </c>
      <c r="N63" s="85" t="s">
        <v>2293</v>
      </c>
      <c r="O63" s="85">
        <v>0</v>
      </c>
      <c r="P63" s="81"/>
      <c r="Q63" s="88">
        <f t="shared" si="64"/>
        <v>0</v>
      </c>
      <c r="R63" s="89">
        <f t="shared" si="65"/>
        <v>0</v>
      </c>
      <c r="S63" s="89">
        <f t="shared" si="66"/>
        <v>0</v>
      </c>
      <c r="T63" s="89">
        <f t="shared" si="67"/>
        <v>0</v>
      </c>
      <c r="U63" s="90" t="str">
        <f t="shared" si="52"/>
        <v>NO</v>
      </c>
      <c r="V63" s="91" t="str">
        <f t="shared" si="68"/>
        <v>EN TERMINO</v>
      </c>
      <c r="W63" s="91" t="str">
        <f t="shared" si="69"/>
        <v>EN TERMINO</v>
      </c>
      <c r="X63" s="92" t="s">
        <v>2463</v>
      </c>
      <c r="Y63" s="92" t="str">
        <f t="shared" si="72"/>
        <v>H10AF17</v>
      </c>
      <c r="Z63" s="92">
        <f t="shared" si="70"/>
        <v>1</v>
      </c>
      <c r="AA63" s="92" t="str">
        <f t="shared" si="71"/>
        <v>H10AF17 - 1</v>
      </c>
      <c r="AB63" s="60">
        <f t="shared" si="30"/>
        <v>3</v>
      </c>
      <c r="AC63" s="60">
        <f t="shared" si="31"/>
        <v>3</v>
      </c>
      <c r="AD63" s="60" t="str">
        <f t="shared" si="28"/>
        <v>H10AF17.</v>
      </c>
      <c r="AE63" s="60" t="str">
        <f t="shared" si="32"/>
        <v>H10AF17</v>
      </c>
      <c r="AF63" s="65"/>
      <c r="AG63" s="66"/>
      <c r="AH63" s="67"/>
      <c r="AI63" s="18"/>
      <c r="AJ63" s="19"/>
      <c r="AK63" s="19"/>
      <c r="AL63" s="19"/>
      <c r="AM63" s="19"/>
      <c r="AN63" s="19"/>
      <c r="AO63" s="19"/>
    </row>
    <row r="64" spans="1:41" s="30" customFormat="1" ht="275.25" customHeight="1" x14ac:dyDescent="0.2">
      <c r="A64" s="79">
        <v>56</v>
      </c>
      <c r="B64" s="90">
        <v>63</v>
      </c>
      <c r="C64" s="79" t="s">
        <v>2461</v>
      </c>
      <c r="D64" s="85" t="s">
        <v>31</v>
      </c>
      <c r="E64" s="84" t="s">
        <v>2294</v>
      </c>
      <c r="F64" s="84" t="s">
        <v>2295</v>
      </c>
      <c r="G64" s="84" t="s">
        <v>2296</v>
      </c>
      <c r="H64" s="84" t="s">
        <v>2552</v>
      </c>
      <c r="I64" s="85" t="s">
        <v>61</v>
      </c>
      <c r="J64" s="85">
        <v>4</v>
      </c>
      <c r="K64" s="86">
        <v>43313</v>
      </c>
      <c r="L64" s="86">
        <v>43676</v>
      </c>
      <c r="M64" s="87">
        <f t="shared" si="62"/>
        <v>51.857142857142854</v>
      </c>
      <c r="N64" s="85" t="s">
        <v>2896</v>
      </c>
      <c r="O64" s="85">
        <v>0</v>
      </c>
      <c r="P64" s="81"/>
      <c r="Q64" s="88">
        <f t="shared" si="64"/>
        <v>0</v>
      </c>
      <c r="R64" s="89">
        <f t="shared" si="65"/>
        <v>0</v>
      </c>
      <c r="S64" s="89">
        <f t="shared" si="66"/>
        <v>0</v>
      </c>
      <c r="T64" s="89">
        <f t="shared" si="67"/>
        <v>0</v>
      </c>
      <c r="U64" s="90" t="str">
        <f t="shared" si="52"/>
        <v>NO</v>
      </c>
      <c r="V64" s="91" t="str">
        <f t="shared" si="68"/>
        <v>PRÓXIMO A VENCER</v>
      </c>
      <c r="W64" s="91" t="str">
        <f t="shared" si="69"/>
        <v>PRÓXIMO A VENCER</v>
      </c>
      <c r="X64" s="92" t="s">
        <v>2463</v>
      </c>
      <c r="Y64" s="92" t="str">
        <f t="shared" si="72"/>
        <v>H11AF17</v>
      </c>
      <c r="Z64" s="92">
        <f t="shared" si="70"/>
        <v>1</v>
      </c>
      <c r="AA64" s="92" t="str">
        <f t="shared" si="71"/>
        <v>H11AF17 - 1</v>
      </c>
      <c r="AB64" s="60">
        <f t="shared" si="30"/>
        <v>2</v>
      </c>
      <c r="AC64" s="60">
        <f t="shared" si="31"/>
        <v>2</v>
      </c>
      <c r="AD64" s="60" t="str">
        <f t="shared" si="28"/>
        <v>H11AF17.</v>
      </c>
      <c r="AE64" s="60" t="str">
        <f t="shared" si="32"/>
        <v>H11AF17</v>
      </c>
      <c r="AF64" s="65"/>
      <c r="AG64" s="66"/>
      <c r="AH64" s="67"/>
      <c r="AI64" s="18"/>
      <c r="AJ64" s="19"/>
      <c r="AK64" s="19"/>
      <c r="AL64" s="19"/>
      <c r="AM64" s="19"/>
      <c r="AN64" s="19"/>
      <c r="AO64" s="19"/>
    </row>
    <row r="65" spans="1:41" s="30" customFormat="1" ht="278.25" customHeight="1" x14ac:dyDescent="0.2">
      <c r="A65" s="79">
        <v>57</v>
      </c>
      <c r="B65" s="90">
        <v>64</v>
      </c>
      <c r="C65" s="79" t="s">
        <v>2461</v>
      </c>
      <c r="D65" s="85" t="s">
        <v>31</v>
      </c>
      <c r="E65" s="84" t="s">
        <v>2297</v>
      </c>
      <c r="F65" s="84" t="s">
        <v>2298</v>
      </c>
      <c r="G65" s="84" t="s">
        <v>2296</v>
      </c>
      <c r="H65" s="84" t="s">
        <v>2552</v>
      </c>
      <c r="I65" s="85" t="s">
        <v>61</v>
      </c>
      <c r="J65" s="85">
        <v>4</v>
      </c>
      <c r="K65" s="86">
        <v>43313</v>
      </c>
      <c r="L65" s="86">
        <v>43676</v>
      </c>
      <c r="M65" s="87">
        <f t="shared" si="62"/>
        <v>51.857142857142854</v>
      </c>
      <c r="N65" s="85" t="s">
        <v>2896</v>
      </c>
      <c r="O65" s="85">
        <v>0</v>
      </c>
      <c r="P65" s="81"/>
      <c r="Q65" s="88">
        <f t="shared" si="64"/>
        <v>0</v>
      </c>
      <c r="R65" s="89">
        <f t="shared" si="65"/>
        <v>0</v>
      </c>
      <c r="S65" s="89">
        <f t="shared" si="66"/>
        <v>0</v>
      </c>
      <c r="T65" s="89">
        <f t="shared" si="67"/>
        <v>0</v>
      </c>
      <c r="U65" s="90" t="str">
        <f t="shared" si="52"/>
        <v>NO</v>
      </c>
      <c r="V65" s="91" t="str">
        <f t="shared" si="68"/>
        <v>PRÓXIMO A VENCER</v>
      </c>
      <c r="W65" s="91" t="str">
        <f t="shared" si="69"/>
        <v>PRÓXIMO A VENCER</v>
      </c>
      <c r="X65" s="92" t="s">
        <v>2463</v>
      </c>
      <c r="Y65" s="92" t="str">
        <f t="shared" si="72"/>
        <v>H12AF17</v>
      </c>
      <c r="Z65" s="92">
        <f t="shared" si="70"/>
        <v>1</v>
      </c>
      <c r="AA65" s="92" t="str">
        <f t="shared" si="71"/>
        <v>H12AF17 - 1</v>
      </c>
      <c r="AB65" s="60">
        <f t="shared" si="30"/>
        <v>2</v>
      </c>
      <c r="AC65" s="60">
        <f t="shared" si="31"/>
        <v>2</v>
      </c>
      <c r="AD65" s="60" t="str">
        <f t="shared" si="28"/>
        <v>H12AF17.</v>
      </c>
      <c r="AE65" s="60" t="str">
        <f t="shared" si="32"/>
        <v>H12AF17</v>
      </c>
      <c r="AF65" s="65"/>
      <c r="AG65" s="66"/>
      <c r="AH65" s="67"/>
      <c r="AI65" s="18"/>
      <c r="AJ65" s="19"/>
      <c r="AK65" s="19"/>
      <c r="AL65" s="19"/>
      <c r="AM65" s="19"/>
      <c r="AN65" s="19"/>
      <c r="AO65" s="19"/>
    </row>
    <row r="66" spans="1:41" s="30" customFormat="1" ht="168" customHeight="1" x14ac:dyDescent="0.2">
      <c r="A66" s="79">
        <v>58</v>
      </c>
      <c r="B66" s="90">
        <v>65</v>
      </c>
      <c r="C66" s="79" t="s">
        <v>2123</v>
      </c>
      <c r="D66" s="85" t="s">
        <v>126</v>
      </c>
      <c r="E66" s="84" t="s">
        <v>2299</v>
      </c>
      <c r="F66" s="84" t="s">
        <v>2300</v>
      </c>
      <c r="G66" s="84" t="s">
        <v>2287</v>
      </c>
      <c r="H66" s="84" t="s">
        <v>2824</v>
      </c>
      <c r="I66" s="85" t="s">
        <v>2301</v>
      </c>
      <c r="J66" s="85">
        <v>2</v>
      </c>
      <c r="K66" s="86">
        <v>43344</v>
      </c>
      <c r="L66" s="86">
        <v>43524</v>
      </c>
      <c r="M66" s="87">
        <f t="shared" si="62"/>
        <v>25.714285714285715</v>
      </c>
      <c r="N66" s="85" t="s">
        <v>1104</v>
      </c>
      <c r="O66" s="85">
        <v>2</v>
      </c>
      <c r="P66" s="81"/>
      <c r="Q66" s="88">
        <f t="shared" si="64"/>
        <v>100</v>
      </c>
      <c r="R66" s="89">
        <f t="shared" si="65"/>
        <v>25.714285714285715</v>
      </c>
      <c r="S66" s="89">
        <f t="shared" si="66"/>
        <v>25.714285714285715</v>
      </c>
      <c r="T66" s="89">
        <f t="shared" si="67"/>
        <v>25.714285714285715</v>
      </c>
      <c r="U66" s="90" t="str">
        <f t="shared" si="52"/>
        <v>SI</v>
      </c>
      <c r="V66" s="91" t="str">
        <f t="shared" si="68"/>
        <v>CUMPLIDO</v>
      </c>
      <c r="W66" s="91" t="str">
        <f t="shared" si="69"/>
        <v>CUMPLIDO</v>
      </c>
      <c r="X66" s="92" t="s">
        <v>2463</v>
      </c>
      <c r="Y66" s="92" t="str">
        <f t="shared" si="72"/>
        <v>H13AF17</v>
      </c>
      <c r="Z66" s="92">
        <f t="shared" si="70"/>
        <v>1</v>
      </c>
      <c r="AA66" s="92" t="str">
        <f t="shared" si="71"/>
        <v>H13AF17 - 1</v>
      </c>
      <c r="AB66" s="60">
        <f t="shared" si="30"/>
        <v>5</v>
      </c>
      <c r="AC66" s="60">
        <f t="shared" si="31"/>
        <v>5</v>
      </c>
      <c r="AD66" s="60" t="str">
        <f t="shared" si="28"/>
        <v>H13AF17.</v>
      </c>
      <c r="AE66" s="60" t="str">
        <f t="shared" si="32"/>
        <v>H13AF17</v>
      </c>
      <c r="AF66" s="65"/>
      <c r="AG66" s="66"/>
      <c r="AH66" s="67"/>
      <c r="AI66" s="18"/>
      <c r="AJ66" s="19"/>
      <c r="AK66" s="19"/>
      <c r="AL66" s="19"/>
      <c r="AM66" s="19"/>
      <c r="AN66" s="19"/>
      <c r="AO66" s="19"/>
    </row>
    <row r="67" spans="1:41" s="30" customFormat="1" ht="282" customHeight="1" x14ac:dyDescent="0.2">
      <c r="A67" s="79">
        <v>59</v>
      </c>
      <c r="B67" s="90">
        <v>66</v>
      </c>
      <c r="C67" s="79" t="s">
        <v>2461</v>
      </c>
      <c r="D67" s="85" t="s">
        <v>31</v>
      </c>
      <c r="E67" s="84" t="s">
        <v>2302</v>
      </c>
      <c r="F67" s="84" t="s">
        <v>2303</v>
      </c>
      <c r="G67" s="84" t="s">
        <v>2296</v>
      </c>
      <c r="H67" s="84" t="s">
        <v>2554</v>
      </c>
      <c r="I67" s="85" t="s">
        <v>61</v>
      </c>
      <c r="J67" s="85">
        <v>4</v>
      </c>
      <c r="K67" s="86">
        <v>43313</v>
      </c>
      <c r="L67" s="86">
        <v>43676</v>
      </c>
      <c r="M67" s="87">
        <f t="shared" si="62"/>
        <v>51.857142857142854</v>
      </c>
      <c r="N67" s="85" t="s">
        <v>2896</v>
      </c>
      <c r="O67" s="85">
        <v>0</v>
      </c>
      <c r="P67" s="81"/>
      <c r="Q67" s="88">
        <f t="shared" si="64"/>
        <v>0</v>
      </c>
      <c r="R67" s="89">
        <f t="shared" si="65"/>
        <v>0</v>
      </c>
      <c r="S67" s="89">
        <f t="shared" si="66"/>
        <v>0</v>
      </c>
      <c r="T67" s="89">
        <f t="shared" si="67"/>
        <v>0</v>
      </c>
      <c r="U67" s="90" t="str">
        <f t="shared" si="52"/>
        <v>NO</v>
      </c>
      <c r="V67" s="91" t="str">
        <f t="shared" si="68"/>
        <v>PRÓXIMO A VENCER</v>
      </c>
      <c r="W67" s="91" t="str">
        <f t="shared" si="69"/>
        <v>PRÓXIMO A VENCER</v>
      </c>
      <c r="X67" s="92" t="s">
        <v>2463</v>
      </c>
      <c r="Y67" s="92" t="str">
        <f t="shared" si="72"/>
        <v>H14AF17</v>
      </c>
      <c r="Z67" s="92">
        <f t="shared" si="70"/>
        <v>1</v>
      </c>
      <c r="AA67" s="92" t="str">
        <f t="shared" si="71"/>
        <v>H14AF17 - 1</v>
      </c>
      <c r="AB67" s="60">
        <f t="shared" si="30"/>
        <v>2</v>
      </c>
      <c r="AC67" s="60">
        <f t="shared" si="31"/>
        <v>2</v>
      </c>
      <c r="AD67" s="60" t="str">
        <f t="shared" si="28"/>
        <v>H14AF17.</v>
      </c>
      <c r="AE67" s="60" t="str">
        <f t="shared" si="32"/>
        <v>H14AF17</v>
      </c>
      <c r="AF67" s="65"/>
      <c r="AG67" s="66"/>
      <c r="AH67" s="67"/>
      <c r="AI67" s="18"/>
      <c r="AJ67" s="19"/>
      <c r="AK67" s="19"/>
      <c r="AL67" s="19"/>
      <c r="AM67" s="19"/>
      <c r="AN67" s="19"/>
      <c r="AO67" s="19"/>
    </row>
    <row r="68" spans="1:41" s="30" customFormat="1" ht="168" customHeight="1" x14ac:dyDescent="0.2">
      <c r="A68" s="79">
        <v>60</v>
      </c>
      <c r="B68" s="90">
        <v>67</v>
      </c>
      <c r="C68" s="79" t="s">
        <v>2121</v>
      </c>
      <c r="D68" s="85" t="s">
        <v>31</v>
      </c>
      <c r="E68" s="84" t="s">
        <v>2304</v>
      </c>
      <c r="F68" s="84" t="s">
        <v>2305</v>
      </c>
      <c r="G68" s="84" t="s">
        <v>2306</v>
      </c>
      <c r="H68" s="84" t="s">
        <v>2307</v>
      </c>
      <c r="I68" s="85" t="s">
        <v>2308</v>
      </c>
      <c r="J68" s="85">
        <v>1</v>
      </c>
      <c r="K68" s="86">
        <v>43313</v>
      </c>
      <c r="L68" s="86">
        <v>43342</v>
      </c>
      <c r="M68" s="87">
        <f t="shared" si="62"/>
        <v>4.1428571428571432</v>
      </c>
      <c r="N68" s="85" t="s">
        <v>1104</v>
      </c>
      <c r="O68" s="81">
        <v>1</v>
      </c>
      <c r="P68" s="81"/>
      <c r="Q68" s="88">
        <f t="shared" si="64"/>
        <v>100</v>
      </c>
      <c r="R68" s="89">
        <f t="shared" si="65"/>
        <v>4.1428571428571432</v>
      </c>
      <c r="S68" s="89">
        <f t="shared" si="66"/>
        <v>4.1428571428571432</v>
      </c>
      <c r="T68" s="89">
        <f t="shared" si="67"/>
        <v>4.1428571428571432</v>
      </c>
      <c r="U68" s="90" t="str">
        <f t="shared" ref="U68:U115" si="73">IF(W68="CUMPLIDO","SI","NO")</f>
        <v>SI</v>
      </c>
      <c r="V68" s="91" t="str">
        <f t="shared" si="68"/>
        <v>CUMPLIDO</v>
      </c>
      <c r="W68" s="91" t="str">
        <f t="shared" si="69"/>
        <v>CUMPLIDO</v>
      </c>
      <c r="X68" s="92" t="s">
        <v>2463</v>
      </c>
      <c r="Y68" s="92" t="str">
        <f t="shared" si="72"/>
        <v>H15AF17</v>
      </c>
      <c r="Z68" s="92">
        <f t="shared" si="70"/>
        <v>1</v>
      </c>
      <c r="AA68" s="92" t="str">
        <f t="shared" si="71"/>
        <v>H15AF17 - 1</v>
      </c>
      <c r="AB68" s="60">
        <f t="shared" si="30"/>
        <v>5</v>
      </c>
      <c r="AC68" s="60">
        <f t="shared" si="31"/>
        <v>5</v>
      </c>
      <c r="AD68" s="60" t="str">
        <f t="shared" si="28"/>
        <v>H15AF17.</v>
      </c>
      <c r="AE68" s="60" t="str">
        <f t="shared" si="32"/>
        <v>H15AF17</v>
      </c>
      <c r="AF68" s="65"/>
      <c r="AG68" s="66"/>
      <c r="AH68" s="67"/>
      <c r="AI68" s="18"/>
      <c r="AJ68" s="19"/>
      <c r="AK68" s="19"/>
      <c r="AL68" s="19"/>
      <c r="AM68" s="19"/>
      <c r="AN68" s="19"/>
      <c r="AO68" s="19"/>
    </row>
    <row r="69" spans="1:41" s="30" customFormat="1" ht="168" customHeight="1" x14ac:dyDescent="0.2">
      <c r="A69" s="79">
        <v>61</v>
      </c>
      <c r="B69" s="90">
        <v>68</v>
      </c>
      <c r="C69" s="79" t="s">
        <v>2461</v>
      </c>
      <c r="D69" s="85" t="s">
        <v>31</v>
      </c>
      <c r="E69" s="84" t="s">
        <v>2309</v>
      </c>
      <c r="F69" s="84" t="s">
        <v>2310</v>
      </c>
      <c r="G69" s="84" t="s">
        <v>2311</v>
      </c>
      <c r="H69" s="84" t="s">
        <v>2312</v>
      </c>
      <c r="I69" s="85" t="s">
        <v>957</v>
      </c>
      <c r="J69" s="85">
        <v>2</v>
      </c>
      <c r="K69" s="86">
        <v>43313</v>
      </c>
      <c r="L69" s="86">
        <v>43677</v>
      </c>
      <c r="M69" s="87">
        <f t="shared" si="62"/>
        <v>52</v>
      </c>
      <c r="N69" s="85" t="s">
        <v>1045</v>
      </c>
      <c r="O69" s="85">
        <v>2</v>
      </c>
      <c r="P69" s="81"/>
      <c r="Q69" s="88">
        <f t="shared" si="64"/>
        <v>100</v>
      </c>
      <c r="R69" s="89">
        <f t="shared" si="65"/>
        <v>52</v>
      </c>
      <c r="S69" s="89">
        <f t="shared" si="66"/>
        <v>0</v>
      </c>
      <c r="T69" s="89">
        <f t="shared" si="67"/>
        <v>0</v>
      </c>
      <c r="U69" s="90" t="str">
        <f t="shared" si="73"/>
        <v>SI</v>
      </c>
      <c r="V69" s="91" t="str">
        <f t="shared" si="68"/>
        <v>CUMPLIDO</v>
      </c>
      <c r="W69" s="91" t="str">
        <f t="shared" si="69"/>
        <v>CUMPLIDO</v>
      </c>
      <c r="X69" s="92" t="s">
        <v>2463</v>
      </c>
      <c r="Y69" s="92" t="str">
        <f t="shared" si="72"/>
        <v>H16AF17</v>
      </c>
      <c r="Z69" s="92">
        <f t="shared" si="70"/>
        <v>1</v>
      </c>
      <c r="AA69" s="92" t="str">
        <f t="shared" si="71"/>
        <v>H16AF17 - 1</v>
      </c>
      <c r="AB69" s="60">
        <f t="shared" si="30"/>
        <v>5</v>
      </c>
      <c r="AC69" s="60">
        <f t="shared" si="31"/>
        <v>5</v>
      </c>
      <c r="AD69" s="60" t="str">
        <f t="shared" si="28"/>
        <v>H16AF17.</v>
      </c>
      <c r="AE69" s="60" t="str">
        <f t="shared" si="32"/>
        <v>H16AF17</v>
      </c>
      <c r="AF69" s="65"/>
      <c r="AG69" s="66"/>
      <c r="AH69" s="67"/>
      <c r="AI69" s="18"/>
      <c r="AJ69" s="19"/>
      <c r="AK69" s="19"/>
      <c r="AL69" s="19"/>
      <c r="AM69" s="19"/>
      <c r="AN69" s="19"/>
      <c r="AO69" s="19"/>
    </row>
    <row r="70" spans="1:41" s="30" customFormat="1" ht="342" customHeight="1" x14ac:dyDescent="0.2">
      <c r="A70" s="79">
        <v>62</v>
      </c>
      <c r="B70" s="90">
        <v>69</v>
      </c>
      <c r="C70" s="79" t="s">
        <v>2121</v>
      </c>
      <c r="D70" s="85" t="s">
        <v>140</v>
      </c>
      <c r="E70" s="84" t="s">
        <v>2313</v>
      </c>
      <c r="F70" s="84" t="s">
        <v>2314</v>
      </c>
      <c r="G70" s="84" t="s">
        <v>2315</v>
      </c>
      <c r="H70" s="84" t="s">
        <v>2560</v>
      </c>
      <c r="I70" s="85" t="s">
        <v>27</v>
      </c>
      <c r="J70" s="85">
        <v>4</v>
      </c>
      <c r="K70" s="86">
        <v>43313</v>
      </c>
      <c r="L70" s="86">
        <v>43676</v>
      </c>
      <c r="M70" s="87">
        <f t="shared" si="62"/>
        <v>51.857142857142854</v>
      </c>
      <c r="N70" s="85" t="s">
        <v>2896</v>
      </c>
      <c r="O70" s="85">
        <v>0</v>
      </c>
      <c r="P70" s="81"/>
      <c r="Q70" s="88">
        <f t="shared" si="64"/>
        <v>0</v>
      </c>
      <c r="R70" s="89">
        <f t="shared" si="65"/>
        <v>0</v>
      </c>
      <c r="S70" s="89">
        <f t="shared" si="66"/>
        <v>0</v>
      </c>
      <c r="T70" s="89">
        <f t="shared" si="67"/>
        <v>0</v>
      </c>
      <c r="U70" s="90" t="str">
        <f t="shared" si="73"/>
        <v>NO</v>
      </c>
      <c r="V70" s="91" t="str">
        <f t="shared" si="68"/>
        <v>PRÓXIMO A VENCER</v>
      </c>
      <c r="W70" s="91" t="str">
        <f t="shared" si="69"/>
        <v>PRÓXIMO A VENCER</v>
      </c>
      <c r="X70" s="92" t="s">
        <v>2463</v>
      </c>
      <c r="Y70" s="92" t="str">
        <f t="shared" si="72"/>
        <v>H17AF17</v>
      </c>
      <c r="Z70" s="92">
        <f t="shared" si="70"/>
        <v>1</v>
      </c>
      <c r="AA70" s="92" t="str">
        <f t="shared" si="71"/>
        <v>H17AF17 - 1</v>
      </c>
      <c r="AB70" s="60">
        <f t="shared" si="30"/>
        <v>2</v>
      </c>
      <c r="AC70" s="60">
        <f t="shared" si="31"/>
        <v>2</v>
      </c>
      <c r="AD70" s="60" t="str">
        <f t="shared" si="28"/>
        <v>H17AF17.</v>
      </c>
      <c r="AE70" s="60" t="str">
        <f t="shared" si="32"/>
        <v>H17AF17</v>
      </c>
      <c r="AF70" s="65"/>
      <c r="AG70" s="66"/>
      <c r="AH70" s="67"/>
      <c r="AI70" s="18"/>
      <c r="AJ70" s="19"/>
      <c r="AK70" s="19"/>
      <c r="AL70" s="19"/>
      <c r="AM70" s="19"/>
      <c r="AN70" s="19"/>
      <c r="AO70" s="19"/>
    </row>
    <row r="71" spans="1:41" s="30" customFormat="1" ht="168" customHeight="1" x14ac:dyDescent="0.2">
      <c r="A71" s="79">
        <v>63</v>
      </c>
      <c r="B71" s="90">
        <v>70</v>
      </c>
      <c r="C71" s="79" t="s">
        <v>2121</v>
      </c>
      <c r="D71" s="85" t="s">
        <v>163</v>
      </c>
      <c r="E71" s="84" t="s">
        <v>2316</v>
      </c>
      <c r="F71" s="84" t="s">
        <v>2317</v>
      </c>
      <c r="G71" s="84" t="s">
        <v>2318</v>
      </c>
      <c r="H71" s="84" t="s">
        <v>2825</v>
      </c>
      <c r="I71" s="85" t="s">
        <v>2319</v>
      </c>
      <c r="J71" s="85">
        <v>1</v>
      </c>
      <c r="K71" s="86">
        <v>43405</v>
      </c>
      <c r="L71" s="86">
        <v>43554</v>
      </c>
      <c r="M71" s="87">
        <f t="shared" si="62"/>
        <v>21.285714285714285</v>
      </c>
      <c r="N71" s="85" t="s">
        <v>1104</v>
      </c>
      <c r="O71" s="85">
        <v>1</v>
      </c>
      <c r="P71" s="81"/>
      <c r="Q71" s="88">
        <f t="shared" si="64"/>
        <v>100</v>
      </c>
      <c r="R71" s="89">
        <f t="shared" si="65"/>
        <v>21.285714285714285</v>
      </c>
      <c r="S71" s="89">
        <f t="shared" si="66"/>
        <v>21.285714285714285</v>
      </c>
      <c r="T71" s="89">
        <f t="shared" si="67"/>
        <v>21.285714285714285</v>
      </c>
      <c r="U71" s="90" t="str">
        <f t="shared" si="73"/>
        <v>SI</v>
      </c>
      <c r="V71" s="91" t="str">
        <f t="shared" si="68"/>
        <v>CUMPLIDO</v>
      </c>
      <c r="W71" s="91" t="str">
        <f t="shared" si="69"/>
        <v>CUMPLIDO</v>
      </c>
      <c r="X71" s="92" t="s">
        <v>2463</v>
      </c>
      <c r="Y71" s="92" t="str">
        <f t="shared" si="72"/>
        <v>H18AF17</v>
      </c>
      <c r="Z71" s="92">
        <f t="shared" si="70"/>
        <v>1</v>
      </c>
      <c r="AA71" s="92" t="str">
        <f t="shared" si="71"/>
        <v>H18AF17 - 1</v>
      </c>
      <c r="AB71" s="60">
        <f t="shared" si="30"/>
        <v>5</v>
      </c>
      <c r="AC71" s="60">
        <f t="shared" si="31"/>
        <v>5</v>
      </c>
      <c r="AD71" s="60" t="str">
        <f t="shared" si="28"/>
        <v>H18AF17.</v>
      </c>
      <c r="AE71" s="60" t="str">
        <f t="shared" si="32"/>
        <v>H18AF17</v>
      </c>
      <c r="AF71" s="65"/>
      <c r="AG71" s="66"/>
      <c r="AH71" s="67"/>
      <c r="AI71" s="18"/>
      <c r="AJ71" s="19"/>
      <c r="AK71" s="19"/>
      <c r="AL71" s="19"/>
      <c r="AM71" s="19"/>
      <c r="AN71" s="19"/>
      <c r="AO71" s="19"/>
    </row>
    <row r="72" spans="1:41" s="30" customFormat="1" ht="200.25" customHeight="1" x14ac:dyDescent="0.2">
      <c r="A72" s="79">
        <v>64</v>
      </c>
      <c r="B72" s="90">
        <v>71</v>
      </c>
      <c r="C72" s="79" t="s">
        <v>2121</v>
      </c>
      <c r="D72" s="101" t="s">
        <v>44</v>
      </c>
      <c r="E72" s="102" t="s">
        <v>2320</v>
      </c>
      <c r="F72" s="103" t="s">
        <v>2321</v>
      </c>
      <c r="G72" s="84" t="s">
        <v>2322</v>
      </c>
      <c r="H72" s="84" t="s">
        <v>2323</v>
      </c>
      <c r="I72" s="85" t="s">
        <v>2324</v>
      </c>
      <c r="J72" s="79">
        <v>2</v>
      </c>
      <c r="K72" s="86">
        <v>43313</v>
      </c>
      <c r="L72" s="104">
        <v>43373</v>
      </c>
      <c r="M72" s="87">
        <f t="shared" si="62"/>
        <v>8.5714285714285712</v>
      </c>
      <c r="N72" s="85" t="s">
        <v>2330</v>
      </c>
      <c r="O72" s="81">
        <v>2</v>
      </c>
      <c r="P72" s="81"/>
      <c r="Q72" s="88">
        <f t="shared" si="64"/>
        <v>100</v>
      </c>
      <c r="R72" s="89">
        <f t="shared" si="65"/>
        <v>8.5714285714285712</v>
      </c>
      <c r="S72" s="89">
        <f t="shared" si="66"/>
        <v>8.5714285714285712</v>
      </c>
      <c r="T72" s="89">
        <f t="shared" si="67"/>
        <v>8.5714285714285712</v>
      </c>
      <c r="U72" s="90" t="str">
        <f t="shared" si="73"/>
        <v>SI</v>
      </c>
      <c r="V72" s="91" t="str">
        <f t="shared" si="68"/>
        <v>CUMPLIDO</v>
      </c>
      <c r="W72" s="91" t="str">
        <f t="shared" si="69"/>
        <v>CUMPLIDO</v>
      </c>
      <c r="X72" s="92" t="s">
        <v>2463</v>
      </c>
      <c r="Y72" s="92" t="str">
        <f t="shared" si="72"/>
        <v>H19AF17</v>
      </c>
      <c r="Z72" s="92">
        <f t="shared" si="70"/>
        <v>1</v>
      </c>
      <c r="AA72" s="92" t="str">
        <f t="shared" si="71"/>
        <v>H19AF17 - 1</v>
      </c>
      <c r="AB72" s="60">
        <f t="shared" si="30"/>
        <v>5</v>
      </c>
      <c r="AC72" s="60">
        <f t="shared" si="31"/>
        <v>5</v>
      </c>
      <c r="AD72" s="60" t="str">
        <f t="shared" si="28"/>
        <v>H19AF17.Procedimiento</v>
      </c>
      <c r="AE72" s="60" t="str">
        <f t="shared" si="32"/>
        <v>H19AF17</v>
      </c>
      <c r="AF72" s="65"/>
      <c r="AG72" s="66"/>
      <c r="AH72" s="67"/>
      <c r="AI72" s="18"/>
      <c r="AJ72" s="19"/>
      <c r="AK72" s="19"/>
      <c r="AL72" s="19"/>
      <c r="AM72" s="19"/>
      <c r="AN72" s="19"/>
      <c r="AO72" s="19"/>
    </row>
    <row r="73" spans="1:41" s="30" customFormat="1" ht="168" customHeight="1" x14ac:dyDescent="0.2">
      <c r="A73" s="79">
        <v>65</v>
      </c>
      <c r="B73" s="90">
        <v>72</v>
      </c>
      <c r="C73" s="79" t="s">
        <v>2121</v>
      </c>
      <c r="D73" s="101" t="s">
        <v>44</v>
      </c>
      <c r="E73" s="102" t="s">
        <v>2325</v>
      </c>
      <c r="F73" s="103" t="s">
        <v>2326</v>
      </c>
      <c r="G73" s="84" t="s">
        <v>2327</v>
      </c>
      <c r="H73" s="84" t="s">
        <v>2328</v>
      </c>
      <c r="I73" s="85" t="s">
        <v>2329</v>
      </c>
      <c r="J73" s="79">
        <v>2</v>
      </c>
      <c r="K73" s="86">
        <v>43313</v>
      </c>
      <c r="L73" s="104">
        <v>43373</v>
      </c>
      <c r="M73" s="87">
        <f t="shared" si="62"/>
        <v>8.5714285714285712</v>
      </c>
      <c r="N73" s="85" t="s">
        <v>2556</v>
      </c>
      <c r="O73" s="81">
        <v>2</v>
      </c>
      <c r="P73" s="81"/>
      <c r="Q73" s="88">
        <f t="shared" si="64"/>
        <v>100</v>
      </c>
      <c r="R73" s="89">
        <f t="shared" si="65"/>
        <v>8.5714285714285712</v>
      </c>
      <c r="S73" s="89">
        <f t="shared" si="66"/>
        <v>8.5714285714285712</v>
      </c>
      <c r="T73" s="89">
        <f t="shared" si="67"/>
        <v>8.5714285714285712</v>
      </c>
      <c r="U73" s="90" t="str">
        <f t="shared" si="73"/>
        <v>SI</v>
      </c>
      <c r="V73" s="91" t="str">
        <f t="shared" si="68"/>
        <v>CUMPLIDO</v>
      </c>
      <c r="W73" s="91" t="str">
        <f t="shared" si="69"/>
        <v>CUMPLIDO</v>
      </c>
      <c r="X73" s="92" t="s">
        <v>2463</v>
      </c>
      <c r="Y73" s="92" t="str">
        <f t="shared" si="72"/>
        <v>H20AF17</v>
      </c>
      <c r="Z73" s="92">
        <f t="shared" si="70"/>
        <v>1</v>
      </c>
      <c r="AA73" s="92" t="str">
        <f t="shared" si="71"/>
        <v>H20AF17 - 1</v>
      </c>
      <c r="AB73" s="60">
        <f t="shared" si="30"/>
        <v>5</v>
      </c>
      <c r="AC73" s="60">
        <f t="shared" si="31"/>
        <v>5</v>
      </c>
      <c r="AD73" s="60" t="str">
        <f t="shared" ref="AD73:AD136" si="74">IF(A73&lt;&gt;"",MID(E73,1,FIND(" ",E73,1)-1),AD72)</f>
        <v>H20AF17.</v>
      </c>
      <c r="AE73" s="60" t="str">
        <f t="shared" si="32"/>
        <v>H20AF17</v>
      </c>
      <c r="AF73" s="65"/>
      <c r="AG73" s="66"/>
      <c r="AH73" s="67"/>
      <c r="AI73" s="18"/>
      <c r="AJ73" s="19"/>
      <c r="AK73" s="19"/>
      <c r="AL73" s="19"/>
      <c r="AM73" s="19"/>
      <c r="AN73" s="19"/>
      <c r="AO73" s="19"/>
    </row>
    <row r="74" spans="1:41" s="30" customFormat="1" ht="232.5" customHeight="1" x14ac:dyDescent="0.2">
      <c r="A74" s="79">
        <v>66</v>
      </c>
      <c r="B74" s="90">
        <v>73</v>
      </c>
      <c r="C74" s="79" t="s">
        <v>2121</v>
      </c>
      <c r="D74" s="101" t="s">
        <v>44</v>
      </c>
      <c r="E74" s="102" t="s">
        <v>2331</v>
      </c>
      <c r="F74" s="103" t="s">
        <v>2332</v>
      </c>
      <c r="G74" s="102" t="s">
        <v>2333</v>
      </c>
      <c r="H74" s="102" t="s">
        <v>2539</v>
      </c>
      <c r="I74" s="79" t="s">
        <v>2334</v>
      </c>
      <c r="J74" s="79">
        <v>2</v>
      </c>
      <c r="K74" s="86">
        <v>43313</v>
      </c>
      <c r="L74" s="104">
        <v>43454</v>
      </c>
      <c r="M74" s="87">
        <f t="shared" si="62"/>
        <v>20.142857142857142</v>
      </c>
      <c r="N74" s="85" t="s">
        <v>2335</v>
      </c>
      <c r="O74" s="81">
        <v>0.2</v>
      </c>
      <c r="P74" s="81"/>
      <c r="Q74" s="88">
        <f t="shared" si="64"/>
        <v>10</v>
      </c>
      <c r="R74" s="89">
        <f t="shared" si="65"/>
        <v>2.0142857142857142</v>
      </c>
      <c r="S74" s="89">
        <f t="shared" si="66"/>
        <v>2.0142857142857142</v>
      </c>
      <c r="T74" s="89">
        <f t="shared" si="67"/>
        <v>20.142857142857142</v>
      </c>
      <c r="U74" s="90" t="str">
        <f t="shared" si="73"/>
        <v>NO</v>
      </c>
      <c r="V74" s="91" t="str">
        <f t="shared" si="68"/>
        <v>VENCIDO</v>
      </c>
      <c r="W74" s="91" t="str">
        <f t="shared" si="69"/>
        <v>VENCIDO</v>
      </c>
      <c r="X74" s="92" t="s">
        <v>2463</v>
      </c>
      <c r="Y74" s="92" t="str">
        <f t="shared" si="72"/>
        <v>H21AF17</v>
      </c>
      <c r="Z74" s="92">
        <f t="shared" si="70"/>
        <v>1</v>
      </c>
      <c r="AA74" s="92" t="str">
        <f t="shared" si="71"/>
        <v>H21AF17 - 1</v>
      </c>
      <c r="AB74" s="60">
        <f t="shared" si="30"/>
        <v>1</v>
      </c>
      <c r="AC74" s="60">
        <f t="shared" si="31"/>
        <v>1</v>
      </c>
      <c r="AD74" s="60" t="str">
        <f t="shared" si="74"/>
        <v>H21AF17.</v>
      </c>
      <c r="AE74" s="60" t="str">
        <f t="shared" si="32"/>
        <v>H21AF17</v>
      </c>
      <c r="AF74" s="65"/>
      <c r="AG74" s="66"/>
      <c r="AH74" s="67"/>
      <c r="AI74" s="18"/>
      <c r="AJ74" s="19"/>
      <c r="AK74" s="19"/>
      <c r="AL74" s="19"/>
      <c r="AM74" s="19"/>
      <c r="AN74" s="19"/>
      <c r="AO74" s="19"/>
    </row>
    <row r="75" spans="1:41" s="30" customFormat="1" ht="168" customHeight="1" x14ac:dyDescent="0.2">
      <c r="A75" s="79">
        <v>67</v>
      </c>
      <c r="B75" s="90">
        <v>74</v>
      </c>
      <c r="C75" s="79" t="s">
        <v>2121</v>
      </c>
      <c r="D75" s="101" t="s">
        <v>30</v>
      </c>
      <c r="E75" s="102" t="s">
        <v>2336</v>
      </c>
      <c r="F75" s="103" t="s">
        <v>2337</v>
      </c>
      <c r="G75" s="102" t="s">
        <v>2338</v>
      </c>
      <c r="H75" s="102" t="s">
        <v>2339</v>
      </c>
      <c r="I75" s="79" t="s">
        <v>2340</v>
      </c>
      <c r="J75" s="79">
        <v>1</v>
      </c>
      <c r="K75" s="86">
        <v>43313</v>
      </c>
      <c r="L75" s="104">
        <v>43454</v>
      </c>
      <c r="M75" s="87">
        <f t="shared" si="62"/>
        <v>20.142857142857142</v>
      </c>
      <c r="N75" s="85" t="s">
        <v>2341</v>
      </c>
      <c r="O75" s="85">
        <v>0.67</v>
      </c>
      <c r="P75" s="81" t="s">
        <v>2925</v>
      </c>
      <c r="Q75" s="88">
        <f t="shared" si="64"/>
        <v>67</v>
      </c>
      <c r="R75" s="89">
        <f t="shared" si="65"/>
        <v>13.495714285714284</v>
      </c>
      <c r="S75" s="89">
        <f t="shared" si="66"/>
        <v>13.495714285714284</v>
      </c>
      <c r="T75" s="89">
        <f t="shared" si="67"/>
        <v>20.142857142857142</v>
      </c>
      <c r="U75" s="90" t="str">
        <f t="shared" si="73"/>
        <v>NO</v>
      </c>
      <c r="V75" s="91" t="str">
        <f t="shared" si="68"/>
        <v>VENCIDO</v>
      </c>
      <c r="W75" s="91" t="str">
        <f t="shared" si="69"/>
        <v>VENCIDO</v>
      </c>
      <c r="X75" s="92" t="s">
        <v>2463</v>
      </c>
      <c r="Y75" s="92" t="str">
        <f t="shared" si="72"/>
        <v>H22AF17</v>
      </c>
      <c r="Z75" s="92">
        <f t="shared" si="70"/>
        <v>1</v>
      </c>
      <c r="AA75" s="92" t="str">
        <f t="shared" si="71"/>
        <v>H22AF17 - 1</v>
      </c>
      <c r="AB75" s="60">
        <f t="shared" ref="AB75:AB138" si="75">IF(V75="VENCIDO",1,IF(V75="PRÓXIMO A VENCER",2,IF(V75="EN TERMINO",3,IF(V75="CON AVANCE",4,IF(V75="CUMPLIDO",5,)))))</f>
        <v>1</v>
      </c>
      <c r="AC75" s="60">
        <f t="shared" ref="AC75:AC138" si="76">IF(Z76=Z75+1,MIN(AB75,AC76),AB75)</f>
        <v>1</v>
      </c>
      <c r="AD75" s="60" t="str">
        <f t="shared" si="74"/>
        <v>H22AF17.</v>
      </c>
      <c r="AE75" s="60" t="str">
        <f t="shared" si="32"/>
        <v>H22AF17</v>
      </c>
      <c r="AF75" s="65"/>
      <c r="AG75" s="66"/>
      <c r="AH75" s="67"/>
      <c r="AI75" s="18"/>
      <c r="AJ75" s="19"/>
      <c r="AK75" s="19"/>
      <c r="AL75" s="19"/>
      <c r="AM75" s="19"/>
      <c r="AN75" s="19"/>
      <c r="AO75" s="19"/>
    </row>
    <row r="76" spans="1:41" s="30" customFormat="1" ht="168" customHeight="1" x14ac:dyDescent="0.2">
      <c r="A76" s="79">
        <v>68</v>
      </c>
      <c r="B76" s="90">
        <v>75</v>
      </c>
      <c r="C76" s="79" t="s">
        <v>2461</v>
      </c>
      <c r="D76" s="101" t="s">
        <v>44</v>
      </c>
      <c r="E76" s="102" t="s">
        <v>2342</v>
      </c>
      <c r="F76" s="103" t="s">
        <v>2343</v>
      </c>
      <c r="G76" s="103" t="s">
        <v>2344</v>
      </c>
      <c r="H76" s="103" t="s">
        <v>2345</v>
      </c>
      <c r="I76" s="105" t="s">
        <v>2346</v>
      </c>
      <c r="J76" s="79">
        <v>15</v>
      </c>
      <c r="K76" s="86">
        <v>43313</v>
      </c>
      <c r="L76" s="86">
        <v>43496</v>
      </c>
      <c r="M76" s="87">
        <f t="shared" si="62"/>
        <v>26.142857142857142</v>
      </c>
      <c r="N76" s="85" t="s">
        <v>2347</v>
      </c>
      <c r="O76" s="81">
        <v>5.7</v>
      </c>
      <c r="P76" s="106" t="s">
        <v>2932</v>
      </c>
      <c r="Q76" s="88">
        <f t="shared" si="64"/>
        <v>38</v>
      </c>
      <c r="R76" s="89">
        <f t="shared" si="65"/>
        <v>9.9342857142857142</v>
      </c>
      <c r="S76" s="89">
        <f t="shared" si="66"/>
        <v>9.9342857142857142</v>
      </c>
      <c r="T76" s="89">
        <f t="shared" si="67"/>
        <v>26.142857142857142</v>
      </c>
      <c r="U76" s="90" t="str">
        <f t="shared" si="73"/>
        <v>NO</v>
      </c>
      <c r="V76" s="91" t="str">
        <f t="shared" si="68"/>
        <v>VENCIDO</v>
      </c>
      <c r="W76" s="91" t="str">
        <f t="shared" si="69"/>
        <v>VENCIDO</v>
      </c>
      <c r="X76" s="92" t="s">
        <v>2463</v>
      </c>
      <c r="Y76" s="92" t="str">
        <f t="shared" si="72"/>
        <v>H23AF17</v>
      </c>
      <c r="Z76" s="92">
        <f t="shared" si="70"/>
        <v>1</v>
      </c>
      <c r="AA76" s="92" t="str">
        <f t="shared" si="71"/>
        <v>H23AF17 - 1</v>
      </c>
      <c r="AB76" s="60">
        <f t="shared" si="75"/>
        <v>1</v>
      </c>
      <c r="AC76" s="60">
        <f t="shared" si="76"/>
        <v>1</v>
      </c>
      <c r="AD76" s="60" t="str">
        <f t="shared" si="74"/>
        <v>H23AF17.</v>
      </c>
      <c r="AE76" s="60" t="str">
        <f t="shared" ref="AE76:AE139" si="77">IFERROR(MID(AD76,1,FIND(".",AD76,1)-1),AD76)</f>
        <v>H23AF17</v>
      </c>
      <c r="AF76" s="65"/>
      <c r="AG76" s="66"/>
      <c r="AH76" s="67"/>
      <c r="AI76" s="18"/>
      <c r="AJ76" s="19"/>
      <c r="AK76" s="19"/>
      <c r="AL76" s="19"/>
      <c r="AM76" s="19"/>
      <c r="AN76" s="19"/>
      <c r="AO76" s="19"/>
    </row>
    <row r="77" spans="1:41" s="30" customFormat="1" ht="168" customHeight="1" x14ac:dyDescent="0.2">
      <c r="A77" s="79">
        <v>69</v>
      </c>
      <c r="B77" s="90">
        <v>76</v>
      </c>
      <c r="C77" s="79" t="s">
        <v>2461</v>
      </c>
      <c r="D77" s="101" t="s">
        <v>44</v>
      </c>
      <c r="E77" s="102" t="s">
        <v>2348</v>
      </c>
      <c r="F77" s="103" t="s">
        <v>2349</v>
      </c>
      <c r="G77" s="103" t="s">
        <v>2344</v>
      </c>
      <c r="H77" s="103" t="s">
        <v>2345</v>
      </c>
      <c r="I77" s="105" t="s">
        <v>2350</v>
      </c>
      <c r="J77" s="79">
        <v>10</v>
      </c>
      <c r="K77" s="86">
        <v>43313</v>
      </c>
      <c r="L77" s="86">
        <v>43496</v>
      </c>
      <c r="M77" s="87">
        <f t="shared" si="62"/>
        <v>26.142857142857142</v>
      </c>
      <c r="N77" s="85" t="s">
        <v>2631</v>
      </c>
      <c r="O77" s="85">
        <v>0</v>
      </c>
      <c r="P77" s="81"/>
      <c r="Q77" s="88">
        <f t="shared" si="64"/>
        <v>0</v>
      </c>
      <c r="R77" s="89">
        <f t="shared" si="65"/>
        <v>0</v>
      </c>
      <c r="S77" s="89">
        <f t="shared" si="66"/>
        <v>0</v>
      </c>
      <c r="T77" s="89">
        <f t="shared" si="67"/>
        <v>26.142857142857142</v>
      </c>
      <c r="U77" s="90" t="str">
        <f t="shared" si="73"/>
        <v>NO</v>
      </c>
      <c r="V77" s="91" t="str">
        <f t="shared" si="68"/>
        <v>VENCIDO</v>
      </c>
      <c r="W77" s="91" t="str">
        <f t="shared" si="69"/>
        <v>VENCIDO</v>
      </c>
      <c r="X77" s="92" t="s">
        <v>2463</v>
      </c>
      <c r="Y77" s="92" t="str">
        <f t="shared" si="72"/>
        <v>H24AF17</v>
      </c>
      <c r="Z77" s="92">
        <f t="shared" si="70"/>
        <v>1</v>
      </c>
      <c r="AA77" s="92" t="str">
        <f t="shared" si="71"/>
        <v>H24AF17 - 1</v>
      </c>
      <c r="AB77" s="60">
        <f t="shared" si="75"/>
        <v>1</v>
      </c>
      <c r="AC77" s="60">
        <f t="shared" si="76"/>
        <v>1</v>
      </c>
      <c r="AD77" s="60" t="str">
        <f t="shared" si="74"/>
        <v>H24AF17.</v>
      </c>
      <c r="AE77" s="60" t="str">
        <f t="shared" si="77"/>
        <v>H24AF17</v>
      </c>
      <c r="AF77" s="65"/>
      <c r="AG77" s="66"/>
      <c r="AH77" s="67"/>
      <c r="AI77" s="18"/>
      <c r="AJ77" s="19"/>
      <c r="AK77" s="19"/>
      <c r="AL77" s="19"/>
      <c r="AM77" s="19"/>
      <c r="AN77" s="19"/>
      <c r="AO77" s="19"/>
    </row>
    <row r="78" spans="1:41" s="30" customFormat="1" ht="228.75" customHeight="1" x14ac:dyDescent="0.2">
      <c r="A78" s="79">
        <v>70</v>
      </c>
      <c r="B78" s="90">
        <v>77</v>
      </c>
      <c r="C78" s="79" t="s">
        <v>2461</v>
      </c>
      <c r="D78" s="101" t="s">
        <v>44</v>
      </c>
      <c r="E78" s="102" t="s">
        <v>2351</v>
      </c>
      <c r="F78" s="103" t="s">
        <v>2349</v>
      </c>
      <c r="G78" s="103" t="s">
        <v>2352</v>
      </c>
      <c r="H78" s="103" t="s">
        <v>2353</v>
      </c>
      <c r="I78" s="105" t="s">
        <v>2350</v>
      </c>
      <c r="J78" s="79">
        <v>10</v>
      </c>
      <c r="K78" s="86">
        <v>43313</v>
      </c>
      <c r="L78" s="86">
        <v>43496</v>
      </c>
      <c r="M78" s="87">
        <f t="shared" si="62"/>
        <v>26.142857142857142</v>
      </c>
      <c r="N78" s="85" t="s">
        <v>2631</v>
      </c>
      <c r="O78" s="85">
        <v>0</v>
      </c>
      <c r="P78" s="81"/>
      <c r="Q78" s="88">
        <f t="shared" si="64"/>
        <v>0</v>
      </c>
      <c r="R78" s="89">
        <f t="shared" si="65"/>
        <v>0</v>
      </c>
      <c r="S78" s="89">
        <f t="shared" si="66"/>
        <v>0</v>
      </c>
      <c r="T78" s="89">
        <f t="shared" si="67"/>
        <v>26.142857142857142</v>
      </c>
      <c r="U78" s="90" t="str">
        <f t="shared" si="73"/>
        <v>NO</v>
      </c>
      <c r="V78" s="91" t="str">
        <f t="shared" si="68"/>
        <v>VENCIDO</v>
      </c>
      <c r="W78" s="91" t="str">
        <f t="shared" si="69"/>
        <v>VENCIDO</v>
      </c>
      <c r="X78" s="92" t="s">
        <v>2463</v>
      </c>
      <c r="Y78" s="92" t="str">
        <f t="shared" si="72"/>
        <v>H25AF17</v>
      </c>
      <c r="Z78" s="92">
        <f t="shared" si="70"/>
        <v>1</v>
      </c>
      <c r="AA78" s="92" t="str">
        <f t="shared" si="71"/>
        <v>H25AF17 - 1</v>
      </c>
      <c r="AB78" s="60">
        <f t="shared" si="75"/>
        <v>1</v>
      </c>
      <c r="AC78" s="60">
        <f t="shared" si="76"/>
        <v>1</v>
      </c>
      <c r="AD78" s="60" t="str">
        <f t="shared" si="74"/>
        <v>H25AF17.</v>
      </c>
      <c r="AE78" s="60" t="str">
        <f t="shared" si="77"/>
        <v>H25AF17</v>
      </c>
      <c r="AF78" s="65"/>
      <c r="AG78" s="66"/>
      <c r="AH78" s="67"/>
      <c r="AI78" s="18"/>
      <c r="AJ78" s="19"/>
      <c r="AK78" s="19"/>
      <c r="AL78" s="19"/>
      <c r="AM78" s="19"/>
      <c r="AN78" s="19"/>
      <c r="AO78" s="19"/>
    </row>
    <row r="79" spans="1:41" s="30" customFormat="1" ht="225.75" customHeight="1" x14ac:dyDescent="0.2">
      <c r="A79" s="79"/>
      <c r="B79" s="90">
        <v>78</v>
      </c>
      <c r="C79" s="79"/>
      <c r="D79" s="101" t="s">
        <v>44</v>
      </c>
      <c r="E79" s="102" t="s">
        <v>2354</v>
      </c>
      <c r="F79" s="103" t="s">
        <v>2349</v>
      </c>
      <c r="G79" s="103" t="s">
        <v>2355</v>
      </c>
      <c r="H79" s="103" t="s">
        <v>2356</v>
      </c>
      <c r="I79" s="105" t="s">
        <v>2357</v>
      </c>
      <c r="J79" s="79">
        <v>5</v>
      </c>
      <c r="K79" s="86">
        <v>43313</v>
      </c>
      <c r="L79" s="86">
        <v>43496</v>
      </c>
      <c r="M79" s="87">
        <f t="shared" si="62"/>
        <v>26.142857142857142</v>
      </c>
      <c r="N79" s="85" t="s">
        <v>28</v>
      </c>
      <c r="O79" s="85">
        <v>5</v>
      </c>
      <c r="P79" s="81"/>
      <c r="Q79" s="88">
        <f t="shared" si="64"/>
        <v>100</v>
      </c>
      <c r="R79" s="89">
        <f t="shared" si="65"/>
        <v>26.142857142857142</v>
      </c>
      <c r="S79" s="89">
        <f t="shared" si="66"/>
        <v>26.142857142857142</v>
      </c>
      <c r="T79" s="89">
        <f t="shared" si="67"/>
        <v>26.142857142857142</v>
      </c>
      <c r="U79" s="90" t="str">
        <f t="shared" si="73"/>
        <v>NO</v>
      </c>
      <c r="V79" s="91" t="str">
        <f t="shared" si="68"/>
        <v>CUMPLIDO</v>
      </c>
      <c r="W79" s="91" t="str">
        <f t="shared" si="69"/>
        <v/>
      </c>
      <c r="X79" s="92" t="s">
        <v>2463</v>
      </c>
      <c r="Y79" s="92" t="str">
        <f t="shared" si="72"/>
        <v>H25AF17</v>
      </c>
      <c r="Z79" s="92">
        <f t="shared" si="70"/>
        <v>2</v>
      </c>
      <c r="AA79" s="92" t="str">
        <f t="shared" si="71"/>
        <v>H25AF17 - 2</v>
      </c>
      <c r="AB79" s="60">
        <f t="shared" si="75"/>
        <v>5</v>
      </c>
      <c r="AC79" s="60">
        <f t="shared" si="76"/>
        <v>5</v>
      </c>
      <c r="AD79" s="60" t="str">
        <f t="shared" si="74"/>
        <v>H25AF17.</v>
      </c>
      <c r="AE79" s="60" t="str">
        <f t="shared" si="77"/>
        <v>H25AF17</v>
      </c>
      <c r="AF79" s="65"/>
      <c r="AG79" s="66"/>
      <c r="AH79" s="67"/>
      <c r="AI79" s="18"/>
      <c r="AJ79" s="19"/>
      <c r="AK79" s="19"/>
      <c r="AL79" s="19"/>
      <c r="AM79" s="19"/>
      <c r="AN79" s="19"/>
      <c r="AO79" s="19"/>
    </row>
    <row r="80" spans="1:41" s="30" customFormat="1" ht="198" customHeight="1" x14ac:dyDescent="0.2">
      <c r="A80" s="79">
        <v>71</v>
      </c>
      <c r="B80" s="90">
        <v>79</v>
      </c>
      <c r="C80" s="79" t="s">
        <v>2461</v>
      </c>
      <c r="D80" s="101" t="s">
        <v>44</v>
      </c>
      <c r="E80" s="102" t="s">
        <v>2358</v>
      </c>
      <c r="F80" s="103" t="s">
        <v>2349</v>
      </c>
      <c r="G80" s="103" t="s">
        <v>2344</v>
      </c>
      <c r="H80" s="103" t="s">
        <v>2345</v>
      </c>
      <c r="I80" s="105" t="s">
        <v>2350</v>
      </c>
      <c r="J80" s="79">
        <v>10</v>
      </c>
      <c r="K80" s="86">
        <v>43313</v>
      </c>
      <c r="L80" s="86">
        <v>43496</v>
      </c>
      <c r="M80" s="87">
        <f t="shared" si="62"/>
        <v>26.142857142857142</v>
      </c>
      <c r="N80" s="85" t="s">
        <v>2631</v>
      </c>
      <c r="O80" s="85">
        <v>0</v>
      </c>
      <c r="P80" s="81"/>
      <c r="Q80" s="88">
        <f t="shared" si="64"/>
        <v>0</v>
      </c>
      <c r="R80" s="89">
        <f t="shared" si="65"/>
        <v>0</v>
      </c>
      <c r="S80" s="89">
        <f t="shared" si="66"/>
        <v>0</v>
      </c>
      <c r="T80" s="89">
        <f t="shared" si="67"/>
        <v>26.142857142857142</v>
      </c>
      <c r="U80" s="90" t="str">
        <f t="shared" si="73"/>
        <v>NO</v>
      </c>
      <c r="V80" s="91" t="str">
        <f t="shared" si="68"/>
        <v>VENCIDO</v>
      </c>
      <c r="W80" s="91" t="str">
        <f t="shared" si="69"/>
        <v>VENCIDO</v>
      </c>
      <c r="X80" s="92" t="s">
        <v>2463</v>
      </c>
      <c r="Y80" s="92" t="str">
        <f t="shared" si="72"/>
        <v>H26AF17</v>
      </c>
      <c r="Z80" s="92">
        <f t="shared" si="70"/>
        <v>1</v>
      </c>
      <c r="AA80" s="92" t="str">
        <f t="shared" si="71"/>
        <v>H26AF17 - 1</v>
      </c>
      <c r="AB80" s="60">
        <f t="shared" si="75"/>
        <v>1</v>
      </c>
      <c r="AC80" s="60">
        <f t="shared" si="76"/>
        <v>1</v>
      </c>
      <c r="AD80" s="60" t="str">
        <f t="shared" si="74"/>
        <v>H26AF17.</v>
      </c>
      <c r="AE80" s="60" t="str">
        <f t="shared" si="77"/>
        <v>H26AF17</v>
      </c>
      <c r="AF80" s="65"/>
      <c r="AG80" s="66"/>
      <c r="AH80" s="67"/>
      <c r="AI80" s="18"/>
      <c r="AJ80" s="19"/>
      <c r="AK80" s="19"/>
      <c r="AL80" s="19"/>
      <c r="AM80" s="19"/>
      <c r="AN80" s="19"/>
      <c r="AO80" s="19"/>
    </row>
    <row r="81" spans="1:41" s="30" customFormat="1" ht="228.75" customHeight="1" x14ac:dyDescent="0.2">
      <c r="A81" s="79">
        <v>72</v>
      </c>
      <c r="B81" s="90">
        <v>80</v>
      </c>
      <c r="C81" s="79" t="s">
        <v>2461</v>
      </c>
      <c r="D81" s="101" t="s">
        <v>44</v>
      </c>
      <c r="E81" s="102" t="s">
        <v>2359</v>
      </c>
      <c r="F81" s="103" t="s">
        <v>2349</v>
      </c>
      <c r="G81" s="103" t="s">
        <v>2352</v>
      </c>
      <c r="H81" s="103" t="s">
        <v>2353</v>
      </c>
      <c r="I81" s="105" t="s">
        <v>2350</v>
      </c>
      <c r="J81" s="79">
        <v>10</v>
      </c>
      <c r="K81" s="86">
        <v>43313</v>
      </c>
      <c r="L81" s="86">
        <v>43496</v>
      </c>
      <c r="M81" s="87">
        <f t="shared" si="62"/>
        <v>26.142857142857142</v>
      </c>
      <c r="N81" s="85" t="s">
        <v>2631</v>
      </c>
      <c r="O81" s="85">
        <v>0</v>
      </c>
      <c r="P81" s="81"/>
      <c r="Q81" s="88">
        <f t="shared" si="64"/>
        <v>0</v>
      </c>
      <c r="R81" s="89">
        <f t="shared" si="65"/>
        <v>0</v>
      </c>
      <c r="S81" s="89">
        <f t="shared" si="66"/>
        <v>0</v>
      </c>
      <c r="T81" s="89">
        <f t="shared" si="67"/>
        <v>26.142857142857142</v>
      </c>
      <c r="U81" s="90" t="str">
        <f t="shared" si="73"/>
        <v>NO</v>
      </c>
      <c r="V81" s="91" t="str">
        <f t="shared" si="68"/>
        <v>VENCIDO</v>
      </c>
      <c r="W81" s="91" t="str">
        <f t="shared" si="69"/>
        <v>VENCIDO</v>
      </c>
      <c r="X81" s="92" t="s">
        <v>2463</v>
      </c>
      <c r="Y81" s="92" t="str">
        <f t="shared" si="72"/>
        <v>H27AF17</v>
      </c>
      <c r="Z81" s="92">
        <f t="shared" si="70"/>
        <v>1</v>
      </c>
      <c r="AA81" s="92" t="str">
        <f t="shared" si="71"/>
        <v>H27AF17 - 1</v>
      </c>
      <c r="AB81" s="60">
        <f t="shared" si="75"/>
        <v>1</v>
      </c>
      <c r="AC81" s="60">
        <f t="shared" si="76"/>
        <v>1</v>
      </c>
      <c r="AD81" s="60" t="str">
        <f t="shared" si="74"/>
        <v>H27AF17.</v>
      </c>
      <c r="AE81" s="60" t="str">
        <f t="shared" si="77"/>
        <v>H27AF17</v>
      </c>
      <c r="AF81" s="65"/>
      <c r="AG81" s="66"/>
      <c r="AH81" s="67"/>
      <c r="AI81" s="18"/>
      <c r="AJ81" s="19"/>
      <c r="AK81" s="19"/>
      <c r="AL81" s="19"/>
      <c r="AM81" s="19"/>
      <c r="AN81" s="19"/>
      <c r="AO81" s="19"/>
    </row>
    <row r="82" spans="1:41" s="30" customFormat="1" ht="241.5" customHeight="1" x14ac:dyDescent="0.2">
      <c r="A82" s="79"/>
      <c r="B82" s="90">
        <v>81</v>
      </c>
      <c r="C82" s="79"/>
      <c r="D82" s="101" t="s">
        <v>44</v>
      </c>
      <c r="E82" s="102" t="s">
        <v>2360</v>
      </c>
      <c r="F82" s="103" t="s">
        <v>2349</v>
      </c>
      <c r="G82" s="103" t="s">
        <v>2352</v>
      </c>
      <c r="H82" s="103" t="s">
        <v>2356</v>
      </c>
      <c r="I82" s="105" t="s">
        <v>2357</v>
      </c>
      <c r="J82" s="79">
        <v>5</v>
      </c>
      <c r="K82" s="86">
        <v>43313</v>
      </c>
      <c r="L82" s="86">
        <v>43496</v>
      </c>
      <c r="M82" s="87">
        <f t="shared" si="62"/>
        <v>26.142857142857142</v>
      </c>
      <c r="N82" s="85" t="s">
        <v>28</v>
      </c>
      <c r="O82" s="85">
        <v>5</v>
      </c>
      <c r="P82" s="81"/>
      <c r="Q82" s="88">
        <f t="shared" si="64"/>
        <v>100</v>
      </c>
      <c r="R82" s="89">
        <f t="shared" si="65"/>
        <v>26.142857142857142</v>
      </c>
      <c r="S82" s="89">
        <f t="shared" si="66"/>
        <v>26.142857142857142</v>
      </c>
      <c r="T82" s="89">
        <f t="shared" si="67"/>
        <v>26.142857142857142</v>
      </c>
      <c r="U82" s="90" t="str">
        <f t="shared" si="73"/>
        <v>NO</v>
      </c>
      <c r="V82" s="91" t="str">
        <f t="shared" si="68"/>
        <v>CUMPLIDO</v>
      </c>
      <c r="W82" s="91" t="str">
        <f t="shared" si="69"/>
        <v/>
      </c>
      <c r="X82" s="92" t="s">
        <v>2463</v>
      </c>
      <c r="Y82" s="92" t="str">
        <f t="shared" si="72"/>
        <v>H27AF17</v>
      </c>
      <c r="Z82" s="92">
        <f t="shared" si="70"/>
        <v>2</v>
      </c>
      <c r="AA82" s="92" t="str">
        <f t="shared" si="71"/>
        <v>H27AF17 - 2</v>
      </c>
      <c r="AB82" s="60">
        <f t="shared" si="75"/>
        <v>5</v>
      </c>
      <c r="AC82" s="60">
        <f t="shared" si="76"/>
        <v>5</v>
      </c>
      <c r="AD82" s="60" t="str">
        <f t="shared" si="74"/>
        <v>H27AF17.</v>
      </c>
      <c r="AE82" s="60" t="str">
        <f t="shared" si="77"/>
        <v>H27AF17</v>
      </c>
      <c r="AF82" s="65"/>
      <c r="AG82" s="66"/>
      <c r="AH82" s="67"/>
      <c r="AI82" s="18"/>
      <c r="AJ82" s="19"/>
      <c r="AK82" s="19"/>
      <c r="AL82" s="19"/>
      <c r="AM82" s="19"/>
      <c r="AN82" s="19"/>
      <c r="AO82" s="19"/>
    </row>
    <row r="83" spans="1:41" s="30" customFormat="1" ht="258.75" customHeight="1" x14ac:dyDescent="0.2">
      <c r="A83" s="79">
        <v>73</v>
      </c>
      <c r="B83" s="90">
        <v>82</v>
      </c>
      <c r="C83" s="79" t="s">
        <v>2461</v>
      </c>
      <c r="D83" s="101" t="s">
        <v>44</v>
      </c>
      <c r="E83" s="102" t="s">
        <v>2361</v>
      </c>
      <c r="F83" s="103" t="s">
        <v>2349</v>
      </c>
      <c r="G83" s="103" t="s">
        <v>2344</v>
      </c>
      <c r="H83" s="103" t="s">
        <v>2353</v>
      </c>
      <c r="I83" s="105" t="s">
        <v>2350</v>
      </c>
      <c r="J83" s="79">
        <v>10</v>
      </c>
      <c r="K83" s="86">
        <v>43313</v>
      </c>
      <c r="L83" s="86">
        <v>43496</v>
      </c>
      <c r="M83" s="87">
        <f t="shared" si="62"/>
        <v>26.142857142857142</v>
      </c>
      <c r="N83" s="85" t="s">
        <v>2631</v>
      </c>
      <c r="O83" s="85">
        <v>0</v>
      </c>
      <c r="P83" s="81"/>
      <c r="Q83" s="88">
        <f t="shared" si="64"/>
        <v>0</v>
      </c>
      <c r="R83" s="89">
        <f t="shared" si="65"/>
        <v>0</v>
      </c>
      <c r="S83" s="89">
        <f t="shared" si="66"/>
        <v>0</v>
      </c>
      <c r="T83" s="89">
        <f t="shared" si="67"/>
        <v>26.142857142857142</v>
      </c>
      <c r="U83" s="90" t="str">
        <f t="shared" si="73"/>
        <v>NO</v>
      </c>
      <c r="V83" s="91" t="str">
        <f t="shared" si="68"/>
        <v>VENCIDO</v>
      </c>
      <c r="W83" s="91" t="str">
        <f t="shared" si="69"/>
        <v>VENCIDO</v>
      </c>
      <c r="X83" s="92" t="s">
        <v>2463</v>
      </c>
      <c r="Y83" s="92" t="str">
        <f t="shared" si="72"/>
        <v>H28AF17</v>
      </c>
      <c r="Z83" s="92">
        <f t="shared" si="70"/>
        <v>1</v>
      </c>
      <c r="AA83" s="92" t="str">
        <f t="shared" si="71"/>
        <v>H28AF17 - 1</v>
      </c>
      <c r="AB83" s="60">
        <f t="shared" si="75"/>
        <v>1</v>
      </c>
      <c r="AC83" s="60">
        <f t="shared" si="76"/>
        <v>1</v>
      </c>
      <c r="AD83" s="60" t="str">
        <f t="shared" si="74"/>
        <v>H28AF17.</v>
      </c>
      <c r="AE83" s="60" t="str">
        <f t="shared" si="77"/>
        <v>H28AF17</v>
      </c>
      <c r="AF83" s="65"/>
      <c r="AG83" s="66"/>
      <c r="AH83" s="67"/>
      <c r="AI83" s="18"/>
      <c r="AJ83" s="19"/>
      <c r="AK83" s="19"/>
      <c r="AL83" s="19"/>
      <c r="AM83" s="19"/>
      <c r="AN83" s="19"/>
      <c r="AO83" s="19"/>
    </row>
    <row r="84" spans="1:41" s="30" customFormat="1" ht="270.75" customHeight="1" x14ac:dyDescent="0.2">
      <c r="A84" s="79"/>
      <c r="B84" s="90">
        <v>83</v>
      </c>
      <c r="C84" s="79"/>
      <c r="D84" s="101" t="s">
        <v>44</v>
      </c>
      <c r="E84" s="102" t="s">
        <v>2362</v>
      </c>
      <c r="F84" s="103" t="s">
        <v>2349</v>
      </c>
      <c r="G84" s="103" t="s">
        <v>2344</v>
      </c>
      <c r="H84" s="103" t="s">
        <v>2356</v>
      </c>
      <c r="I84" s="105" t="s">
        <v>2357</v>
      </c>
      <c r="J84" s="79">
        <v>5</v>
      </c>
      <c r="K84" s="86">
        <v>43313</v>
      </c>
      <c r="L84" s="86">
        <v>43496</v>
      </c>
      <c r="M84" s="87">
        <f t="shared" si="62"/>
        <v>26.142857142857142</v>
      </c>
      <c r="N84" s="85" t="s">
        <v>28</v>
      </c>
      <c r="O84" s="85">
        <v>5</v>
      </c>
      <c r="P84" s="81"/>
      <c r="Q84" s="88">
        <f t="shared" si="64"/>
        <v>100</v>
      </c>
      <c r="R84" s="89">
        <f t="shared" si="65"/>
        <v>26.142857142857142</v>
      </c>
      <c r="S84" s="89">
        <f t="shared" si="66"/>
        <v>26.142857142857142</v>
      </c>
      <c r="T84" s="89">
        <f t="shared" si="67"/>
        <v>26.142857142857142</v>
      </c>
      <c r="U84" s="90" t="str">
        <f t="shared" si="73"/>
        <v>NO</v>
      </c>
      <c r="V84" s="91" t="str">
        <f t="shared" si="68"/>
        <v>CUMPLIDO</v>
      </c>
      <c r="W84" s="91" t="str">
        <f t="shared" si="69"/>
        <v/>
      </c>
      <c r="X84" s="92" t="s">
        <v>2463</v>
      </c>
      <c r="Y84" s="92" t="str">
        <f t="shared" si="72"/>
        <v>H28AF17</v>
      </c>
      <c r="Z84" s="92">
        <f t="shared" si="70"/>
        <v>2</v>
      </c>
      <c r="AA84" s="92" t="str">
        <f t="shared" si="71"/>
        <v>H28AF17 - 2</v>
      </c>
      <c r="AB84" s="60">
        <f t="shared" si="75"/>
        <v>5</v>
      </c>
      <c r="AC84" s="60">
        <f t="shared" si="76"/>
        <v>5</v>
      </c>
      <c r="AD84" s="60" t="str">
        <f t="shared" si="74"/>
        <v>H28AF17.</v>
      </c>
      <c r="AE84" s="60" t="str">
        <f t="shared" si="77"/>
        <v>H28AF17</v>
      </c>
      <c r="AF84" s="65"/>
      <c r="AG84" s="66"/>
      <c r="AH84" s="67"/>
      <c r="AI84" s="18"/>
      <c r="AJ84" s="19"/>
      <c r="AK84" s="19"/>
      <c r="AL84" s="19"/>
      <c r="AM84" s="19"/>
      <c r="AN84" s="19"/>
      <c r="AO84" s="19"/>
    </row>
    <row r="85" spans="1:41" s="30" customFormat="1" ht="181.5" customHeight="1" x14ac:dyDescent="0.2">
      <c r="A85" s="79">
        <v>74</v>
      </c>
      <c r="B85" s="90">
        <v>84</v>
      </c>
      <c r="C85" s="79" t="s">
        <v>2461</v>
      </c>
      <c r="D85" s="101" t="s">
        <v>44</v>
      </c>
      <c r="E85" s="102" t="s">
        <v>2363</v>
      </c>
      <c r="F85" s="103" t="s">
        <v>2349</v>
      </c>
      <c r="G85" s="103" t="s">
        <v>2344</v>
      </c>
      <c r="H85" s="103" t="s">
        <v>2345</v>
      </c>
      <c r="I85" s="105" t="s">
        <v>2350</v>
      </c>
      <c r="J85" s="79">
        <v>10</v>
      </c>
      <c r="K85" s="86">
        <v>43313</v>
      </c>
      <c r="L85" s="86">
        <v>43496</v>
      </c>
      <c r="M85" s="87">
        <f t="shared" si="62"/>
        <v>26.142857142857142</v>
      </c>
      <c r="N85" s="85" t="s">
        <v>2631</v>
      </c>
      <c r="O85" s="85">
        <v>0</v>
      </c>
      <c r="P85" s="81"/>
      <c r="Q85" s="88">
        <f t="shared" si="64"/>
        <v>0</v>
      </c>
      <c r="R85" s="89">
        <f t="shared" si="65"/>
        <v>0</v>
      </c>
      <c r="S85" s="89">
        <f t="shared" si="66"/>
        <v>0</v>
      </c>
      <c r="T85" s="89">
        <f t="shared" si="67"/>
        <v>26.142857142857142</v>
      </c>
      <c r="U85" s="90" t="str">
        <f t="shared" si="73"/>
        <v>NO</v>
      </c>
      <c r="V85" s="91" t="str">
        <f t="shared" si="68"/>
        <v>VENCIDO</v>
      </c>
      <c r="W85" s="91" t="str">
        <f t="shared" si="69"/>
        <v>VENCIDO</v>
      </c>
      <c r="X85" s="92" t="s">
        <v>2463</v>
      </c>
      <c r="Y85" s="92" t="str">
        <f t="shared" si="72"/>
        <v>H29AF17</v>
      </c>
      <c r="Z85" s="92">
        <f t="shared" si="70"/>
        <v>1</v>
      </c>
      <c r="AA85" s="92" t="str">
        <f t="shared" si="71"/>
        <v>H29AF17 - 1</v>
      </c>
      <c r="AB85" s="60">
        <f t="shared" si="75"/>
        <v>1</v>
      </c>
      <c r="AC85" s="60">
        <f t="shared" si="76"/>
        <v>1</v>
      </c>
      <c r="AD85" s="60" t="str">
        <f t="shared" si="74"/>
        <v>H29AF17.</v>
      </c>
      <c r="AE85" s="60" t="str">
        <f t="shared" si="77"/>
        <v>H29AF17</v>
      </c>
      <c r="AF85" s="65"/>
      <c r="AG85" s="66"/>
      <c r="AH85" s="67"/>
      <c r="AI85" s="18"/>
      <c r="AJ85" s="19"/>
      <c r="AK85" s="19"/>
      <c r="AL85" s="19"/>
      <c r="AM85" s="19"/>
      <c r="AN85" s="19"/>
      <c r="AO85" s="19"/>
    </row>
    <row r="86" spans="1:41" s="30" customFormat="1" ht="183" customHeight="1" x14ac:dyDescent="0.2">
      <c r="A86" s="79">
        <v>75</v>
      </c>
      <c r="B86" s="90">
        <v>85</v>
      </c>
      <c r="C86" s="79" t="s">
        <v>2461</v>
      </c>
      <c r="D86" s="101" t="s">
        <v>44</v>
      </c>
      <c r="E86" s="102" t="s">
        <v>2364</v>
      </c>
      <c r="F86" s="103" t="s">
        <v>2349</v>
      </c>
      <c r="G86" s="103" t="s">
        <v>2344</v>
      </c>
      <c r="H86" s="103" t="s">
        <v>2345</v>
      </c>
      <c r="I86" s="105" t="s">
        <v>2350</v>
      </c>
      <c r="J86" s="79">
        <v>10</v>
      </c>
      <c r="K86" s="86">
        <v>43313</v>
      </c>
      <c r="L86" s="86">
        <v>43496</v>
      </c>
      <c r="M86" s="87">
        <f t="shared" si="62"/>
        <v>26.142857142857142</v>
      </c>
      <c r="N86" s="85" t="s">
        <v>2631</v>
      </c>
      <c r="O86" s="85">
        <v>0</v>
      </c>
      <c r="P86" s="81"/>
      <c r="Q86" s="88">
        <f t="shared" si="64"/>
        <v>0</v>
      </c>
      <c r="R86" s="89">
        <f t="shared" si="65"/>
        <v>0</v>
      </c>
      <c r="S86" s="89">
        <f t="shared" si="66"/>
        <v>0</v>
      </c>
      <c r="T86" s="89">
        <f t="shared" si="67"/>
        <v>26.142857142857142</v>
      </c>
      <c r="U86" s="90" t="str">
        <f t="shared" si="73"/>
        <v>NO</v>
      </c>
      <c r="V86" s="91" t="str">
        <f t="shared" si="68"/>
        <v>VENCIDO</v>
      </c>
      <c r="W86" s="91" t="str">
        <f t="shared" si="69"/>
        <v>VENCIDO</v>
      </c>
      <c r="X86" s="92" t="s">
        <v>2463</v>
      </c>
      <c r="Y86" s="92" t="str">
        <f t="shared" si="72"/>
        <v>H30AF17</v>
      </c>
      <c r="Z86" s="92">
        <f t="shared" si="70"/>
        <v>1</v>
      </c>
      <c r="AA86" s="92" t="str">
        <f t="shared" si="71"/>
        <v>H30AF17 - 1</v>
      </c>
      <c r="AB86" s="60">
        <f t="shared" si="75"/>
        <v>1</v>
      </c>
      <c r="AC86" s="60">
        <f t="shared" si="76"/>
        <v>1</v>
      </c>
      <c r="AD86" s="60" t="str">
        <f t="shared" si="74"/>
        <v>H30AF17.</v>
      </c>
      <c r="AE86" s="60" t="str">
        <f t="shared" si="77"/>
        <v>H30AF17</v>
      </c>
      <c r="AF86" s="65"/>
      <c r="AG86" s="66"/>
      <c r="AH86" s="67"/>
      <c r="AI86" s="18"/>
      <c r="AJ86" s="19"/>
      <c r="AK86" s="19"/>
      <c r="AL86" s="19"/>
      <c r="AM86" s="19"/>
      <c r="AN86" s="19"/>
      <c r="AO86" s="19"/>
    </row>
    <row r="87" spans="1:41" s="30" customFormat="1" ht="221.25" customHeight="1" x14ac:dyDescent="0.2">
      <c r="A87" s="79">
        <v>76</v>
      </c>
      <c r="B87" s="90">
        <v>86</v>
      </c>
      <c r="C87" s="79" t="s">
        <v>2461</v>
      </c>
      <c r="D87" s="101" t="s">
        <v>44</v>
      </c>
      <c r="E87" s="102" t="s">
        <v>2365</v>
      </c>
      <c r="F87" s="103" t="s">
        <v>2349</v>
      </c>
      <c r="G87" s="103" t="s">
        <v>2344</v>
      </c>
      <c r="H87" s="103" t="s">
        <v>2345</v>
      </c>
      <c r="I87" s="105" t="s">
        <v>2350</v>
      </c>
      <c r="J87" s="79">
        <v>10</v>
      </c>
      <c r="K87" s="86">
        <v>43313</v>
      </c>
      <c r="L87" s="86">
        <v>43496</v>
      </c>
      <c r="M87" s="87">
        <f t="shared" si="62"/>
        <v>26.142857142857142</v>
      </c>
      <c r="N87" s="85" t="s">
        <v>2631</v>
      </c>
      <c r="O87" s="85">
        <v>0</v>
      </c>
      <c r="P87" s="81"/>
      <c r="Q87" s="88">
        <f t="shared" si="64"/>
        <v>0</v>
      </c>
      <c r="R87" s="89">
        <f t="shared" si="65"/>
        <v>0</v>
      </c>
      <c r="S87" s="89">
        <f t="shared" si="66"/>
        <v>0</v>
      </c>
      <c r="T87" s="89">
        <f t="shared" si="67"/>
        <v>26.142857142857142</v>
      </c>
      <c r="U87" s="90" t="str">
        <f t="shared" si="73"/>
        <v>NO</v>
      </c>
      <c r="V87" s="91" t="str">
        <f t="shared" si="68"/>
        <v>VENCIDO</v>
      </c>
      <c r="W87" s="91" t="str">
        <f t="shared" si="69"/>
        <v>VENCIDO</v>
      </c>
      <c r="X87" s="92" t="s">
        <v>2463</v>
      </c>
      <c r="Y87" s="92" t="str">
        <f t="shared" si="72"/>
        <v>H31AF17</v>
      </c>
      <c r="Z87" s="92">
        <f t="shared" si="70"/>
        <v>1</v>
      </c>
      <c r="AA87" s="92" t="str">
        <f t="shared" si="71"/>
        <v>H31AF17 - 1</v>
      </c>
      <c r="AB87" s="60">
        <f t="shared" si="75"/>
        <v>1</v>
      </c>
      <c r="AC87" s="60">
        <f t="shared" si="76"/>
        <v>1</v>
      </c>
      <c r="AD87" s="60" t="str">
        <f t="shared" si="74"/>
        <v>H31AF17.</v>
      </c>
      <c r="AE87" s="60" t="str">
        <f t="shared" si="77"/>
        <v>H31AF17</v>
      </c>
      <c r="AF87" s="65"/>
      <c r="AG87" s="66"/>
      <c r="AH87" s="67"/>
      <c r="AI87" s="18"/>
      <c r="AJ87" s="19"/>
      <c r="AK87" s="19"/>
      <c r="AL87" s="19"/>
      <c r="AM87" s="19"/>
      <c r="AN87" s="19"/>
      <c r="AO87" s="19"/>
    </row>
    <row r="88" spans="1:41" s="30" customFormat="1" ht="168" customHeight="1" x14ac:dyDescent="0.2">
      <c r="A88" s="79">
        <v>77</v>
      </c>
      <c r="B88" s="90">
        <v>87</v>
      </c>
      <c r="C88" s="79" t="s">
        <v>2461</v>
      </c>
      <c r="D88" s="101" t="s">
        <v>44</v>
      </c>
      <c r="E88" s="102" t="s">
        <v>2366</v>
      </c>
      <c r="F88" s="103" t="s">
        <v>2349</v>
      </c>
      <c r="G88" s="103" t="s">
        <v>2344</v>
      </c>
      <c r="H88" s="103" t="s">
        <v>2345</v>
      </c>
      <c r="I88" s="105" t="s">
        <v>2350</v>
      </c>
      <c r="J88" s="79">
        <v>10</v>
      </c>
      <c r="K88" s="86">
        <v>43313</v>
      </c>
      <c r="L88" s="86">
        <v>43496</v>
      </c>
      <c r="M88" s="87">
        <f t="shared" si="62"/>
        <v>26.142857142857142</v>
      </c>
      <c r="N88" s="85" t="s">
        <v>2631</v>
      </c>
      <c r="O88" s="85">
        <v>0</v>
      </c>
      <c r="P88" s="81"/>
      <c r="Q88" s="88">
        <f t="shared" si="64"/>
        <v>0</v>
      </c>
      <c r="R88" s="89">
        <f t="shared" si="65"/>
        <v>0</v>
      </c>
      <c r="S88" s="89">
        <f t="shared" si="66"/>
        <v>0</v>
      </c>
      <c r="T88" s="89">
        <f t="shared" si="67"/>
        <v>26.142857142857142</v>
      </c>
      <c r="U88" s="90" t="str">
        <f t="shared" si="73"/>
        <v>NO</v>
      </c>
      <c r="V88" s="91" t="str">
        <f t="shared" si="68"/>
        <v>VENCIDO</v>
      </c>
      <c r="W88" s="91" t="str">
        <f t="shared" si="69"/>
        <v>VENCIDO</v>
      </c>
      <c r="X88" s="92" t="s">
        <v>2463</v>
      </c>
      <c r="Y88" s="92" t="str">
        <f t="shared" si="72"/>
        <v>H32AF17</v>
      </c>
      <c r="Z88" s="92">
        <f t="shared" si="70"/>
        <v>1</v>
      </c>
      <c r="AA88" s="92" t="str">
        <f t="shared" si="71"/>
        <v>H32AF17 - 1</v>
      </c>
      <c r="AB88" s="60">
        <f t="shared" si="75"/>
        <v>1</v>
      </c>
      <c r="AC88" s="60">
        <f t="shared" si="76"/>
        <v>1</v>
      </c>
      <c r="AD88" s="60" t="str">
        <f t="shared" si="74"/>
        <v>H32AF17.</v>
      </c>
      <c r="AE88" s="60" t="str">
        <f t="shared" si="77"/>
        <v>H32AF17</v>
      </c>
      <c r="AF88" s="65"/>
      <c r="AG88" s="66"/>
      <c r="AH88" s="67"/>
      <c r="AI88" s="18"/>
      <c r="AJ88" s="19"/>
      <c r="AK88" s="19"/>
      <c r="AL88" s="19"/>
      <c r="AM88" s="19"/>
      <c r="AN88" s="19"/>
      <c r="AO88" s="19"/>
    </row>
    <row r="89" spans="1:41" s="30" customFormat="1" ht="183" customHeight="1" x14ac:dyDescent="0.2">
      <c r="A89" s="79">
        <v>78</v>
      </c>
      <c r="B89" s="90">
        <v>88</v>
      </c>
      <c r="C89" s="79" t="s">
        <v>2461</v>
      </c>
      <c r="D89" s="101" t="s">
        <v>44</v>
      </c>
      <c r="E89" s="102" t="s">
        <v>2367</v>
      </c>
      <c r="F89" s="103" t="s">
        <v>2349</v>
      </c>
      <c r="G89" s="103" t="s">
        <v>2344</v>
      </c>
      <c r="H89" s="103" t="s">
        <v>2345</v>
      </c>
      <c r="I89" s="105" t="s">
        <v>2350</v>
      </c>
      <c r="J89" s="79">
        <v>10</v>
      </c>
      <c r="K89" s="86">
        <v>43313</v>
      </c>
      <c r="L89" s="86">
        <v>43496</v>
      </c>
      <c r="M89" s="87">
        <f t="shared" si="62"/>
        <v>26.142857142857142</v>
      </c>
      <c r="N89" s="85" t="s">
        <v>2631</v>
      </c>
      <c r="O89" s="85">
        <v>0</v>
      </c>
      <c r="P89" s="81"/>
      <c r="Q89" s="88">
        <f t="shared" si="64"/>
        <v>0</v>
      </c>
      <c r="R89" s="89">
        <f t="shared" si="65"/>
        <v>0</v>
      </c>
      <c r="S89" s="89">
        <f t="shared" si="66"/>
        <v>0</v>
      </c>
      <c r="T89" s="89">
        <f t="shared" si="67"/>
        <v>26.142857142857142</v>
      </c>
      <c r="U89" s="90" t="str">
        <f t="shared" si="73"/>
        <v>NO</v>
      </c>
      <c r="V89" s="91" t="str">
        <f t="shared" si="68"/>
        <v>VENCIDO</v>
      </c>
      <c r="W89" s="91" t="str">
        <f t="shared" si="69"/>
        <v>VENCIDO</v>
      </c>
      <c r="X89" s="92" t="s">
        <v>2463</v>
      </c>
      <c r="Y89" s="92" t="str">
        <f t="shared" si="72"/>
        <v>H33AF17</v>
      </c>
      <c r="Z89" s="92">
        <f t="shared" si="70"/>
        <v>1</v>
      </c>
      <c r="AA89" s="92" t="str">
        <f t="shared" si="71"/>
        <v>H33AF17 - 1</v>
      </c>
      <c r="AB89" s="60">
        <f t="shared" si="75"/>
        <v>1</v>
      </c>
      <c r="AC89" s="60">
        <f t="shared" si="76"/>
        <v>1</v>
      </c>
      <c r="AD89" s="60" t="str">
        <f t="shared" si="74"/>
        <v>H33AF17.</v>
      </c>
      <c r="AE89" s="60" t="str">
        <f t="shared" si="77"/>
        <v>H33AF17</v>
      </c>
      <c r="AF89" s="65"/>
      <c r="AG89" s="66"/>
      <c r="AH89" s="67"/>
      <c r="AI89" s="18"/>
      <c r="AJ89" s="19"/>
      <c r="AK89" s="19"/>
      <c r="AL89" s="19"/>
      <c r="AM89" s="19"/>
      <c r="AN89" s="19"/>
      <c r="AO89" s="19"/>
    </row>
    <row r="90" spans="1:41" s="30" customFormat="1" ht="210.75" customHeight="1" x14ac:dyDescent="0.2">
      <c r="A90" s="79">
        <v>79</v>
      </c>
      <c r="B90" s="90">
        <v>89</v>
      </c>
      <c r="C90" s="79" t="s">
        <v>2461</v>
      </c>
      <c r="D90" s="101" t="s">
        <v>44</v>
      </c>
      <c r="E90" s="102" t="s">
        <v>2368</v>
      </c>
      <c r="F90" s="103" t="s">
        <v>2349</v>
      </c>
      <c r="G90" s="103" t="s">
        <v>2344</v>
      </c>
      <c r="H90" s="103" t="s">
        <v>2345</v>
      </c>
      <c r="I90" s="105" t="s">
        <v>2350</v>
      </c>
      <c r="J90" s="79">
        <v>10</v>
      </c>
      <c r="K90" s="86">
        <v>43313</v>
      </c>
      <c r="L90" s="86">
        <v>43496</v>
      </c>
      <c r="M90" s="87">
        <f t="shared" si="62"/>
        <v>26.142857142857142</v>
      </c>
      <c r="N90" s="85" t="s">
        <v>2631</v>
      </c>
      <c r="O90" s="85">
        <v>0</v>
      </c>
      <c r="P90" s="81"/>
      <c r="Q90" s="88">
        <f t="shared" si="64"/>
        <v>0</v>
      </c>
      <c r="R90" s="89">
        <f t="shared" si="65"/>
        <v>0</v>
      </c>
      <c r="S90" s="89">
        <f t="shared" si="66"/>
        <v>0</v>
      </c>
      <c r="T90" s="89">
        <f t="shared" si="67"/>
        <v>26.142857142857142</v>
      </c>
      <c r="U90" s="90" t="str">
        <f t="shared" si="73"/>
        <v>NO</v>
      </c>
      <c r="V90" s="91" t="str">
        <f t="shared" si="68"/>
        <v>VENCIDO</v>
      </c>
      <c r="W90" s="91" t="str">
        <f t="shared" si="69"/>
        <v>VENCIDO</v>
      </c>
      <c r="X90" s="92" t="s">
        <v>2463</v>
      </c>
      <c r="Y90" s="92" t="str">
        <f t="shared" si="72"/>
        <v>H34AF17</v>
      </c>
      <c r="Z90" s="92">
        <f t="shared" si="70"/>
        <v>1</v>
      </c>
      <c r="AA90" s="92" t="str">
        <f t="shared" si="71"/>
        <v>H34AF17 - 1</v>
      </c>
      <c r="AB90" s="60">
        <f t="shared" si="75"/>
        <v>1</v>
      </c>
      <c r="AC90" s="60">
        <f t="shared" si="76"/>
        <v>1</v>
      </c>
      <c r="AD90" s="60" t="str">
        <f t="shared" si="74"/>
        <v>H34AF17.</v>
      </c>
      <c r="AE90" s="60" t="str">
        <f t="shared" si="77"/>
        <v>H34AF17</v>
      </c>
      <c r="AF90" s="65"/>
      <c r="AG90" s="66"/>
      <c r="AH90" s="67"/>
      <c r="AI90" s="18"/>
      <c r="AJ90" s="19"/>
      <c r="AK90" s="19"/>
      <c r="AL90" s="19"/>
      <c r="AM90" s="19"/>
      <c r="AN90" s="19"/>
      <c r="AO90" s="19"/>
    </row>
    <row r="91" spans="1:41" s="30" customFormat="1" ht="183.75" customHeight="1" x14ac:dyDescent="0.2">
      <c r="A91" s="79">
        <v>80</v>
      </c>
      <c r="B91" s="90">
        <v>90</v>
      </c>
      <c r="C91" s="79" t="s">
        <v>2461</v>
      </c>
      <c r="D91" s="101" t="s">
        <v>44</v>
      </c>
      <c r="E91" s="102" t="s">
        <v>2369</v>
      </c>
      <c r="F91" s="103" t="s">
        <v>2349</v>
      </c>
      <c r="G91" s="103" t="s">
        <v>2344</v>
      </c>
      <c r="H91" s="103" t="s">
        <v>2345</v>
      </c>
      <c r="I91" s="105" t="s">
        <v>2350</v>
      </c>
      <c r="J91" s="79">
        <v>10</v>
      </c>
      <c r="K91" s="86">
        <v>43313</v>
      </c>
      <c r="L91" s="86">
        <v>43496</v>
      </c>
      <c r="M91" s="87">
        <f t="shared" si="62"/>
        <v>26.142857142857142</v>
      </c>
      <c r="N91" s="85" t="s">
        <v>2631</v>
      </c>
      <c r="O91" s="85">
        <v>0</v>
      </c>
      <c r="P91" s="81"/>
      <c r="Q91" s="88">
        <f t="shared" si="64"/>
        <v>0</v>
      </c>
      <c r="R91" s="89">
        <f t="shared" si="65"/>
        <v>0</v>
      </c>
      <c r="S91" s="89">
        <f t="shared" si="66"/>
        <v>0</v>
      </c>
      <c r="T91" s="89">
        <f t="shared" si="67"/>
        <v>26.142857142857142</v>
      </c>
      <c r="U91" s="90" t="str">
        <f t="shared" si="73"/>
        <v>NO</v>
      </c>
      <c r="V91" s="91" t="str">
        <f t="shared" si="68"/>
        <v>VENCIDO</v>
      </c>
      <c r="W91" s="91" t="str">
        <f t="shared" si="69"/>
        <v>VENCIDO</v>
      </c>
      <c r="X91" s="92" t="s">
        <v>2463</v>
      </c>
      <c r="Y91" s="92" t="str">
        <f t="shared" si="72"/>
        <v>H35AF17</v>
      </c>
      <c r="Z91" s="92">
        <f t="shared" si="70"/>
        <v>1</v>
      </c>
      <c r="AA91" s="92" t="str">
        <f t="shared" si="71"/>
        <v>H35AF17 - 1</v>
      </c>
      <c r="AB91" s="60">
        <f t="shared" si="75"/>
        <v>1</v>
      </c>
      <c r="AC91" s="60">
        <f t="shared" si="76"/>
        <v>1</v>
      </c>
      <c r="AD91" s="60" t="str">
        <f t="shared" si="74"/>
        <v>H35AF17.</v>
      </c>
      <c r="AE91" s="60" t="str">
        <f t="shared" si="77"/>
        <v>H35AF17</v>
      </c>
      <c r="AF91" s="65"/>
      <c r="AG91" s="66"/>
      <c r="AH91" s="67"/>
      <c r="AI91" s="18"/>
      <c r="AJ91" s="19"/>
      <c r="AK91" s="19"/>
      <c r="AL91" s="19"/>
      <c r="AM91" s="19"/>
      <c r="AN91" s="19"/>
      <c r="AO91" s="19"/>
    </row>
    <row r="92" spans="1:41" s="30" customFormat="1" ht="168" customHeight="1" x14ac:dyDescent="0.2">
      <c r="A92" s="79">
        <v>81</v>
      </c>
      <c r="B92" s="90">
        <v>91</v>
      </c>
      <c r="C92" s="79" t="s">
        <v>2461</v>
      </c>
      <c r="D92" s="101" t="s">
        <v>44</v>
      </c>
      <c r="E92" s="102" t="s">
        <v>2370</v>
      </c>
      <c r="F92" s="103" t="s">
        <v>2349</v>
      </c>
      <c r="G92" s="103" t="s">
        <v>2344</v>
      </c>
      <c r="H92" s="103" t="s">
        <v>2345</v>
      </c>
      <c r="I92" s="105" t="s">
        <v>2350</v>
      </c>
      <c r="J92" s="79">
        <v>10</v>
      </c>
      <c r="K92" s="86">
        <v>43313</v>
      </c>
      <c r="L92" s="86">
        <v>43496</v>
      </c>
      <c r="M92" s="87">
        <f t="shared" si="62"/>
        <v>26.142857142857142</v>
      </c>
      <c r="N92" s="85" t="s">
        <v>2631</v>
      </c>
      <c r="O92" s="85">
        <v>0</v>
      </c>
      <c r="P92" s="81"/>
      <c r="Q92" s="88">
        <f t="shared" si="64"/>
        <v>0</v>
      </c>
      <c r="R92" s="89">
        <f t="shared" si="65"/>
        <v>0</v>
      </c>
      <c r="S92" s="89">
        <f t="shared" si="66"/>
        <v>0</v>
      </c>
      <c r="T92" s="89">
        <f t="shared" si="67"/>
        <v>26.142857142857142</v>
      </c>
      <c r="U92" s="90" t="str">
        <f t="shared" si="73"/>
        <v>NO</v>
      </c>
      <c r="V92" s="91" t="str">
        <f t="shared" si="68"/>
        <v>VENCIDO</v>
      </c>
      <c r="W92" s="91" t="str">
        <f t="shared" si="69"/>
        <v>VENCIDO</v>
      </c>
      <c r="X92" s="92" t="s">
        <v>2463</v>
      </c>
      <c r="Y92" s="92" t="str">
        <f t="shared" si="72"/>
        <v>H36AF17</v>
      </c>
      <c r="Z92" s="92">
        <f t="shared" si="70"/>
        <v>1</v>
      </c>
      <c r="AA92" s="92" t="str">
        <f t="shared" si="71"/>
        <v>H36AF17 - 1</v>
      </c>
      <c r="AB92" s="60">
        <f t="shared" si="75"/>
        <v>1</v>
      </c>
      <c r="AC92" s="60">
        <f t="shared" si="76"/>
        <v>1</v>
      </c>
      <c r="AD92" s="60" t="str">
        <f t="shared" si="74"/>
        <v>H36AF17.</v>
      </c>
      <c r="AE92" s="60" t="str">
        <f t="shared" si="77"/>
        <v>H36AF17</v>
      </c>
      <c r="AF92" s="65"/>
      <c r="AG92" s="66"/>
      <c r="AH92" s="67"/>
      <c r="AI92" s="18"/>
      <c r="AJ92" s="19"/>
      <c r="AK92" s="19"/>
      <c r="AL92" s="19"/>
      <c r="AM92" s="19"/>
      <c r="AN92" s="19"/>
      <c r="AO92" s="19"/>
    </row>
    <row r="93" spans="1:41" s="30" customFormat="1" ht="257.25" customHeight="1" x14ac:dyDescent="0.2">
      <c r="A93" s="79">
        <v>82</v>
      </c>
      <c r="B93" s="90">
        <v>92</v>
      </c>
      <c r="C93" s="79" t="s">
        <v>2461</v>
      </c>
      <c r="D93" s="101" t="s">
        <v>44</v>
      </c>
      <c r="E93" s="102" t="s">
        <v>2371</v>
      </c>
      <c r="F93" s="103" t="s">
        <v>2349</v>
      </c>
      <c r="G93" s="103" t="s">
        <v>2344</v>
      </c>
      <c r="H93" s="103" t="s">
        <v>2353</v>
      </c>
      <c r="I93" s="105" t="s">
        <v>2350</v>
      </c>
      <c r="J93" s="79">
        <v>10</v>
      </c>
      <c r="K93" s="86">
        <v>43313</v>
      </c>
      <c r="L93" s="86">
        <v>43496</v>
      </c>
      <c r="M93" s="87">
        <f t="shared" si="62"/>
        <v>26.142857142857142</v>
      </c>
      <c r="N93" s="85" t="s">
        <v>2631</v>
      </c>
      <c r="O93" s="85">
        <v>0</v>
      </c>
      <c r="P93" s="81"/>
      <c r="Q93" s="88">
        <f t="shared" si="64"/>
        <v>0</v>
      </c>
      <c r="R93" s="89">
        <f t="shared" si="65"/>
        <v>0</v>
      </c>
      <c r="S93" s="89">
        <f t="shared" si="66"/>
        <v>0</v>
      </c>
      <c r="T93" s="89">
        <f t="shared" si="67"/>
        <v>26.142857142857142</v>
      </c>
      <c r="U93" s="90" t="str">
        <f t="shared" si="73"/>
        <v>NO</v>
      </c>
      <c r="V93" s="91" t="str">
        <f t="shared" si="68"/>
        <v>VENCIDO</v>
      </c>
      <c r="W93" s="91" t="str">
        <f t="shared" si="69"/>
        <v>VENCIDO</v>
      </c>
      <c r="X93" s="92" t="s">
        <v>2463</v>
      </c>
      <c r="Y93" s="92" t="str">
        <f t="shared" si="72"/>
        <v>H37AF17</v>
      </c>
      <c r="Z93" s="92">
        <f t="shared" si="70"/>
        <v>1</v>
      </c>
      <c r="AA93" s="92" t="str">
        <f t="shared" si="71"/>
        <v>H37AF17 - 1</v>
      </c>
      <c r="AB93" s="60">
        <f t="shared" si="75"/>
        <v>1</v>
      </c>
      <c r="AC93" s="60">
        <f t="shared" si="76"/>
        <v>1</v>
      </c>
      <c r="AD93" s="60" t="str">
        <f t="shared" si="74"/>
        <v>H37AF17.</v>
      </c>
      <c r="AE93" s="60" t="str">
        <f t="shared" si="77"/>
        <v>H37AF17</v>
      </c>
      <c r="AF93" s="65"/>
      <c r="AG93" s="66"/>
      <c r="AH93" s="67"/>
      <c r="AI93" s="18"/>
      <c r="AJ93" s="19"/>
      <c r="AK93" s="19"/>
      <c r="AL93" s="19"/>
      <c r="AM93" s="19"/>
      <c r="AN93" s="19"/>
      <c r="AO93" s="19"/>
    </row>
    <row r="94" spans="1:41" s="30" customFormat="1" ht="246" customHeight="1" x14ac:dyDescent="0.2">
      <c r="A94" s="79"/>
      <c r="B94" s="90">
        <v>93</v>
      </c>
      <c r="C94" s="79"/>
      <c r="D94" s="101" t="s">
        <v>44</v>
      </c>
      <c r="E94" s="102" t="s">
        <v>2372</v>
      </c>
      <c r="F94" s="103" t="s">
        <v>2349</v>
      </c>
      <c r="G94" s="103" t="s">
        <v>2344</v>
      </c>
      <c r="H94" s="103" t="s">
        <v>2356</v>
      </c>
      <c r="I94" s="105" t="s">
        <v>2357</v>
      </c>
      <c r="J94" s="79">
        <v>5</v>
      </c>
      <c r="K94" s="86">
        <v>43313</v>
      </c>
      <c r="L94" s="86">
        <v>43496</v>
      </c>
      <c r="M94" s="87">
        <f t="shared" si="62"/>
        <v>26.142857142857142</v>
      </c>
      <c r="N94" s="85" t="s">
        <v>28</v>
      </c>
      <c r="O94" s="85">
        <v>5</v>
      </c>
      <c r="P94" s="81"/>
      <c r="Q94" s="88">
        <f t="shared" si="64"/>
        <v>100</v>
      </c>
      <c r="R94" s="89">
        <f t="shared" si="65"/>
        <v>26.142857142857142</v>
      </c>
      <c r="S94" s="89">
        <f t="shared" si="66"/>
        <v>26.142857142857142</v>
      </c>
      <c r="T94" s="89">
        <f t="shared" si="67"/>
        <v>26.142857142857142</v>
      </c>
      <c r="U94" s="90" t="str">
        <f t="shared" si="73"/>
        <v>NO</v>
      </c>
      <c r="V94" s="91" t="str">
        <f t="shared" si="68"/>
        <v>CUMPLIDO</v>
      </c>
      <c r="W94" s="91" t="str">
        <f t="shared" si="69"/>
        <v/>
      </c>
      <c r="X94" s="92" t="s">
        <v>2463</v>
      </c>
      <c r="Y94" s="92" t="str">
        <f t="shared" si="72"/>
        <v>H37AF17</v>
      </c>
      <c r="Z94" s="92">
        <f t="shared" si="70"/>
        <v>2</v>
      </c>
      <c r="AA94" s="92" t="str">
        <f t="shared" si="71"/>
        <v>H37AF17 - 2</v>
      </c>
      <c r="AB94" s="60">
        <f t="shared" si="75"/>
        <v>5</v>
      </c>
      <c r="AC94" s="60">
        <f t="shared" si="76"/>
        <v>5</v>
      </c>
      <c r="AD94" s="60" t="str">
        <f t="shared" si="74"/>
        <v>H37AF17.</v>
      </c>
      <c r="AE94" s="60" t="str">
        <f t="shared" si="77"/>
        <v>H37AF17</v>
      </c>
      <c r="AF94" s="65"/>
      <c r="AG94" s="66"/>
      <c r="AH94" s="67"/>
      <c r="AI94" s="18"/>
      <c r="AJ94" s="19"/>
      <c r="AK94" s="19"/>
      <c r="AL94" s="19"/>
      <c r="AM94" s="19"/>
      <c r="AN94" s="19"/>
      <c r="AO94" s="19"/>
    </row>
    <row r="95" spans="1:41" s="30" customFormat="1" ht="172.5" customHeight="1" x14ac:dyDescent="0.2">
      <c r="A95" s="79">
        <v>83</v>
      </c>
      <c r="B95" s="90">
        <v>94</v>
      </c>
      <c r="C95" s="79" t="s">
        <v>2460</v>
      </c>
      <c r="D95" s="101" t="s">
        <v>33</v>
      </c>
      <c r="E95" s="102" t="s">
        <v>2373</v>
      </c>
      <c r="F95" s="103" t="s">
        <v>2374</v>
      </c>
      <c r="G95" s="103" t="s">
        <v>2375</v>
      </c>
      <c r="H95" s="103" t="s">
        <v>2376</v>
      </c>
      <c r="I95" s="105" t="s">
        <v>2377</v>
      </c>
      <c r="J95" s="105">
        <v>2</v>
      </c>
      <c r="K95" s="86">
        <v>43313</v>
      </c>
      <c r="L95" s="86">
        <v>43676</v>
      </c>
      <c r="M95" s="87">
        <f t="shared" si="62"/>
        <v>51.857142857142854</v>
      </c>
      <c r="N95" s="85" t="s">
        <v>2605</v>
      </c>
      <c r="O95" s="85">
        <v>0</v>
      </c>
      <c r="P95" s="81"/>
      <c r="Q95" s="88">
        <f t="shared" si="64"/>
        <v>0</v>
      </c>
      <c r="R95" s="89">
        <f t="shared" si="65"/>
        <v>0</v>
      </c>
      <c r="S95" s="89">
        <f t="shared" si="66"/>
        <v>0</v>
      </c>
      <c r="T95" s="89">
        <f t="shared" si="67"/>
        <v>0</v>
      </c>
      <c r="U95" s="90" t="str">
        <f t="shared" si="73"/>
        <v>NO</v>
      </c>
      <c r="V95" s="91" t="str">
        <f t="shared" si="68"/>
        <v>PRÓXIMO A VENCER</v>
      </c>
      <c r="W95" s="91" t="str">
        <f t="shared" si="69"/>
        <v>PRÓXIMO A VENCER</v>
      </c>
      <c r="X95" s="92" t="s">
        <v>2463</v>
      </c>
      <c r="Y95" s="92" t="str">
        <f t="shared" si="72"/>
        <v>H38AF17</v>
      </c>
      <c r="Z95" s="92">
        <f t="shared" si="70"/>
        <v>1</v>
      </c>
      <c r="AA95" s="92" t="str">
        <f t="shared" si="71"/>
        <v>H38AF17 - 1</v>
      </c>
      <c r="AB95" s="60">
        <f t="shared" si="75"/>
        <v>2</v>
      </c>
      <c r="AC95" s="60">
        <f t="shared" si="76"/>
        <v>2</v>
      </c>
      <c r="AD95" s="60" t="str">
        <f t="shared" si="74"/>
        <v>H38AF17.</v>
      </c>
      <c r="AE95" s="60" t="str">
        <f t="shared" si="77"/>
        <v>H38AF17</v>
      </c>
      <c r="AF95" s="65"/>
      <c r="AG95" s="66"/>
      <c r="AH95" s="67"/>
      <c r="AI95" s="18"/>
      <c r="AJ95" s="19"/>
      <c r="AK95" s="19"/>
      <c r="AL95" s="19"/>
      <c r="AM95" s="19"/>
      <c r="AN95" s="19"/>
      <c r="AO95" s="19"/>
    </row>
    <row r="96" spans="1:41" s="30" customFormat="1" ht="168" customHeight="1" x14ac:dyDescent="0.2">
      <c r="A96" s="79">
        <v>84</v>
      </c>
      <c r="B96" s="90">
        <v>95</v>
      </c>
      <c r="C96" s="79" t="s">
        <v>2460</v>
      </c>
      <c r="D96" s="101" t="s">
        <v>24</v>
      </c>
      <c r="E96" s="102" t="s">
        <v>2378</v>
      </c>
      <c r="F96" s="103" t="s">
        <v>2379</v>
      </c>
      <c r="G96" s="103" t="s">
        <v>2380</v>
      </c>
      <c r="H96" s="103" t="s">
        <v>2381</v>
      </c>
      <c r="I96" s="105" t="s">
        <v>2382</v>
      </c>
      <c r="J96" s="79">
        <v>2</v>
      </c>
      <c r="K96" s="86">
        <v>43313</v>
      </c>
      <c r="L96" s="86">
        <v>43465</v>
      </c>
      <c r="M96" s="87">
        <f t="shared" si="62"/>
        <v>21.714285714285715</v>
      </c>
      <c r="N96" s="85" t="s">
        <v>1482</v>
      </c>
      <c r="O96" s="81">
        <v>1</v>
      </c>
      <c r="P96" s="81"/>
      <c r="Q96" s="88">
        <f t="shared" si="64"/>
        <v>50</v>
      </c>
      <c r="R96" s="89">
        <f t="shared" si="65"/>
        <v>10.857142857142858</v>
      </c>
      <c r="S96" s="89">
        <f t="shared" si="66"/>
        <v>10.857142857142858</v>
      </c>
      <c r="T96" s="89">
        <f t="shared" si="67"/>
        <v>21.714285714285715</v>
      </c>
      <c r="U96" s="90" t="str">
        <f t="shared" si="73"/>
        <v>NO</v>
      </c>
      <c r="V96" s="91" t="str">
        <f t="shared" si="68"/>
        <v>VENCIDO</v>
      </c>
      <c r="W96" s="91" t="str">
        <f t="shared" si="69"/>
        <v>VENCIDO</v>
      </c>
      <c r="X96" s="92" t="s">
        <v>2463</v>
      </c>
      <c r="Y96" s="92" t="str">
        <f t="shared" si="72"/>
        <v>H39AF17</v>
      </c>
      <c r="Z96" s="92">
        <f t="shared" si="70"/>
        <v>1</v>
      </c>
      <c r="AA96" s="92" t="str">
        <f t="shared" si="71"/>
        <v>H39AF17 - 1</v>
      </c>
      <c r="AB96" s="60">
        <f t="shared" si="75"/>
        <v>1</v>
      </c>
      <c r="AC96" s="60">
        <f t="shared" si="76"/>
        <v>1</v>
      </c>
      <c r="AD96" s="60" t="str">
        <f t="shared" si="74"/>
        <v>H39AF17.</v>
      </c>
      <c r="AE96" s="60" t="str">
        <f t="shared" si="77"/>
        <v>H39AF17</v>
      </c>
      <c r="AF96" s="65"/>
      <c r="AG96" s="66"/>
      <c r="AH96" s="67"/>
      <c r="AI96" s="18"/>
      <c r="AJ96" s="19"/>
      <c r="AK96" s="19"/>
      <c r="AL96" s="19"/>
      <c r="AM96" s="19"/>
      <c r="AN96" s="19"/>
      <c r="AO96" s="19"/>
    </row>
    <row r="97" spans="1:41" s="30" customFormat="1" ht="168" customHeight="1" x14ac:dyDescent="0.2">
      <c r="A97" s="79">
        <v>85</v>
      </c>
      <c r="B97" s="90">
        <v>96</v>
      </c>
      <c r="C97" s="79" t="s">
        <v>2121</v>
      </c>
      <c r="D97" s="101" t="s">
        <v>24</v>
      </c>
      <c r="E97" s="102" t="s">
        <v>2383</v>
      </c>
      <c r="F97" s="103" t="s">
        <v>2384</v>
      </c>
      <c r="G97" s="103" t="s">
        <v>2385</v>
      </c>
      <c r="H97" s="103" t="s">
        <v>2386</v>
      </c>
      <c r="I97" s="105" t="s">
        <v>10</v>
      </c>
      <c r="J97" s="79">
        <v>1</v>
      </c>
      <c r="K97" s="86">
        <v>43313</v>
      </c>
      <c r="L97" s="86">
        <v>43465</v>
      </c>
      <c r="M97" s="87">
        <f t="shared" si="62"/>
        <v>21.714285714285715</v>
      </c>
      <c r="N97" s="85" t="s">
        <v>1482</v>
      </c>
      <c r="O97" s="81">
        <v>1</v>
      </c>
      <c r="P97" s="81"/>
      <c r="Q97" s="88">
        <f t="shared" si="64"/>
        <v>100</v>
      </c>
      <c r="R97" s="89">
        <f t="shared" si="65"/>
        <v>21.714285714285715</v>
      </c>
      <c r="S97" s="89">
        <f t="shared" si="66"/>
        <v>21.714285714285715</v>
      </c>
      <c r="T97" s="89">
        <f t="shared" si="67"/>
        <v>21.714285714285715</v>
      </c>
      <c r="U97" s="90" t="str">
        <f t="shared" si="73"/>
        <v>SI</v>
      </c>
      <c r="V97" s="91" t="str">
        <f t="shared" si="68"/>
        <v>CUMPLIDO</v>
      </c>
      <c r="W97" s="91" t="str">
        <f t="shared" si="69"/>
        <v>CUMPLIDO</v>
      </c>
      <c r="X97" s="92" t="s">
        <v>2463</v>
      </c>
      <c r="Y97" s="92" t="str">
        <f t="shared" si="72"/>
        <v>H40AF17</v>
      </c>
      <c r="Z97" s="92">
        <f t="shared" si="70"/>
        <v>1</v>
      </c>
      <c r="AA97" s="92" t="str">
        <f t="shared" si="71"/>
        <v>H40AF17 - 1</v>
      </c>
      <c r="AB97" s="60">
        <f t="shared" si="75"/>
        <v>5</v>
      </c>
      <c r="AC97" s="60">
        <f t="shared" si="76"/>
        <v>5</v>
      </c>
      <c r="AD97" s="60" t="str">
        <f t="shared" si="74"/>
        <v>H40AF17.</v>
      </c>
      <c r="AE97" s="60" t="str">
        <f t="shared" si="77"/>
        <v>H40AF17</v>
      </c>
      <c r="AF97" s="65"/>
      <c r="AG97" s="66"/>
      <c r="AH97" s="67"/>
      <c r="AI97" s="18"/>
      <c r="AJ97" s="19"/>
      <c r="AK97" s="19"/>
      <c r="AL97" s="19"/>
      <c r="AM97" s="19"/>
      <c r="AN97" s="19"/>
      <c r="AO97" s="19"/>
    </row>
    <row r="98" spans="1:41" s="30" customFormat="1" ht="168" customHeight="1" x14ac:dyDescent="0.2">
      <c r="A98" s="79">
        <v>86</v>
      </c>
      <c r="B98" s="90">
        <v>97</v>
      </c>
      <c r="C98" s="79" t="s">
        <v>2121</v>
      </c>
      <c r="D98" s="101" t="s">
        <v>24</v>
      </c>
      <c r="E98" s="102" t="s">
        <v>2387</v>
      </c>
      <c r="F98" s="103" t="s">
        <v>2388</v>
      </c>
      <c r="G98" s="103" t="s">
        <v>2389</v>
      </c>
      <c r="H98" s="103" t="s">
        <v>2390</v>
      </c>
      <c r="I98" s="105" t="s">
        <v>2391</v>
      </c>
      <c r="J98" s="107">
        <v>1</v>
      </c>
      <c r="K98" s="86">
        <v>43313</v>
      </c>
      <c r="L98" s="86">
        <v>43343</v>
      </c>
      <c r="M98" s="87">
        <f t="shared" si="62"/>
        <v>4.2857142857142856</v>
      </c>
      <c r="N98" s="85" t="s">
        <v>1482</v>
      </c>
      <c r="O98" s="81">
        <v>1</v>
      </c>
      <c r="P98" s="81"/>
      <c r="Q98" s="88">
        <f t="shared" si="64"/>
        <v>100</v>
      </c>
      <c r="R98" s="89">
        <f t="shared" si="65"/>
        <v>4.2857142857142856</v>
      </c>
      <c r="S98" s="89">
        <f t="shared" si="66"/>
        <v>4.2857142857142856</v>
      </c>
      <c r="T98" s="89">
        <f t="shared" si="67"/>
        <v>4.2857142857142856</v>
      </c>
      <c r="U98" s="90" t="str">
        <f t="shared" si="73"/>
        <v>SI</v>
      </c>
      <c r="V98" s="91" t="str">
        <f t="shared" si="68"/>
        <v>CUMPLIDO</v>
      </c>
      <c r="W98" s="91" t="str">
        <f t="shared" si="69"/>
        <v>CUMPLIDO</v>
      </c>
      <c r="X98" s="92" t="s">
        <v>2463</v>
      </c>
      <c r="Y98" s="92" t="str">
        <f t="shared" si="72"/>
        <v>H41AF17</v>
      </c>
      <c r="Z98" s="92">
        <f t="shared" si="70"/>
        <v>1</v>
      </c>
      <c r="AA98" s="92" t="str">
        <f t="shared" si="71"/>
        <v>H41AF17 - 1</v>
      </c>
      <c r="AB98" s="60">
        <f t="shared" si="75"/>
        <v>5</v>
      </c>
      <c r="AC98" s="60">
        <f t="shared" si="76"/>
        <v>5</v>
      </c>
      <c r="AD98" s="60" t="str">
        <f t="shared" si="74"/>
        <v>H41AF17.</v>
      </c>
      <c r="AE98" s="60" t="str">
        <f t="shared" si="77"/>
        <v>H41AF17</v>
      </c>
      <c r="AF98" s="65"/>
      <c r="AG98" s="66"/>
      <c r="AH98" s="67"/>
      <c r="AI98" s="18"/>
      <c r="AJ98" s="19"/>
      <c r="AK98" s="19"/>
      <c r="AL98" s="19"/>
      <c r="AM98" s="19"/>
      <c r="AN98" s="19"/>
      <c r="AO98" s="19"/>
    </row>
    <row r="99" spans="1:41" s="30" customFormat="1" ht="168" customHeight="1" x14ac:dyDescent="0.2">
      <c r="A99" s="79">
        <v>87</v>
      </c>
      <c r="B99" s="90">
        <v>98</v>
      </c>
      <c r="C99" s="79" t="s">
        <v>2121</v>
      </c>
      <c r="D99" s="101" t="s">
        <v>24</v>
      </c>
      <c r="E99" s="102" t="s">
        <v>2392</v>
      </c>
      <c r="F99" s="103" t="s">
        <v>2388</v>
      </c>
      <c r="G99" s="103" t="s">
        <v>2393</v>
      </c>
      <c r="H99" s="103" t="s">
        <v>2394</v>
      </c>
      <c r="I99" s="105" t="s">
        <v>2391</v>
      </c>
      <c r="J99" s="107">
        <v>1</v>
      </c>
      <c r="K99" s="86">
        <v>43313</v>
      </c>
      <c r="L99" s="86">
        <v>43343</v>
      </c>
      <c r="M99" s="87">
        <f t="shared" si="62"/>
        <v>4.2857142857142856</v>
      </c>
      <c r="N99" s="85" t="s">
        <v>1482</v>
      </c>
      <c r="O99" s="81">
        <v>1</v>
      </c>
      <c r="P99" s="81"/>
      <c r="Q99" s="88">
        <f t="shared" si="64"/>
        <v>100</v>
      </c>
      <c r="R99" s="89">
        <f t="shared" si="65"/>
        <v>4.2857142857142856</v>
      </c>
      <c r="S99" s="89">
        <f t="shared" si="66"/>
        <v>4.2857142857142856</v>
      </c>
      <c r="T99" s="89">
        <f t="shared" si="67"/>
        <v>4.2857142857142856</v>
      </c>
      <c r="U99" s="90" t="str">
        <f t="shared" si="73"/>
        <v>SI</v>
      </c>
      <c r="V99" s="91" t="str">
        <f t="shared" si="68"/>
        <v>CUMPLIDO</v>
      </c>
      <c r="W99" s="91" t="str">
        <f t="shared" si="69"/>
        <v>CUMPLIDO</v>
      </c>
      <c r="X99" s="92" t="s">
        <v>2463</v>
      </c>
      <c r="Y99" s="92" t="str">
        <f t="shared" si="72"/>
        <v>H42AF17</v>
      </c>
      <c r="Z99" s="92">
        <f t="shared" si="70"/>
        <v>1</v>
      </c>
      <c r="AA99" s="92" t="str">
        <f t="shared" si="71"/>
        <v>H42AF17 - 1</v>
      </c>
      <c r="AB99" s="60">
        <f t="shared" si="75"/>
        <v>5</v>
      </c>
      <c r="AC99" s="60">
        <f t="shared" si="76"/>
        <v>5</v>
      </c>
      <c r="AD99" s="60" t="str">
        <f t="shared" si="74"/>
        <v>H42AF17.</v>
      </c>
      <c r="AE99" s="60" t="str">
        <f t="shared" si="77"/>
        <v>H42AF17</v>
      </c>
      <c r="AF99" s="65"/>
      <c r="AG99" s="66"/>
      <c r="AH99" s="67"/>
      <c r="AI99" s="18"/>
      <c r="AJ99" s="19"/>
      <c r="AK99" s="19"/>
      <c r="AL99" s="19"/>
      <c r="AM99" s="19"/>
      <c r="AN99" s="19"/>
      <c r="AO99" s="19"/>
    </row>
    <row r="100" spans="1:41" s="30" customFormat="1" ht="168" customHeight="1" x14ac:dyDescent="0.2">
      <c r="A100" s="79">
        <v>88</v>
      </c>
      <c r="B100" s="90">
        <v>99</v>
      </c>
      <c r="C100" s="79" t="s">
        <v>2462</v>
      </c>
      <c r="D100" s="101" t="s">
        <v>24</v>
      </c>
      <c r="E100" s="102" t="s">
        <v>2395</v>
      </c>
      <c r="F100" s="103" t="s">
        <v>2396</v>
      </c>
      <c r="G100" s="103" t="s">
        <v>2397</v>
      </c>
      <c r="H100" s="103" t="s">
        <v>2398</v>
      </c>
      <c r="I100" s="105" t="s">
        <v>2399</v>
      </c>
      <c r="J100" s="79">
        <v>3</v>
      </c>
      <c r="K100" s="86">
        <v>43313</v>
      </c>
      <c r="L100" s="86">
        <v>43496</v>
      </c>
      <c r="M100" s="87">
        <f t="shared" si="62"/>
        <v>26.142857142857142</v>
      </c>
      <c r="N100" s="85" t="s">
        <v>2894</v>
      </c>
      <c r="O100" s="81">
        <v>1.9999</v>
      </c>
      <c r="P100" s="81"/>
      <c r="Q100" s="127">
        <f t="shared" si="64"/>
        <v>66.663333333333327</v>
      </c>
      <c r="R100" s="89">
        <f t="shared" si="65"/>
        <v>17.427699999999998</v>
      </c>
      <c r="S100" s="89">
        <f t="shared" si="66"/>
        <v>17.427699999999998</v>
      </c>
      <c r="T100" s="89">
        <f t="shared" si="67"/>
        <v>26.142857142857142</v>
      </c>
      <c r="U100" s="90" t="str">
        <f t="shared" si="73"/>
        <v>NO</v>
      </c>
      <c r="V100" s="91" t="str">
        <f t="shared" si="68"/>
        <v>VENCIDO</v>
      </c>
      <c r="W100" s="91" t="str">
        <f t="shared" si="69"/>
        <v>VENCIDO</v>
      </c>
      <c r="X100" s="92" t="s">
        <v>2463</v>
      </c>
      <c r="Y100" s="92" t="str">
        <f t="shared" si="72"/>
        <v>H43AF17</v>
      </c>
      <c r="Z100" s="92">
        <f t="shared" si="70"/>
        <v>1</v>
      </c>
      <c r="AA100" s="92" t="str">
        <f t="shared" si="71"/>
        <v>H43AF17 - 1</v>
      </c>
      <c r="AB100" s="60">
        <f t="shared" si="75"/>
        <v>1</v>
      </c>
      <c r="AC100" s="60">
        <f t="shared" si="76"/>
        <v>1</v>
      </c>
      <c r="AD100" s="60" t="str">
        <f t="shared" si="74"/>
        <v>H43AF17.</v>
      </c>
      <c r="AE100" s="60" t="str">
        <f t="shared" si="77"/>
        <v>H43AF17</v>
      </c>
      <c r="AF100" s="65"/>
      <c r="AG100" s="66"/>
      <c r="AH100" s="67"/>
      <c r="AI100" s="18"/>
      <c r="AJ100" s="19"/>
      <c r="AK100" s="19"/>
      <c r="AL100" s="19"/>
      <c r="AM100" s="19"/>
      <c r="AN100" s="19"/>
      <c r="AO100" s="19"/>
    </row>
    <row r="101" spans="1:41" s="30" customFormat="1" ht="168" customHeight="1" x14ac:dyDescent="0.2">
      <c r="A101" s="79">
        <v>89</v>
      </c>
      <c r="B101" s="90">
        <v>100</v>
      </c>
      <c r="C101" s="79" t="s">
        <v>2460</v>
      </c>
      <c r="D101" s="101" t="s">
        <v>24</v>
      </c>
      <c r="E101" s="102" t="s">
        <v>2400</v>
      </c>
      <c r="F101" s="103" t="s">
        <v>2401</v>
      </c>
      <c r="G101" s="103" t="s">
        <v>2402</v>
      </c>
      <c r="H101" s="103" t="s">
        <v>2403</v>
      </c>
      <c r="I101" s="105" t="s">
        <v>957</v>
      </c>
      <c r="J101" s="79">
        <v>2</v>
      </c>
      <c r="K101" s="86">
        <v>43313</v>
      </c>
      <c r="L101" s="86">
        <v>43677</v>
      </c>
      <c r="M101" s="87">
        <f t="shared" si="62"/>
        <v>52</v>
      </c>
      <c r="N101" s="85" t="s">
        <v>1482</v>
      </c>
      <c r="O101" s="81">
        <v>2</v>
      </c>
      <c r="P101" s="81"/>
      <c r="Q101" s="88">
        <f t="shared" si="64"/>
        <v>100</v>
      </c>
      <c r="R101" s="89">
        <f t="shared" si="65"/>
        <v>52</v>
      </c>
      <c r="S101" s="89">
        <f t="shared" si="66"/>
        <v>0</v>
      </c>
      <c r="T101" s="89">
        <f t="shared" si="67"/>
        <v>0</v>
      </c>
      <c r="U101" s="90" t="str">
        <f t="shared" si="73"/>
        <v>SI</v>
      </c>
      <c r="V101" s="91" t="str">
        <f t="shared" si="68"/>
        <v>CUMPLIDO</v>
      </c>
      <c r="W101" s="91" t="str">
        <f t="shared" si="69"/>
        <v>CUMPLIDO</v>
      </c>
      <c r="X101" s="92" t="s">
        <v>2463</v>
      </c>
      <c r="Y101" s="92" t="str">
        <f t="shared" si="72"/>
        <v>H44AF17</v>
      </c>
      <c r="Z101" s="92">
        <f t="shared" si="70"/>
        <v>1</v>
      </c>
      <c r="AA101" s="92" t="str">
        <f t="shared" si="71"/>
        <v>H44AF17 - 1</v>
      </c>
      <c r="AB101" s="60">
        <f t="shared" si="75"/>
        <v>5</v>
      </c>
      <c r="AC101" s="60">
        <f t="shared" si="76"/>
        <v>5</v>
      </c>
      <c r="AD101" s="60" t="str">
        <f t="shared" si="74"/>
        <v>H44AF17.</v>
      </c>
      <c r="AE101" s="60" t="str">
        <f t="shared" si="77"/>
        <v>H44AF17</v>
      </c>
      <c r="AF101" s="65"/>
      <c r="AG101" s="66"/>
      <c r="AH101" s="67"/>
      <c r="AI101" s="18"/>
      <c r="AJ101" s="19"/>
      <c r="AK101" s="19"/>
      <c r="AL101" s="19"/>
      <c r="AM101" s="19"/>
      <c r="AN101" s="19"/>
      <c r="AO101" s="19"/>
    </row>
    <row r="102" spans="1:41" s="30" customFormat="1" ht="168" customHeight="1" x14ac:dyDescent="0.2">
      <c r="A102" s="79">
        <v>90</v>
      </c>
      <c r="B102" s="90">
        <v>101</v>
      </c>
      <c r="C102" s="79" t="s">
        <v>2121</v>
      </c>
      <c r="D102" s="101" t="s">
        <v>24</v>
      </c>
      <c r="E102" s="102" t="s">
        <v>2404</v>
      </c>
      <c r="F102" s="103" t="s">
        <v>2405</v>
      </c>
      <c r="G102" s="103" t="s">
        <v>2406</v>
      </c>
      <c r="H102" s="103" t="s">
        <v>2407</v>
      </c>
      <c r="I102" s="105" t="s">
        <v>2408</v>
      </c>
      <c r="J102" s="107">
        <v>1</v>
      </c>
      <c r="K102" s="86">
        <v>43313</v>
      </c>
      <c r="L102" s="86">
        <v>43343</v>
      </c>
      <c r="M102" s="87">
        <f t="shared" si="62"/>
        <v>4.2857142857142856</v>
      </c>
      <c r="N102" s="85" t="s">
        <v>1482</v>
      </c>
      <c r="O102" s="81">
        <v>1</v>
      </c>
      <c r="P102" s="81"/>
      <c r="Q102" s="88">
        <f t="shared" si="64"/>
        <v>100</v>
      </c>
      <c r="R102" s="89">
        <f t="shared" si="65"/>
        <v>4.2857142857142856</v>
      </c>
      <c r="S102" s="89">
        <f t="shared" si="66"/>
        <v>4.2857142857142856</v>
      </c>
      <c r="T102" s="89">
        <f t="shared" si="67"/>
        <v>4.2857142857142856</v>
      </c>
      <c r="U102" s="90" t="str">
        <f t="shared" si="73"/>
        <v>SI</v>
      </c>
      <c r="V102" s="91" t="str">
        <f t="shared" si="68"/>
        <v>CUMPLIDO</v>
      </c>
      <c r="W102" s="91" t="str">
        <f t="shared" si="69"/>
        <v>CUMPLIDO</v>
      </c>
      <c r="X102" s="92" t="s">
        <v>2463</v>
      </c>
      <c r="Y102" s="92" t="str">
        <f t="shared" si="72"/>
        <v>H45AF17</v>
      </c>
      <c r="Z102" s="92">
        <f t="shared" si="70"/>
        <v>1</v>
      </c>
      <c r="AA102" s="92" t="str">
        <f t="shared" si="71"/>
        <v>H45AF17 - 1</v>
      </c>
      <c r="AB102" s="60">
        <f t="shared" si="75"/>
        <v>5</v>
      </c>
      <c r="AC102" s="60">
        <f t="shared" si="76"/>
        <v>5</v>
      </c>
      <c r="AD102" s="60" t="str">
        <f t="shared" si="74"/>
        <v>H45AF17.</v>
      </c>
      <c r="AE102" s="60" t="str">
        <f t="shared" si="77"/>
        <v>H45AF17</v>
      </c>
      <c r="AF102" s="65"/>
      <c r="AG102" s="66"/>
      <c r="AH102" s="67"/>
      <c r="AI102" s="18"/>
      <c r="AJ102" s="19"/>
      <c r="AK102" s="19"/>
      <c r="AL102" s="19"/>
      <c r="AM102" s="19"/>
      <c r="AN102" s="19"/>
      <c r="AO102" s="19"/>
    </row>
    <row r="103" spans="1:41" s="30" customFormat="1" ht="168" customHeight="1" x14ac:dyDescent="0.2">
      <c r="A103" s="79">
        <v>91</v>
      </c>
      <c r="B103" s="90">
        <v>102</v>
      </c>
      <c r="C103" s="79" t="s">
        <v>2121</v>
      </c>
      <c r="D103" s="101" t="s">
        <v>24</v>
      </c>
      <c r="E103" s="102" t="s">
        <v>2409</v>
      </c>
      <c r="F103" s="103" t="s">
        <v>2410</v>
      </c>
      <c r="G103" s="103" t="s">
        <v>2411</v>
      </c>
      <c r="H103" s="103" t="s">
        <v>2412</v>
      </c>
      <c r="I103" s="105" t="s">
        <v>2391</v>
      </c>
      <c r="J103" s="79">
        <v>1</v>
      </c>
      <c r="K103" s="86">
        <v>43313</v>
      </c>
      <c r="L103" s="86">
        <v>43343</v>
      </c>
      <c r="M103" s="87">
        <f t="shared" si="62"/>
        <v>4.2857142857142856</v>
      </c>
      <c r="N103" s="85" t="s">
        <v>1482</v>
      </c>
      <c r="O103" s="81">
        <v>1</v>
      </c>
      <c r="P103" s="81"/>
      <c r="Q103" s="88">
        <f t="shared" si="64"/>
        <v>100</v>
      </c>
      <c r="R103" s="89">
        <f t="shared" si="65"/>
        <v>4.2857142857142856</v>
      </c>
      <c r="S103" s="89">
        <f t="shared" si="66"/>
        <v>4.2857142857142856</v>
      </c>
      <c r="T103" s="89">
        <f t="shared" si="67"/>
        <v>4.2857142857142856</v>
      </c>
      <c r="U103" s="90" t="str">
        <f t="shared" si="73"/>
        <v>SI</v>
      </c>
      <c r="V103" s="91" t="str">
        <f t="shared" si="68"/>
        <v>CUMPLIDO</v>
      </c>
      <c r="W103" s="91" t="str">
        <f t="shared" si="69"/>
        <v>CUMPLIDO</v>
      </c>
      <c r="X103" s="92" t="s">
        <v>2463</v>
      </c>
      <c r="Y103" s="92" t="str">
        <f t="shared" si="72"/>
        <v>H46AF17</v>
      </c>
      <c r="Z103" s="92">
        <f t="shared" si="70"/>
        <v>1</v>
      </c>
      <c r="AA103" s="92" t="str">
        <f t="shared" si="71"/>
        <v>H46AF17 - 1</v>
      </c>
      <c r="AB103" s="60">
        <f t="shared" si="75"/>
        <v>5</v>
      </c>
      <c r="AC103" s="60">
        <f t="shared" si="76"/>
        <v>5</v>
      </c>
      <c r="AD103" s="60" t="str">
        <f t="shared" si="74"/>
        <v>H46AF17.</v>
      </c>
      <c r="AE103" s="60" t="str">
        <f t="shared" si="77"/>
        <v>H46AF17</v>
      </c>
      <c r="AF103" s="65"/>
      <c r="AG103" s="66"/>
      <c r="AH103" s="67"/>
      <c r="AI103" s="18"/>
      <c r="AJ103" s="19"/>
      <c r="AK103" s="19"/>
      <c r="AL103" s="19"/>
      <c r="AM103" s="19"/>
      <c r="AN103" s="19"/>
      <c r="AO103" s="19"/>
    </row>
    <row r="104" spans="1:41" s="30" customFormat="1" ht="168" customHeight="1" x14ac:dyDescent="0.2">
      <c r="A104" s="79">
        <v>92</v>
      </c>
      <c r="B104" s="90">
        <v>103</v>
      </c>
      <c r="C104" s="79" t="s">
        <v>2121</v>
      </c>
      <c r="D104" s="101" t="s">
        <v>24</v>
      </c>
      <c r="E104" s="102" t="s">
        <v>2413</v>
      </c>
      <c r="F104" s="103" t="s">
        <v>2410</v>
      </c>
      <c r="G104" s="103" t="s">
        <v>2414</v>
      </c>
      <c r="H104" s="103" t="s">
        <v>2415</v>
      </c>
      <c r="I104" s="105" t="s">
        <v>2391</v>
      </c>
      <c r="J104" s="79">
        <v>1</v>
      </c>
      <c r="K104" s="86">
        <v>43313</v>
      </c>
      <c r="L104" s="86">
        <v>43343</v>
      </c>
      <c r="M104" s="87">
        <f t="shared" si="62"/>
        <v>4.2857142857142856</v>
      </c>
      <c r="N104" s="85" t="s">
        <v>1482</v>
      </c>
      <c r="O104" s="81">
        <v>1</v>
      </c>
      <c r="P104" s="81"/>
      <c r="Q104" s="88">
        <f t="shared" si="64"/>
        <v>100</v>
      </c>
      <c r="R104" s="89">
        <f t="shared" si="65"/>
        <v>4.2857142857142856</v>
      </c>
      <c r="S104" s="89">
        <f t="shared" si="66"/>
        <v>4.2857142857142856</v>
      </c>
      <c r="T104" s="89">
        <f t="shared" si="67"/>
        <v>4.2857142857142856</v>
      </c>
      <c r="U104" s="90" t="str">
        <f t="shared" si="73"/>
        <v>SI</v>
      </c>
      <c r="V104" s="91" t="str">
        <f t="shared" si="68"/>
        <v>CUMPLIDO</v>
      </c>
      <c r="W104" s="91" t="str">
        <f t="shared" si="69"/>
        <v>CUMPLIDO</v>
      </c>
      <c r="X104" s="92" t="s">
        <v>2463</v>
      </c>
      <c r="Y104" s="92" t="str">
        <f t="shared" si="72"/>
        <v>H47AF17</v>
      </c>
      <c r="Z104" s="92">
        <f t="shared" si="70"/>
        <v>1</v>
      </c>
      <c r="AA104" s="92" t="str">
        <f t="shared" si="71"/>
        <v>H47AF17 - 1</v>
      </c>
      <c r="AB104" s="60">
        <f t="shared" si="75"/>
        <v>5</v>
      </c>
      <c r="AC104" s="60">
        <f t="shared" si="76"/>
        <v>5</v>
      </c>
      <c r="AD104" s="60" t="str">
        <f t="shared" si="74"/>
        <v>H47AF17.</v>
      </c>
      <c r="AE104" s="60" t="str">
        <f t="shared" si="77"/>
        <v>H47AF17</v>
      </c>
      <c r="AF104" s="65"/>
      <c r="AG104" s="66"/>
      <c r="AH104" s="67"/>
      <c r="AI104" s="18"/>
      <c r="AJ104" s="19"/>
      <c r="AK104" s="19"/>
      <c r="AL104" s="19"/>
      <c r="AM104" s="19"/>
      <c r="AN104" s="19"/>
      <c r="AO104" s="19"/>
    </row>
    <row r="105" spans="1:41" s="30" customFormat="1" ht="204.75" customHeight="1" x14ac:dyDescent="0.2">
      <c r="A105" s="79">
        <v>93</v>
      </c>
      <c r="B105" s="90">
        <v>104</v>
      </c>
      <c r="C105" s="79" t="s">
        <v>2121</v>
      </c>
      <c r="D105" s="101" t="s">
        <v>2457</v>
      </c>
      <c r="E105" s="102" t="s">
        <v>2416</v>
      </c>
      <c r="F105" s="103" t="s">
        <v>2417</v>
      </c>
      <c r="G105" s="102" t="s">
        <v>2525</v>
      </c>
      <c r="H105" s="102" t="s">
        <v>2526</v>
      </c>
      <c r="I105" s="79" t="s">
        <v>61</v>
      </c>
      <c r="J105" s="79">
        <v>4</v>
      </c>
      <c r="K105" s="86">
        <v>43313</v>
      </c>
      <c r="L105" s="86">
        <v>43677</v>
      </c>
      <c r="M105" s="87">
        <f t="shared" si="62"/>
        <v>52</v>
      </c>
      <c r="N105" s="85" t="s">
        <v>23</v>
      </c>
      <c r="O105" s="85">
        <v>0</v>
      </c>
      <c r="P105" s="81" t="s">
        <v>2926</v>
      </c>
      <c r="Q105" s="88">
        <f t="shared" si="64"/>
        <v>0</v>
      </c>
      <c r="R105" s="89">
        <f t="shared" si="65"/>
        <v>0</v>
      </c>
      <c r="S105" s="89">
        <f t="shared" si="66"/>
        <v>0</v>
      </c>
      <c r="T105" s="89">
        <f t="shared" si="67"/>
        <v>0</v>
      </c>
      <c r="U105" s="90" t="str">
        <f t="shared" si="73"/>
        <v>NO</v>
      </c>
      <c r="V105" s="91" t="str">
        <f t="shared" si="68"/>
        <v>EN TERMINO</v>
      </c>
      <c r="W105" s="91" t="str">
        <f t="shared" si="69"/>
        <v>EN TERMINO</v>
      </c>
      <c r="X105" s="92" t="s">
        <v>2463</v>
      </c>
      <c r="Y105" s="92" t="str">
        <f t="shared" si="72"/>
        <v>H48AF17</v>
      </c>
      <c r="Z105" s="92">
        <f t="shared" si="70"/>
        <v>1</v>
      </c>
      <c r="AA105" s="92" t="str">
        <f t="shared" si="71"/>
        <v>H48AF17 - 1</v>
      </c>
      <c r="AB105" s="60">
        <f t="shared" si="75"/>
        <v>3</v>
      </c>
      <c r="AC105" s="60">
        <f t="shared" si="76"/>
        <v>3</v>
      </c>
      <c r="AD105" s="60" t="str">
        <f t="shared" si="74"/>
        <v>H48AF17.</v>
      </c>
      <c r="AE105" s="60" t="str">
        <f t="shared" si="77"/>
        <v>H48AF17</v>
      </c>
      <c r="AF105" s="65"/>
      <c r="AG105" s="66"/>
      <c r="AH105" s="67"/>
      <c r="AI105" s="18"/>
      <c r="AJ105" s="19"/>
      <c r="AK105" s="19"/>
      <c r="AL105" s="19"/>
      <c r="AM105" s="19"/>
      <c r="AN105" s="19"/>
      <c r="AO105" s="19"/>
    </row>
    <row r="106" spans="1:41" s="30" customFormat="1" ht="173.25" customHeight="1" x14ac:dyDescent="0.2">
      <c r="A106" s="79">
        <v>94</v>
      </c>
      <c r="B106" s="90">
        <v>105</v>
      </c>
      <c r="C106" s="79" t="s">
        <v>2462</v>
      </c>
      <c r="D106" s="101" t="s">
        <v>29</v>
      </c>
      <c r="E106" s="102" t="s">
        <v>2418</v>
      </c>
      <c r="F106" s="103" t="s">
        <v>2419</v>
      </c>
      <c r="G106" s="103" t="s">
        <v>2420</v>
      </c>
      <c r="H106" s="103" t="s">
        <v>2421</v>
      </c>
      <c r="I106" s="105" t="s">
        <v>2422</v>
      </c>
      <c r="J106" s="79">
        <v>1</v>
      </c>
      <c r="K106" s="86">
        <v>43313</v>
      </c>
      <c r="L106" s="86">
        <v>43555</v>
      </c>
      <c r="M106" s="87">
        <f t="shared" si="62"/>
        <v>34.571428571428569</v>
      </c>
      <c r="N106" s="85" t="s">
        <v>1482</v>
      </c>
      <c r="O106" s="81">
        <v>0.5</v>
      </c>
      <c r="P106" s="81"/>
      <c r="Q106" s="88">
        <f t="shared" si="64"/>
        <v>50</v>
      </c>
      <c r="R106" s="89">
        <f t="shared" si="65"/>
        <v>17.285714285714285</v>
      </c>
      <c r="S106" s="89">
        <f t="shared" si="66"/>
        <v>17.285714285714285</v>
      </c>
      <c r="T106" s="89">
        <f t="shared" si="67"/>
        <v>34.571428571428569</v>
      </c>
      <c r="U106" s="90" t="str">
        <f t="shared" si="73"/>
        <v>NO</v>
      </c>
      <c r="V106" s="91" t="str">
        <f t="shared" si="68"/>
        <v>VENCIDO</v>
      </c>
      <c r="W106" s="91" t="str">
        <f t="shared" si="69"/>
        <v>VENCIDO</v>
      </c>
      <c r="X106" s="92" t="s">
        <v>2463</v>
      </c>
      <c r="Y106" s="92" t="str">
        <f t="shared" si="72"/>
        <v>H49AF17</v>
      </c>
      <c r="Z106" s="92">
        <f t="shared" si="70"/>
        <v>1</v>
      </c>
      <c r="AA106" s="92" t="str">
        <f t="shared" si="71"/>
        <v>H49AF17 - 1</v>
      </c>
      <c r="AB106" s="60">
        <f t="shared" si="75"/>
        <v>1</v>
      </c>
      <c r="AC106" s="60">
        <f t="shared" si="76"/>
        <v>1</v>
      </c>
      <c r="AD106" s="60" t="str">
        <f t="shared" si="74"/>
        <v>H49AF17.</v>
      </c>
      <c r="AE106" s="60" t="str">
        <f t="shared" si="77"/>
        <v>H49AF17</v>
      </c>
      <c r="AF106" s="65"/>
      <c r="AG106" s="66"/>
      <c r="AH106" s="67"/>
      <c r="AI106" s="18"/>
      <c r="AJ106" s="19"/>
      <c r="AK106" s="19"/>
      <c r="AL106" s="19"/>
      <c r="AM106" s="19"/>
      <c r="AN106" s="19"/>
      <c r="AO106" s="19"/>
    </row>
    <row r="107" spans="1:41" s="30" customFormat="1" ht="177" customHeight="1" x14ac:dyDescent="0.2">
      <c r="A107" s="79">
        <v>95</v>
      </c>
      <c r="B107" s="90">
        <v>106</v>
      </c>
      <c r="C107" s="79" t="s">
        <v>2459</v>
      </c>
      <c r="D107" s="101" t="s">
        <v>29</v>
      </c>
      <c r="E107" s="102" t="s">
        <v>2423</v>
      </c>
      <c r="F107" s="103" t="s">
        <v>2424</v>
      </c>
      <c r="G107" s="103" t="s">
        <v>2425</v>
      </c>
      <c r="H107" s="103" t="s">
        <v>2426</v>
      </c>
      <c r="I107" s="105" t="s">
        <v>2427</v>
      </c>
      <c r="J107" s="79">
        <v>1</v>
      </c>
      <c r="K107" s="86">
        <v>43322</v>
      </c>
      <c r="L107" s="86">
        <v>43465</v>
      </c>
      <c r="M107" s="87">
        <f t="shared" si="62"/>
        <v>20.428571428571427</v>
      </c>
      <c r="N107" s="85" t="s">
        <v>1482</v>
      </c>
      <c r="O107" s="81">
        <v>1</v>
      </c>
      <c r="P107" s="81"/>
      <c r="Q107" s="88">
        <f t="shared" si="64"/>
        <v>100</v>
      </c>
      <c r="R107" s="89">
        <f t="shared" si="65"/>
        <v>20.428571428571427</v>
      </c>
      <c r="S107" s="89">
        <f t="shared" si="66"/>
        <v>20.428571428571427</v>
      </c>
      <c r="T107" s="89">
        <f t="shared" si="67"/>
        <v>20.428571428571427</v>
      </c>
      <c r="U107" s="90" t="str">
        <f t="shared" si="73"/>
        <v>SI</v>
      </c>
      <c r="V107" s="91" t="str">
        <f t="shared" si="68"/>
        <v>CUMPLIDO</v>
      </c>
      <c r="W107" s="91" t="str">
        <f t="shared" si="69"/>
        <v>CUMPLIDO</v>
      </c>
      <c r="X107" s="92" t="s">
        <v>2463</v>
      </c>
      <c r="Y107" s="92" t="str">
        <f t="shared" si="72"/>
        <v>H50AF17</v>
      </c>
      <c r="Z107" s="92">
        <f t="shared" si="70"/>
        <v>1</v>
      </c>
      <c r="AA107" s="92" t="str">
        <f t="shared" si="71"/>
        <v>H50AF17 - 1</v>
      </c>
      <c r="AB107" s="60">
        <f t="shared" si="75"/>
        <v>5</v>
      </c>
      <c r="AC107" s="60">
        <f t="shared" si="76"/>
        <v>5</v>
      </c>
      <c r="AD107" s="60" t="str">
        <f t="shared" si="74"/>
        <v>H50AF17.</v>
      </c>
      <c r="AE107" s="60" t="str">
        <f t="shared" si="77"/>
        <v>H50AF17</v>
      </c>
      <c r="AF107" s="65"/>
      <c r="AG107" s="66"/>
      <c r="AH107" s="67"/>
      <c r="AI107" s="18"/>
      <c r="AJ107" s="19"/>
      <c r="AK107" s="19"/>
      <c r="AL107" s="19"/>
      <c r="AM107" s="19"/>
      <c r="AN107" s="19"/>
      <c r="AO107" s="19"/>
    </row>
    <row r="108" spans="1:41" s="30" customFormat="1" ht="168" customHeight="1" x14ac:dyDescent="0.2">
      <c r="A108" s="79">
        <v>96</v>
      </c>
      <c r="B108" s="90">
        <v>107</v>
      </c>
      <c r="C108" s="79" t="s">
        <v>2120</v>
      </c>
      <c r="D108" s="101" t="s">
        <v>24</v>
      </c>
      <c r="E108" s="102" t="s">
        <v>2428</v>
      </c>
      <c r="F108" s="103" t="s">
        <v>2429</v>
      </c>
      <c r="G108" s="102" t="s">
        <v>2430</v>
      </c>
      <c r="H108" s="102" t="s">
        <v>2431</v>
      </c>
      <c r="I108" s="79" t="s">
        <v>2432</v>
      </c>
      <c r="J108" s="79">
        <v>1</v>
      </c>
      <c r="K108" s="86">
        <v>43313</v>
      </c>
      <c r="L108" s="86">
        <v>43555</v>
      </c>
      <c r="M108" s="87">
        <f t="shared" si="62"/>
        <v>34.571428571428569</v>
      </c>
      <c r="N108" s="85" t="s">
        <v>1482</v>
      </c>
      <c r="O108" s="85">
        <v>0</v>
      </c>
      <c r="P108" s="81"/>
      <c r="Q108" s="88">
        <f t="shared" si="64"/>
        <v>0</v>
      </c>
      <c r="R108" s="89">
        <f t="shared" si="65"/>
        <v>0</v>
      </c>
      <c r="S108" s="89">
        <f t="shared" si="66"/>
        <v>0</v>
      </c>
      <c r="T108" s="89">
        <f t="shared" si="67"/>
        <v>34.571428571428569</v>
      </c>
      <c r="U108" s="90" t="str">
        <f t="shared" si="73"/>
        <v>NO</v>
      </c>
      <c r="V108" s="91" t="str">
        <f t="shared" si="68"/>
        <v>VENCIDO</v>
      </c>
      <c r="W108" s="91" t="str">
        <f t="shared" si="69"/>
        <v>VENCIDO</v>
      </c>
      <c r="X108" s="92" t="s">
        <v>2463</v>
      </c>
      <c r="Y108" s="92" t="str">
        <f t="shared" si="72"/>
        <v>H51AF17</v>
      </c>
      <c r="Z108" s="92">
        <f t="shared" si="70"/>
        <v>1</v>
      </c>
      <c r="AA108" s="92" t="str">
        <f t="shared" si="71"/>
        <v>H51AF17 - 1</v>
      </c>
      <c r="AB108" s="60">
        <f t="shared" si="75"/>
        <v>1</v>
      </c>
      <c r="AC108" s="60">
        <f t="shared" si="76"/>
        <v>1</v>
      </c>
      <c r="AD108" s="60" t="str">
        <f t="shared" si="74"/>
        <v>H51AF17.</v>
      </c>
      <c r="AE108" s="60" t="str">
        <f t="shared" si="77"/>
        <v>H51AF17</v>
      </c>
      <c r="AF108" s="65"/>
      <c r="AG108" s="66"/>
      <c r="AH108" s="67"/>
      <c r="AI108" s="18"/>
      <c r="AJ108" s="19"/>
      <c r="AK108" s="19"/>
      <c r="AL108" s="19"/>
      <c r="AM108" s="19"/>
      <c r="AN108" s="19"/>
      <c r="AO108" s="19"/>
    </row>
    <row r="109" spans="1:41" s="30" customFormat="1" ht="168" customHeight="1" x14ac:dyDescent="0.2">
      <c r="A109" s="79">
        <v>97</v>
      </c>
      <c r="B109" s="90">
        <v>108</v>
      </c>
      <c r="C109" s="79" t="s">
        <v>2121</v>
      </c>
      <c r="D109" s="101" t="s">
        <v>24</v>
      </c>
      <c r="E109" s="102" t="s">
        <v>2433</v>
      </c>
      <c r="F109" s="103" t="s">
        <v>2434</v>
      </c>
      <c r="G109" s="103" t="s">
        <v>2435</v>
      </c>
      <c r="H109" s="103" t="s">
        <v>2431</v>
      </c>
      <c r="I109" s="105" t="s">
        <v>2432</v>
      </c>
      <c r="J109" s="79">
        <v>1</v>
      </c>
      <c r="K109" s="86">
        <v>43313</v>
      </c>
      <c r="L109" s="86">
        <v>43555</v>
      </c>
      <c r="M109" s="87">
        <f t="shared" si="62"/>
        <v>34.571428571428569</v>
      </c>
      <c r="N109" s="85" t="s">
        <v>1482</v>
      </c>
      <c r="O109" s="85">
        <v>0</v>
      </c>
      <c r="P109" s="81"/>
      <c r="Q109" s="88">
        <f t="shared" si="64"/>
        <v>0</v>
      </c>
      <c r="R109" s="89">
        <f t="shared" si="65"/>
        <v>0</v>
      </c>
      <c r="S109" s="89">
        <f t="shared" si="66"/>
        <v>0</v>
      </c>
      <c r="T109" s="89">
        <f t="shared" si="67"/>
        <v>34.571428571428569</v>
      </c>
      <c r="U109" s="90" t="str">
        <f t="shared" si="73"/>
        <v>NO</v>
      </c>
      <c r="V109" s="91" t="str">
        <f t="shared" si="68"/>
        <v>VENCIDO</v>
      </c>
      <c r="W109" s="91" t="str">
        <f t="shared" si="69"/>
        <v>VENCIDO</v>
      </c>
      <c r="X109" s="92" t="s">
        <v>2463</v>
      </c>
      <c r="Y109" s="92" t="str">
        <f t="shared" si="72"/>
        <v>H52AF17</v>
      </c>
      <c r="Z109" s="92">
        <f t="shared" si="70"/>
        <v>1</v>
      </c>
      <c r="AA109" s="92" t="str">
        <f t="shared" si="71"/>
        <v>H52AF17 - 1</v>
      </c>
      <c r="AB109" s="60">
        <f t="shared" si="75"/>
        <v>1</v>
      </c>
      <c r="AC109" s="60">
        <f t="shared" si="76"/>
        <v>1</v>
      </c>
      <c r="AD109" s="60" t="str">
        <f t="shared" si="74"/>
        <v>H52AF17.</v>
      </c>
      <c r="AE109" s="60" t="str">
        <f t="shared" si="77"/>
        <v>H52AF17</v>
      </c>
      <c r="AF109" s="65"/>
      <c r="AG109" s="66"/>
      <c r="AH109" s="67"/>
      <c r="AI109" s="18"/>
      <c r="AJ109" s="19"/>
      <c r="AK109" s="19"/>
      <c r="AL109" s="19"/>
      <c r="AM109" s="19"/>
      <c r="AN109" s="19"/>
      <c r="AO109" s="19"/>
    </row>
    <row r="110" spans="1:41" s="30" customFormat="1" ht="168" customHeight="1" x14ac:dyDescent="0.2">
      <c r="A110" s="79">
        <v>98</v>
      </c>
      <c r="B110" s="90">
        <v>109</v>
      </c>
      <c r="C110" s="79" t="s">
        <v>2120</v>
      </c>
      <c r="D110" s="101" t="s">
        <v>481</v>
      </c>
      <c r="E110" s="102" t="s">
        <v>2436</v>
      </c>
      <c r="F110" s="103" t="s">
        <v>2437</v>
      </c>
      <c r="G110" s="103" t="s">
        <v>2438</v>
      </c>
      <c r="H110" s="103" t="s">
        <v>2439</v>
      </c>
      <c r="I110" s="105" t="s">
        <v>61</v>
      </c>
      <c r="J110" s="79">
        <v>4</v>
      </c>
      <c r="K110" s="86">
        <v>43313</v>
      </c>
      <c r="L110" s="86">
        <v>43677</v>
      </c>
      <c r="M110" s="87">
        <f t="shared" si="62"/>
        <v>52</v>
      </c>
      <c r="N110" s="85" t="s">
        <v>1482</v>
      </c>
      <c r="O110" s="85">
        <v>0</v>
      </c>
      <c r="P110" s="81"/>
      <c r="Q110" s="88">
        <f t="shared" si="64"/>
        <v>0</v>
      </c>
      <c r="R110" s="89">
        <f t="shared" si="65"/>
        <v>0</v>
      </c>
      <c r="S110" s="89">
        <f t="shared" si="66"/>
        <v>0</v>
      </c>
      <c r="T110" s="89">
        <f t="shared" si="67"/>
        <v>0</v>
      </c>
      <c r="U110" s="90" t="str">
        <f t="shared" si="73"/>
        <v>NO</v>
      </c>
      <c r="V110" s="91" t="str">
        <f t="shared" si="68"/>
        <v>EN TERMINO</v>
      </c>
      <c r="W110" s="91" t="str">
        <f t="shared" si="69"/>
        <v>EN TERMINO</v>
      </c>
      <c r="X110" s="92" t="s">
        <v>2463</v>
      </c>
      <c r="Y110" s="92" t="str">
        <f t="shared" si="72"/>
        <v>H53AF17</v>
      </c>
      <c r="Z110" s="92">
        <f t="shared" si="70"/>
        <v>1</v>
      </c>
      <c r="AA110" s="92" t="str">
        <f t="shared" si="71"/>
        <v>H53AF17 - 1</v>
      </c>
      <c r="AB110" s="60">
        <f t="shared" si="75"/>
        <v>3</v>
      </c>
      <c r="AC110" s="60">
        <f t="shared" si="76"/>
        <v>3</v>
      </c>
      <c r="AD110" s="60" t="str">
        <f t="shared" si="74"/>
        <v>H53AF17.</v>
      </c>
      <c r="AE110" s="60" t="str">
        <f t="shared" si="77"/>
        <v>H53AF17</v>
      </c>
      <c r="AF110" s="65"/>
      <c r="AG110" s="66"/>
      <c r="AH110" s="67"/>
      <c r="AI110" s="18"/>
      <c r="AJ110" s="19"/>
      <c r="AK110" s="19"/>
      <c r="AL110" s="19"/>
      <c r="AM110" s="19"/>
      <c r="AN110" s="19"/>
      <c r="AO110" s="19"/>
    </row>
    <row r="111" spans="1:41" s="30" customFormat="1" ht="168" customHeight="1" x14ac:dyDescent="0.2">
      <c r="A111" s="79">
        <v>99</v>
      </c>
      <c r="B111" s="90">
        <v>110</v>
      </c>
      <c r="C111" s="79" t="s">
        <v>2120</v>
      </c>
      <c r="D111" s="101" t="s">
        <v>481</v>
      </c>
      <c r="E111" s="102" t="s">
        <v>2440</v>
      </c>
      <c r="F111" s="103" t="s">
        <v>2441</v>
      </c>
      <c r="G111" s="103" t="s">
        <v>2438</v>
      </c>
      <c r="H111" s="103" t="s">
        <v>2439</v>
      </c>
      <c r="I111" s="105" t="s">
        <v>61</v>
      </c>
      <c r="J111" s="79">
        <v>4</v>
      </c>
      <c r="K111" s="86">
        <v>43313</v>
      </c>
      <c r="L111" s="86">
        <v>43677</v>
      </c>
      <c r="M111" s="87">
        <f t="shared" si="62"/>
        <v>52</v>
      </c>
      <c r="N111" s="85" t="s">
        <v>1482</v>
      </c>
      <c r="O111" s="85">
        <v>0</v>
      </c>
      <c r="P111" s="81"/>
      <c r="Q111" s="88">
        <f t="shared" si="64"/>
        <v>0</v>
      </c>
      <c r="R111" s="89">
        <f t="shared" si="65"/>
        <v>0</v>
      </c>
      <c r="S111" s="89">
        <f t="shared" si="66"/>
        <v>0</v>
      </c>
      <c r="T111" s="89">
        <f t="shared" si="67"/>
        <v>0</v>
      </c>
      <c r="U111" s="90" t="str">
        <f t="shared" si="73"/>
        <v>NO</v>
      </c>
      <c r="V111" s="91" t="str">
        <f t="shared" si="68"/>
        <v>EN TERMINO</v>
      </c>
      <c r="W111" s="91" t="str">
        <f t="shared" si="69"/>
        <v>EN TERMINO</v>
      </c>
      <c r="X111" s="92" t="s">
        <v>2463</v>
      </c>
      <c r="Y111" s="92" t="str">
        <f t="shared" si="72"/>
        <v>H54AF17</v>
      </c>
      <c r="Z111" s="92">
        <f t="shared" si="70"/>
        <v>1</v>
      </c>
      <c r="AA111" s="92" t="str">
        <f t="shared" si="71"/>
        <v>H54AF17 - 1</v>
      </c>
      <c r="AB111" s="60">
        <f t="shared" si="75"/>
        <v>3</v>
      </c>
      <c r="AC111" s="60">
        <f t="shared" si="76"/>
        <v>3</v>
      </c>
      <c r="AD111" s="60" t="str">
        <f t="shared" si="74"/>
        <v>H54AF17.</v>
      </c>
      <c r="AE111" s="60" t="str">
        <f t="shared" si="77"/>
        <v>H54AF17</v>
      </c>
      <c r="AF111" s="65"/>
      <c r="AG111" s="66"/>
      <c r="AH111" s="67"/>
      <c r="AI111" s="18"/>
      <c r="AJ111" s="19"/>
      <c r="AK111" s="19"/>
      <c r="AL111" s="19"/>
      <c r="AM111" s="19"/>
      <c r="AN111" s="19"/>
      <c r="AO111" s="19"/>
    </row>
    <row r="112" spans="1:41" s="30" customFormat="1" ht="177" customHeight="1" x14ac:dyDescent="0.2">
      <c r="A112" s="79">
        <v>100</v>
      </c>
      <c r="B112" s="90">
        <v>111</v>
      </c>
      <c r="C112" s="79" t="s">
        <v>2459</v>
      </c>
      <c r="D112" s="101" t="s">
        <v>2458</v>
      </c>
      <c r="E112" s="102" t="s">
        <v>2442</v>
      </c>
      <c r="F112" s="103" t="s">
        <v>2443</v>
      </c>
      <c r="G112" s="103" t="s">
        <v>2444</v>
      </c>
      <c r="H112" s="103" t="s">
        <v>2445</v>
      </c>
      <c r="I112" s="105" t="s">
        <v>2446</v>
      </c>
      <c r="J112" s="79">
        <v>1</v>
      </c>
      <c r="K112" s="86">
        <v>43313</v>
      </c>
      <c r="L112" s="86">
        <v>43404</v>
      </c>
      <c r="M112" s="87">
        <f t="shared" si="62"/>
        <v>13</v>
      </c>
      <c r="N112" s="85" t="s">
        <v>1482</v>
      </c>
      <c r="O112" s="81">
        <v>1</v>
      </c>
      <c r="P112" s="81"/>
      <c r="Q112" s="88">
        <f t="shared" si="64"/>
        <v>100</v>
      </c>
      <c r="R112" s="89">
        <f t="shared" si="65"/>
        <v>13</v>
      </c>
      <c r="S112" s="89">
        <f t="shared" si="66"/>
        <v>13</v>
      </c>
      <c r="T112" s="89">
        <f t="shared" si="67"/>
        <v>13</v>
      </c>
      <c r="U112" s="90" t="str">
        <f t="shared" si="73"/>
        <v>SI</v>
      </c>
      <c r="V112" s="91" t="str">
        <f t="shared" si="68"/>
        <v>CUMPLIDO</v>
      </c>
      <c r="W112" s="91" t="str">
        <f t="shared" si="69"/>
        <v>CUMPLIDO</v>
      </c>
      <c r="X112" s="92" t="s">
        <v>2463</v>
      </c>
      <c r="Y112" s="92" t="str">
        <f t="shared" si="72"/>
        <v>H55AF17</v>
      </c>
      <c r="Z112" s="92">
        <f t="shared" si="70"/>
        <v>1</v>
      </c>
      <c r="AA112" s="92" t="str">
        <f t="shared" si="71"/>
        <v>H55AF17 - 1</v>
      </c>
      <c r="AB112" s="60">
        <f t="shared" si="75"/>
        <v>5</v>
      </c>
      <c r="AC112" s="60">
        <f t="shared" si="76"/>
        <v>5</v>
      </c>
      <c r="AD112" s="60" t="str">
        <f t="shared" si="74"/>
        <v>H55AF17.</v>
      </c>
      <c r="AE112" s="60" t="str">
        <f t="shared" si="77"/>
        <v>H55AF17</v>
      </c>
      <c r="AF112" s="65"/>
      <c r="AG112" s="66"/>
      <c r="AH112" s="67"/>
      <c r="AI112" s="18"/>
      <c r="AJ112" s="19"/>
      <c r="AK112" s="19"/>
      <c r="AL112" s="19"/>
      <c r="AM112" s="19"/>
      <c r="AN112" s="19"/>
      <c r="AO112" s="19"/>
    </row>
    <row r="113" spans="1:41" s="30" customFormat="1" ht="168" customHeight="1" x14ac:dyDescent="0.2">
      <c r="A113" s="79">
        <v>101</v>
      </c>
      <c r="B113" s="90">
        <v>112</v>
      </c>
      <c r="C113" s="79" t="s">
        <v>2459</v>
      </c>
      <c r="D113" s="101" t="s">
        <v>506</v>
      </c>
      <c r="E113" s="102" t="s">
        <v>2555</v>
      </c>
      <c r="F113" s="103" t="s">
        <v>2447</v>
      </c>
      <c r="G113" s="103" t="s">
        <v>2448</v>
      </c>
      <c r="H113" s="103" t="s">
        <v>2449</v>
      </c>
      <c r="I113" s="105" t="s">
        <v>957</v>
      </c>
      <c r="J113" s="107">
        <v>2</v>
      </c>
      <c r="K113" s="86">
        <v>43313</v>
      </c>
      <c r="L113" s="86">
        <v>43646</v>
      </c>
      <c r="M113" s="87">
        <f t="shared" si="62"/>
        <v>47.571428571428569</v>
      </c>
      <c r="N113" s="85" t="s">
        <v>21</v>
      </c>
      <c r="O113" s="85">
        <v>0</v>
      </c>
      <c r="P113" s="81"/>
      <c r="Q113" s="88">
        <f t="shared" si="64"/>
        <v>0</v>
      </c>
      <c r="R113" s="89">
        <f t="shared" si="65"/>
        <v>0</v>
      </c>
      <c r="S113" s="89">
        <f t="shared" si="66"/>
        <v>0</v>
      </c>
      <c r="T113" s="89">
        <f t="shared" si="67"/>
        <v>47.571428571428569</v>
      </c>
      <c r="U113" s="90" t="str">
        <f t="shared" si="73"/>
        <v>NO</v>
      </c>
      <c r="V113" s="91" t="str">
        <f t="shared" si="68"/>
        <v>PRÓXIMO A VENCER</v>
      </c>
      <c r="W113" s="91" t="str">
        <f t="shared" si="69"/>
        <v>PRÓXIMO A VENCER</v>
      </c>
      <c r="X113" s="92" t="s">
        <v>2463</v>
      </c>
      <c r="Y113" s="92" t="str">
        <f t="shared" si="72"/>
        <v>H56AF17</v>
      </c>
      <c r="Z113" s="92">
        <f t="shared" si="70"/>
        <v>1</v>
      </c>
      <c r="AA113" s="92" t="str">
        <f t="shared" si="71"/>
        <v>H56AF17 - 1</v>
      </c>
      <c r="AB113" s="60">
        <f t="shared" si="75"/>
        <v>2</v>
      </c>
      <c r="AC113" s="60">
        <f t="shared" si="76"/>
        <v>2</v>
      </c>
      <c r="AD113" s="60" t="str">
        <f t="shared" si="74"/>
        <v>H56AF17.</v>
      </c>
      <c r="AE113" s="60" t="str">
        <f t="shared" si="77"/>
        <v>H56AF17</v>
      </c>
      <c r="AF113" s="65"/>
      <c r="AG113" s="66"/>
      <c r="AH113" s="67"/>
      <c r="AI113" s="18"/>
      <c r="AJ113" s="19"/>
      <c r="AK113" s="19"/>
      <c r="AL113" s="19"/>
      <c r="AM113" s="19"/>
      <c r="AN113" s="19"/>
      <c r="AO113" s="19"/>
    </row>
    <row r="114" spans="1:41" s="30" customFormat="1" ht="168" customHeight="1" x14ac:dyDescent="0.2">
      <c r="A114" s="79">
        <v>102</v>
      </c>
      <c r="B114" s="90">
        <v>113</v>
      </c>
      <c r="C114" s="79" t="s">
        <v>2459</v>
      </c>
      <c r="D114" s="101" t="s">
        <v>506</v>
      </c>
      <c r="E114" s="102" t="s">
        <v>2450</v>
      </c>
      <c r="F114" s="103" t="s">
        <v>2451</v>
      </c>
      <c r="G114" s="103" t="s">
        <v>2448</v>
      </c>
      <c r="H114" s="103" t="s">
        <v>2449</v>
      </c>
      <c r="I114" s="105" t="s">
        <v>957</v>
      </c>
      <c r="J114" s="107">
        <v>2</v>
      </c>
      <c r="K114" s="86">
        <v>43313</v>
      </c>
      <c r="L114" s="86">
        <v>43646</v>
      </c>
      <c r="M114" s="87">
        <f t="shared" si="62"/>
        <v>47.571428571428569</v>
      </c>
      <c r="N114" s="85" t="s">
        <v>21</v>
      </c>
      <c r="O114" s="85">
        <v>0</v>
      </c>
      <c r="P114" s="81"/>
      <c r="Q114" s="88">
        <f t="shared" si="64"/>
        <v>0</v>
      </c>
      <c r="R114" s="89">
        <f t="shared" si="65"/>
        <v>0</v>
      </c>
      <c r="S114" s="89">
        <f t="shared" si="66"/>
        <v>0</v>
      </c>
      <c r="T114" s="89">
        <f t="shared" si="67"/>
        <v>47.571428571428569</v>
      </c>
      <c r="U114" s="90" t="str">
        <f t="shared" si="73"/>
        <v>NO</v>
      </c>
      <c r="V114" s="91" t="str">
        <f t="shared" si="68"/>
        <v>PRÓXIMO A VENCER</v>
      </c>
      <c r="W114" s="91" t="str">
        <f t="shared" si="69"/>
        <v>PRÓXIMO A VENCER</v>
      </c>
      <c r="X114" s="92" t="s">
        <v>2463</v>
      </c>
      <c r="Y114" s="92" t="str">
        <f t="shared" si="72"/>
        <v>H57AF17</v>
      </c>
      <c r="Z114" s="92">
        <f t="shared" si="70"/>
        <v>1</v>
      </c>
      <c r="AA114" s="92" t="str">
        <f t="shared" si="71"/>
        <v>H57AF17 - 1</v>
      </c>
      <c r="AB114" s="60">
        <f t="shared" si="75"/>
        <v>2</v>
      </c>
      <c r="AC114" s="60">
        <f t="shared" si="76"/>
        <v>2</v>
      </c>
      <c r="AD114" s="60" t="str">
        <f t="shared" si="74"/>
        <v>H57AF17.</v>
      </c>
      <c r="AE114" s="60" t="str">
        <f t="shared" si="77"/>
        <v>H57AF17</v>
      </c>
      <c r="AF114" s="65"/>
      <c r="AG114" s="66"/>
      <c r="AH114" s="67"/>
      <c r="AI114" s="18"/>
      <c r="AJ114" s="19"/>
      <c r="AK114" s="19"/>
      <c r="AL114" s="19"/>
      <c r="AM114" s="19"/>
      <c r="AN114" s="19"/>
      <c r="AO114" s="19"/>
    </row>
    <row r="115" spans="1:41" s="30" customFormat="1" ht="189.75" customHeight="1" x14ac:dyDescent="0.2">
      <c r="A115" s="79">
        <v>103</v>
      </c>
      <c r="B115" s="90">
        <v>114</v>
      </c>
      <c r="C115" s="79" t="s">
        <v>2460</v>
      </c>
      <c r="D115" s="101" t="s">
        <v>24</v>
      </c>
      <c r="E115" s="102" t="s">
        <v>2452</v>
      </c>
      <c r="F115" s="103" t="s">
        <v>2453</v>
      </c>
      <c r="G115" s="103" t="s">
        <v>2454</v>
      </c>
      <c r="H115" s="103" t="s">
        <v>2455</v>
      </c>
      <c r="I115" s="105" t="s">
        <v>27</v>
      </c>
      <c r="J115" s="79">
        <v>4</v>
      </c>
      <c r="K115" s="86">
        <v>43313</v>
      </c>
      <c r="L115" s="86">
        <v>43677</v>
      </c>
      <c r="M115" s="87">
        <f t="shared" si="62"/>
        <v>52</v>
      </c>
      <c r="N115" s="85" t="s">
        <v>28</v>
      </c>
      <c r="O115" s="85">
        <v>2</v>
      </c>
      <c r="P115" s="81"/>
      <c r="Q115" s="88">
        <f t="shared" si="64"/>
        <v>50</v>
      </c>
      <c r="R115" s="89">
        <f t="shared" si="65"/>
        <v>26</v>
      </c>
      <c r="S115" s="89">
        <f t="shared" si="66"/>
        <v>0</v>
      </c>
      <c r="T115" s="89">
        <f t="shared" si="67"/>
        <v>0</v>
      </c>
      <c r="U115" s="90" t="str">
        <f t="shared" si="73"/>
        <v>NO</v>
      </c>
      <c r="V115" s="91" t="str">
        <f t="shared" si="68"/>
        <v>CON AVANCE</v>
      </c>
      <c r="W115" s="91" t="str">
        <f t="shared" si="69"/>
        <v>CON AVANCE</v>
      </c>
      <c r="X115" s="92" t="s">
        <v>2463</v>
      </c>
      <c r="Y115" s="92" t="str">
        <f t="shared" si="72"/>
        <v>H58AF17</v>
      </c>
      <c r="Z115" s="92">
        <f t="shared" si="70"/>
        <v>1</v>
      </c>
      <c r="AA115" s="92" t="str">
        <f t="shared" si="71"/>
        <v>H58AF17 - 1</v>
      </c>
      <c r="AB115" s="60">
        <f t="shared" si="75"/>
        <v>4</v>
      </c>
      <c r="AC115" s="60">
        <f t="shared" si="76"/>
        <v>4</v>
      </c>
      <c r="AD115" s="60" t="str">
        <f t="shared" si="74"/>
        <v>H58AF17.</v>
      </c>
      <c r="AE115" s="60" t="str">
        <f t="shared" si="77"/>
        <v>H58AF17</v>
      </c>
      <c r="AF115" s="65"/>
      <c r="AG115" s="66"/>
      <c r="AH115" s="67"/>
      <c r="AI115" s="18"/>
      <c r="AJ115" s="19"/>
      <c r="AK115" s="19"/>
      <c r="AL115" s="19"/>
      <c r="AM115" s="19"/>
      <c r="AN115" s="19"/>
      <c r="AO115" s="19"/>
    </row>
    <row r="116" spans="1:41" s="11" customFormat="1" ht="359.25" customHeight="1" x14ac:dyDescent="0.2">
      <c r="A116" s="79">
        <v>104</v>
      </c>
      <c r="B116" s="90">
        <v>115</v>
      </c>
      <c r="C116" s="79" t="s">
        <v>2120</v>
      </c>
      <c r="D116" s="85" t="s">
        <v>131</v>
      </c>
      <c r="E116" s="84" t="s">
        <v>2158</v>
      </c>
      <c r="F116" s="84" t="s">
        <v>2103</v>
      </c>
      <c r="G116" s="84" t="s">
        <v>2159</v>
      </c>
      <c r="H116" s="84" t="s">
        <v>2165</v>
      </c>
      <c r="I116" s="85" t="s">
        <v>27</v>
      </c>
      <c r="J116" s="85">
        <v>4</v>
      </c>
      <c r="K116" s="86">
        <v>43122</v>
      </c>
      <c r="L116" s="86">
        <v>43485</v>
      </c>
      <c r="M116" s="87">
        <f t="shared" ref="M116:M134" si="78">(+L116-K116)/7</f>
        <v>51.857142857142854</v>
      </c>
      <c r="N116" s="85" t="s">
        <v>2145</v>
      </c>
      <c r="O116" s="108">
        <v>2.9</v>
      </c>
      <c r="P116" s="85"/>
      <c r="Q116" s="131">
        <f>IF(O116/J116&gt;1,100,+O116/J116*100)</f>
        <v>72.5</v>
      </c>
      <c r="R116" s="89">
        <f>+M116*Q116/100</f>
        <v>37.596428571428568</v>
      </c>
      <c r="S116" s="89">
        <f>IF(L116&lt;=$AG$1,R116,0)</f>
        <v>37.596428571428568</v>
      </c>
      <c r="T116" s="89">
        <f>IF($AG$1&gt;=L116,M116,0)</f>
        <v>51.857142857142854</v>
      </c>
      <c r="U116" s="90" t="str">
        <f>IF(W116="CUMPLIDO","SI","NO")</f>
        <v>NO</v>
      </c>
      <c r="V116" s="91" t="str">
        <f>IF(Q116=100,"CUMPLIDO",IF(L116-$AG$1&lt;0,"VENCIDO",IF(L116-$AG$1&lt;=30,"PRÓXIMO A VENCER",IF(Q116&gt;0,"CON AVANCE","EN TERMINO"))))</f>
        <v>VENCIDO</v>
      </c>
      <c r="W116" s="91" t="str">
        <f t="shared" ref="W116:W177" si="79">IF(A116&lt;&gt;"",IF(AC116=1,"VENCIDO",IF(AC116=2,"PRÓXIMO A VENCER",IF(AC116=3,"EN TERMINO",IF(AC116=4,"CON AVANCE",IF(AC116=5,"CUMPLIDO",))))),"")</f>
        <v>VENCIDO</v>
      </c>
      <c r="X116" s="92" t="s">
        <v>2101</v>
      </c>
      <c r="Y116" s="92" t="s">
        <v>2104</v>
      </c>
      <c r="Z116" s="92">
        <f>IF(A116&lt;&gt;"",1,Z1+1)</f>
        <v>1</v>
      </c>
      <c r="AA116" s="92" t="str">
        <f>CONCATENATE(Y116," - ",Z116)</f>
        <v>H1AC17 - 1</v>
      </c>
      <c r="AB116" s="60">
        <f t="shared" si="75"/>
        <v>1</v>
      </c>
      <c r="AC116" s="60">
        <f t="shared" si="76"/>
        <v>1</v>
      </c>
      <c r="AD116" s="60" t="str">
        <f t="shared" si="74"/>
        <v>H1AC17.</v>
      </c>
      <c r="AE116" s="60" t="str">
        <f t="shared" si="77"/>
        <v>H1AC17</v>
      </c>
      <c r="AF116" s="65"/>
      <c r="AG116" s="66"/>
      <c r="AH116" s="67"/>
      <c r="AI116" s="18"/>
      <c r="AJ116" s="19"/>
      <c r="AK116" s="19"/>
      <c r="AL116" s="19"/>
      <c r="AM116" s="19"/>
      <c r="AN116" s="19"/>
      <c r="AO116" s="19"/>
    </row>
    <row r="117" spans="1:41" s="11" customFormat="1" ht="146.25" customHeight="1" x14ac:dyDescent="0.2">
      <c r="A117" s="79">
        <v>105</v>
      </c>
      <c r="B117" s="90">
        <v>116</v>
      </c>
      <c r="C117" s="79" t="s">
        <v>2120</v>
      </c>
      <c r="D117" s="85" t="s">
        <v>131</v>
      </c>
      <c r="E117" s="84" t="s">
        <v>2118</v>
      </c>
      <c r="F117" s="84" t="s">
        <v>2119</v>
      </c>
      <c r="G117" s="84" t="s">
        <v>2160</v>
      </c>
      <c r="H117" s="84" t="s">
        <v>2166</v>
      </c>
      <c r="I117" s="85" t="s">
        <v>27</v>
      </c>
      <c r="J117" s="85">
        <v>4</v>
      </c>
      <c r="K117" s="86">
        <v>43122</v>
      </c>
      <c r="L117" s="86">
        <v>43485</v>
      </c>
      <c r="M117" s="87">
        <f t="shared" si="78"/>
        <v>51.857142857142854</v>
      </c>
      <c r="N117" s="85" t="s">
        <v>1038</v>
      </c>
      <c r="O117" s="85">
        <v>4</v>
      </c>
      <c r="P117" s="85" t="s">
        <v>2618</v>
      </c>
      <c r="Q117" s="88">
        <f>IF(O117/J117&gt;1,100,+O117/J117*100)</f>
        <v>100</v>
      </c>
      <c r="R117" s="89">
        <f>+M117*Q117/100</f>
        <v>51.857142857142854</v>
      </c>
      <c r="S117" s="89">
        <f>IF(L117&lt;=$AG$1,R117,0)</f>
        <v>51.857142857142854</v>
      </c>
      <c r="T117" s="89">
        <f>IF($AG$1&gt;=L117,M117,0)</f>
        <v>51.857142857142854</v>
      </c>
      <c r="U117" s="90" t="str">
        <f>IF(W117="CUMPLIDO","SI","NO")</f>
        <v>SI</v>
      </c>
      <c r="V117" s="91" t="str">
        <f t="shared" ref="V117:V133" si="80">IF(Q117=100,"CUMPLIDO",IF(L117-$AG$1&lt;0,"VENCIDO",IF(L117-$AG$1&lt;=30,"PRÓXIMO A VENCER",IF(Q117&gt;0,"CON AVANCE","EN TERMINO"))))</f>
        <v>CUMPLIDO</v>
      </c>
      <c r="W117" s="91" t="str">
        <f t="shared" si="79"/>
        <v>CUMPLIDO</v>
      </c>
      <c r="X117" s="92" t="s">
        <v>2101</v>
      </c>
      <c r="Y117" s="92" t="s">
        <v>2105</v>
      </c>
      <c r="Z117" s="92">
        <f t="shared" ref="Z117:Z177" si="81">IF(A117&lt;&gt;"",1,Z116+1)</f>
        <v>1</v>
      </c>
      <c r="AA117" s="92" t="str">
        <f>CONCATENATE(Y117," - ",Z117)</f>
        <v>H2AC17 - 1</v>
      </c>
      <c r="AB117" s="60">
        <f t="shared" si="75"/>
        <v>5</v>
      </c>
      <c r="AC117" s="60">
        <f t="shared" si="76"/>
        <v>5</v>
      </c>
      <c r="AD117" s="60" t="str">
        <f t="shared" si="74"/>
        <v>H2AC17.</v>
      </c>
      <c r="AE117" s="60" t="str">
        <f t="shared" si="77"/>
        <v>H2AC17</v>
      </c>
      <c r="AF117" s="65"/>
      <c r="AG117" s="66"/>
      <c r="AH117" s="67"/>
      <c r="AI117" s="18"/>
      <c r="AJ117" s="19"/>
      <c r="AK117" s="19"/>
      <c r="AL117" s="19"/>
      <c r="AM117" s="19"/>
      <c r="AN117" s="19"/>
      <c r="AO117" s="19"/>
    </row>
    <row r="118" spans="1:41" s="11" customFormat="1" ht="168" customHeight="1" x14ac:dyDescent="0.2">
      <c r="A118" s="79">
        <v>106</v>
      </c>
      <c r="B118" s="90">
        <v>117</v>
      </c>
      <c r="C118" s="79" t="s">
        <v>2120</v>
      </c>
      <c r="D118" s="85" t="s">
        <v>131</v>
      </c>
      <c r="E118" s="84" t="s">
        <v>2161</v>
      </c>
      <c r="F118" s="84" t="s">
        <v>2153</v>
      </c>
      <c r="G118" s="84" t="s">
        <v>2163</v>
      </c>
      <c r="H118" s="84" t="s">
        <v>1417</v>
      </c>
      <c r="I118" s="85" t="s">
        <v>1115</v>
      </c>
      <c r="J118" s="85">
        <v>1</v>
      </c>
      <c r="K118" s="86">
        <v>43146</v>
      </c>
      <c r="L118" s="104">
        <v>43250</v>
      </c>
      <c r="M118" s="87">
        <f t="shared" si="78"/>
        <v>14.857142857142858</v>
      </c>
      <c r="N118" s="79" t="s">
        <v>2168</v>
      </c>
      <c r="O118" s="85">
        <v>1</v>
      </c>
      <c r="P118" s="79"/>
      <c r="Q118" s="88">
        <f>IF(O118/J118&gt;1,100,+O118/J118*100)</f>
        <v>100</v>
      </c>
      <c r="R118" s="89">
        <f>+M118*Q118/100</f>
        <v>14.857142857142858</v>
      </c>
      <c r="S118" s="89">
        <f>IF(L118&lt;=$AG$1,R118,0)</f>
        <v>14.857142857142858</v>
      </c>
      <c r="T118" s="89">
        <f>IF($AG$1&gt;=L118,M118,0)</f>
        <v>14.857142857142858</v>
      </c>
      <c r="U118" s="90" t="str">
        <f>IF(W118="CUMPLIDO","SI","NO")</f>
        <v>SI</v>
      </c>
      <c r="V118" s="91" t="str">
        <f t="shared" si="80"/>
        <v>CUMPLIDO</v>
      </c>
      <c r="W118" s="91" t="str">
        <f t="shared" si="79"/>
        <v>CUMPLIDO</v>
      </c>
      <c r="X118" s="92" t="s">
        <v>2101</v>
      </c>
      <c r="Y118" s="92" t="s">
        <v>2102</v>
      </c>
      <c r="Z118" s="92">
        <f t="shared" si="81"/>
        <v>1</v>
      </c>
      <c r="AA118" s="92" t="str">
        <f>CONCATENATE(Y118," - ",Z118)</f>
        <v>H3AC17 - 1</v>
      </c>
      <c r="AB118" s="60">
        <f t="shared" si="75"/>
        <v>5</v>
      </c>
      <c r="AC118" s="60">
        <f t="shared" si="76"/>
        <v>5</v>
      </c>
      <c r="AD118" s="60" t="str">
        <f t="shared" si="74"/>
        <v>H3AC17.</v>
      </c>
      <c r="AE118" s="60" t="str">
        <f t="shared" si="77"/>
        <v>H3AC17</v>
      </c>
      <c r="AF118" s="65"/>
      <c r="AG118" s="66"/>
      <c r="AH118" s="67"/>
      <c r="AI118" s="18"/>
      <c r="AJ118" s="19"/>
      <c r="AK118" s="19"/>
      <c r="AL118" s="19"/>
      <c r="AM118" s="19"/>
      <c r="AN118" s="19"/>
      <c r="AO118" s="19"/>
    </row>
    <row r="119" spans="1:41" s="11" customFormat="1" ht="166.5" customHeight="1" x14ac:dyDescent="0.2">
      <c r="A119" s="79"/>
      <c r="B119" s="90">
        <v>118</v>
      </c>
      <c r="C119" s="79"/>
      <c r="D119" s="85" t="s">
        <v>131</v>
      </c>
      <c r="E119" s="84" t="s">
        <v>2162</v>
      </c>
      <c r="F119" s="84" t="s">
        <v>2153</v>
      </c>
      <c r="G119" s="84" t="s">
        <v>2164</v>
      </c>
      <c r="H119" s="84" t="s">
        <v>2826</v>
      </c>
      <c r="I119" s="85" t="s">
        <v>2169</v>
      </c>
      <c r="J119" s="85">
        <v>2</v>
      </c>
      <c r="K119" s="86">
        <v>43160</v>
      </c>
      <c r="L119" s="86">
        <v>43525</v>
      </c>
      <c r="M119" s="87">
        <f t="shared" si="78"/>
        <v>52.142857142857146</v>
      </c>
      <c r="N119" s="79" t="s">
        <v>2167</v>
      </c>
      <c r="O119" s="85">
        <v>2</v>
      </c>
      <c r="P119" s="79" t="s">
        <v>2618</v>
      </c>
      <c r="Q119" s="88">
        <f>IF(O119/J119&gt;1,100,+O119/J119*100)</f>
        <v>100</v>
      </c>
      <c r="R119" s="89">
        <f>+M119*Q119/100</f>
        <v>52.142857142857146</v>
      </c>
      <c r="S119" s="89">
        <f>IF(L119&lt;=$AG$1,R119,0)</f>
        <v>52.142857142857146</v>
      </c>
      <c r="T119" s="89">
        <f>IF($AG$1&gt;=L119,M119,0)</f>
        <v>52.142857142857146</v>
      </c>
      <c r="U119" s="90" t="str">
        <f>IF(W119="CUMPLIDO","SI","NO")</f>
        <v>NO</v>
      </c>
      <c r="V119" s="91" t="str">
        <f>IF(Q119=100,"CUMPLIDO",IF(L119-$AG$1&lt;0,"VENCIDO",IF(L119-$AG$1&lt;=30,"PRÓXIMO A VENCER",IF(Q119&gt;0,"CON AVANCE","EN TERMINO"))))</f>
        <v>CUMPLIDO</v>
      </c>
      <c r="W119" s="91" t="str">
        <f t="shared" si="79"/>
        <v/>
      </c>
      <c r="X119" s="92" t="s">
        <v>2101</v>
      </c>
      <c r="Y119" s="92" t="s">
        <v>2102</v>
      </c>
      <c r="Z119" s="92">
        <f t="shared" si="81"/>
        <v>2</v>
      </c>
      <c r="AA119" s="92" t="str">
        <f>CONCATENATE(Y119," - ",Z119)</f>
        <v>H3AC17 - 2</v>
      </c>
      <c r="AB119" s="60">
        <f t="shared" si="75"/>
        <v>5</v>
      </c>
      <c r="AC119" s="60">
        <f t="shared" si="76"/>
        <v>5</v>
      </c>
      <c r="AD119" s="60" t="str">
        <f t="shared" si="74"/>
        <v>H3AC17.</v>
      </c>
      <c r="AE119" s="60" t="str">
        <f t="shared" si="77"/>
        <v>H3AC17</v>
      </c>
      <c r="AF119" s="65"/>
      <c r="AG119" s="66"/>
      <c r="AH119" s="67"/>
      <c r="AI119" s="18"/>
      <c r="AJ119" s="19"/>
      <c r="AK119" s="19"/>
      <c r="AL119" s="19"/>
      <c r="AM119" s="19"/>
      <c r="AN119" s="19"/>
      <c r="AO119" s="19"/>
    </row>
    <row r="120" spans="1:41" s="11" customFormat="1" ht="178.5" customHeight="1" x14ac:dyDescent="0.2">
      <c r="A120" s="79">
        <v>107</v>
      </c>
      <c r="B120" s="90">
        <v>119</v>
      </c>
      <c r="C120" s="79" t="s">
        <v>2120</v>
      </c>
      <c r="D120" s="85" t="s">
        <v>131</v>
      </c>
      <c r="E120" s="84" t="s">
        <v>2170</v>
      </c>
      <c r="F120" s="84" t="s">
        <v>2156</v>
      </c>
      <c r="G120" s="84" t="s">
        <v>2173</v>
      </c>
      <c r="H120" s="84" t="s">
        <v>2174</v>
      </c>
      <c r="I120" s="85" t="s">
        <v>2175</v>
      </c>
      <c r="J120" s="85">
        <v>2</v>
      </c>
      <c r="K120" s="86">
        <v>43132</v>
      </c>
      <c r="L120" s="86">
        <v>43497</v>
      </c>
      <c r="M120" s="87">
        <f t="shared" si="78"/>
        <v>52.142857142857146</v>
      </c>
      <c r="N120" s="85" t="s">
        <v>1038</v>
      </c>
      <c r="O120" s="85">
        <v>2</v>
      </c>
      <c r="P120" s="79" t="s">
        <v>2618</v>
      </c>
      <c r="Q120" s="88">
        <f t="shared" ref="Q120:Q133" si="82">IF(O120/J120&gt;1,100,+O120/J120*100)</f>
        <v>100</v>
      </c>
      <c r="R120" s="89">
        <f t="shared" ref="R120:R133" si="83">+M120*Q120/100</f>
        <v>52.142857142857146</v>
      </c>
      <c r="S120" s="89">
        <f t="shared" ref="S120:S133" si="84">IF(L120&lt;=$AG$1,R120,0)</f>
        <v>52.142857142857146</v>
      </c>
      <c r="T120" s="89">
        <f t="shared" ref="T120:T133" si="85">IF($AG$1&gt;=L120,M120,0)</f>
        <v>52.142857142857146</v>
      </c>
      <c r="U120" s="79"/>
      <c r="V120" s="91" t="str">
        <f t="shared" si="80"/>
        <v>CUMPLIDO</v>
      </c>
      <c r="W120" s="91" t="str">
        <f t="shared" si="79"/>
        <v>CUMPLIDO</v>
      </c>
      <c r="X120" s="92" t="s">
        <v>2101</v>
      </c>
      <c r="Y120" s="92" t="s">
        <v>2106</v>
      </c>
      <c r="Z120" s="92">
        <f t="shared" si="81"/>
        <v>1</v>
      </c>
      <c r="AA120" s="92" t="str">
        <f t="shared" ref="AA120:AA133" si="86">CONCATENATE(Y120," - ",Z120)</f>
        <v>H4AC17 - 1</v>
      </c>
      <c r="AB120" s="60">
        <f t="shared" si="75"/>
        <v>5</v>
      </c>
      <c r="AC120" s="60">
        <f t="shared" si="76"/>
        <v>5</v>
      </c>
      <c r="AD120" s="60" t="str">
        <f t="shared" si="74"/>
        <v>H4AC17.</v>
      </c>
      <c r="AE120" s="60" t="str">
        <f t="shared" si="77"/>
        <v>H4AC17</v>
      </c>
      <c r="AF120" s="65"/>
      <c r="AG120" s="66"/>
      <c r="AH120" s="67"/>
      <c r="AI120" s="18"/>
      <c r="AJ120" s="19"/>
      <c r="AK120" s="19"/>
      <c r="AL120" s="19"/>
      <c r="AM120" s="19"/>
      <c r="AN120" s="19"/>
      <c r="AO120" s="19"/>
    </row>
    <row r="121" spans="1:41" s="11" customFormat="1" ht="178.5" customHeight="1" x14ac:dyDescent="0.2">
      <c r="A121" s="79"/>
      <c r="B121" s="90">
        <v>120</v>
      </c>
      <c r="C121" s="79"/>
      <c r="D121" s="85" t="s">
        <v>131</v>
      </c>
      <c r="E121" s="84" t="s">
        <v>2171</v>
      </c>
      <c r="F121" s="84" t="s">
        <v>2156</v>
      </c>
      <c r="G121" s="84" t="s">
        <v>2177</v>
      </c>
      <c r="H121" s="84" t="s">
        <v>2176</v>
      </c>
      <c r="I121" s="85" t="s">
        <v>2175</v>
      </c>
      <c r="J121" s="85">
        <v>2</v>
      </c>
      <c r="K121" s="86">
        <v>43132</v>
      </c>
      <c r="L121" s="86">
        <v>43497</v>
      </c>
      <c r="M121" s="87">
        <f t="shared" si="78"/>
        <v>52.142857142857146</v>
      </c>
      <c r="N121" s="85" t="s">
        <v>2178</v>
      </c>
      <c r="O121" s="85">
        <v>2</v>
      </c>
      <c r="P121" s="85" t="s">
        <v>2618</v>
      </c>
      <c r="Q121" s="88">
        <f>IF(O121/J121&gt;1,100,+O121/J121*100)</f>
        <v>100</v>
      </c>
      <c r="R121" s="89">
        <f>+M121*Q121/100</f>
        <v>52.142857142857146</v>
      </c>
      <c r="S121" s="89">
        <f>IF(L121&lt;=$AG$1,R121,0)</f>
        <v>52.142857142857146</v>
      </c>
      <c r="T121" s="89">
        <f>IF($AG$1&gt;=L121,M121,0)</f>
        <v>52.142857142857146</v>
      </c>
      <c r="U121" s="79"/>
      <c r="V121" s="91" t="str">
        <f>IF(Q121=100,"CUMPLIDO",IF(L121-$AG$1&lt;0,"VENCIDO",IF(L121-$AG$1&lt;=30,"PRÓXIMO A VENCER",IF(Q121&gt;0,"CON AVANCE","EN TERMINO"))))</f>
        <v>CUMPLIDO</v>
      </c>
      <c r="W121" s="91" t="str">
        <f t="shared" si="79"/>
        <v/>
      </c>
      <c r="X121" s="92" t="s">
        <v>2101</v>
      </c>
      <c r="Y121" s="92" t="s">
        <v>2106</v>
      </c>
      <c r="Z121" s="92">
        <f t="shared" si="81"/>
        <v>2</v>
      </c>
      <c r="AA121" s="92" t="str">
        <f t="shared" si="86"/>
        <v>H4AC17 - 2</v>
      </c>
      <c r="AB121" s="60">
        <f t="shared" si="75"/>
        <v>5</v>
      </c>
      <c r="AC121" s="60">
        <f t="shared" si="76"/>
        <v>5</v>
      </c>
      <c r="AD121" s="60" t="str">
        <f t="shared" si="74"/>
        <v>H4AC17.</v>
      </c>
      <c r="AE121" s="60" t="str">
        <f t="shared" si="77"/>
        <v>H4AC17</v>
      </c>
      <c r="AF121" s="65"/>
      <c r="AG121" s="66"/>
      <c r="AH121" s="67"/>
      <c r="AI121" s="18"/>
      <c r="AJ121" s="19"/>
      <c r="AK121" s="19"/>
      <c r="AL121" s="19"/>
      <c r="AM121" s="19"/>
      <c r="AN121" s="19"/>
      <c r="AO121" s="19"/>
    </row>
    <row r="122" spans="1:41" s="11" customFormat="1" ht="178.5" customHeight="1" x14ac:dyDescent="0.2">
      <c r="A122" s="79"/>
      <c r="B122" s="90">
        <v>121</v>
      </c>
      <c r="C122" s="79"/>
      <c r="D122" s="85" t="s">
        <v>131</v>
      </c>
      <c r="E122" s="84" t="s">
        <v>2172</v>
      </c>
      <c r="F122" s="84" t="s">
        <v>2156</v>
      </c>
      <c r="G122" s="84" t="s">
        <v>2201</v>
      </c>
      <c r="H122" s="84" t="s">
        <v>2179</v>
      </c>
      <c r="I122" s="85" t="s">
        <v>2175</v>
      </c>
      <c r="J122" s="85">
        <v>2</v>
      </c>
      <c r="K122" s="86">
        <v>43132</v>
      </c>
      <c r="L122" s="86">
        <v>43497</v>
      </c>
      <c r="M122" s="87">
        <f t="shared" si="78"/>
        <v>52.142857142857146</v>
      </c>
      <c r="N122" s="85" t="s">
        <v>1038</v>
      </c>
      <c r="O122" s="85">
        <v>2</v>
      </c>
      <c r="P122" s="85" t="s">
        <v>2618</v>
      </c>
      <c r="Q122" s="88">
        <f>IF(O122/J122&gt;1,100,+O122/J122*100)</f>
        <v>100</v>
      </c>
      <c r="R122" s="89">
        <f>+M122*Q122/100</f>
        <v>52.142857142857146</v>
      </c>
      <c r="S122" s="89">
        <f>IF(L122&lt;=$AG$1,R122,0)</f>
        <v>52.142857142857146</v>
      </c>
      <c r="T122" s="89">
        <f>IF($AG$1&gt;=L122,M122,0)</f>
        <v>52.142857142857146</v>
      </c>
      <c r="U122" s="79"/>
      <c r="V122" s="91" t="str">
        <f>IF(Q122=100,"CUMPLIDO",IF(L122-$AG$1&lt;0,"VENCIDO",IF(L122-$AG$1&lt;=30,"PRÓXIMO A VENCER",IF(Q122&gt;0,"CON AVANCE","EN TERMINO"))))</f>
        <v>CUMPLIDO</v>
      </c>
      <c r="W122" s="91" t="str">
        <f t="shared" si="79"/>
        <v/>
      </c>
      <c r="X122" s="92" t="s">
        <v>2101</v>
      </c>
      <c r="Y122" s="92" t="s">
        <v>2106</v>
      </c>
      <c r="Z122" s="92">
        <f t="shared" si="81"/>
        <v>3</v>
      </c>
      <c r="AA122" s="92" t="str">
        <f t="shared" si="86"/>
        <v>H4AC17 - 3</v>
      </c>
      <c r="AB122" s="60">
        <f t="shared" si="75"/>
        <v>5</v>
      </c>
      <c r="AC122" s="60">
        <f t="shared" si="76"/>
        <v>5</v>
      </c>
      <c r="AD122" s="60" t="str">
        <f t="shared" si="74"/>
        <v>H4AC17.</v>
      </c>
      <c r="AE122" s="60" t="str">
        <f t="shared" si="77"/>
        <v>H4AC17</v>
      </c>
      <c r="AF122" s="65"/>
      <c r="AG122" s="66"/>
      <c r="AH122" s="67"/>
      <c r="AI122" s="18"/>
      <c r="AJ122" s="19"/>
      <c r="AK122" s="19"/>
      <c r="AL122" s="19"/>
      <c r="AM122" s="19"/>
      <c r="AN122" s="19"/>
      <c r="AO122" s="19"/>
    </row>
    <row r="123" spans="1:41" s="11" customFormat="1" ht="137.25" customHeight="1" x14ac:dyDescent="0.2">
      <c r="A123" s="79">
        <f>A120+1</f>
        <v>108</v>
      </c>
      <c r="B123" s="90">
        <v>122</v>
      </c>
      <c r="C123" s="79" t="s">
        <v>2121</v>
      </c>
      <c r="D123" s="85" t="s">
        <v>2146</v>
      </c>
      <c r="E123" s="84" t="s">
        <v>2157</v>
      </c>
      <c r="F123" s="84" t="s">
        <v>2154</v>
      </c>
      <c r="G123" s="84" t="s">
        <v>2180</v>
      </c>
      <c r="H123" s="84" t="s">
        <v>2202</v>
      </c>
      <c r="I123" s="85" t="s">
        <v>2175</v>
      </c>
      <c r="J123" s="85">
        <v>2</v>
      </c>
      <c r="K123" s="86">
        <v>43160</v>
      </c>
      <c r="L123" s="86">
        <v>43525</v>
      </c>
      <c r="M123" s="87">
        <f t="shared" si="78"/>
        <v>52.142857142857146</v>
      </c>
      <c r="N123" s="85" t="s">
        <v>1038</v>
      </c>
      <c r="O123" s="85">
        <v>1</v>
      </c>
      <c r="P123" s="85"/>
      <c r="Q123" s="88">
        <f t="shared" si="82"/>
        <v>50</v>
      </c>
      <c r="R123" s="89">
        <f t="shared" si="83"/>
        <v>26.071428571428573</v>
      </c>
      <c r="S123" s="89">
        <f t="shared" si="84"/>
        <v>26.071428571428573</v>
      </c>
      <c r="T123" s="89">
        <f t="shared" si="85"/>
        <v>52.142857142857146</v>
      </c>
      <c r="U123" s="79"/>
      <c r="V123" s="91" t="str">
        <f t="shared" si="80"/>
        <v>VENCIDO</v>
      </c>
      <c r="W123" s="91" t="str">
        <f t="shared" si="79"/>
        <v>VENCIDO</v>
      </c>
      <c r="X123" s="92" t="s">
        <v>2101</v>
      </c>
      <c r="Y123" s="92" t="s">
        <v>2107</v>
      </c>
      <c r="Z123" s="92">
        <f t="shared" si="81"/>
        <v>1</v>
      </c>
      <c r="AA123" s="92" t="str">
        <f t="shared" si="86"/>
        <v>H5AC17 - 1</v>
      </c>
      <c r="AB123" s="60">
        <f t="shared" si="75"/>
        <v>1</v>
      </c>
      <c r="AC123" s="60">
        <f t="shared" si="76"/>
        <v>1</v>
      </c>
      <c r="AD123" s="60" t="str">
        <f t="shared" si="74"/>
        <v>H5AC17.</v>
      </c>
      <c r="AE123" s="60" t="str">
        <f t="shared" si="77"/>
        <v>H5AC17</v>
      </c>
      <c r="AF123" s="65"/>
      <c r="AG123" s="66"/>
      <c r="AH123" s="67"/>
      <c r="AI123" s="18"/>
      <c r="AJ123" s="19"/>
      <c r="AK123" s="19"/>
      <c r="AL123" s="19"/>
      <c r="AM123" s="19"/>
      <c r="AN123" s="19"/>
      <c r="AO123" s="19"/>
    </row>
    <row r="124" spans="1:41" s="11" customFormat="1" ht="161.25" customHeight="1" x14ac:dyDescent="0.2">
      <c r="A124" s="79">
        <f>A123+1</f>
        <v>109</v>
      </c>
      <c r="B124" s="90">
        <v>123</v>
      </c>
      <c r="C124" s="79" t="s">
        <v>2121</v>
      </c>
      <c r="D124" s="85" t="s">
        <v>2147</v>
      </c>
      <c r="E124" s="84" t="s">
        <v>2155</v>
      </c>
      <c r="F124" s="84" t="s">
        <v>2122</v>
      </c>
      <c r="G124" s="84" t="s">
        <v>2181</v>
      </c>
      <c r="H124" s="84" t="s">
        <v>2203</v>
      </c>
      <c r="I124" s="85" t="s">
        <v>2175</v>
      </c>
      <c r="J124" s="85">
        <v>2</v>
      </c>
      <c r="K124" s="86">
        <v>43160</v>
      </c>
      <c r="L124" s="86">
        <v>43525</v>
      </c>
      <c r="M124" s="87">
        <f t="shared" si="78"/>
        <v>52.142857142857146</v>
      </c>
      <c r="N124" s="85" t="s">
        <v>2182</v>
      </c>
      <c r="O124" s="85">
        <v>2</v>
      </c>
      <c r="P124" s="85"/>
      <c r="Q124" s="88">
        <f t="shared" si="82"/>
        <v>100</v>
      </c>
      <c r="R124" s="89">
        <f t="shared" si="83"/>
        <v>52.142857142857146</v>
      </c>
      <c r="S124" s="89">
        <f t="shared" si="84"/>
        <v>52.142857142857146</v>
      </c>
      <c r="T124" s="89">
        <f t="shared" si="85"/>
        <v>52.142857142857146</v>
      </c>
      <c r="U124" s="79"/>
      <c r="V124" s="91" t="str">
        <f t="shared" si="80"/>
        <v>CUMPLIDO</v>
      </c>
      <c r="W124" s="91" t="str">
        <f t="shared" si="79"/>
        <v>CUMPLIDO</v>
      </c>
      <c r="X124" s="92" t="s">
        <v>2101</v>
      </c>
      <c r="Y124" s="92" t="s">
        <v>2108</v>
      </c>
      <c r="Z124" s="92">
        <f t="shared" si="81"/>
        <v>1</v>
      </c>
      <c r="AA124" s="92" t="str">
        <f t="shared" si="86"/>
        <v>H6AC17 - 1</v>
      </c>
      <c r="AB124" s="60">
        <f t="shared" si="75"/>
        <v>5</v>
      </c>
      <c r="AC124" s="60">
        <f t="shared" si="76"/>
        <v>5</v>
      </c>
      <c r="AD124" s="60" t="str">
        <f t="shared" si="74"/>
        <v>H6AC17.</v>
      </c>
      <c r="AE124" s="60" t="str">
        <f t="shared" si="77"/>
        <v>H6AC17</v>
      </c>
      <c r="AF124" s="65"/>
      <c r="AG124" s="66"/>
      <c r="AH124" s="67"/>
      <c r="AI124" s="18"/>
      <c r="AJ124" s="19"/>
      <c r="AK124" s="19"/>
      <c r="AL124" s="19"/>
      <c r="AM124" s="19"/>
      <c r="AN124" s="19"/>
      <c r="AO124" s="19"/>
    </row>
    <row r="125" spans="1:41" s="11" customFormat="1" ht="131.25" customHeight="1" x14ac:dyDescent="0.2">
      <c r="A125" s="79">
        <f>A124+1</f>
        <v>110</v>
      </c>
      <c r="B125" s="90">
        <v>124</v>
      </c>
      <c r="C125" s="79" t="s">
        <v>2123</v>
      </c>
      <c r="D125" s="85" t="s">
        <v>24</v>
      </c>
      <c r="E125" s="84" t="s">
        <v>2124</v>
      </c>
      <c r="F125" s="84" t="s">
        <v>2125</v>
      </c>
      <c r="G125" s="84" t="s">
        <v>2204</v>
      </c>
      <c r="H125" s="85" t="s">
        <v>2205</v>
      </c>
      <c r="I125" s="85" t="s">
        <v>2206</v>
      </c>
      <c r="J125" s="85">
        <v>1</v>
      </c>
      <c r="K125" s="86">
        <v>43102</v>
      </c>
      <c r="L125" s="86">
        <v>43465</v>
      </c>
      <c r="M125" s="87">
        <f t="shared" si="78"/>
        <v>51.857142857142854</v>
      </c>
      <c r="N125" s="85" t="s">
        <v>1237</v>
      </c>
      <c r="O125" s="85">
        <v>1</v>
      </c>
      <c r="P125" s="85"/>
      <c r="Q125" s="88">
        <f t="shared" si="82"/>
        <v>100</v>
      </c>
      <c r="R125" s="89">
        <f t="shared" si="83"/>
        <v>51.857142857142854</v>
      </c>
      <c r="S125" s="89">
        <f t="shared" si="84"/>
        <v>51.857142857142854</v>
      </c>
      <c r="T125" s="89">
        <f t="shared" si="85"/>
        <v>51.857142857142854</v>
      </c>
      <c r="U125" s="79"/>
      <c r="V125" s="91" t="str">
        <f t="shared" si="80"/>
        <v>CUMPLIDO</v>
      </c>
      <c r="W125" s="91" t="str">
        <f t="shared" si="79"/>
        <v>CUMPLIDO</v>
      </c>
      <c r="X125" s="92" t="s">
        <v>2101</v>
      </c>
      <c r="Y125" s="92" t="s">
        <v>2109</v>
      </c>
      <c r="Z125" s="92">
        <f t="shared" si="81"/>
        <v>1</v>
      </c>
      <c r="AA125" s="92" t="str">
        <f t="shared" si="86"/>
        <v>H7AC17 - 1</v>
      </c>
      <c r="AB125" s="60">
        <f t="shared" si="75"/>
        <v>5</v>
      </c>
      <c r="AC125" s="60">
        <f t="shared" si="76"/>
        <v>5</v>
      </c>
      <c r="AD125" s="60" t="str">
        <f t="shared" si="74"/>
        <v>H7AC17.</v>
      </c>
      <c r="AE125" s="60" t="str">
        <f t="shared" si="77"/>
        <v>H7AC17</v>
      </c>
      <c r="AF125" s="65"/>
      <c r="AG125" s="66"/>
      <c r="AH125" s="67"/>
      <c r="AI125" s="18"/>
      <c r="AJ125" s="19"/>
      <c r="AK125" s="19"/>
      <c r="AL125" s="19"/>
      <c r="AM125" s="19"/>
      <c r="AN125" s="19"/>
      <c r="AO125" s="19"/>
    </row>
    <row r="126" spans="1:41" s="11" customFormat="1" ht="131.25" customHeight="1" x14ac:dyDescent="0.2">
      <c r="A126" s="79">
        <f t="shared" ref="A126:A129" si="87">A125+1</f>
        <v>111</v>
      </c>
      <c r="B126" s="90">
        <v>125</v>
      </c>
      <c r="C126" s="79" t="s">
        <v>2123</v>
      </c>
      <c r="D126" s="85" t="s">
        <v>506</v>
      </c>
      <c r="E126" s="84" t="s">
        <v>2126</v>
      </c>
      <c r="F126" s="84" t="s">
        <v>2127</v>
      </c>
      <c r="G126" s="84" t="s">
        <v>2231</v>
      </c>
      <c r="H126" s="84" t="s">
        <v>2183</v>
      </c>
      <c r="I126" s="85" t="s">
        <v>2184</v>
      </c>
      <c r="J126" s="85">
        <v>12</v>
      </c>
      <c r="K126" s="86">
        <v>43115</v>
      </c>
      <c r="L126" s="86">
        <v>43465</v>
      </c>
      <c r="M126" s="87">
        <f t="shared" si="78"/>
        <v>50</v>
      </c>
      <c r="N126" s="85" t="s">
        <v>1237</v>
      </c>
      <c r="O126" s="85">
        <v>10</v>
      </c>
      <c r="P126" s="85"/>
      <c r="Q126" s="88">
        <f t="shared" si="82"/>
        <v>83.333333333333343</v>
      </c>
      <c r="R126" s="89">
        <f t="shared" si="83"/>
        <v>41.666666666666671</v>
      </c>
      <c r="S126" s="89">
        <f t="shared" si="84"/>
        <v>41.666666666666671</v>
      </c>
      <c r="T126" s="89">
        <f t="shared" si="85"/>
        <v>50</v>
      </c>
      <c r="U126" s="79"/>
      <c r="V126" s="91" t="str">
        <f t="shared" si="80"/>
        <v>VENCIDO</v>
      </c>
      <c r="W126" s="91" t="str">
        <f t="shared" si="79"/>
        <v>VENCIDO</v>
      </c>
      <c r="X126" s="92" t="s">
        <v>2101</v>
      </c>
      <c r="Y126" s="92" t="s">
        <v>2110</v>
      </c>
      <c r="Z126" s="92">
        <f t="shared" si="81"/>
        <v>1</v>
      </c>
      <c r="AA126" s="92" t="str">
        <f t="shared" si="86"/>
        <v>H8AC17 - 1</v>
      </c>
      <c r="AB126" s="60">
        <f t="shared" si="75"/>
        <v>1</v>
      </c>
      <c r="AC126" s="60">
        <f t="shared" si="76"/>
        <v>1</v>
      </c>
      <c r="AD126" s="60" t="str">
        <f t="shared" si="74"/>
        <v>H8AC17.</v>
      </c>
      <c r="AE126" s="60" t="str">
        <f t="shared" si="77"/>
        <v>H8AC17</v>
      </c>
      <c r="AF126" s="65"/>
      <c r="AG126" s="66"/>
      <c r="AH126" s="67"/>
      <c r="AI126" s="18"/>
      <c r="AJ126" s="19"/>
      <c r="AK126" s="19"/>
      <c r="AL126" s="19"/>
      <c r="AM126" s="19"/>
      <c r="AN126" s="19"/>
      <c r="AO126" s="19"/>
    </row>
    <row r="127" spans="1:41" s="11" customFormat="1" ht="138.75" customHeight="1" x14ac:dyDescent="0.2">
      <c r="A127" s="79">
        <f t="shared" si="87"/>
        <v>112</v>
      </c>
      <c r="B127" s="90">
        <v>126</v>
      </c>
      <c r="C127" s="79" t="s">
        <v>2121</v>
      </c>
      <c r="D127" s="85" t="s">
        <v>2148</v>
      </c>
      <c r="E127" s="84" t="s">
        <v>2128</v>
      </c>
      <c r="F127" s="84" t="s">
        <v>2129</v>
      </c>
      <c r="G127" s="84" t="s">
        <v>2207</v>
      </c>
      <c r="H127" s="84" t="s">
        <v>2196</v>
      </c>
      <c r="I127" s="85" t="s">
        <v>2189</v>
      </c>
      <c r="J127" s="85">
        <v>1</v>
      </c>
      <c r="K127" s="86">
        <v>43130</v>
      </c>
      <c r="L127" s="86">
        <v>43465</v>
      </c>
      <c r="M127" s="87">
        <f t="shared" si="78"/>
        <v>47.857142857142854</v>
      </c>
      <c r="N127" s="85" t="s">
        <v>1237</v>
      </c>
      <c r="O127" s="85">
        <v>1</v>
      </c>
      <c r="P127" s="85"/>
      <c r="Q127" s="88">
        <f t="shared" si="82"/>
        <v>100</v>
      </c>
      <c r="R127" s="89">
        <f t="shared" si="83"/>
        <v>47.857142857142854</v>
      </c>
      <c r="S127" s="89">
        <f t="shared" si="84"/>
        <v>47.857142857142854</v>
      </c>
      <c r="T127" s="89">
        <f t="shared" si="85"/>
        <v>47.857142857142854</v>
      </c>
      <c r="U127" s="79"/>
      <c r="V127" s="91" t="str">
        <f t="shared" si="80"/>
        <v>CUMPLIDO</v>
      </c>
      <c r="W127" s="91" t="str">
        <f t="shared" si="79"/>
        <v>CUMPLIDO</v>
      </c>
      <c r="X127" s="92" t="s">
        <v>2101</v>
      </c>
      <c r="Y127" s="92" t="s">
        <v>2111</v>
      </c>
      <c r="Z127" s="92">
        <f t="shared" si="81"/>
        <v>1</v>
      </c>
      <c r="AA127" s="92" t="str">
        <f t="shared" si="86"/>
        <v>H9AC17 - 1</v>
      </c>
      <c r="AB127" s="60">
        <f t="shared" si="75"/>
        <v>5</v>
      </c>
      <c r="AC127" s="60">
        <f t="shared" si="76"/>
        <v>5</v>
      </c>
      <c r="AD127" s="60" t="str">
        <f t="shared" si="74"/>
        <v>H9AC17.</v>
      </c>
      <c r="AE127" s="60" t="str">
        <f t="shared" si="77"/>
        <v>H9AC17</v>
      </c>
      <c r="AF127" s="65"/>
      <c r="AG127" s="66"/>
      <c r="AH127" s="67"/>
      <c r="AI127" s="18"/>
      <c r="AJ127" s="19"/>
      <c r="AK127" s="19"/>
      <c r="AL127" s="19"/>
      <c r="AM127" s="19"/>
      <c r="AN127" s="19"/>
      <c r="AO127" s="19"/>
    </row>
    <row r="128" spans="1:41" s="11" customFormat="1" ht="140.25" customHeight="1" x14ac:dyDescent="0.2">
      <c r="A128" s="79">
        <f t="shared" si="87"/>
        <v>113</v>
      </c>
      <c r="B128" s="90">
        <v>127</v>
      </c>
      <c r="C128" s="79" t="s">
        <v>2121</v>
      </c>
      <c r="D128" s="85" t="s">
        <v>2148</v>
      </c>
      <c r="E128" s="84" t="s">
        <v>2130</v>
      </c>
      <c r="F128" s="84" t="s">
        <v>2131</v>
      </c>
      <c r="G128" s="84" t="s">
        <v>2195</v>
      </c>
      <c r="H128" s="84" t="s">
        <v>2190</v>
      </c>
      <c r="I128" s="84" t="s">
        <v>2191</v>
      </c>
      <c r="J128" s="85">
        <v>1</v>
      </c>
      <c r="K128" s="86">
        <v>43110</v>
      </c>
      <c r="L128" s="86">
        <v>43496</v>
      </c>
      <c r="M128" s="87">
        <f t="shared" si="78"/>
        <v>55.142857142857146</v>
      </c>
      <c r="N128" s="85" t="s">
        <v>1237</v>
      </c>
      <c r="O128" s="85">
        <v>1</v>
      </c>
      <c r="P128" s="85"/>
      <c r="Q128" s="88">
        <f t="shared" si="82"/>
        <v>100</v>
      </c>
      <c r="R128" s="89">
        <f t="shared" si="83"/>
        <v>55.142857142857146</v>
      </c>
      <c r="S128" s="89">
        <f t="shared" si="84"/>
        <v>55.142857142857146</v>
      </c>
      <c r="T128" s="89">
        <f t="shared" si="85"/>
        <v>55.142857142857146</v>
      </c>
      <c r="U128" s="79"/>
      <c r="V128" s="91" t="str">
        <f t="shared" si="80"/>
        <v>CUMPLIDO</v>
      </c>
      <c r="W128" s="91" t="str">
        <f t="shared" si="79"/>
        <v>CUMPLIDO</v>
      </c>
      <c r="X128" s="92" t="s">
        <v>2101</v>
      </c>
      <c r="Y128" s="92" t="s">
        <v>2112</v>
      </c>
      <c r="Z128" s="92">
        <f t="shared" si="81"/>
        <v>1</v>
      </c>
      <c r="AA128" s="92" t="str">
        <f t="shared" si="86"/>
        <v>H10AC17 - 1</v>
      </c>
      <c r="AB128" s="60">
        <f t="shared" si="75"/>
        <v>5</v>
      </c>
      <c r="AC128" s="60">
        <f t="shared" si="76"/>
        <v>5</v>
      </c>
      <c r="AD128" s="60" t="str">
        <f t="shared" si="74"/>
        <v>H10AC17.</v>
      </c>
      <c r="AE128" s="60" t="str">
        <f t="shared" si="77"/>
        <v>H10AC17</v>
      </c>
      <c r="AF128" s="65"/>
      <c r="AG128" s="66"/>
      <c r="AH128" s="67"/>
      <c r="AI128" s="18"/>
      <c r="AJ128" s="19"/>
      <c r="AK128" s="19"/>
      <c r="AL128" s="19"/>
      <c r="AM128" s="19"/>
      <c r="AN128" s="19"/>
      <c r="AO128" s="19"/>
    </row>
    <row r="129" spans="1:41" s="11" customFormat="1" ht="111.75" customHeight="1" x14ac:dyDescent="0.2">
      <c r="A129" s="79">
        <f t="shared" si="87"/>
        <v>114</v>
      </c>
      <c r="B129" s="90">
        <v>128</v>
      </c>
      <c r="C129" s="79" t="s">
        <v>2123</v>
      </c>
      <c r="D129" s="85" t="s">
        <v>2149</v>
      </c>
      <c r="E129" s="84" t="s">
        <v>2132</v>
      </c>
      <c r="F129" s="84" t="s">
        <v>2133</v>
      </c>
      <c r="G129" s="84" t="s">
        <v>2185</v>
      </c>
      <c r="H129" s="84" t="s">
        <v>2232</v>
      </c>
      <c r="I129" s="85" t="s">
        <v>2192</v>
      </c>
      <c r="J129" s="85">
        <v>1</v>
      </c>
      <c r="K129" s="86">
        <v>43130</v>
      </c>
      <c r="L129" s="86">
        <v>43465</v>
      </c>
      <c r="M129" s="87">
        <f t="shared" si="78"/>
        <v>47.857142857142854</v>
      </c>
      <c r="N129" s="85" t="s">
        <v>1237</v>
      </c>
      <c r="O129" s="85">
        <v>1</v>
      </c>
      <c r="P129" s="85"/>
      <c r="Q129" s="88">
        <f t="shared" si="82"/>
        <v>100</v>
      </c>
      <c r="R129" s="89">
        <f t="shared" si="83"/>
        <v>47.857142857142854</v>
      </c>
      <c r="S129" s="89">
        <f t="shared" si="84"/>
        <v>47.857142857142854</v>
      </c>
      <c r="T129" s="89">
        <f t="shared" si="85"/>
        <v>47.857142857142854</v>
      </c>
      <c r="U129" s="79"/>
      <c r="V129" s="91" t="str">
        <f t="shared" si="80"/>
        <v>CUMPLIDO</v>
      </c>
      <c r="W129" s="91" t="str">
        <f t="shared" si="79"/>
        <v>CUMPLIDO</v>
      </c>
      <c r="X129" s="92" t="s">
        <v>2101</v>
      </c>
      <c r="Y129" s="92" t="s">
        <v>2113</v>
      </c>
      <c r="Z129" s="92">
        <f t="shared" si="81"/>
        <v>1</v>
      </c>
      <c r="AA129" s="92" t="str">
        <f t="shared" si="86"/>
        <v>H11AC17 - 1</v>
      </c>
      <c r="AB129" s="60">
        <f t="shared" si="75"/>
        <v>5</v>
      </c>
      <c r="AC129" s="60">
        <f t="shared" si="76"/>
        <v>5</v>
      </c>
      <c r="AD129" s="60" t="str">
        <f t="shared" si="74"/>
        <v>H11AC17.</v>
      </c>
      <c r="AE129" s="60" t="str">
        <f t="shared" si="77"/>
        <v>H11AC17</v>
      </c>
      <c r="AF129" s="65"/>
      <c r="AG129" s="66"/>
      <c r="AH129" s="67"/>
      <c r="AI129" s="18"/>
      <c r="AJ129" s="19"/>
      <c r="AK129" s="19"/>
      <c r="AL129" s="19"/>
      <c r="AM129" s="19"/>
      <c r="AN129" s="19"/>
      <c r="AO129" s="19"/>
    </row>
    <row r="130" spans="1:41" s="11" customFormat="1" ht="156.75" customHeight="1" x14ac:dyDescent="0.2">
      <c r="A130" s="79">
        <f>A129+1</f>
        <v>115</v>
      </c>
      <c r="B130" s="90">
        <v>129</v>
      </c>
      <c r="C130" s="79" t="s">
        <v>2123</v>
      </c>
      <c r="D130" s="85" t="s">
        <v>2148</v>
      </c>
      <c r="E130" s="84" t="s">
        <v>2134</v>
      </c>
      <c r="F130" s="84" t="s">
        <v>2135</v>
      </c>
      <c r="G130" s="84" t="s">
        <v>2186</v>
      </c>
      <c r="H130" s="84" t="s">
        <v>2193</v>
      </c>
      <c r="I130" s="85" t="s">
        <v>2189</v>
      </c>
      <c r="J130" s="85">
        <v>1</v>
      </c>
      <c r="K130" s="86">
        <v>43110</v>
      </c>
      <c r="L130" s="86">
        <v>43465</v>
      </c>
      <c r="M130" s="87">
        <f t="shared" si="78"/>
        <v>50.714285714285715</v>
      </c>
      <c r="N130" s="85" t="s">
        <v>1237</v>
      </c>
      <c r="O130" s="85">
        <v>1</v>
      </c>
      <c r="P130" s="85"/>
      <c r="Q130" s="88">
        <f t="shared" si="82"/>
        <v>100</v>
      </c>
      <c r="R130" s="89">
        <f t="shared" si="83"/>
        <v>50.714285714285715</v>
      </c>
      <c r="S130" s="89">
        <f t="shared" si="84"/>
        <v>50.714285714285715</v>
      </c>
      <c r="T130" s="89">
        <f t="shared" si="85"/>
        <v>50.714285714285715</v>
      </c>
      <c r="U130" s="79"/>
      <c r="V130" s="91" t="str">
        <f t="shared" si="80"/>
        <v>CUMPLIDO</v>
      </c>
      <c r="W130" s="91" t="str">
        <f t="shared" si="79"/>
        <v>CUMPLIDO</v>
      </c>
      <c r="X130" s="92" t="s">
        <v>2101</v>
      </c>
      <c r="Y130" s="92" t="s">
        <v>2114</v>
      </c>
      <c r="Z130" s="92">
        <f t="shared" si="81"/>
        <v>1</v>
      </c>
      <c r="AA130" s="92" t="str">
        <f t="shared" si="86"/>
        <v>H12AC17 - 1</v>
      </c>
      <c r="AB130" s="60">
        <f t="shared" si="75"/>
        <v>5</v>
      </c>
      <c r="AC130" s="60">
        <f t="shared" si="76"/>
        <v>5</v>
      </c>
      <c r="AD130" s="60" t="str">
        <f t="shared" si="74"/>
        <v>H12AC17.</v>
      </c>
      <c r="AE130" s="60" t="str">
        <f t="shared" si="77"/>
        <v>H12AC17</v>
      </c>
      <c r="AF130" s="65"/>
      <c r="AG130" s="66"/>
      <c r="AH130" s="67"/>
      <c r="AI130" s="18"/>
      <c r="AJ130" s="19"/>
      <c r="AK130" s="19"/>
      <c r="AL130" s="19"/>
      <c r="AM130" s="19"/>
      <c r="AN130" s="19"/>
      <c r="AO130" s="19"/>
    </row>
    <row r="131" spans="1:41" s="11" customFormat="1" ht="138.75" customHeight="1" x14ac:dyDescent="0.2">
      <c r="A131" s="79">
        <f>A130+1</f>
        <v>116</v>
      </c>
      <c r="B131" s="90">
        <v>130</v>
      </c>
      <c r="C131" s="79" t="s">
        <v>2136</v>
      </c>
      <c r="D131" s="85" t="s">
        <v>2148</v>
      </c>
      <c r="E131" s="84" t="s">
        <v>2137</v>
      </c>
      <c r="F131" s="84" t="s">
        <v>2138</v>
      </c>
      <c r="G131" s="84" t="s">
        <v>2187</v>
      </c>
      <c r="H131" s="84" t="s">
        <v>2233</v>
      </c>
      <c r="I131" s="85" t="s">
        <v>2194</v>
      </c>
      <c r="J131" s="85">
        <v>2</v>
      </c>
      <c r="K131" s="86">
        <v>43132</v>
      </c>
      <c r="L131" s="86">
        <v>43465</v>
      </c>
      <c r="M131" s="87">
        <f t="shared" si="78"/>
        <v>47.571428571428569</v>
      </c>
      <c r="N131" s="85" t="s">
        <v>1237</v>
      </c>
      <c r="O131" s="85">
        <v>2</v>
      </c>
      <c r="P131" s="85"/>
      <c r="Q131" s="88">
        <f t="shared" si="82"/>
        <v>100</v>
      </c>
      <c r="R131" s="89">
        <f t="shared" si="83"/>
        <v>47.571428571428569</v>
      </c>
      <c r="S131" s="89">
        <f t="shared" si="84"/>
        <v>47.571428571428569</v>
      </c>
      <c r="T131" s="89">
        <f t="shared" si="85"/>
        <v>47.571428571428569</v>
      </c>
      <c r="U131" s="79"/>
      <c r="V131" s="91" t="str">
        <f t="shared" si="80"/>
        <v>CUMPLIDO</v>
      </c>
      <c r="W131" s="91" t="str">
        <f t="shared" si="79"/>
        <v>CUMPLIDO</v>
      </c>
      <c r="X131" s="92" t="s">
        <v>2101</v>
      </c>
      <c r="Y131" s="92" t="s">
        <v>2115</v>
      </c>
      <c r="Z131" s="92">
        <f t="shared" si="81"/>
        <v>1</v>
      </c>
      <c r="AA131" s="92" t="str">
        <f t="shared" si="86"/>
        <v>H13AC17 - 1</v>
      </c>
      <c r="AB131" s="60">
        <f t="shared" si="75"/>
        <v>5</v>
      </c>
      <c r="AC131" s="60">
        <f t="shared" si="76"/>
        <v>5</v>
      </c>
      <c r="AD131" s="60" t="str">
        <f t="shared" si="74"/>
        <v>H13AC17.</v>
      </c>
      <c r="AE131" s="60" t="str">
        <f t="shared" si="77"/>
        <v>H13AC17</v>
      </c>
      <c r="AF131" s="65"/>
      <c r="AG131" s="66"/>
      <c r="AH131" s="67"/>
      <c r="AI131" s="18"/>
      <c r="AJ131" s="19"/>
      <c r="AK131" s="19"/>
      <c r="AL131" s="19"/>
      <c r="AM131" s="19"/>
      <c r="AN131" s="19"/>
      <c r="AO131" s="19"/>
    </row>
    <row r="132" spans="1:41" s="11" customFormat="1" ht="174" customHeight="1" x14ac:dyDescent="0.2">
      <c r="A132" s="79">
        <f t="shared" ref="A132:A133" si="88">A131+1</f>
        <v>117</v>
      </c>
      <c r="B132" s="90">
        <v>131</v>
      </c>
      <c r="C132" s="79" t="s">
        <v>2123</v>
      </c>
      <c r="D132" s="85" t="s">
        <v>47</v>
      </c>
      <c r="E132" s="84" t="s">
        <v>2139</v>
      </c>
      <c r="F132" s="84" t="s">
        <v>2140</v>
      </c>
      <c r="G132" s="84" t="s">
        <v>2188</v>
      </c>
      <c r="H132" s="84" t="s">
        <v>2197</v>
      </c>
      <c r="I132" s="84" t="s">
        <v>2234</v>
      </c>
      <c r="J132" s="85">
        <v>1</v>
      </c>
      <c r="K132" s="86">
        <v>43132</v>
      </c>
      <c r="L132" s="86">
        <v>43312</v>
      </c>
      <c r="M132" s="87">
        <f t="shared" si="78"/>
        <v>25.714285714285715</v>
      </c>
      <c r="N132" s="85" t="s">
        <v>1237</v>
      </c>
      <c r="O132" s="85">
        <v>1</v>
      </c>
      <c r="P132" s="85"/>
      <c r="Q132" s="88">
        <f t="shared" si="82"/>
        <v>100</v>
      </c>
      <c r="R132" s="89">
        <f t="shared" si="83"/>
        <v>25.714285714285715</v>
      </c>
      <c r="S132" s="89">
        <f t="shared" si="84"/>
        <v>25.714285714285715</v>
      </c>
      <c r="T132" s="89">
        <f t="shared" si="85"/>
        <v>25.714285714285715</v>
      </c>
      <c r="U132" s="79"/>
      <c r="V132" s="91" t="str">
        <f t="shared" si="80"/>
        <v>CUMPLIDO</v>
      </c>
      <c r="W132" s="91" t="str">
        <f t="shared" si="79"/>
        <v>CUMPLIDO</v>
      </c>
      <c r="X132" s="92" t="s">
        <v>2101</v>
      </c>
      <c r="Y132" s="92" t="s">
        <v>2116</v>
      </c>
      <c r="Z132" s="92">
        <f t="shared" si="81"/>
        <v>1</v>
      </c>
      <c r="AA132" s="92" t="str">
        <f t="shared" si="86"/>
        <v>H14AC17 - 1</v>
      </c>
      <c r="AB132" s="60">
        <f t="shared" si="75"/>
        <v>5</v>
      </c>
      <c r="AC132" s="60">
        <f t="shared" si="76"/>
        <v>5</v>
      </c>
      <c r="AD132" s="60" t="str">
        <f t="shared" si="74"/>
        <v>H14AC17.</v>
      </c>
      <c r="AE132" s="60" t="str">
        <f t="shared" si="77"/>
        <v>H14AC17</v>
      </c>
      <c r="AF132" s="65"/>
      <c r="AG132" s="66"/>
      <c r="AH132" s="67"/>
      <c r="AI132" s="18"/>
      <c r="AJ132" s="19"/>
      <c r="AK132" s="19"/>
      <c r="AL132" s="19"/>
      <c r="AM132" s="19"/>
      <c r="AN132" s="19"/>
      <c r="AO132" s="19"/>
    </row>
    <row r="133" spans="1:41" s="11" customFormat="1" ht="139.5" customHeight="1" x14ac:dyDescent="0.2">
      <c r="A133" s="79">
        <f t="shared" si="88"/>
        <v>118</v>
      </c>
      <c r="B133" s="90">
        <v>132</v>
      </c>
      <c r="C133" s="79" t="s">
        <v>2141</v>
      </c>
      <c r="D133" s="85" t="s">
        <v>47</v>
      </c>
      <c r="E133" s="84" t="s">
        <v>2142</v>
      </c>
      <c r="F133" s="84" t="s">
        <v>2143</v>
      </c>
      <c r="G133" s="84" t="s">
        <v>2198</v>
      </c>
      <c r="H133" s="84" t="s">
        <v>2199</v>
      </c>
      <c r="I133" s="85" t="s">
        <v>2200</v>
      </c>
      <c r="J133" s="85">
        <v>1</v>
      </c>
      <c r="K133" s="86">
        <v>43101</v>
      </c>
      <c r="L133" s="86">
        <v>43465</v>
      </c>
      <c r="M133" s="87">
        <f t="shared" si="78"/>
        <v>52</v>
      </c>
      <c r="N133" s="85" t="s">
        <v>1237</v>
      </c>
      <c r="O133" s="85">
        <v>1</v>
      </c>
      <c r="P133" s="85"/>
      <c r="Q133" s="88">
        <f t="shared" si="82"/>
        <v>100</v>
      </c>
      <c r="R133" s="89">
        <f t="shared" si="83"/>
        <v>52</v>
      </c>
      <c r="S133" s="89">
        <f t="shared" si="84"/>
        <v>52</v>
      </c>
      <c r="T133" s="89">
        <f t="shared" si="85"/>
        <v>52</v>
      </c>
      <c r="U133" s="79"/>
      <c r="V133" s="91" t="str">
        <f t="shared" si="80"/>
        <v>CUMPLIDO</v>
      </c>
      <c r="W133" s="91" t="str">
        <f t="shared" si="79"/>
        <v>CUMPLIDO</v>
      </c>
      <c r="X133" s="92" t="s">
        <v>2101</v>
      </c>
      <c r="Y133" s="92" t="s">
        <v>2117</v>
      </c>
      <c r="Z133" s="92">
        <f t="shared" si="81"/>
        <v>1</v>
      </c>
      <c r="AA133" s="92" t="str">
        <f t="shared" si="86"/>
        <v>H15AC17 - 1</v>
      </c>
      <c r="AB133" s="60">
        <f t="shared" si="75"/>
        <v>5</v>
      </c>
      <c r="AC133" s="60">
        <f t="shared" si="76"/>
        <v>5</v>
      </c>
      <c r="AD133" s="60" t="str">
        <f t="shared" si="74"/>
        <v>H15AC17.</v>
      </c>
      <c r="AE133" s="60" t="str">
        <f t="shared" si="77"/>
        <v>H15AC17</v>
      </c>
      <c r="AF133" s="65"/>
      <c r="AG133" s="66"/>
      <c r="AH133" s="67"/>
      <c r="AI133" s="18"/>
      <c r="AJ133" s="19"/>
      <c r="AK133" s="19"/>
      <c r="AL133" s="19"/>
      <c r="AM133" s="19"/>
      <c r="AN133" s="19"/>
      <c r="AO133" s="19"/>
    </row>
    <row r="134" spans="1:41" s="2" customFormat="1" ht="249.95" customHeight="1" x14ac:dyDescent="0.2">
      <c r="A134" s="79">
        <f>A133+1</f>
        <v>119</v>
      </c>
      <c r="B134" s="90">
        <v>133</v>
      </c>
      <c r="C134" s="109" t="s">
        <v>2527</v>
      </c>
      <c r="D134" s="101">
        <v>1401003</v>
      </c>
      <c r="E134" s="102" t="s">
        <v>1551</v>
      </c>
      <c r="F134" s="103" t="s">
        <v>571</v>
      </c>
      <c r="G134" s="103" t="s">
        <v>1549</v>
      </c>
      <c r="H134" s="102" t="s">
        <v>887</v>
      </c>
      <c r="I134" s="79" t="s">
        <v>61</v>
      </c>
      <c r="J134" s="79">
        <v>3</v>
      </c>
      <c r="K134" s="86">
        <v>43040</v>
      </c>
      <c r="L134" s="104">
        <v>43342</v>
      </c>
      <c r="M134" s="87">
        <f t="shared" si="78"/>
        <v>43.142857142857146</v>
      </c>
      <c r="N134" s="79" t="s">
        <v>23</v>
      </c>
      <c r="O134" s="85">
        <v>1.99</v>
      </c>
      <c r="P134" s="79"/>
      <c r="Q134" s="88">
        <f>IF(O134/J134&gt;1,100,+O134/J134*100)</f>
        <v>66.333333333333329</v>
      </c>
      <c r="R134" s="89">
        <f>+M134*Q134/100</f>
        <v>28.61809523809524</v>
      </c>
      <c r="S134" s="89">
        <f>IF(L134&lt;=$AG$1,R134,0)</f>
        <v>28.61809523809524</v>
      </c>
      <c r="T134" s="89">
        <f>IF($AG$1&gt;=L134,M134,0)</f>
        <v>43.142857142857146</v>
      </c>
      <c r="U134" s="90" t="str">
        <f>IF(W134="CUMPLIDO","SI","NO")</f>
        <v>NO</v>
      </c>
      <c r="V134" s="91" t="str">
        <f>IF(Q134=100,"CUMPLIDO",IF(L134-$AG$1&lt;0,"VENCIDO",IF(L134-$AG$1&lt;=30,"PRÓXIMO A VENCER",IF(Q134&gt;0,"CON AVANCE","EN TERMINO"))))</f>
        <v>VENCIDO</v>
      </c>
      <c r="W134" s="91" t="str">
        <f t="shared" si="79"/>
        <v>VENCIDO</v>
      </c>
      <c r="X134" s="92" t="s">
        <v>711</v>
      </c>
      <c r="Y134" s="92" t="s">
        <v>712</v>
      </c>
      <c r="Z134" s="92">
        <f t="shared" si="81"/>
        <v>1</v>
      </c>
      <c r="AA134" s="92" t="str">
        <f t="shared" ref="AA134:AA195" si="89">CONCATENATE(Y134," - ",Z134)</f>
        <v>H1R16 - 1</v>
      </c>
      <c r="AB134" s="60">
        <f t="shared" si="75"/>
        <v>1</v>
      </c>
      <c r="AC134" s="60">
        <f t="shared" si="76"/>
        <v>1</v>
      </c>
      <c r="AD134" s="60" t="str">
        <f t="shared" si="74"/>
        <v>H1R16.</v>
      </c>
      <c r="AE134" s="60" t="str">
        <f t="shared" si="77"/>
        <v>H1R16</v>
      </c>
      <c r="AF134" s="68"/>
      <c r="AG134" s="68"/>
      <c r="AH134" s="68"/>
      <c r="AI134" s="15"/>
      <c r="AJ134" s="15"/>
      <c r="AK134" s="15"/>
      <c r="AL134" s="15"/>
      <c r="AM134" s="15"/>
      <c r="AN134" s="15"/>
      <c r="AO134" s="15"/>
    </row>
    <row r="135" spans="1:41" s="2" customFormat="1" ht="249.95" customHeight="1" x14ac:dyDescent="0.2">
      <c r="A135" s="79"/>
      <c r="B135" s="90">
        <v>134</v>
      </c>
      <c r="C135" s="109"/>
      <c r="D135" s="101">
        <v>1401003</v>
      </c>
      <c r="E135" s="102" t="s">
        <v>1552</v>
      </c>
      <c r="F135" s="103" t="s">
        <v>571</v>
      </c>
      <c r="G135" s="103" t="s">
        <v>1550</v>
      </c>
      <c r="H135" s="103" t="s">
        <v>888</v>
      </c>
      <c r="I135" s="79" t="s">
        <v>1050</v>
      </c>
      <c r="J135" s="79">
        <v>3</v>
      </c>
      <c r="K135" s="86">
        <v>43040</v>
      </c>
      <c r="L135" s="104">
        <v>43403</v>
      </c>
      <c r="M135" s="87">
        <f t="shared" ref="M135:M142" si="90">(+L135-K135)/7</f>
        <v>51.857142857142854</v>
      </c>
      <c r="N135" s="79" t="s">
        <v>28</v>
      </c>
      <c r="O135" s="85">
        <v>0</v>
      </c>
      <c r="P135" s="79"/>
      <c r="Q135" s="88">
        <f>IF(O135/J135&gt;1,100,+O135/J135*100)</f>
        <v>0</v>
      </c>
      <c r="R135" s="89">
        <f>+M135*Q135/100</f>
        <v>0</v>
      </c>
      <c r="S135" s="89">
        <f>IF(L135&lt;=$AG$1,R135,0)</f>
        <v>0</v>
      </c>
      <c r="T135" s="89">
        <f>IF($AG$1&gt;=L135,M135,0)</f>
        <v>51.857142857142854</v>
      </c>
      <c r="U135" s="90" t="str">
        <f t="shared" ref="U135:U196" si="91">IF(W135="CUMPLIDO","SI","NO")</f>
        <v>NO</v>
      </c>
      <c r="V135" s="91" t="str">
        <f>IF(Q135=100,"CUMPLIDO",IF(L135-$AG$1&lt;0,"VENCIDO",IF(L135-$AG$1&lt;=30,"PRÓXIMO A VENCER",IF(Q135&gt;0,"CON AVANCE","EN TERMINO"))))</f>
        <v>VENCIDO</v>
      </c>
      <c r="W135" s="91" t="str">
        <f t="shared" si="79"/>
        <v/>
      </c>
      <c r="X135" s="92" t="s">
        <v>711</v>
      </c>
      <c r="Y135" s="92" t="s">
        <v>712</v>
      </c>
      <c r="Z135" s="92">
        <f t="shared" si="81"/>
        <v>2</v>
      </c>
      <c r="AA135" s="92" t="str">
        <f t="shared" si="89"/>
        <v>H1R16 - 2</v>
      </c>
      <c r="AB135" s="60">
        <f t="shared" si="75"/>
        <v>1</v>
      </c>
      <c r="AC135" s="60">
        <f t="shared" si="76"/>
        <v>1</v>
      </c>
      <c r="AD135" s="60" t="str">
        <f t="shared" si="74"/>
        <v>H1R16.</v>
      </c>
      <c r="AE135" s="60" t="str">
        <f t="shared" si="77"/>
        <v>H1R16</v>
      </c>
      <c r="AF135" s="68"/>
      <c r="AG135" s="68"/>
      <c r="AH135" s="68"/>
      <c r="AI135" s="15"/>
      <c r="AJ135" s="15"/>
      <c r="AK135" s="15"/>
      <c r="AL135" s="15"/>
      <c r="AM135" s="15"/>
      <c r="AN135" s="15"/>
      <c r="AO135" s="15"/>
    </row>
    <row r="136" spans="1:41" s="2" customFormat="1" ht="249.95" customHeight="1" x14ac:dyDescent="0.2">
      <c r="A136" s="79">
        <v>120</v>
      </c>
      <c r="B136" s="90">
        <v>135</v>
      </c>
      <c r="C136" s="109" t="s">
        <v>2528</v>
      </c>
      <c r="D136" s="101">
        <v>1405004</v>
      </c>
      <c r="E136" s="102" t="s">
        <v>572</v>
      </c>
      <c r="F136" s="103" t="s">
        <v>573</v>
      </c>
      <c r="G136" s="102" t="s">
        <v>1973</v>
      </c>
      <c r="H136" s="102" t="s">
        <v>1974</v>
      </c>
      <c r="I136" s="79" t="s">
        <v>1491</v>
      </c>
      <c r="J136" s="79">
        <v>1</v>
      </c>
      <c r="K136" s="86">
        <v>43040</v>
      </c>
      <c r="L136" s="104">
        <v>43099</v>
      </c>
      <c r="M136" s="87">
        <f t="shared" si="90"/>
        <v>8.4285714285714288</v>
      </c>
      <c r="N136" s="79" t="s">
        <v>1482</v>
      </c>
      <c r="O136" s="85">
        <v>1</v>
      </c>
      <c r="P136" s="79"/>
      <c r="Q136" s="88">
        <f>IF(O136/J136&gt;1,100,+O136/J136*100)</f>
        <v>100</v>
      </c>
      <c r="R136" s="89">
        <f>+M136*Q136/100</f>
        <v>8.4285714285714288</v>
      </c>
      <c r="S136" s="89">
        <f>IF(L136&lt;=$AG$1,R136,0)</f>
        <v>8.4285714285714288</v>
      </c>
      <c r="T136" s="89">
        <f>IF($AG$1&gt;=L136,M136,0)</f>
        <v>8.4285714285714288</v>
      </c>
      <c r="U136" s="90" t="str">
        <f t="shared" si="91"/>
        <v>SI</v>
      </c>
      <c r="V136" s="91" t="str">
        <f t="shared" ref="V136:V197" si="92">IF(Q136=100,"CUMPLIDO",IF(L136-$AG$1&lt;0,"VENCIDO",IF(L136-$AG$1&lt;=30,"PRÓXIMO A VENCER",IF(Q136&gt;0,"CON AVANCE","EN TERMINO"))))</f>
        <v>CUMPLIDO</v>
      </c>
      <c r="W136" s="91" t="str">
        <f t="shared" si="79"/>
        <v>CUMPLIDO</v>
      </c>
      <c r="X136" s="92" t="s">
        <v>711</v>
      </c>
      <c r="Y136" s="92" t="s">
        <v>713</v>
      </c>
      <c r="Z136" s="92">
        <f t="shared" si="81"/>
        <v>1</v>
      </c>
      <c r="AA136" s="92" t="str">
        <f t="shared" si="89"/>
        <v>H2R16 - 1</v>
      </c>
      <c r="AB136" s="60">
        <f t="shared" si="75"/>
        <v>5</v>
      </c>
      <c r="AC136" s="60">
        <f t="shared" si="76"/>
        <v>5</v>
      </c>
      <c r="AD136" s="60" t="str">
        <f t="shared" si="74"/>
        <v>H2R16.</v>
      </c>
      <c r="AE136" s="60" t="str">
        <f t="shared" si="77"/>
        <v>H2R16</v>
      </c>
      <c r="AF136" s="68"/>
      <c r="AG136" s="68"/>
      <c r="AH136" s="68"/>
      <c r="AI136" s="15"/>
      <c r="AJ136" s="15"/>
      <c r="AK136" s="15"/>
      <c r="AL136" s="15"/>
      <c r="AM136" s="15"/>
      <c r="AN136" s="15"/>
      <c r="AO136" s="15"/>
    </row>
    <row r="137" spans="1:41" s="2" customFormat="1" ht="249.95" customHeight="1" x14ac:dyDescent="0.2">
      <c r="A137" s="79">
        <v>121</v>
      </c>
      <c r="B137" s="90">
        <v>136</v>
      </c>
      <c r="C137" s="109" t="s">
        <v>2528</v>
      </c>
      <c r="D137" s="101">
        <v>1405004</v>
      </c>
      <c r="E137" s="102" t="s">
        <v>2052</v>
      </c>
      <c r="F137" s="103" t="s">
        <v>574</v>
      </c>
      <c r="G137" s="103" t="s">
        <v>1483</v>
      </c>
      <c r="H137" s="103" t="s">
        <v>1492</v>
      </c>
      <c r="I137" s="105" t="s">
        <v>1493</v>
      </c>
      <c r="J137" s="79">
        <v>1</v>
      </c>
      <c r="K137" s="86">
        <v>43040</v>
      </c>
      <c r="L137" s="86">
        <v>43099</v>
      </c>
      <c r="M137" s="87">
        <f t="shared" si="90"/>
        <v>8.4285714285714288</v>
      </c>
      <c r="N137" s="79" t="s">
        <v>1482</v>
      </c>
      <c r="O137" s="85">
        <v>1</v>
      </c>
      <c r="P137" s="79"/>
      <c r="Q137" s="88">
        <f>IF(O137/J137&gt;1,100,+O137/J137*100)</f>
        <v>100</v>
      </c>
      <c r="R137" s="89">
        <f>+M137*Q137/100</f>
        <v>8.4285714285714288</v>
      </c>
      <c r="S137" s="89">
        <f>IF(L137&lt;=$AG$1,R137,0)</f>
        <v>8.4285714285714288</v>
      </c>
      <c r="T137" s="89">
        <f>IF($AG$1&gt;=L137,M137,0)</f>
        <v>8.4285714285714288</v>
      </c>
      <c r="U137" s="90" t="str">
        <f t="shared" si="91"/>
        <v>SI</v>
      </c>
      <c r="V137" s="91" t="str">
        <f t="shared" si="92"/>
        <v>CUMPLIDO</v>
      </c>
      <c r="W137" s="91" t="str">
        <f t="shared" si="79"/>
        <v>CUMPLIDO</v>
      </c>
      <c r="X137" s="92" t="s">
        <v>711</v>
      </c>
      <c r="Y137" s="92" t="s">
        <v>714</v>
      </c>
      <c r="Z137" s="92">
        <f t="shared" si="81"/>
        <v>1</v>
      </c>
      <c r="AA137" s="92" t="str">
        <f t="shared" si="89"/>
        <v>H3R16 - 1</v>
      </c>
      <c r="AB137" s="60">
        <f t="shared" si="75"/>
        <v>5</v>
      </c>
      <c r="AC137" s="60">
        <f t="shared" si="76"/>
        <v>5</v>
      </c>
      <c r="AD137" s="60" t="str">
        <f t="shared" ref="AD137:AD200" si="93">IF(A137&lt;&gt;"",MID(E137,1,FIND(" ",E137,1)-1),AD136)</f>
        <v>H3R16.</v>
      </c>
      <c r="AE137" s="60" t="str">
        <f t="shared" si="77"/>
        <v>H3R16</v>
      </c>
      <c r="AF137" s="68"/>
      <c r="AG137" s="68"/>
      <c r="AH137" s="68"/>
      <c r="AI137" s="15"/>
      <c r="AJ137" s="15"/>
      <c r="AK137" s="15"/>
      <c r="AL137" s="15"/>
      <c r="AM137" s="15"/>
      <c r="AN137" s="15"/>
      <c r="AO137" s="15"/>
    </row>
    <row r="138" spans="1:41" s="2" customFormat="1" ht="249.95" customHeight="1" x14ac:dyDescent="0.2">
      <c r="A138" s="79">
        <v>122</v>
      </c>
      <c r="B138" s="90">
        <v>137</v>
      </c>
      <c r="C138" s="109" t="s">
        <v>2528</v>
      </c>
      <c r="D138" s="101">
        <v>1405004</v>
      </c>
      <c r="E138" s="102" t="s">
        <v>575</v>
      </c>
      <c r="F138" s="103" t="s">
        <v>576</v>
      </c>
      <c r="G138" s="103" t="s">
        <v>1494</v>
      </c>
      <c r="H138" s="103" t="s">
        <v>1495</v>
      </c>
      <c r="I138" s="105" t="s">
        <v>1484</v>
      </c>
      <c r="J138" s="79">
        <v>1</v>
      </c>
      <c r="K138" s="110">
        <v>43040</v>
      </c>
      <c r="L138" s="86">
        <v>43099</v>
      </c>
      <c r="M138" s="87">
        <f t="shared" si="90"/>
        <v>8.4285714285714288</v>
      </c>
      <c r="N138" s="79" t="s">
        <v>1482</v>
      </c>
      <c r="O138" s="85">
        <v>1</v>
      </c>
      <c r="P138" s="79"/>
      <c r="Q138" s="88">
        <f>IF(O138/J138&gt;1,100,+O138/J138*100)</f>
        <v>100</v>
      </c>
      <c r="R138" s="89">
        <f>+M138*Q138/100</f>
        <v>8.4285714285714288</v>
      </c>
      <c r="S138" s="89">
        <f>IF(L138&lt;=$AG$1,R138,0)</f>
        <v>8.4285714285714288</v>
      </c>
      <c r="T138" s="89">
        <f>IF($AG$1&gt;=L138,M138,0)</f>
        <v>8.4285714285714288</v>
      </c>
      <c r="U138" s="90" t="str">
        <f t="shared" si="91"/>
        <v>SI</v>
      </c>
      <c r="V138" s="91" t="str">
        <f t="shared" si="92"/>
        <v>CUMPLIDO</v>
      </c>
      <c r="W138" s="91" t="str">
        <f t="shared" si="79"/>
        <v>CUMPLIDO</v>
      </c>
      <c r="X138" s="92" t="s">
        <v>711</v>
      </c>
      <c r="Y138" s="92" t="s">
        <v>715</v>
      </c>
      <c r="Z138" s="92">
        <f t="shared" si="81"/>
        <v>1</v>
      </c>
      <c r="AA138" s="92" t="str">
        <f t="shared" si="89"/>
        <v>H4R16 - 1</v>
      </c>
      <c r="AB138" s="60">
        <f t="shared" si="75"/>
        <v>5</v>
      </c>
      <c r="AC138" s="60">
        <f t="shared" si="76"/>
        <v>5</v>
      </c>
      <c r="AD138" s="60" t="str">
        <f t="shared" si="93"/>
        <v>H4R16.</v>
      </c>
      <c r="AE138" s="60" t="str">
        <f t="shared" si="77"/>
        <v>H4R16</v>
      </c>
      <c r="AF138" s="68"/>
      <c r="AG138" s="68"/>
      <c r="AH138" s="68"/>
      <c r="AI138" s="15"/>
      <c r="AJ138" s="15"/>
      <c r="AK138" s="15"/>
      <c r="AL138" s="15"/>
      <c r="AM138" s="15"/>
      <c r="AN138" s="15"/>
      <c r="AO138" s="15"/>
    </row>
    <row r="139" spans="1:41" s="2" customFormat="1" ht="249.95" customHeight="1" x14ac:dyDescent="0.2">
      <c r="A139" s="79">
        <v>123</v>
      </c>
      <c r="B139" s="90">
        <v>138</v>
      </c>
      <c r="C139" s="109" t="s">
        <v>2528</v>
      </c>
      <c r="D139" s="101">
        <v>1405004</v>
      </c>
      <c r="E139" s="102" t="s">
        <v>577</v>
      </c>
      <c r="F139" s="103" t="s">
        <v>578</v>
      </c>
      <c r="G139" s="111" t="s">
        <v>1496</v>
      </c>
      <c r="H139" s="111" t="s">
        <v>1485</v>
      </c>
      <c r="I139" s="112" t="s">
        <v>1486</v>
      </c>
      <c r="J139" s="113">
        <v>1</v>
      </c>
      <c r="K139" s="104">
        <v>43040</v>
      </c>
      <c r="L139" s="104">
        <v>43099</v>
      </c>
      <c r="M139" s="87">
        <f t="shared" si="90"/>
        <v>8.4285714285714288</v>
      </c>
      <c r="N139" s="79" t="s">
        <v>1482</v>
      </c>
      <c r="O139" s="85">
        <v>1</v>
      </c>
      <c r="P139" s="79"/>
      <c r="Q139" s="88">
        <f t="shared" ref="Q139:Q200" si="94">IF(O139/J139&gt;1,100,+O139/J139*100)</f>
        <v>100</v>
      </c>
      <c r="R139" s="89">
        <f t="shared" ref="R139:R200" si="95">+M139*Q139/100</f>
        <v>8.4285714285714288</v>
      </c>
      <c r="S139" s="89">
        <f t="shared" ref="S139:S200" si="96">IF(L139&lt;=$AG$1,R139,0)</f>
        <v>8.4285714285714288</v>
      </c>
      <c r="T139" s="89">
        <f t="shared" ref="T139:T200" si="97">IF($AG$1&gt;=L139,M139,0)</f>
        <v>8.4285714285714288</v>
      </c>
      <c r="U139" s="90" t="str">
        <f t="shared" si="91"/>
        <v>SI</v>
      </c>
      <c r="V139" s="91" t="str">
        <f t="shared" si="92"/>
        <v>CUMPLIDO</v>
      </c>
      <c r="W139" s="91" t="str">
        <f t="shared" si="79"/>
        <v>CUMPLIDO</v>
      </c>
      <c r="X139" s="92" t="s">
        <v>711</v>
      </c>
      <c r="Y139" s="92" t="s">
        <v>716</v>
      </c>
      <c r="Z139" s="92">
        <f t="shared" si="81"/>
        <v>1</v>
      </c>
      <c r="AA139" s="92" t="str">
        <f t="shared" si="89"/>
        <v>H5R16 - 1</v>
      </c>
      <c r="AB139" s="60">
        <f t="shared" ref="AB139:AB202" si="98">IF(V139="VENCIDO",1,IF(V139="PRÓXIMO A VENCER",2,IF(V139="EN TERMINO",3,IF(V139="CON AVANCE",4,IF(V139="CUMPLIDO",5,)))))</f>
        <v>5</v>
      </c>
      <c r="AC139" s="60">
        <f t="shared" ref="AC139:AC202" si="99">IF(Z140=Z139+1,MIN(AB139,AC140),AB139)</f>
        <v>5</v>
      </c>
      <c r="AD139" s="60" t="str">
        <f t="shared" si="93"/>
        <v>H5R16.</v>
      </c>
      <c r="AE139" s="60" t="str">
        <f t="shared" si="77"/>
        <v>H5R16</v>
      </c>
      <c r="AF139" s="68"/>
      <c r="AG139" s="68"/>
      <c r="AH139" s="68"/>
      <c r="AI139" s="15"/>
      <c r="AJ139" s="17"/>
      <c r="AK139" s="12"/>
      <c r="AL139" s="15"/>
      <c r="AM139" s="15"/>
      <c r="AN139" s="15"/>
      <c r="AO139" s="15"/>
    </row>
    <row r="140" spans="1:41" s="2" customFormat="1" ht="249.95" customHeight="1" x14ac:dyDescent="0.2">
      <c r="A140" s="79">
        <v>124</v>
      </c>
      <c r="B140" s="90">
        <v>139</v>
      </c>
      <c r="C140" s="109" t="s">
        <v>2528</v>
      </c>
      <c r="D140" s="101">
        <v>1405004</v>
      </c>
      <c r="E140" s="102" t="s">
        <v>579</v>
      </c>
      <c r="F140" s="103" t="s">
        <v>580</v>
      </c>
      <c r="G140" s="111" t="s">
        <v>1975</v>
      </c>
      <c r="H140" s="111" t="s">
        <v>1487</v>
      </c>
      <c r="I140" s="112" t="s">
        <v>1488</v>
      </c>
      <c r="J140" s="113">
        <v>1</v>
      </c>
      <c r="K140" s="104">
        <v>43040</v>
      </c>
      <c r="L140" s="104">
        <v>43099</v>
      </c>
      <c r="M140" s="87">
        <f t="shared" si="90"/>
        <v>8.4285714285714288</v>
      </c>
      <c r="N140" s="79" t="s">
        <v>1482</v>
      </c>
      <c r="O140" s="85">
        <v>1</v>
      </c>
      <c r="P140" s="79"/>
      <c r="Q140" s="88">
        <f t="shared" si="94"/>
        <v>100</v>
      </c>
      <c r="R140" s="89">
        <f t="shared" si="95"/>
        <v>8.4285714285714288</v>
      </c>
      <c r="S140" s="89">
        <f t="shared" si="96"/>
        <v>8.4285714285714288</v>
      </c>
      <c r="T140" s="89">
        <f t="shared" si="97"/>
        <v>8.4285714285714288</v>
      </c>
      <c r="U140" s="90" t="str">
        <f t="shared" si="91"/>
        <v>SI</v>
      </c>
      <c r="V140" s="91" t="str">
        <f t="shared" si="92"/>
        <v>CUMPLIDO</v>
      </c>
      <c r="W140" s="91" t="str">
        <f t="shared" si="79"/>
        <v>CUMPLIDO</v>
      </c>
      <c r="X140" s="92" t="s">
        <v>711</v>
      </c>
      <c r="Y140" s="92" t="s">
        <v>717</v>
      </c>
      <c r="Z140" s="92">
        <f t="shared" si="81"/>
        <v>1</v>
      </c>
      <c r="AA140" s="92" t="str">
        <f t="shared" si="89"/>
        <v>H6R16 - 1</v>
      </c>
      <c r="AB140" s="60">
        <f t="shared" si="98"/>
        <v>5</v>
      </c>
      <c r="AC140" s="60">
        <f t="shared" si="99"/>
        <v>5</v>
      </c>
      <c r="AD140" s="60" t="str">
        <f t="shared" si="93"/>
        <v>H6R16.</v>
      </c>
      <c r="AE140" s="60" t="str">
        <f t="shared" ref="AE140:AE203" si="100">IFERROR(MID(AD140,1,FIND(".",AD140,1)-1),AD140)</f>
        <v>H6R16</v>
      </c>
      <c r="AF140" s="68"/>
      <c r="AG140" s="68"/>
      <c r="AH140" s="68"/>
      <c r="AI140" s="15"/>
      <c r="AJ140" s="15"/>
      <c r="AK140" s="15"/>
      <c r="AL140" s="15"/>
      <c r="AM140" s="15"/>
      <c r="AN140" s="15"/>
      <c r="AO140" s="15"/>
    </row>
    <row r="141" spans="1:41" s="2" customFormat="1" ht="249.95" customHeight="1" x14ac:dyDescent="0.2">
      <c r="A141" s="79">
        <v>125</v>
      </c>
      <c r="B141" s="90">
        <v>140</v>
      </c>
      <c r="C141" s="109" t="s">
        <v>2529</v>
      </c>
      <c r="D141" s="101">
        <v>1401003</v>
      </c>
      <c r="E141" s="102" t="s">
        <v>2055</v>
      </c>
      <c r="F141" s="103" t="s">
        <v>581</v>
      </c>
      <c r="G141" s="111" t="s">
        <v>1497</v>
      </c>
      <c r="H141" s="111" t="s">
        <v>1487</v>
      </c>
      <c r="I141" s="112" t="s">
        <v>1488</v>
      </c>
      <c r="J141" s="113">
        <v>1</v>
      </c>
      <c r="K141" s="104">
        <v>43040</v>
      </c>
      <c r="L141" s="104">
        <v>43159</v>
      </c>
      <c r="M141" s="87">
        <f t="shared" si="90"/>
        <v>17</v>
      </c>
      <c r="N141" s="79" t="s">
        <v>1482</v>
      </c>
      <c r="O141" s="85">
        <v>1</v>
      </c>
      <c r="P141" s="79"/>
      <c r="Q141" s="88">
        <f t="shared" si="94"/>
        <v>100</v>
      </c>
      <c r="R141" s="89">
        <f t="shared" si="95"/>
        <v>17</v>
      </c>
      <c r="S141" s="89">
        <f t="shared" si="96"/>
        <v>17</v>
      </c>
      <c r="T141" s="89">
        <f t="shared" si="97"/>
        <v>17</v>
      </c>
      <c r="U141" s="90" t="str">
        <f t="shared" si="91"/>
        <v>SI</v>
      </c>
      <c r="V141" s="91" t="str">
        <f t="shared" si="92"/>
        <v>CUMPLIDO</v>
      </c>
      <c r="W141" s="91" t="str">
        <f t="shared" si="79"/>
        <v>CUMPLIDO</v>
      </c>
      <c r="X141" s="92" t="s">
        <v>711</v>
      </c>
      <c r="Y141" s="92" t="s">
        <v>718</v>
      </c>
      <c r="Z141" s="92">
        <f t="shared" si="81"/>
        <v>1</v>
      </c>
      <c r="AA141" s="92" t="str">
        <f t="shared" si="89"/>
        <v>H7R16 - 1</v>
      </c>
      <c r="AB141" s="60">
        <f t="shared" si="98"/>
        <v>5</v>
      </c>
      <c r="AC141" s="60">
        <f t="shared" si="99"/>
        <v>5</v>
      </c>
      <c r="AD141" s="60" t="str">
        <f t="shared" si="93"/>
        <v>H7R16.</v>
      </c>
      <c r="AE141" s="60" t="str">
        <f t="shared" si="100"/>
        <v>H7R16</v>
      </c>
      <c r="AF141" s="68"/>
      <c r="AG141" s="68"/>
      <c r="AH141" s="68"/>
      <c r="AI141" s="15"/>
      <c r="AJ141" s="15"/>
      <c r="AK141" s="15"/>
      <c r="AL141" s="15"/>
      <c r="AM141" s="15"/>
      <c r="AN141" s="15"/>
      <c r="AO141" s="15"/>
    </row>
    <row r="142" spans="1:41" s="2" customFormat="1" ht="249.95" customHeight="1" x14ac:dyDescent="0.2">
      <c r="A142" s="79">
        <v>126</v>
      </c>
      <c r="B142" s="90">
        <v>141</v>
      </c>
      <c r="C142" s="109" t="s">
        <v>2529</v>
      </c>
      <c r="D142" s="101">
        <v>1401013</v>
      </c>
      <c r="E142" s="102" t="s">
        <v>582</v>
      </c>
      <c r="F142" s="103" t="s">
        <v>583</v>
      </c>
      <c r="G142" s="111" t="s">
        <v>1976</v>
      </c>
      <c r="H142" s="111" t="s">
        <v>1498</v>
      </c>
      <c r="I142" s="112" t="s">
        <v>1489</v>
      </c>
      <c r="J142" s="113">
        <v>1</v>
      </c>
      <c r="K142" s="104">
        <v>43040</v>
      </c>
      <c r="L142" s="104">
        <v>43099</v>
      </c>
      <c r="M142" s="87">
        <f t="shared" si="90"/>
        <v>8.4285714285714288</v>
      </c>
      <c r="N142" s="79" t="s">
        <v>1482</v>
      </c>
      <c r="O142" s="85">
        <v>1</v>
      </c>
      <c r="P142" s="79"/>
      <c r="Q142" s="88">
        <f t="shared" si="94"/>
        <v>100</v>
      </c>
      <c r="R142" s="89">
        <f t="shared" si="95"/>
        <v>8.4285714285714288</v>
      </c>
      <c r="S142" s="89">
        <f t="shared" si="96"/>
        <v>8.4285714285714288</v>
      </c>
      <c r="T142" s="89">
        <f t="shared" si="97"/>
        <v>8.4285714285714288</v>
      </c>
      <c r="U142" s="90" t="str">
        <f t="shared" si="91"/>
        <v>SI</v>
      </c>
      <c r="V142" s="91" t="str">
        <f t="shared" si="92"/>
        <v>CUMPLIDO</v>
      </c>
      <c r="W142" s="91" t="str">
        <f t="shared" si="79"/>
        <v>CUMPLIDO</v>
      </c>
      <c r="X142" s="92" t="s">
        <v>711</v>
      </c>
      <c r="Y142" s="92" t="s">
        <v>719</v>
      </c>
      <c r="Z142" s="92">
        <f t="shared" si="81"/>
        <v>1</v>
      </c>
      <c r="AA142" s="92" t="str">
        <f t="shared" si="89"/>
        <v>H8R16 - 1</v>
      </c>
      <c r="AB142" s="60">
        <f t="shared" si="98"/>
        <v>5</v>
      </c>
      <c r="AC142" s="60">
        <f t="shared" si="99"/>
        <v>5</v>
      </c>
      <c r="AD142" s="60" t="str">
        <f t="shared" si="93"/>
        <v>H8R16.</v>
      </c>
      <c r="AE142" s="60" t="str">
        <f t="shared" si="100"/>
        <v>H8R16</v>
      </c>
      <c r="AF142" s="68"/>
      <c r="AG142" s="68"/>
      <c r="AH142" s="68"/>
      <c r="AI142" s="15"/>
      <c r="AJ142" s="15"/>
      <c r="AK142" s="15"/>
      <c r="AL142" s="15"/>
      <c r="AM142" s="15"/>
      <c r="AN142" s="15"/>
      <c r="AO142" s="15"/>
    </row>
    <row r="143" spans="1:41" s="2" customFormat="1" ht="249.95" customHeight="1" x14ac:dyDescent="0.2">
      <c r="A143" s="79">
        <v>127</v>
      </c>
      <c r="B143" s="90">
        <v>142</v>
      </c>
      <c r="C143" s="109" t="s">
        <v>2529</v>
      </c>
      <c r="D143" s="101">
        <v>1403001</v>
      </c>
      <c r="E143" s="102" t="s">
        <v>2053</v>
      </c>
      <c r="F143" s="103" t="s">
        <v>584</v>
      </c>
      <c r="G143" s="114" t="s">
        <v>950</v>
      </c>
      <c r="H143" s="114" t="s">
        <v>951</v>
      </c>
      <c r="I143" s="113" t="s">
        <v>9</v>
      </c>
      <c r="J143" s="113">
        <v>1</v>
      </c>
      <c r="K143" s="104">
        <v>43040</v>
      </c>
      <c r="L143" s="104">
        <v>43130</v>
      </c>
      <c r="M143" s="87">
        <f t="shared" ref="M143:M200" si="101">(+L143-K143)/7</f>
        <v>12.857142857142858</v>
      </c>
      <c r="N143" s="79" t="s">
        <v>21</v>
      </c>
      <c r="O143" s="85">
        <v>1</v>
      </c>
      <c r="P143" s="79"/>
      <c r="Q143" s="88">
        <f t="shared" si="94"/>
        <v>100</v>
      </c>
      <c r="R143" s="89">
        <f t="shared" si="95"/>
        <v>12.857142857142858</v>
      </c>
      <c r="S143" s="89">
        <f t="shared" si="96"/>
        <v>12.857142857142858</v>
      </c>
      <c r="T143" s="89">
        <f t="shared" si="97"/>
        <v>12.857142857142858</v>
      </c>
      <c r="U143" s="90" t="str">
        <f t="shared" si="91"/>
        <v>SI</v>
      </c>
      <c r="V143" s="91" t="str">
        <f t="shared" si="92"/>
        <v>CUMPLIDO</v>
      </c>
      <c r="W143" s="91" t="str">
        <f t="shared" si="79"/>
        <v>CUMPLIDO</v>
      </c>
      <c r="X143" s="92" t="s">
        <v>711</v>
      </c>
      <c r="Y143" s="92" t="s">
        <v>720</v>
      </c>
      <c r="Z143" s="92">
        <f t="shared" si="81"/>
        <v>1</v>
      </c>
      <c r="AA143" s="92" t="str">
        <f t="shared" si="89"/>
        <v>H9R16 - 1</v>
      </c>
      <c r="AB143" s="60">
        <f t="shared" si="98"/>
        <v>5</v>
      </c>
      <c r="AC143" s="60">
        <f t="shared" si="99"/>
        <v>5</v>
      </c>
      <c r="AD143" s="60" t="str">
        <f t="shared" si="93"/>
        <v>H9R16.</v>
      </c>
      <c r="AE143" s="60" t="str">
        <f t="shared" si="100"/>
        <v>H9R16</v>
      </c>
      <c r="AF143" s="68"/>
      <c r="AG143" s="68"/>
      <c r="AH143" s="68"/>
      <c r="AI143" s="15"/>
      <c r="AJ143" s="15"/>
      <c r="AK143" s="15"/>
      <c r="AL143" s="15"/>
      <c r="AM143" s="15"/>
      <c r="AN143" s="15"/>
      <c r="AO143" s="15"/>
    </row>
    <row r="144" spans="1:41" s="2" customFormat="1" ht="249.95" customHeight="1" x14ac:dyDescent="0.2">
      <c r="A144" s="79">
        <v>128</v>
      </c>
      <c r="B144" s="90">
        <v>143</v>
      </c>
      <c r="C144" s="109" t="s">
        <v>2528</v>
      </c>
      <c r="D144" s="101">
        <v>1405003</v>
      </c>
      <c r="E144" s="102" t="s">
        <v>953</v>
      </c>
      <c r="F144" s="103" t="s">
        <v>585</v>
      </c>
      <c r="G144" s="114" t="s">
        <v>1933</v>
      </c>
      <c r="H144" s="114" t="s">
        <v>954</v>
      </c>
      <c r="I144" s="113" t="s">
        <v>956</v>
      </c>
      <c r="J144" s="113">
        <v>2</v>
      </c>
      <c r="K144" s="104">
        <v>43040</v>
      </c>
      <c r="L144" s="104">
        <v>43099</v>
      </c>
      <c r="M144" s="87">
        <f t="shared" si="101"/>
        <v>8.4285714285714288</v>
      </c>
      <c r="N144" s="79" t="s">
        <v>21</v>
      </c>
      <c r="O144" s="85">
        <v>2</v>
      </c>
      <c r="P144" s="79"/>
      <c r="Q144" s="88">
        <f t="shared" si="94"/>
        <v>100</v>
      </c>
      <c r="R144" s="89">
        <f t="shared" si="95"/>
        <v>8.4285714285714288</v>
      </c>
      <c r="S144" s="89">
        <f t="shared" si="96"/>
        <v>8.4285714285714288</v>
      </c>
      <c r="T144" s="89">
        <f t="shared" si="97"/>
        <v>8.4285714285714288</v>
      </c>
      <c r="U144" s="90" t="str">
        <f t="shared" si="91"/>
        <v>SI</v>
      </c>
      <c r="V144" s="91" t="str">
        <f t="shared" si="92"/>
        <v>CUMPLIDO</v>
      </c>
      <c r="W144" s="91" t="str">
        <f t="shared" si="79"/>
        <v>CUMPLIDO</v>
      </c>
      <c r="X144" s="92" t="s">
        <v>711</v>
      </c>
      <c r="Y144" s="92" t="s">
        <v>721</v>
      </c>
      <c r="Z144" s="92">
        <f t="shared" si="81"/>
        <v>1</v>
      </c>
      <c r="AA144" s="92" t="str">
        <f t="shared" si="89"/>
        <v>H10R16 - 1</v>
      </c>
      <c r="AB144" s="60">
        <f t="shared" si="98"/>
        <v>5</v>
      </c>
      <c r="AC144" s="60">
        <f t="shared" si="99"/>
        <v>5</v>
      </c>
      <c r="AD144" s="60" t="str">
        <f t="shared" si="93"/>
        <v>H10R16.</v>
      </c>
      <c r="AE144" s="60" t="str">
        <f t="shared" si="100"/>
        <v>H10R16</v>
      </c>
      <c r="AF144" s="68"/>
      <c r="AG144" s="68"/>
      <c r="AH144" s="68"/>
      <c r="AI144" s="15"/>
      <c r="AJ144" s="15"/>
      <c r="AK144" s="15"/>
      <c r="AL144" s="15"/>
      <c r="AM144" s="15"/>
      <c r="AN144" s="15"/>
      <c r="AO144" s="15"/>
    </row>
    <row r="145" spans="1:41" s="2" customFormat="1" ht="249.95" customHeight="1" x14ac:dyDescent="0.2">
      <c r="A145" s="79"/>
      <c r="B145" s="90">
        <v>144</v>
      </c>
      <c r="C145" s="109"/>
      <c r="D145" s="101">
        <v>1405003</v>
      </c>
      <c r="E145" s="102" t="s">
        <v>952</v>
      </c>
      <c r="F145" s="103" t="s">
        <v>585</v>
      </c>
      <c r="G145" s="114" t="s">
        <v>1934</v>
      </c>
      <c r="H145" s="114" t="s">
        <v>955</v>
      </c>
      <c r="I145" s="113" t="s">
        <v>957</v>
      </c>
      <c r="J145" s="113">
        <v>2</v>
      </c>
      <c r="K145" s="104">
        <v>43040</v>
      </c>
      <c r="L145" s="104">
        <v>43403</v>
      </c>
      <c r="M145" s="87">
        <f t="shared" si="101"/>
        <v>51.857142857142854</v>
      </c>
      <c r="N145" s="79" t="s">
        <v>21</v>
      </c>
      <c r="O145" s="85">
        <v>2</v>
      </c>
      <c r="P145" s="79"/>
      <c r="Q145" s="88">
        <f t="shared" si="94"/>
        <v>100</v>
      </c>
      <c r="R145" s="89">
        <f t="shared" si="95"/>
        <v>51.857142857142854</v>
      </c>
      <c r="S145" s="89">
        <f t="shared" si="96"/>
        <v>51.857142857142854</v>
      </c>
      <c r="T145" s="89">
        <f t="shared" si="97"/>
        <v>51.857142857142854</v>
      </c>
      <c r="U145" s="90" t="str">
        <f t="shared" si="91"/>
        <v>NO</v>
      </c>
      <c r="V145" s="91" t="str">
        <f t="shared" si="92"/>
        <v>CUMPLIDO</v>
      </c>
      <c r="W145" s="91" t="str">
        <f t="shared" si="79"/>
        <v/>
      </c>
      <c r="X145" s="92" t="s">
        <v>711</v>
      </c>
      <c r="Y145" s="92" t="s">
        <v>721</v>
      </c>
      <c r="Z145" s="92">
        <f t="shared" si="81"/>
        <v>2</v>
      </c>
      <c r="AA145" s="92" t="str">
        <f t="shared" si="89"/>
        <v>H10R16 - 2</v>
      </c>
      <c r="AB145" s="60">
        <f t="shared" si="98"/>
        <v>5</v>
      </c>
      <c r="AC145" s="60">
        <f t="shared" si="99"/>
        <v>5</v>
      </c>
      <c r="AD145" s="60" t="str">
        <f t="shared" si="93"/>
        <v>H10R16.</v>
      </c>
      <c r="AE145" s="60" t="str">
        <f t="shared" si="100"/>
        <v>H10R16</v>
      </c>
      <c r="AF145" s="68"/>
      <c r="AG145" s="68"/>
      <c r="AH145" s="68"/>
      <c r="AI145" s="15"/>
      <c r="AJ145" s="15"/>
      <c r="AK145" s="15"/>
      <c r="AL145" s="15"/>
      <c r="AM145" s="15"/>
      <c r="AN145" s="15"/>
      <c r="AO145" s="15"/>
    </row>
    <row r="146" spans="1:41" s="2" customFormat="1" ht="249.95" customHeight="1" x14ac:dyDescent="0.2">
      <c r="A146" s="79">
        <v>129</v>
      </c>
      <c r="B146" s="90">
        <v>145</v>
      </c>
      <c r="C146" s="109" t="s">
        <v>2528</v>
      </c>
      <c r="D146" s="101">
        <v>1401001</v>
      </c>
      <c r="E146" s="102" t="s">
        <v>586</v>
      </c>
      <c r="F146" s="103" t="s">
        <v>587</v>
      </c>
      <c r="G146" s="114" t="s">
        <v>958</v>
      </c>
      <c r="H146" s="114" t="s">
        <v>959</v>
      </c>
      <c r="I146" s="113" t="s">
        <v>2054</v>
      </c>
      <c r="J146" s="113">
        <v>1</v>
      </c>
      <c r="K146" s="104">
        <v>43040</v>
      </c>
      <c r="L146" s="104">
        <v>43099</v>
      </c>
      <c r="M146" s="87">
        <f t="shared" si="101"/>
        <v>8.4285714285714288</v>
      </c>
      <c r="N146" s="79" t="s">
        <v>21</v>
      </c>
      <c r="O146" s="85">
        <v>1</v>
      </c>
      <c r="P146" s="79"/>
      <c r="Q146" s="88">
        <f t="shared" si="94"/>
        <v>100</v>
      </c>
      <c r="R146" s="89">
        <f t="shared" si="95"/>
        <v>8.4285714285714288</v>
      </c>
      <c r="S146" s="89">
        <f t="shared" si="96"/>
        <v>8.4285714285714288</v>
      </c>
      <c r="T146" s="89">
        <f t="shared" si="97"/>
        <v>8.4285714285714288</v>
      </c>
      <c r="U146" s="90" t="str">
        <f t="shared" si="91"/>
        <v>SI</v>
      </c>
      <c r="V146" s="91" t="str">
        <f t="shared" si="92"/>
        <v>CUMPLIDO</v>
      </c>
      <c r="W146" s="91" t="str">
        <f t="shared" si="79"/>
        <v>CUMPLIDO</v>
      </c>
      <c r="X146" s="92" t="s">
        <v>711</v>
      </c>
      <c r="Y146" s="92" t="s">
        <v>722</v>
      </c>
      <c r="Z146" s="92">
        <f t="shared" si="81"/>
        <v>1</v>
      </c>
      <c r="AA146" s="92" t="str">
        <f t="shared" si="89"/>
        <v>H11R16 - 1</v>
      </c>
      <c r="AB146" s="60">
        <f t="shared" si="98"/>
        <v>5</v>
      </c>
      <c r="AC146" s="60">
        <f t="shared" si="99"/>
        <v>5</v>
      </c>
      <c r="AD146" s="60" t="str">
        <f t="shared" si="93"/>
        <v>H11R16.</v>
      </c>
      <c r="AE146" s="60" t="str">
        <f t="shared" si="100"/>
        <v>H11R16</v>
      </c>
      <c r="AF146" s="68"/>
      <c r="AG146" s="68"/>
      <c r="AH146" s="68"/>
      <c r="AI146" s="15"/>
      <c r="AJ146" s="15"/>
      <c r="AK146" s="15"/>
      <c r="AL146" s="15"/>
      <c r="AM146" s="15"/>
      <c r="AN146" s="15"/>
      <c r="AO146" s="15"/>
    </row>
    <row r="147" spans="1:41" s="2" customFormat="1" ht="249.95" customHeight="1" x14ac:dyDescent="0.2">
      <c r="A147" s="79">
        <v>130</v>
      </c>
      <c r="B147" s="90">
        <v>146</v>
      </c>
      <c r="C147" s="109" t="s">
        <v>2527</v>
      </c>
      <c r="D147" s="101">
        <v>1405004</v>
      </c>
      <c r="E147" s="102" t="s">
        <v>588</v>
      </c>
      <c r="F147" s="103" t="s">
        <v>589</v>
      </c>
      <c r="G147" s="103" t="s">
        <v>1477</v>
      </c>
      <c r="H147" s="103" t="s">
        <v>1478</v>
      </c>
      <c r="I147" s="105" t="s">
        <v>10</v>
      </c>
      <c r="J147" s="79">
        <v>1</v>
      </c>
      <c r="K147" s="86">
        <v>43040</v>
      </c>
      <c r="L147" s="86">
        <v>43099</v>
      </c>
      <c r="M147" s="87">
        <f t="shared" si="101"/>
        <v>8.4285714285714288</v>
      </c>
      <c r="N147" s="79" t="s">
        <v>1476</v>
      </c>
      <c r="O147" s="85">
        <v>1</v>
      </c>
      <c r="P147" s="79"/>
      <c r="Q147" s="88">
        <f t="shared" si="94"/>
        <v>100</v>
      </c>
      <c r="R147" s="89">
        <f t="shared" si="95"/>
        <v>8.4285714285714288</v>
      </c>
      <c r="S147" s="89">
        <f t="shared" si="96"/>
        <v>8.4285714285714288</v>
      </c>
      <c r="T147" s="89">
        <f t="shared" si="97"/>
        <v>8.4285714285714288</v>
      </c>
      <c r="U147" s="90" t="str">
        <f t="shared" si="91"/>
        <v>SI</v>
      </c>
      <c r="V147" s="91" t="str">
        <f t="shared" si="92"/>
        <v>CUMPLIDO</v>
      </c>
      <c r="W147" s="91" t="str">
        <f t="shared" si="79"/>
        <v>CUMPLIDO</v>
      </c>
      <c r="X147" s="92" t="s">
        <v>711</v>
      </c>
      <c r="Y147" s="92" t="s">
        <v>723</v>
      </c>
      <c r="Z147" s="92">
        <f t="shared" si="81"/>
        <v>1</v>
      </c>
      <c r="AA147" s="92" t="str">
        <f t="shared" si="89"/>
        <v>H12R16 - 1</v>
      </c>
      <c r="AB147" s="60">
        <f t="shared" si="98"/>
        <v>5</v>
      </c>
      <c r="AC147" s="60">
        <f t="shared" si="99"/>
        <v>5</v>
      </c>
      <c r="AD147" s="60" t="str">
        <f t="shared" si="93"/>
        <v>H12R16.</v>
      </c>
      <c r="AE147" s="60" t="str">
        <f t="shared" si="100"/>
        <v>H12R16</v>
      </c>
      <c r="AF147" s="68"/>
      <c r="AG147" s="68"/>
      <c r="AH147" s="68"/>
      <c r="AI147" s="15"/>
      <c r="AJ147" s="15"/>
      <c r="AK147" s="15"/>
      <c r="AL147" s="15"/>
      <c r="AM147" s="15"/>
      <c r="AN147" s="15"/>
      <c r="AO147" s="15"/>
    </row>
    <row r="148" spans="1:41" s="2" customFormat="1" ht="249.95" customHeight="1" x14ac:dyDescent="0.2">
      <c r="A148" s="79">
        <v>131</v>
      </c>
      <c r="B148" s="90">
        <v>147</v>
      </c>
      <c r="C148" s="109" t="s">
        <v>2530</v>
      </c>
      <c r="D148" s="101">
        <v>1404005</v>
      </c>
      <c r="E148" s="102" t="s">
        <v>590</v>
      </c>
      <c r="F148" s="103" t="s">
        <v>591</v>
      </c>
      <c r="G148" s="103" t="s">
        <v>1479</v>
      </c>
      <c r="H148" s="103" t="s">
        <v>1480</v>
      </c>
      <c r="I148" s="105" t="s">
        <v>1481</v>
      </c>
      <c r="J148" s="79">
        <v>1</v>
      </c>
      <c r="K148" s="86">
        <v>43040</v>
      </c>
      <c r="L148" s="86">
        <v>43099</v>
      </c>
      <c r="M148" s="87">
        <f t="shared" si="101"/>
        <v>8.4285714285714288</v>
      </c>
      <c r="N148" s="79" t="s">
        <v>1476</v>
      </c>
      <c r="O148" s="85">
        <v>0.2</v>
      </c>
      <c r="P148" s="79"/>
      <c r="Q148" s="88">
        <f t="shared" si="94"/>
        <v>20</v>
      </c>
      <c r="R148" s="89">
        <f t="shared" si="95"/>
        <v>1.6857142857142859</v>
      </c>
      <c r="S148" s="89">
        <f t="shared" si="96"/>
        <v>1.6857142857142859</v>
      </c>
      <c r="T148" s="89">
        <f t="shared" si="97"/>
        <v>8.4285714285714288</v>
      </c>
      <c r="U148" s="90" t="str">
        <f t="shared" si="91"/>
        <v>NO</v>
      </c>
      <c r="V148" s="91" t="str">
        <f t="shared" si="92"/>
        <v>VENCIDO</v>
      </c>
      <c r="W148" s="91" t="str">
        <f t="shared" si="79"/>
        <v>VENCIDO</v>
      </c>
      <c r="X148" s="92" t="s">
        <v>711</v>
      </c>
      <c r="Y148" s="92" t="s">
        <v>724</v>
      </c>
      <c r="Z148" s="92">
        <f t="shared" si="81"/>
        <v>1</v>
      </c>
      <c r="AA148" s="92" t="str">
        <f t="shared" si="89"/>
        <v>H13R16 - 1</v>
      </c>
      <c r="AB148" s="60">
        <f t="shared" si="98"/>
        <v>1</v>
      </c>
      <c r="AC148" s="60">
        <f t="shared" si="99"/>
        <v>1</v>
      </c>
      <c r="AD148" s="60" t="str">
        <f t="shared" si="93"/>
        <v>H13R16.</v>
      </c>
      <c r="AE148" s="60" t="str">
        <f t="shared" si="100"/>
        <v>H13R16</v>
      </c>
      <c r="AF148" s="68"/>
      <c r="AG148" s="68"/>
      <c r="AH148" s="68"/>
      <c r="AI148" s="15"/>
      <c r="AJ148" s="15"/>
      <c r="AK148" s="15"/>
      <c r="AL148" s="15"/>
      <c r="AM148" s="15"/>
      <c r="AN148" s="15"/>
      <c r="AO148" s="15"/>
    </row>
    <row r="149" spans="1:41" s="2" customFormat="1" ht="249.95" customHeight="1" x14ac:dyDescent="0.2">
      <c r="A149" s="79">
        <v>132</v>
      </c>
      <c r="B149" s="90">
        <v>148</v>
      </c>
      <c r="C149" s="109" t="s">
        <v>2527</v>
      </c>
      <c r="D149" s="101">
        <v>1405004</v>
      </c>
      <c r="E149" s="102" t="s">
        <v>2606</v>
      </c>
      <c r="F149" s="103" t="s">
        <v>592</v>
      </c>
      <c r="G149" s="103" t="s">
        <v>1500</v>
      </c>
      <c r="H149" s="103" t="s">
        <v>1501</v>
      </c>
      <c r="I149" s="105" t="s">
        <v>1502</v>
      </c>
      <c r="J149" s="79">
        <v>1</v>
      </c>
      <c r="K149" s="86">
        <v>43040</v>
      </c>
      <c r="L149" s="86">
        <v>43099</v>
      </c>
      <c r="M149" s="87">
        <f t="shared" si="101"/>
        <v>8.4285714285714288</v>
      </c>
      <c r="N149" s="79" t="s">
        <v>1482</v>
      </c>
      <c r="O149" s="85">
        <v>1</v>
      </c>
      <c r="P149" s="79"/>
      <c r="Q149" s="88">
        <f t="shared" si="94"/>
        <v>100</v>
      </c>
      <c r="R149" s="89">
        <f t="shared" si="95"/>
        <v>8.4285714285714288</v>
      </c>
      <c r="S149" s="89">
        <f t="shared" si="96"/>
        <v>8.4285714285714288</v>
      </c>
      <c r="T149" s="89">
        <f t="shared" si="97"/>
        <v>8.4285714285714288</v>
      </c>
      <c r="U149" s="90" t="str">
        <f t="shared" si="91"/>
        <v>SI</v>
      </c>
      <c r="V149" s="91" t="str">
        <f t="shared" si="92"/>
        <v>CUMPLIDO</v>
      </c>
      <c r="W149" s="91" t="str">
        <f t="shared" si="79"/>
        <v>CUMPLIDO</v>
      </c>
      <c r="X149" s="92" t="s">
        <v>711</v>
      </c>
      <c r="Y149" s="92" t="s">
        <v>725</v>
      </c>
      <c r="Z149" s="92">
        <f t="shared" si="81"/>
        <v>1</v>
      </c>
      <c r="AA149" s="92" t="str">
        <f t="shared" si="89"/>
        <v>H14R16 - 1</v>
      </c>
      <c r="AB149" s="60">
        <f t="shared" si="98"/>
        <v>5</v>
      </c>
      <c r="AC149" s="60">
        <f t="shared" si="99"/>
        <v>5</v>
      </c>
      <c r="AD149" s="60" t="str">
        <f t="shared" si="93"/>
        <v>H14R16.</v>
      </c>
      <c r="AE149" s="60" t="str">
        <f t="shared" si="100"/>
        <v>H14R16</v>
      </c>
      <c r="AF149" s="68"/>
      <c r="AG149" s="68"/>
      <c r="AH149" s="68"/>
      <c r="AI149" s="15"/>
      <c r="AJ149" s="15"/>
      <c r="AK149" s="15"/>
      <c r="AL149" s="15"/>
      <c r="AM149" s="15"/>
      <c r="AN149" s="15"/>
      <c r="AO149" s="15"/>
    </row>
    <row r="150" spans="1:41" s="2" customFormat="1" ht="249.95" customHeight="1" x14ac:dyDescent="0.2">
      <c r="A150" s="79">
        <v>133</v>
      </c>
      <c r="B150" s="90">
        <v>149</v>
      </c>
      <c r="C150" s="109" t="s">
        <v>2528</v>
      </c>
      <c r="D150" s="101">
        <v>1405004</v>
      </c>
      <c r="E150" s="102" t="s">
        <v>2621</v>
      </c>
      <c r="F150" s="103" t="s">
        <v>2607</v>
      </c>
      <c r="G150" s="103" t="s">
        <v>1503</v>
      </c>
      <c r="H150" s="103" t="s">
        <v>1504</v>
      </c>
      <c r="I150" s="105" t="s">
        <v>1499</v>
      </c>
      <c r="J150" s="79">
        <v>1</v>
      </c>
      <c r="K150" s="86">
        <v>43040</v>
      </c>
      <c r="L150" s="86">
        <v>43099</v>
      </c>
      <c r="M150" s="87">
        <f t="shared" si="101"/>
        <v>8.4285714285714288</v>
      </c>
      <c r="N150" s="79" t="s">
        <v>1482</v>
      </c>
      <c r="O150" s="85">
        <v>1</v>
      </c>
      <c r="P150" s="79"/>
      <c r="Q150" s="88">
        <f t="shared" si="94"/>
        <v>100</v>
      </c>
      <c r="R150" s="89">
        <f t="shared" si="95"/>
        <v>8.4285714285714288</v>
      </c>
      <c r="S150" s="89">
        <f t="shared" si="96"/>
        <v>8.4285714285714288</v>
      </c>
      <c r="T150" s="89">
        <f t="shared" si="97"/>
        <v>8.4285714285714288</v>
      </c>
      <c r="U150" s="90" t="str">
        <f t="shared" si="91"/>
        <v>SI</v>
      </c>
      <c r="V150" s="91" t="str">
        <f t="shared" si="92"/>
        <v>CUMPLIDO</v>
      </c>
      <c r="W150" s="91" t="str">
        <f t="shared" si="79"/>
        <v>CUMPLIDO</v>
      </c>
      <c r="X150" s="92" t="s">
        <v>711</v>
      </c>
      <c r="Y150" s="92" t="s">
        <v>726</v>
      </c>
      <c r="Z150" s="92">
        <f t="shared" si="81"/>
        <v>1</v>
      </c>
      <c r="AA150" s="92" t="str">
        <f t="shared" si="89"/>
        <v>H15R16 - 1</v>
      </c>
      <c r="AB150" s="60">
        <f t="shared" si="98"/>
        <v>5</v>
      </c>
      <c r="AC150" s="60">
        <f t="shared" si="99"/>
        <v>5</v>
      </c>
      <c r="AD150" s="60" t="str">
        <f t="shared" si="93"/>
        <v>H15R16.</v>
      </c>
      <c r="AE150" s="60" t="str">
        <f t="shared" si="100"/>
        <v>H15R16</v>
      </c>
      <c r="AF150" s="68"/>
      <c r="AG150" s="68"/>
      <c r="AH150" s="68"/>
      <c r="AI150" s="15"/>
      <c r="AJ150" s="15"/>
      <c r="AK150" s="15"/>
      <c r="AL150" s="15"/>
      <c r="AM150" s="15"/>
      <c r="AN150" s="15"/>
      <c r="AO150" s="15"/>
    </row>
    <row r="151" spans="1:41" s="2" customFormat="1" ht="249.95" customHeight="1" x14ac:dyDescent="0.2">
      <c r="A151" s="79">
        <v>134</v>
      </c>
      <c r="B151" s="90">
        <v>150</v>
      </c>
      <c r="C151" s="109" t="s">
        <v>2527</v>
      </c>
      <c r="D151" s="101">
        <v>1405004</v>
      </c>
      <c r="E151" s="102" t="s">
        <v>2609</v>
      </c>
      <c r="F151" s="103" t="s">
        <v>2608</v>
      </c>
      <c r="G151" s="103" t="s">
        <v>1977</v>
      </c>
      <c r="H151" s="103" t="s">
        <v>1978</v>
      </c>
      <c r="I151" s="105" t="s">
        <v>1979</v>
      </c>
      <c r="J151" s="79">
        <v>1</v>
      </c>
      <c r="K151" s="86">
        <v>43040</v>
      </c>
      <c r="L151" s="86">
        <v>43099</v>
      </c>
      <c r="M151" s="87">
        <f t="shared" si="101"/>
        <v>8.4285714285714288</v>
      </c>
      <c r="N151" s="79" t="s">
        <v>1482</v>
      </c>
      <c r="O151" s="85">
        <v>1</v>
      </c>
      <c r="P151" s="79"/>
      <c r="Q151" s="88">
        <f t="shared" si="94"/>
        <v>100</v>
      </c>
      <c r="R151" s="89">
        <f t="shared" si="95"/>
        <v>8.4285714285714288</v>
      </c>
      <c r="S151" s="89">
        <f t="shared" si="96"/>
        <v>8.4285714285714288</v>
      </c>
      <c r="T151" s="89">
        <f t="shared" si="97"/>
        <v>8.4285714285714288</v>
      </c>
      <c r="U151" s="90" t="str">
        <f t="shared" si="91"/>
        <v>SI</v>
      </c>
      <c r="V151" s="91" t="str">
        <f t="shared" si="92"/>
        <v>CUMPLIDO</v>
      </c>
      <c r="W151" s="91" t="str">
        <f t="shared" si="79"/>
        <v>CUMPLIDO</v>
      </c>
      <c r="X151" s="92" t="s">
        <v>711</v>
      </c>
      <c r="Y151" s="92" t="s">
        <v>727</v>
      </c>
      <c r="Z151" s="92">
        <f t="shared" si="81"/>
        <v>1</v>
      </c>
      <c r="AA151" s="92" t="str">
        <f t="shared" si="89"/>
        <v>H16R16 - 1</v>
      </c>
      <c r="AB151" s="60">
        <f t="shared" si="98"/>
        <v>5</v>
      </c>
      <c r="AC151" s="60">
        <f t="shared" si="99"/>
        <v>5</v>
      </c>
      <c r="AD151" s="60" t="str">
        <f t="shared" si="93"/>
        <v>H16R16.</v>
      </c>
      <c r="AE151" s="60" t="str">
        <f t="shared" si="100"/>
        <v>H16R16</v>
      </c>
      <c r="AF151" s="68"/>
      <c r="AG151" s="68"/>
      <c r="AH151" s="68"/>
      <c r="AI151" s="15"/>
      <c r="AJ151" s="15"/>
      <c r="AK151" s="15"/>
      <c r="AL151" s="15"/>
      <c r="AM151" s="15"/>
      <c r="AN151" s="15"/>
      <c r="AO151" s="15"/>
    </row>
    <row r="152" spans="1:41" s="2" customFormat="1" ht="249.95" customHeight="1" x14ac:dyDescent="0.2">
      <c r="A152" s="79">
        <f t="shared" ref="A152:A157" si="102">A151+1</f>
        <v>135</v>
      </c>
      <c r="B152" s="90">
        <v>151</v>
      </c>
      <c r="C152" s="109" t="s">
        <v>2527</v>
      </c>
      <c r="D152" s="101">
        <v>1405004</v>
      </c>
      <c r="E152" s="102" t="s">
        <v>2610</v>
      </c>
      <c r="F152" s="103" t="s">
        <v>2611</v>
      </c>
      <c r="G152" s="103" t="s">
        <v>1505</v>
      </c>
      <c r="H152" s="103" t="s">
        <v>1506</v>
      </c>
      <c r="I152" s="105" t="s">
        <v>1502</v>
      </c>
      <c r="J152" s="79">
        <v>1</v>
      </c>
      <c r="K152" s="86">
        <v>43040</v>
      </c>
      <c r="L152" s="86">
        <v>43099</v>
      </c>
      <c r="M152" s="87">
        <f t="shared" si="101"/>
        <v>8.4285714285714288</v>
      </c>
      <c r="N152" s="79" t="s">
        <v>1482</v>
      </c>
      <c r="O152" s="85">
        <v>1</v>
      </c>
      <c r="P152" s="79"/>
      <c r="Q152" s="88">
        <f t="shared" si="94"/>
        <v>100</v>
      </c>
      <c r="R152" s="89">
        <f t="shared" si="95"/>
        <v>8.4285714285714288</v>
      </c>
      <c r="S152" s="89">
        <f t="shared" si="96"/>
        <v>8.4285714285714288</v>
      </c>
      <c r="T152" s="89">
        <f t="shared" si="97"/>
        <v>8.4285714285714288</v>
      </c>
      <c r="U152" s="90" t="str">
        <f t="shared" si="91"/>
        <v>SI</v>
      </c>
      <c r="V152" s="91" t="str">
        <f t="shared" si="92"/>
        <v>CUMPLIDO</v>
      </c>
      <c r="W152" s="91" t="str">
        <f t="shared" si="79"/>
        <v>CUMPLIDO</v>
      </c>
      <c r="X152" s="92" t="s">
        <v>711</v>
      </c>
      <c r="Y152" s="92" t="s">
        <v>728</v>
      </c>
      <c r="Z152" s="92">
        <f t="shared" si="81"/>
        <v>1</v>
      </c>
      <c r="AA152" s="92" t="str">
        <f t="shared" si="89"/>
        <v>H17R16 - 1</v>
      </c>
      <c r="AB152" s="60">
        <f t="shared" si="98"/>
        <v>5</v>
      </c>
      <c r="AC152" s="60">
        <f t="shared" si="99"/>
        <v>5</v>
      </c>
      <c r="AD152" s="60" t="str">
        <f t="shared" si="93"/>
        <v>H17R16.</v>
      </c>
      <c r="AE152" s="60" t="str">
        <f t="shared" si="100"/>
        <v>H17R16</v>
      </c>
      <c r="AF152" s="68"/>
      <c r="AG152" s="68"/>
      <c r="AH152" s="68"/>
      <c r="AI152" s="15"/>
      <c r="AJ152" s="15"/>
      <c r="AK152" s="15"/>
      <c r="AL152" s="15"/>
      <c r="AM152" s="15"/>
      <c r="AN152" s="15"/>
      <c r="AO152" s="15"/>
    </row>
    <row r="153" spans="1:41" s="2" customFormat="1" ht="249.95" customHeight="1" x14ac:dyDescent="0.2">
      <c r="A153" s="79">
        <f t="shared" si="102"/>
        <v>136</v>
      </c>
      <c r="B153" s="90">
        <v>152</v>
      </c>
      <c r="C153" s="109" t="s">
        <v>2528</v>
      </c>
      <c r="D153" s="101">
        <v>1405004</v>
      </c>
      <c r="E153" s="102" t="s">
        <v>2612</v>
      </c>
      <c r="F153" s="103" t="s">
        <v>2613</v>
      </c>
      <c r="G153" s="103" t="s">
        <v>1507</v>
      </c>
      <c r="H153" s="103" t="s">
        <v>1508</v>
      </c>
      <c r="I153" s="105" t="s">
        <v>1509</v>
      </c>
      <c r="J153" s="79">
        <v>1</v>
      </c>
      <c r="K153" s="86">
        <v>43040</v>
      </c>
      <c r="L153" s="86">
        <v>43099</v>
      </c>
      <c r="M153" s="87">
        <f t="shared" si="101"/>
        <v>8.4285714285714288</v>
      </c>
      <c r="N153" s="79" t="s">
        <v>1482</v>
      </c>
      <c r="O153" s="85">
        <v>1</v>
      </c>
      <c r="P153" s="79"/>
      <c r="Q153" s="88">
        <f t="shared" si="94"/>
        <v>100</v>
      </c>
      <c r="R153" s="89">
        <f t="shared" si="95"/>
        <v>8.4285714285714288</v>
      </c>
      <c r="S153" s="89">
        <f t="shared" si="96"/>
        <v>8.4285714285714288</v>
      </c>
      <c r="T153" s="89">
        <f t="shared" si="97"/>
        <v>8.4285714285714288</v>
      </c>
      <c r="U153" s="90" t="str">
        <f t="shared" si="91"/>
        <v>SI</v>
      </c>
      <c r="V153" s="91" t="str">
        <f t="shared" si="92"/>
        <v>CUMPLIDO</v>
      </c>
      <c r="W153" s="91" t="str">
        <f t="shared" si="79"/>
        <v>CUMPLIDO</v>
      </c>
      <c r="X153" s="92" t="s">
        <v>711</v>
      </c>
      <c r="Y153" s="92" t="s">
        <v>729</v>
      </c>
      <c r="Z153" s="92">
        <f t="shared" si="81"/>
        <v>1</v>
      </c>
      <c r="AA153" s="92" t="str">
        <f t="shared" si="89"/>
        <v>H18R16 - 1</v>
      </c>
      <c r="AB153" s="60">
        <f t="shared" si="98"/>
        <v>5</v>
      </c>
      <c r="AC153" s="60">
        <f t="shared" si="99"/>
        <v>5</v>
      </c>
      <c r="AD153" s="60" t="str">
        <f t="shared" si="93"/>
        <v>H18R16.</v>
      </c>
      <c r="AE153" s="60" t="str">
        <f t="shared" si="100"/>
        <v>H18R16</v>
      </c>
      <c r="AF153" s="68"/>
      <c r="AG153" s="68"/>
      <c r="AH153" s="68"/>
      <c r="AI153" s="15"/>
      <c r="AJ153" s="15"/>
      <c r="AK153" s="15"/>
      <c r="AL153" s="15"/>
      <c r="AM153" s="15"/>
      <c r="AN153" s="15"/>
      <c r="AO153" s="15"/>
    </row>
    <row r="154" spans="1:41" s="2" customFormat="1" ht="249.95" customHeight="1" x14ac:dyDescent="0.2">
      <c r="A154" s="79">
        <f t="shared" si="102"/>
        <v>137</v>
      </c>
      <c r="B154" s="90">
        <v>153</v>
      </c>
      <c r="C154" s="109" t="s">
        <v>2528</v>
      </c>
      <c r="D154" s="101">
        <v>1405004</v>
      </c>
      <c r="E154" s="102" t="s">
        <v>2614</v>
      </c>
      <c r="F154" s="103" t="s">
        <v>2615</v>
      </c>
      <c r="G154" s="103" t="s">
        <v>1510</v>
      </c>
      <c r="H154" s="103" t="s">
        <v>1511</v>
      </c>
      <c r="I154" s="105" t="s">
        <v>1502</v>
      </c>
      <c r="J154" s="79">
        <v>1</v>
      </c>
      <c r="K154" s="86">
        <v>43040</v>
      </c>
      <c r="L154" s="86">
        <v>43099</v>
      </c>
      <c r="M154" s="87">
        <f t="shared" si="101"/>
        <v>8.4285714285714288</v>
      </c>
      <c r="N154" s="79" t="s">
        <v>1482</v>
      </c>
      <c r="O154" s="85">
        <v>1</v>
      </c>
      <c r="P154" s="79"/>
      <c r="Q154" s="88">
        <f t="shared" si="94"/>
        <v>100</v>
      </c>
      <c r="R154" s="89">
        <f t="shared" si="95"/>
        <v>8.4285714285714288</v>
      </c>
      <c r="S154" s="89">
        <f t="shared" si="96"/>
        <v>8.4285714285714288</v>
      </c>
      <c r="T154" s="89">
        <f t="shared" si="97"/>
        <v>8.4285714285714288</v>
      </c>
      <c r="U154" s="90" t="str">
        <f t="shared" si="91"/>
        <v>SI</v>
      </c>
      <c r="V154" s="91" t="str">
        <f t="shared" si="92"/>
        <v>CUMPLIDO</v>
      </c>
      <c r="W154" s="91" t="str">
        <f t="shared" si="79"/>
        <v>CUMPLIDO</v>
      </c>
      <c r="X154" s="92" t="s">
        <v>711</v>
      </c>
      <c r="Y154" s="92" t="s">
        <v>730</v>
      </c>
      <c r="Z154" s="92">
        <f t="shared" si="81"/>
        <v>1</v>
      </c>
      <c r="AA154" s="92" t="str">
        <f t="shared" si="89"/>
        <v>H19R16 - 1</v>
      </c>
      <c r="AB154" s="60">
        <f t="shared" si="98"/>
        <v>5</v>
      </c>
      <c r="AC154" s="60">
        <f t="shared" si="99"/>
        <v>5</v>
      </c>
      <c r="AD154" s="60" t="str">
        <f t="shared" si="93"/>
        <v>H19R16.</v>
      </c>
      <c r="AE154" s="60" t="str">
        <f t="shared" si="100"/>
        <v>H19R16</v>
      </c>
      <c r="AF154" s="68"/>
      <c r="AG154" s="68"/>
      <c r="AH154" s="68"/>
      <c r="AI154" s="15"/>
      <c r="AJ154" s="15"/>
      <c r="AK154" s="15"/>
      <c r="AL154" s="15"/>
      <c r="AM154" s="15"/>
      <c r="AN154" s="15"/>
      <c r="AO154" s="15"/>
    </row>
    <row r="155" spans="1:41" s="2" customFormat="1" ht="249.95" customHeight="1" x14ac:dyDescent="0.2">
      <c r="A155" s="79">
        <f t="shared" si="102"/>
        <v>138</v>
      </c>
      <c r="B155" s="90">
        <v>154</v>
      </c>
      <c r="C155" s="109" t="s">
        <v>2528</v>
      </c>
      <c r="D155" s="101">
        <v>1405004</v>
      </c>
      <c r="E155" s="102" t="s">
        <v>2056</v>
      </c>
      <c r="F155" s="103" t="s">
        <v>593</v>
      </c>
      <c r="G155" s="103" t="s">
        <v>1980</v>
      </c>
      <c r="H155" s="103" t="s">
        <v>1512</v>
      </c>
      <c r="I155" s="105" t="s">
        <v>1513</v>
      </c>
      <c r="J155" s="79">
        <v>1</v>
      </c>
      <c r="K155" s="86">
        <v>43040</v>
      </c>
      <c r="L155" s="86">
        <v>43099</v>
      </c>
      <c r="M155" s="87">
        <f t="shared" si="101"/>
        <v>8.4285714285714288</v>
      </c>
      <c r="N155" s="79" t="s">
        <v>1482</v>
      </c>
      <c r="O155" s="85">
        <v>1</v>
      </c>
      <c r="P155" s="79"/>
      <c r="Q155" s="88">
        <f t="shared" si="94"/>
        <v>100</v>
      </c>
      <c r="R155" s="89">
        <f t="shared" si="95"/>
        <v>8.4285714285714288</v>
      </c>
      <c r="S155" s="89">
        <f t="shared" si="96"/>
        <v>8.4285714285714288</v>
      </c>
      <c r="T155" s="89">
        <f t="shared" si="97"/>
        <v>8.4285714285714288</v>
      </c>
      <c r="U155" s="90" t="str">
        <f t="shared" si="91"/>
        <v>SI</v>
      </c>
      <c r="V155" s="91" t="str">
        <f t="shared" si="92"/>
        <v>CUMPLIDO</v>
      </c>
      <c r="W155" s="91" t="str">
        <f t="shared" si="79"/>
        <v>CUMPLIDO</v>
      </c>
      <c r="X155" s="92" t="s">
        <v>711</v>
      </c>
      <c r="Y155" s="92" t="s">
        <v>731</v>
      </c>
      <c r="Z155" s="92">
        <f t="shared" si="81"/>
        <v>1</v>
      </c>
      <c r="AA155" s="92" t="str">
        <f t="shared" si="89"/>
        <v>H20R16 - 1</v>
      </c>
      <c r="AB155" s="60">
        <f t="shared" si="98"/>
        <v>5</v>
      </c>
      <c r="AC155" s="60">
        <f t="shared" si="99"/>
        <v>5</v>
      </c>
      <c r="AD155" s="60" t="str">
        <f t="shared" si="93"/>
        <v>H20R16.</v>
      </c>
      <c r="AE155" s="60" t="str">
        <f t="shared" si="100"/>
        <v>H20R16</v>
      </c>
      <c r="AF155" s="68"/>
      <c r="AG155" s="68"/>
      <c r="AH155" s="68"/>
      <c r="AI155" s="15"/>
      <c r="AJ155" s="15"/>
      <c r="AK155" s="15"/>
      <c r="AL155" s="15"/>
      <c r="AM155" s="15"/>
      <c r="AN155" s="15"/>
      <c r="AO155" s="15"/>
    </row>
    <row r="156" spans="1:41" s="2" customFormat="1" ht="249.95" customHeight="1" x14ac:dyDescent="0.2">
      <c r="A156" s="79">
        <f t="shared" si="102"/>
        <v>139</v>
      </c>
      <c r="B156" s="90">
        <v>155</v>
      </c>
      <c r="C156" s="109" t="s">
        <v>2527</v>
      </c>
      <c r="D156" s="101">
        <v>1405004</v>
      </c>
      <c r="E156" s="102" t="s">
        <v>2616</v>
      </c>
      <c r="F156" s="103" t="s">
        <v>2617</v>
      </c>
      <c r="G156" s="103" t="s">
        <v>2827</v>
      </c>
      <c r="H156" s="103" t="s">
        <v>1514</v>
      </c>
      <c r="I156" s="105" t="s">
        <v>1502</v>
      </c>
      <c r="J156" s="107">
        <v>1</v>
      </c>
      <c r="K156" s="86">
        <v>43040</v>
      </c>
      <c r="L156" s="86">
        <v>43099</v>
      </c>
      <c r="M156" s="87">
        <f t="shared" si="101"/>
        <v>8.4285714285714288</v>
      </c>
      <c r="N156" s="79" t="s">
        <v>1482</v>
      </c>
      <c r="O156" s="85">
        <v>1</v>
      </c>
      <c r="P156" s="79"/>
      <c r="Q156" s="88">
        <f t="shared" si="94"/>
        <v>100</v>
      </c>
      <c r="R156" s="89">
        <f t="shared" si="95"/>
        <v>8.4285714285714288</v>
      </c>
      <c r="S156" s="89">
        <f t="shared" si="96"/>
        <v>8.4285714285714288</v>
      </c>
      <c r="T156" s="89">
        <f t="shared" si="97"/>
        <v>8.4285714285714288</v>
      </c>
      <c r="U156" s="90" t="str">
        <f t="shared" si="91"/>
        <v>SI</v>
      </c>
      <c r="V156" s="91" t="str">
        <f t="shared" si="92"/>
        <v>CUMPLIDO</v>
      </c>
      <c r="W156" s="91" t="str">
        <f t="shared" si="79"/>
        <v>CUMPLIDO</v>
      </c>
      <c r="X156" s="92" t="s">
        <v>711</v>
      </c>
      <c r="Y156" s="92" t="s">
        <v>732</v>
      </c>
      <c r="Z156" s="92">
        <f t="shared" si="81"/>
        <v>1</v>
      </c>
      <c r="AA156" s="92" t="str">
        <f t="shared" si="89"/>
        <v>H21R16 - 1</v>
      </c>
      <c r="AB156" s="60">
        <f t="shared" si="98"/>
        <v>5</v>
      </c>
      <c r="AC156" s="60">
        <f t="shared" si="99"/>
        <v>5</v>
      </c>
      <c r="AD156" s="60" t="str">
        <f t="shared" si="93"/>
        <v>H21R16.</v>
      </c>
      <c r="AE156" s="60" t="str">
        <f t="shared" si="100"/>
        <v>H21R16</v>
      </c>
      <c r="AF156" s="68"/>
      <c r="AG156" s="68"/>
      <c r="AH156" s="68"/>
      <c r="AI156" s="15"/>
      <c r="AJ156" s="15"/>
      <c r="AK156" s="15"/>
      <c r="AL156" s="15"/>
      <c r="AM156" s="15"/>
      <c r="AN156" s="15"/>
      <c r="AO156" s="15"/>
    </row>
    <row r="157" spans="1:41" s="2" customFormat="1" ht="249.95" customHeight="1" x14ac:dyDescent="0.2">
      <c r="A157" s="79">
        <f t="shared" si="102"/>
        <v>140</v>
      </c>
      <c r="B157" s="90">
        <v>156</v>
      </c>
      <c r="C157" s="109" t="s">
        <v>2527</v>
      </c>
      <c r="D157" s="101">
        <v>1405004</v>
      </c>
      <c r="E157" s="102" t="s">
        <v>2057</v>
      </c>
      <c r="F157" s="103" t="s">
        <v>594</v>
      </c>
      <c r="G157" s="103" t="s">
        <v>1240</v>
      </c>
      <c r="H157" s="103" t="s">
        <v>1238</v>
      </c>
      <c r="I157" s="105" t="s">
        <v>1239</v>
      </c>
      <c r="J157" s="79">
        <v>2</v>
      </c>
      <c r="K157" s="86">
        <v>43040</v>
      </c>
      <c r="L157" s="86">
        <v>43403</v>
      </c>
      <c r="M157" s="87">
        <f t="shared" si="101"/>
        <v>51.857142857142854</v>
      </c>
      <c r="N157" s="79" t="s">
        <v>1236</v>
      </c>
      <c r="O157" s="85">
        <v>0</v>
      </c>
      <c r="P157" s="79"/>
      <c r="Q157" s="88">
        <f t="shared" si="94"/>
        <v>0</v>
      </c>
      <c r="R157" s="89">
        <f t="shared" si="95"/>
        <v>0</v>
      </c>
      <c r="S157" s="89">
        <f t="shared" si="96"/>
        <v>0</v>
      </c>
      <c r="T157" s="89">
        <f t="shared" si="97"/>
        <v>51.857142857142854</v>
      </c>
      <c r="U157" s="90" t="str">
        <f t="shared" si="91"/>
        <v>NO</v>
      </c>
      <c r="V157" s="91" t="str">
        <f t="shared" si="92"/>
        <v>VENCIDO</v>
      </c>
      <c r="W157" s="91" t="str">
        <f t="shared" si="79"/>
        <v>VENCIDO</v>
      </c>
      <c r="X157" s="92" t="s">
        <v>711</v>
      </c>
      <c r="Y157" s="92" t="s">
        <v>733</v>
      </c>
      <c r="Z157" s="92">
        <f t="shared" si="81"/>
        <v>1</v>
      </c>
      <c r="AA157" s="92" t="str">
        <f t="shared" si="89"/>
        <v>H22R16 - 1</v>
      </c>
      <c r="AB157" s="60">
        <f t="shared" si="98"/>
        <v>1</v>
      </c>
      <c r="AC157" s="60">
        <f t="shared" si="99"/>
        <v>1</v>
      </c>
      <c r="AD157" s="60" t="str">
        <f t="shared" si="93"/>
        <v>H22R16.</v>
      </c>
      <c r="AE157" s="60" t="str">
        <f t="shared" si="100"/>
        <v>H22R16</v>
      </c>
      <c r="AF157" s="68"/>
      <c r="AG157" s="68"/>
      <c r="AH157" s="68"/>
      <c r="AI157" s="15"/>
      <c r="AJ157" s="15"/>
      <c r="AK157" s="15"/>
      <c r="AL157" s="15"/>
      <c r="AM157" s="15"/>
      <c r="AN157" s="15"/>
      <c r="AO157" s="15"/>
    </row>
    <row r="158" spans="1:41" s="2" customFormat="1" ht="249.95" customHeight="1" x14ac:dyDescent="0.2">
      <c r="A158" s="79"/>
      <c r="B158" s="90">
        <v>157</v>
      </c>
      <c r="C158" s="109"/>
      <c r="D158" s="101">
        <v>1405004</v>
      </c>
      <c r="E158" s="102" t="s">
        <v>2058</v>
      </c>
      <c r="F158" s="103" t="s">
        <v>594</v>
      </c>
      <c r="G158" s="103" t="s">
        <v>1872</v>
      </c>
      <c r="H158" s="103" t="s">
        <v>1241</v>
      </c>
      <c r="I158" s="105" t="s">
        <v>1242</v>
      </c>
      <c r="J158" s="79">
        <v>1</v>
      </c>
      <c r="K158" s="86">
        <v>43040</v>
      </c>
      <c r="L158" s="86">
        <v>43250</v>
      </c>
      <c r="M158" s="87">
        <f t="shared" si="101"/>
        <v>30</v>
      </c>
      <c r="N158" s="79" t="s">
        <v>1236</v>
      </c>
      <c r="O158" s="85">
        <v>1</v>
      </c>
      <c r="P158" s="79"/>
      <c r="Q158" s="88">
        <f t="shared" si="94"/>
        <v>100</v>
      </c>
      <c r="R158" s="89">
        <f t="shared" si="95"/>
        <v>30</v>
      </c>
      <c r="S158" s="89">
        <f t="shared" si="96"/>
        <v>30</v>
      </c>
      <c r="T158" s="89">
        <f t="shared" si="97"/>
        <v>30</v>
      </c>
      <c r="U158" s="90" t="str">
        <f t="shared" si="91"/>
        <v>NO</v>
      </c>
      <c r="V158" s="91" t="str">
        <f t="shared" si="92"/>
        <v>CUMPLIDO</v>
      </c>
      <c r="W158" s="91" t="str">
        <f t="shared" si="79"/>
        <v/>
      </c>
      <c r="X158" s="92" t="s">
        <v>711</v>
      </c>
      <c r="Y158" s="92" t="s">
        <v>733</v>
      </c>
      <c r="Z158" s="92">
        <f t="shared" si="81"/>
        <v>2</v>
      </c>
      <c r="AA158" s="92" t="str">
        <f t="shared" si="89"/>
        <v>H22R16 - 2</v>
      </c>
      <c r="AB158" s="60">
        <f t="shared" si="98"/>
        <v>5</v>
      </c>
      <c r="AC158" s="60">
        <f t="shared" si="99"/>
        <v>5</v>
      </c>
      <c r="AD158" s="60" t="str">
        <f t="shared" si="93"/>
        <v>H22R16.</v>
      </c>
      <c r="AE158" s="60" t="str">
        <f t="shared" si="100"/>
        <v>H22R16</v>
      </c>
      <c r="AF158" s="68"/>
      <c r="AG158" s="68"/>
      <c r="AH158" s="68"/>
      <c r="AI158" s="15"/>
      <c r="AJ158" s="15"/>
      <c r="AK158" s="15"/>
      <c r="AL158" s="15"/>
      <c r="AM158" s="15"/>
      <c r="AN158" s="15"/>
      <c r="AO158" s="15"/>
    </row>
    <row r="159" spans="1:41" s="2" customFormat="1" ht="249.95" customHeight="1" x14ac:dyDescent="0.2">
      <c r="A159" s="79">
        <v>141</v>
      </c>
      <c r="B159" s="90">
        <v>158</v>
      </c>
      <c r="C159" s="109" t="s">
        <v>2527</v>
      </c>
      <c r="D159" s="101">
        <v>1405004</v>
      </c>
      <c r="E159" s="102" t="s">
        <v>2059</v>
      </c>
      <c r="F159" s="103" t="s">
        <v>595</v>
      </c>
      <c r="G159" s="103" t="s">
        <v>1515</v>
      </c>
      <c r="H159" s="103" t="s">
        <v>1517</v>
      </c>
      <c r="I159" s="105" t="s">
        <v>1502</v>
      </c>
      <c r="J159" s="79">
        <v>1</v>
      </c>
      <c r="K159" s="86">
        <v>43040</v>
      </c>
      <c r="L159" s="86">
        <v>43099</v>
      </c>
      <c r="M159" s="87">
        <f t="shared" si="101"/>
        <v>8.4285714285714288</v>
      </c>
      <c r="N159" s="79" t="s">
        <v>1482</v>
      </c>
      <c r="O159" s="85">
        <v>1</v>
      </c>
      <c r="P159" s="79"/>
      <c r="Q159" s="88">
        <f t="shared" si="94"/>
        <v>100</v>
      </c>
      <c r="R159" s="89">
        <f t="shared" si="95"/>
        <v>8.4285714285714288</v>
      </c>
      <c r="S159" s="89">
        <f t="shared" si="96"/>
        <v>8.4285714285714288</v>
      </c>
      <c r="T159" s="89">
        <f t="shared" si="97"/>
        <v>8.4285714285714288</v>
      </c>
      <c r="U159" s="90" t="str">
        <f t="shared" si="91"/>
        <v>SI</v>
      </c>
      <c r="V159" s="91" t="str">
        <f t="shared" si="92"/>
        <v>CUMPLIDO</v>
      </c>
      <c r="W159" s="91" t="str">
        <f t="shared" si="79"/>
        <v>CUMPLIDO</v>
      </c>
      <c r="X159" s="92" t="s">
        <v>711</v>
      </c>
      <c r="Y159" s="92" t="s">
        <v>734</v>
      </c>
      <c r="Z159" s="92">
        <f t="shared" si="81"/>
        <v>1</v>
      </c>
      <c r="AA159" s="92" t="str">
        <f t="shared" si="89"/>
        <v>H23R16 - 1</v>
      </c>
      <c r="AB159" s="60">
        <f t="shared" si="98"/>
        <v>5</v>
      </c>
      <c r="AC159" s="60">
        <f t="shared" si="99"/>
        <v>5</v>
      </c>
      <c r="AD159" s="60" t="str">
        <f t="shared" si="93"/>
        <v>H23R16.</v>
      </c>
      <c r="AE159" s="60" t="str">
        <f t="shared" si="100"/>
        <v>H23R16</v>
      </c>
      <c r="AF159" s="68"/>
      <c r="AG159" s="68"/>
      <c r="AH159" s="68"/>
      <c r="AI159" s="15"/>
      <c r="AJ159" s="15"/>
      <c r="AK159" s="15"/>
      <c r="AL159" s="15"/>
      <c r="AM159" s="15"/>
      <c r="AN159" s="15"/>
      <c r="AO159" s="15"/>
    </row>
    <row r="160" spans="1:41" s="2" customFormat="1" ht="249.95" customHeight="1" x14ac:dyDescent="0.2">
      <c r="A160" s="79">
        <v>142</v>
      </c>
      <c r="B160" s="90">
        <v>159</v>
      </c>
      <c r="C160" s="109" t="s">
        <v>2528</v>
      </c>
      <c r="D160" s="101">
        <v>1405004</v>
      </c>
      <c r="E160" s="102" t="s">
        <v>2060</v>
      </c>
      <c r="F160" s="103" t="s">
        <v>596</v>
      </c>
      <c r="G160" s="103" t="s">
        <v>1518</v>
      </c>
      <c r="H160" s="103" t="s">
        <v>1519</v>
      </c>
      <c r="I160" s="105" t="s">
        <v>1502</v>
      </c>
      <c r="J160" s="79">
        <v>1</v>
      </c>
      <c r="K160" s="86">
        <v>43040</v>
      </c>
      <c r="L160" s="86">
        <v>43099</v>
      </c>
      <c r="M160" s="87">
        <f t="shared" si="101"/>
        <v>8.4285714285714288</v>
      </c>
      <c r="N160" s="79" t="s">
        <v>1482</v>
      </c>
      <c r="O160" s="85">
        <v>1</v>
      </c>
      <c r="P160" s="79"/>
      <c r="Q160" s="88">
        <f t="shared" si="94"/>
        <v>100</v>
      </c>
      <c r="R160" s="89">
        <f t="shared" si="95"/>
        <v>8.4285714285714288</v>
      </c>
      <c r="S160" s="89">
        <f t="shared" si="96"/>
        <v>8.4285714285714288</v>
      </c>
      <c r="T160" s="89">
        <f t="shared" si="97"/>
        <v>8.4285714285714288</v>
      </c>
      <c r="U160" s="90" t="str">
        <f t="shared" si="91"/>
        <v>SI</v>
      </c>
      <c r="V160" s="91" t="str">
        <f t="shared" si="92"/>
        <v>CUMPLIDO</v>
      </c>
      <c r="W160" s="91" t="str">
        <f t="shared" si="79"/>
        <v>CUMPLIDO</v>
      </c>
      <c r="X160" s="92" t="s">
        <v>711</v>
      </c>
      <c r="Y160" s="92" t="s">
        <v>735</v>
      </c>
      <c r="Z160" s="92">
        <f t="shared" si="81"/>
        <v>1</v>
      </c>
      <c r="AA160" s="92" t="str">
        <f t="shared" si="89"/>
        <v>H24R16 - 1</v>
      </c>
      <c r="AB160" s="60">
        <f t="shared" si="98"/>
        <v>5</v>
      </c>
      <c r="AC160" s="60">
        <f t="shared" si="99"/>
        <v>5</v>
      </c>
      <c r="AD160" s="60" t="str">
        <f t="shared" si="93"/>
        <v>H24R16.</v>
      </c>
      <c r="AE160" s="60" t="str">
        <f t="shared" si="100"/>
        <v>H24R16</v>
      </c>
      <c r="AF160" s="68"/>
      <c r="AG160" s="68"/>
      <c r="AH160" s="68"/>
      <c r="AI160" s="15"/>
      <c r="AJ160" s="15"/>
      <c r="AK160" s="15"/>
      <c r="AL160" s="15"/>
      <c r="AM160" s="15"/>
      <c r="AN160" s="15"/>
      <c r="AO160" s="15"/>
    </row>
    <row r="161" spans="1:41" s="2" customFormat="1" ht="249.95" customHeight="1" x14ac:dyDescent="0.2">
      <c r="A161" s="79">
        <v>143</v>
      </c>
      <c r="B161" s="90">
        <v>160</v>
      </c>
      <c r="C161" s="109" t="s">
        <v>2529</v>
      </c>
      <c r="D161" s="101">
        <v>1405004</v>
      </c>
      <c r="E161" s="102" t="s">
        <v>2247</v>
      </c>
      <c r="F161" s="103" t="s">
        <v>2248</v>
      </c>
      <c r="G161" s="103" t="s">
        <v>1520</v>
      </c>
      <c r="H161" s="103" t="s">
        <v>1516</v>
      </c>
      <c r="I161" s="105" t="s">
        <v>1521</v>
      </c>
      <c r="J161" s="79">
        <v>1</v>
      </c>
      <c r="K161" s="86">
        <v>43040</v>
      </c>
      <c r="L161" s="86">
        <v>43099</v>
      </c>
      <c r="M161" s="87">
        <f t="shared" si="101"/>
        <v>8.4285714285714288</v>
      </c>
      <c r="N161" s="79" t="s">
        <v>1482</v>
      </c>
      <c r="O161" s="85">
        <v>1</v>
      </c>
      <c r="P161" s="79"/>
      <c r="Q161" s="88">
        <f t="shared" si="94"/>
        <v>100</v>
      </c>
      <c r="R161" s="89">
        <f t="shared" si="95"/>
        <v>8.4285714285714288</v>
      </c>
      <c r="S161" s="89">
        <f t="shared" si="96"/>
        <v>8.4285714285714288</v>
      </c>
      <c r="T161" s="89">
        <f t="shared" si="97"/>
        <v>8.4285714285714288</v>
      </c>
      <c r="U161" s="90" t="str">
        <f t="shared" si="91"/>
        <v>SI</v>
      </c>
      <c r="V161" s="91" t="str">
        <f t="shared" si="92"/>
        <v>CUMPLIDO</v>
      </c>
      <c r="W161" s="91" t="str">
        <f t="shared" si="79"/>
        <v>CUMPLIDO</v>
      </c>
      <c r="X161" s="92" t="s">
        <v>711</v>
      </c>
      <c r="Y161" s="92" t="s">
        <v>736</v>
      </c>
      <c r="Z161" s="92">
        <f t="shared" si="81"/>
        <v>1</v>
      </c>
      <c r="AA161" s="92" t="str">
        <f t="shared" si="89"/>
        <v>H25R16 - 1</v>
      </c>
      <c r="AB161" s="60">
        <f t="shared" si="98"/>
        <v>5</v>
      </c>
      <c r="AC161" s="60">
        <f t="shared" si="99"/>
        <v>5</v>
      </c>
      <c r="AD161" s="60" t="str">
        <f t="shared" si="93"/>
        <v>H25R16.</v>
      </c>
      <c r="AE161" s="60" t="str">
        <f t="shared" si="100"/>
        <v>H25R16</v>
      </c>
      <c r="AF161" s="68"/>
      <c r="AG161" s="68"/>
      <c r="AH161" s="68"/>
      <c r="AI161" s="15"/>
      <c r="AJ161" s="15"/>
      <c r="AK161" s="15"/>
      <c r="AL161" s="15"/>
      <c r="AM161" s="15"/>
      <c r="AN161" s="15"/>
      <c r="AO161" s="15"/>
    </row>
    <row r="162" spans="1:41" s="2" customFormat="1" ht="249.95" customHeight="1" x14ac:dyDescent="0.2">
      <c r="A162" s="79">
        <v>144</v>
      </c>
      <c r="B162" s="90">
        <v>161</v>
      </c>
      <c r="C162" s="109" t="s">
        <v>2531</v>
      </c>
      <c r="D162" s="101">
        <v>1405004</v>
      </c>
      <c r="E162" s="102" t="s">
        <v>1407</v>
      </c>
      <c r="F162" s="103" t="s">
        <v>597</v>
      </c>
      <c r="G162" s="103" t="s">
        <v>1408</v>
      </c>
      <c r="H162" s="103" t="s">
        <v>1409</v>
      </c>
      <c r="I162" s="105" t="s">
        <v>9</v>
      </c>
      <c r="J162" s="79">
        <v>1</v>
      </c>
      <c r="K162" s="86">
        <v>43040</v>
      </c>
      <c r="L162" s="86">
        <v>43099</v>
      </c>
      <c r="M162" s="87">
        <f t="shared" si="101"/>
        <v>8.4285714285714288</v>
      </c>
      <c r="N162" s="79" t="s">
        <v>1406</v>
      </c>
      <c r="O162" s="85">
        <v>1</v>
      </c>
      <c r="P162" s="79"/>
      <c r="Q162" s="88">
        <f t="shared" si="94"/>
        <v>100</v>
      </c>
      <c r="R162" s="89">
        <f t="shared" si="95"/>
        <v>8.4285714285714288</v>
      </c>
      <c r="S162" s="89">
        <f t="shared" si="96"/>
        <v>8.4285714285714288</v>
      </c>
      <c r="T162" s="89">
        <f t="shared" si="97"/>
        <v>8.4285714285714288</v>
      </c>
      <c r="U162" s="90" t="str">
        <f t="shared" si="91"/>
        <v>SI</v>
      </c>
      <c r="V162" s="91" t="str">
        <f t="shared" si="92"/>
        <v>CUMPLIDO</v>
      </c>
      <c r="W162" s="91" t="str">
        <f t="shared" si="79"/>
        <v>CUMPLIDO</v>
      </c>
      <c r="X162" s="92" t="s">
        <v>711</v>
      </c>
      <c r="Y162" s="92" t="s">
        <v>737</v>
      </c>
      <c r="Z162" s="92">
        <f t="shared" si="81"/>
        <v>1</v>
      </c>
      <c r="AA162" s="92" t="str">
        <f t="shared" si="89"/>
        <v>H26R16 - 1</v>
      </c>
      <c r="AB162" s="60">
        <f t="shared" si="98"/>
        <v>5</v>
      </c>
      <c r="AC162" s="60">
        <f t="shared" si="99"/>
        <v>5</v>
      </c>
      <c r="AD162" s="60" t="str">
        <f t="shared" si="93"/>
        <v>H26R16.</v>
      </c>
      <c r="AE162" s="60" t="str">
        <f t="shared" si="100"/>
        <v>H26R16</v>
      </c>
      <c r="AF162" s="68"/>
      <c r="AG162" s="68"/>
      <c r="AH162" s="68"/>
      <c r="AI162" s="15"/>
      <c r="AJ162" s="15"/>
      <c r="AK162" s="15"/>
      <c r="AL162" s="15"/>
      <c r="AM162" s="15"/>
      <c r="AN162" s="15"/>
      <c r="AO162" s="15"/>
    </row>
    <row r="163" spans="1:41" s="2" customFormat="1" ht="249.95" customHeight="1" x14ac:dyDescent="0.2">
      <c r="A163" s="79">
        <v>145</v>
      </c>
      <c r="B163" s="90">
        <v>162</v>
      </c>
      <c r="C163" s="109" t="s">
        <v>2527</v>
      </c>
      <c r="D163" s="101">
        <v>1404001</v>
      </c>
      <c r="E163" s="102" t="s">
        <v>2061</v>
      </c>
      <c r="F163" s="103" t="s">
        <v>598</v>
      </c>
      <c r="G163" s="102" t="s">
        <v>1419</v>
      </c>
      <c r="H163" s="102" t="s">
        <v>1410</v>
      </c>
      <c r="I163" s="79" t="s">
        <v>1122</v>
      </c>
      <c r="J163" s="79">
        <v>2</v>
      </c>
      <c r="K163" s="86">
        <v>43040</v>
      </c>
      <c r="L163" s="86">
        <v>43388</v>
      </c>
      <c r="M163" s="87">
        <f t="shared" si="101"/>
        <v>49.714285714285715</v>
      </c>
      <c r="N163" s="79" t="s">
        <v>1406</v>
      </c>
      <c r="O163" s="85">
        <v>2</v>
      </c>
      <c r="P163" s="79"/>
      <c r="Q163" s="88">
        <f t="shared" si="94"/>
        <v>100</v>
      </c>
      <c r="R163" s="89">
        <f t="shared" si="95"/>
        <v>49.714285714285715</v>
      </c>
      <c r="S163" s="89">
        <f t="shared" si="96"/>
        <v>49.714285714285715</v>
      </c>
      <c r="T163" s="89">
        <f t="shared" si="97"/>
        <v>49.714285714285715</v>
      </c>
      <c r="U163" s="90" t="str">
        <f t="shared" si="91"/>
        <v>SI</v>
      </c>
      <c r="V163" s="91" t="str">
        <f t="shared" si="92"/>
        <v>CUMPLIDO</v>
      </c>
      <c r="W163" s="91" t="str">
        <f t="shared" si="79"/>
        <v>CUMPLIDO</v>
      </c>
      <c r="X163" s="92" t="s">
        <v>711</v>
      </c>
      <c r="Y163" s="92" t="s">
        <v>738</v>
      </c>
      <c r="Z163" s="92">
        <f t="shared" si="81"/>
        <v>1</v>
      </c>
      <c r="AA163" s="92" t="str">
        <f t="shared" si="89"/>
        <v>H27R16 - 1</v>
      </c>
      <c r="AB163" s="60">
        <f t="shared" si="98"/>
        <v>5</v>
      </c>
      <c r="AC163" s="60">
        <f t="shared" si="99"/>
        <v>5</v>
      </c>
      <c r="AD163" s="60" t="str">
        <f t="shared" si="93"/>
        <v>H27R16.</v>
      </c>
      <c r="AE163" s="60" t="str">
        <f t="shared" si="100"/>
        <v>H27R16</v>
      </c>
      <c r="AF163" s="68"/>
      <c r="AG163" s="68"/>
      <c r="AH163" s="68"/>
      <c r="AI163" s="15"/>
      <c r="AJ163" s="15"/>
      <c r="AK163" s="15"/>
      <c r="AL163" s="15"/>
      <c r="AM163" s="15"/>
      <c r="AN163" s="15"/>
      <c r="AO163" s="15"/>
    </row>
    <row r="164" spans="1:41" s="2" customFormat="1" ht="249.95" customHeight="1" x14ac:dyDescent="0.2">
      <c r="A164" s="79">
        <v>146</v>
      </c>
      <c r="B164" s="90">
        <v>163</v>
      </c>
      <c r="C164" s="109" t="s">
        <v>2528</v>
      </c>
      <c r="D164" s="101">
        <v>1405004</v>
      </c>
      <c r="E164" s="102" t="s">
        <v>2472</v>
      </c>
      <c r="F164" s="103" t="s">
        <v>599</v>
      </c>
      <c r="G164" s="103" t="s">
        <v>1413</v>
      </c>
      <c r="H164" s="103" t="s">
        <v>1411</v>
      </c>
      <c r="I164" s="105" t="s">
        <v>112</v>
      </c>
      <c r="J164" s="79">
        <v>1</v>
      </c>
      <c r="K164" s="86">
        <v>43040</v>
      </c>
      <c r="L164" s="86">
        <v>43099</v>
      </c>
      <c r="M164" s="87">
        <f t="shared" si="101"/>
        <v>8.4285714285714288</v>
      </c>
      <c r="N164" s="79" t="s">
        <v>1406</v>
      </c>
      <c r="O164" s="85">
        <v>1</v>
      </c>
      <c r="P164" s="79"/>
      <c r="Q164" s="88">
        <f t="shared" si="94"/>
        <v>100</v>
      </c>
      <c r="R164" s="89">
        <f t="shared" si="95"/>
        <v>8.4285714285714288</v>
      </c>
      <c r="S164" s="89">
        <f t="shared" si="96"/>
        <v>8.4285714285714288</v>
      </c>
      <c r="T164" s="89">
        <f t="shared" si="97"/>
        <v>8.4285714285714288</v>
      </c>
      <c r="U164" s="90" t="str">
        <f t="shared" si="91"/>
        <v>SI</v>
      </c>
      <c r="V164" s="91" t="str">
        <f t="shared" si="92"/>
        <v>CUMPLIDO</v>
      </c>
      <c r="W164" s="91" t="str">
        <f t="shared" si="79"/>
        <v>CUMPLIDO</v>
      </c>
      <c r="X164" s="92" t="s">
        <v>711</v>
      </c>
      <c r="Y164" s="92" t="s">
        <v>739</v>
      </c>
      <c r="Z164" s="92">
        <f t="shared" si="81"/>
        <v>1</v>
      </c>
      <c r="AA164" s="92" t="str">
        <f t="shared" si="89"/>
        <v>H28R16 - 1</v>
      </c>
      <c r="AB164" s="60">
        <f t="shared" si="98"/>
        <v>5</v>
      </c>
      <c r="AC164" s="60">
        <f t="shared" si="99"/>
        <v>5</v>
      </c>
      <c r="AD164" s="60" t="str">
        <f t="shared" si="93"/>
        <v>H28R16.</v>
      </c>
      <c r="AE164" s="60" t="str">
        <f t="shared" si="100"/>
        <v>H28R16</v>
      </c>
      <c r="AF164" s="68"/>
      <c r="AG164" s="68"/>
      <c r="AH164" s="68"/>
      <c r="AI164" s="15"/>
      <c r="AJ164" s="15"/>
      <c r="AK164" s="15"/>
      <c r="AL164" s="15"/>
      <c r="AM164" s="15"/>
      <c r="AN164" s="15"/>
      <c r="AO164" s="15"/>
    </row>
    <row r="165" spans="1:41" s="2" customFormat="1" ht="249.95" customHeight="1" x14ac:dyDescent="0.2">
      <c r="A165" s="79">
        <v>147</v>
      </c>
      <c r="B165" s="90">
        <v>164</v>
      </c>
      <c r="C165" s="109" t="s">
        <v>2527</v>
      </c>
      <c r="D165" s="101">
        <v>1401006</v>
      </c>
      <c r="E165" s="102" t="s">
        <v>600</v>
      </c>
      <c r="F165" s="103" t="s">
        <v>601</v>
      </c>
      <c r="G165" s="103" t="s">
        <v>1412</v>
      </c>
      <c r="H165" s="103" t="s">
        <v>1414</v>
      </c>
      <c r="I165" s="105" t="s">
        <v>9</v>
      </c>
      <c r="J165" s="79">
        <v>1</v>
      </c>
      <c r="K165" s="86">
        <v>43040</v>
      </c>
      <c r="L165" s="86">
        <v>43099</v>
      </c>
      <c r="M165" s="87">
        <f t="shared" si="101"/>
        <v>8.4285714285714288</v>
      </c>
      <c r="N165" s="79" t="s">
        <v>1406</v>
      </c>
      <c r="O165" s="85">
        <v>1</v>
      </c>
      <c r="P165" s="79"/>
      <c r="Q165" s="88">
        <f t="shared" si="94"/>
        <v>100</v>
      </c>
      <c r="R165" s="89">
        <f t="shared" si="95"/>
        <v>8.4285714285714288</v>
      </c>
      <c r="S165" s="89">
        <f t="shared" si="96"/>
        <v>8.4285714285714288</v>
      </c>
      <c r="T165" s="89">
        <f t="shared" si="97"/>
        <v>8.4285714285714288</v>
      </c>
      <c r="U165" s="90" t="str">
        <f t="shared" si="91"/>
        <v>SI</v>
      </c>
      <c r="V165" s="91" t="str">
        <f t="shared" si="92"/>
        <v>CUMPLIDO</v>
      </c>
      <c r="W165" s="91" t="str">
        <f t="shared" si="79"/>
        <v>CUMPLIDO</v>
      </c>
      <c r="X165" s="92" t="s">
        <v>711</v>
      </c>
      <c r="Y165" s="92" t="s">
        <v>740</v>
      </c>
      <c r="Z165" s="92">
        <f t="shared" si="81"/>
        <v>1</v>
      </c>
      <c r="AA165" s="92" t="str">
        <f t="shared" si="89"/>
        <v>H29R16 - 1</v>
      </c>
      <c r="AB165" s="60">
        <f t="shared" si="98"/>
        <v>5</v>
      </c>
      <c r="AC165" s="60">
        <f t="shared" si="99"/>
        <v>5</v>
      </c>
      <c r="AD165" s="60" t="str">
        <f t="shared" si="93"/>
        <v>H29R16.</v>
      </c>
      <c r="AE165" s="60" t="str">
        <f t="shared" si="100"/>
        <v>H29R16</v>
      </c>
      <c r="AF165" s="68"/>
      <c r="AG165" s="68"/>
      <c r="AH165" s="68"/>
      <c r="AI165" s="15"/>
      <c r="AJ165" s="15"/>
      <c r="AK165" s="15"/>
      <c r="AL165" s="15"/>
      <c r="AM165" s="15"/>
      <c r="AN165" s="15"/>
      <c r="AO165" s="15"/>
    </row>
    <row r="166" spans="1:41" s="2" customFormat="1" ht="249.95" customHeight="1" x14ac:dyDescent="0.2">
      <c r="A166" s="79">
        <v>148</v>
      </c>
      <c r="B166" s="90">
        <v>165</v>
      </c>
      <c r="C166" s="109" t="s">
        <v>2532</v>
      </c>
      <c r="D166" s="101">
        <v>1405004</v>
      </c>
      <c r="E166" s="102" t="s">
        <v>602</v>
      </c>
      <c r="F166" s="103" t="s">
        <v>603</v>
      </c>
      <c r="G166" s="102" t="s">
        <v>1522</v>
      </c>
      <c r="H166" s="102" t="s">
        <v>1523</v>
      </c>
      <c r="I166" s="79" t="s">
        <v>1981</v>
      </c>
      <c r="J166" s="79">
        <v>1</v>
      </c>
      <c r="K166" s="86">
        <v>43040</v>
      </c>
      <c r="L166" s="86">
        <v>43099</v>
      </c>
      <c r="M166" s="87">
        <f t="shared" si="101"/>
        <v>8.4285714285714288</v>
      </c>
      <c r="N166" s="79" t="s">
        <v>1482</v>
      </c>
      <c r="O166" s="85">
        <v>1</v>
      </c>
      <c r="P166" s="79"/>
      <c r="Q166" s="88">
        <f t="shared" si="94"/>
        <v>100</v>
      </c>
      <c r="R166" s="89">
        <f t="shared" si="95"/>
        <v>8.4285714285714288</v>
      </c>
      <c r="S166" s="89">
        <f t="shared" si="96"/>
        <v>8.4285714285714288</v>
      </c>
      <c r="T166" s="89">
        <f t="shared" si="97"/>
        <v>8.4285714285714288</v>
      </c>
      <c r="U166" s="90" t="str">
        <f t="shared" si="91"/>
        <v>SI</v>
      </c>
      <c r="V166" s="91" t="str">
        <f t="shared" si="92"/>
        <v>CUMPLIDO</v>
      </c>
      <c r="W166" s="91" t="str">
        <f t="shared" si="79"/>
        <v>CUMPLIDO</v>
      </c>
      <c r="X166" s="92" t="s">
        <v>711</v>
      </c>
      <c r="Y166" s="92" t="s">
        <v>741</v>
      </c>
      <c r="Z166" s="92">
        <f t="shared" si="81"/>
        <v>1</v>
      </c>
      <c r="AA166" s="92" t="str">
        <f t="shared" si="89"/>
        <v>H30R16 - 1</v>
      </c>
      <c r="AB166" s="60">
        <f t="shared" si="98"/>
        <v>5</v>
      </c>
      <c r="AC166" s="60">
        <f t="shared" si="99"/>
        <v>5</v>
      </c>
      <c r="AD166" s="60" t="str">
        <f t="shared" si="93"/>
        <v>H30R16.</v>
      </c>
      <c r="AE166" s="60" t="str">
        <f t="shared" si="100"/>
        <v>H30R16</v>
      </c>
      <c r="AF166" s="68"/>
      <c r="AG166" s="68"/>
      <c r="AH166" s="68"/>
      <c r="AI166" s="15"/>
      <c r="AJ166" s="15"/>
      <c r="AK166" s="15"/>
      <c r="AL166" s="15"/>
      <c r="AM166" s="15"/>
      <c r="AN166" s="15"/>
      <c r="AO166" s="15"/>
    </row>
    <row r="167" spans="1:41" s="2" customFormat="1" ht="249.95" customHeight="1" x14ac:dyDescent="0.2">
      <c r="A167" s="79">
        <v>149</v>
      </c>
      <c r="B167" s="90">
        <v>166</v>
      </c>
      <c r="C167" s="109" t="s">
        <v>2527</v>
      </c>
      <c r="D167" s="101">
        <v>1405004</v>
      </c>
      <c r="E167" s="102" t="s">
        <v>605</v>
      </c>
      <c r="F167" s="103" t="s">
        <v>606</v>
      </c>
      <c r="G167" s="103" t="s">
        <v>1738</v>
      </c>
      <c r="H167" s="103" t="s">
        <v>1739</v>
      </c>
      <c r="I167" s="105" t="s">
        <v>27</v>
      </c>
      <c r="J167" s="79">
        <v>3</v>
      </c>
      <c r="K167" s="86">
        <v>43040</v>
      </c>
      <c r="L167" s="86">
        <v>43342</v>
      </c>
      <c r="M167" s="87">
        <f t="shared" si="101"/>
        <v>43.142857142857146</v>
      </c>
      <c r="N167" s="79" t="s">
        <v>1715</v>
      </c>
      <c r="O167" s="85">
        <v>0</v>
      </c>
      <c r="P167" s="79"/>
      <c r="Q167" s="88">
        <f t="shared" si="94"/>
        <v>0</v>
      </c>
      <c r="R167" s="89">
        <f t="shared" si="95"/>
        <v>0</v>
      </c>
      <c r="S167" s="89">
        <f t="shared" si="96"/>
        <v>0</v>
      </c>
      <c r="T167" s="89">
        <f t="shared" si="97"/>
        <v>43.142857142857146</v>
      </c>
      <c r="U167" s="90" t="str">
        <f t="shared" si="91"/>
        <v>NO</v>
      </c>
      <c r="V167" s="91" t="str">
        <f t="shared" si="92"/>
        <v>VENCIDO</v>
      </c>
      <c r="W167" s="91" t="str">
        <f t="shared" si="79"/>
        <v>VENCIDO</v>
      </c>
      <c r="X167" s="92" t="s">
        <v>711</v>
      </c>
      <c r="Y167" s="92" t="s">
        <v>743</v>
      </c>
      <c r="Z167" s="92">
        <f>IF(A167&lt;&gt;"",1,#REF!+1)</f>
        <v>1</v>
      </c>
      <c r="AA167" s="92" t="str">
        <f t="shared" si="89"/>
        <v>H32R16 - 1</v>
      </c>
      <c r="AB167" s="60">
        <f t="shared" si="98"/>
        <v>1</v>
      </c>
      <c r="AC167" s="60">
        <f t="shared" si="99"/>
        <v>1</v>
      </c>
      <c r="AD167" s="60" t="str">
        <f t="shared" si="93"/>
        <v>H32R16.</v>
      </c>
      <c r="AE167" s="60" t="str">
        <f t="shared" si="100"/>
        <v>H32R16</v>
      </c>
      <c r="AF167" s="68"/>
      <c r="AG167" s="68"/>
      <c r="AH167" s="68"/>
      <c r="AI167" s="15"/>
      <c r="AJ167" s="15"/>
      <c r="AK167" s="15"/>
      <c r="AL167" s="15"/>
      <c r="AM167" s="15"/>
      <c r="AN167" s="15"/>
      <c r="AO167" s="15"/>
    </row>
    <row r="168" spans="1:41" s="2" customFormat="1" ht="249.95" customHeight="1" x14ac:dyDescent="0.2">
      <c r="A168" s="79">
        <v>150</v>
      </c>
      <c r="B168" s="90">
        <v>167</v>
      </c>
      <c r="C168" s="109" t="s">
        <v>2527</v>
      </c>
      <c r="D168" s="101">
        <v>1404004</v>
      </c>
      <c r="E168" s="102" t="s">
        <v>607</v>
      </c>
      <c r="F168" s="103" t="s">
        <v>608</v>
      </c>
      <c r="G168" s="103" t="s">
        <v>1740</v>
      </c>
      <c r="H168" s="103" t="s">
        <v>1741</v>
      </c>
      <c r="I168" s="105" t="s">
        <v>1742</v>
      </c>
      <c r="J168" s="79">
        <v>2</v>
      </c>
      <c r="K168" s="86">
        <v>43040</v>
      </c>
      <c r="L168" s="86">
        <v>43403</v>
      </c>
      <c r="M168" s="87">
        <f t="shared" si="101"/>
        <v>51.857142857142854</v>
      </c>
      <c r="N168" s="79" t="s">
        <v>1715</v>
      </c>
      <c r="O168" s="85">
        <v>0</v>
      </c>
      <c r="P168" s="79"/>
      <c r="Q168" s="88">
        <f t="shared" si="94"/>
        <v>0</v>
      </c>
      <c r="R168" s="89">
        <f t="shared" si="95"/>
        <v>0</v>
      </c>
      <c r="S168" s="89">
        <f t="shared" si="96"/>
        <v>0</v>
      </c>
      <c r="T168" s="89">
        <f t="shared" si="97"/>
        <v>51.857142857142854</v>
      </c>
      <c r="U168" s="90" t="str">
        <f t="shared" si="91"/>
        <v>NO</v>
      </c>
      <c r="V168" s="91" t="str">
        <f t="shared" si="92"/>
        <v>VENCIDO</v>
      </c>
      <c r="W168" s="91" t="str">
        <f t="shared" si="79"/>
        <v>VENCIDO</v>
      </c>
      <c r="X168" s="92" t="s">
        <v>711</v>
      </c>
      <c r="Y168" s="92" t="s">
        <v>744</v>
      </c>
      <c r="Z168" s="92">
        <f t="shared" si="81"/>
        <v>1</v>
      </c>
      <c r="AA168" s="92" t="str">
        <f t="shared" si="89"/>
        <v>H33R16 - 1</v>
      </c>
      <c r="AB168" s="60">
        <f t="shared" si="98"/>
        <v>1</v>
      </c>
      <c r="AC168" s="60">
        <f t="shared" si="99"/>
        <v>1</v>
      </c>
      <c r="AD168" s="60" t="str">
        <f t="shared" si="93"/>
        <v>H33R16.</v>
      </c>
      <c r="AE168" s="60" t="str">
        <f t="shared" si="100"/>
        <v>H33R16</v>
      </c>
      <c r="AF168" s="68"/>
      <c r="AG168" s="68"/>
      <c r="AH168" s="68"/>
      <c r="AI168" s="15"/>
      <c r="AJ168" s="15"/>
      <c r="AK168" s="15"/>
      <c r="AL168" s="15"/>
      <c r="AM168" s="15"/>
      <c r="AN168" s="15"/>
      <c r="AO168" s="15"/>
    </row>
    <row r="169" spans="1:41" s="2" customFormat="1" ht="249.95" customHeight="1" x14ac:dyDescent="0.2">
      <c r="A169" s="79">
        <v>151</v>
      </c>
      <c r="B169" s="90">
        <v>168</v>
      </c>
      <c r="C169" s="109" t="s">
        <v>2527</v>
      </c>
      <c r="D169" s="101">
        <v>1404004</v>
      </c>
      <c r="E169" s="102" t="s">
        <v>611</v>
      </c>
      <c r="F169" s="103" t="s">
        <v>612</v>
      </c>
      <c r="G169" s="103" t="s">
        <v>890</v>
      </c>
      <c r="H169" s="103" t="s">
        <v>891</v>
      </c>
      <c r="I169" s="105" t="s">
        <v>27</v>
      </c>
      <c r="J169" s="107">
        <v>4</v>
      </c>
      <c r="K169" s="86">
        <v>43040</v>
      </c>
      <c r="L169" s="86">
        <v>43403</v>
      </c>
      <c r="M169" s="87">
        <f t="shared" si="101"/>
        <v>51.857142857142854</v>
      </c>
      <c r="N169" s="79" t="s">
        <v>28</v>
      </c>
      <c r="O169" s="85">
        <v>2</v>
      </c>
      <c r="P169" s="79"/>
      <c r="Q169" s="88">
        <f t="shared" si="94"/>
        <v>50</v>
      </c>
      <c r="R169" s="89">
        <f t="shared" si="95"/>
        <v>25.928571428571427</v>
      </c>
      <c r="S169" s="89">
        <f t="shared" si="96"/>
        <v>25.928571428571427</v>
      </c>
      <c r="T169" s="89">
        <f t="shared" si="97"/>
        <v>51.857142857142854</v>
      </c>
      <c r="U169" s="90" t="str">
        <f t="shared" si="91"/>
        <v>NO</v>
      </c>
      <c r="V169" s="91" t="str">
        <f t="shared" si="92"/>
        <v>VENCIDO</v>
      </c>
      <c r="W169" s="91" t="str">
        <f t="shared" si="79"/>
        <v>VENCIDO</v>
      </c>
      <c r="X169" s="92" t="s">
        <v>711</v>
      </c>
      <c r="Y169" s="92" t="s">
        <v>746</v>
      </c>
      <c r="Z169" s="92">
        <f>IF(A169&lt;&gt;"",1,#REF!+1)</f>
        <v>1</v>
      </c>
      <c r="AA169" s="92" t="str">
        <f t="shared" si="89"/>
        <v>H35R16 - 1</v>
      </c>
      <c r="AB169" s="60">
        <f t="shared" si="98"/>
        <v>1</v>
      </c>
      <c r="AC169" s="60">
        <f t="shared" si="99"/>
        <v>1</v>
      </c>
      <c r="AD169" s="60" t="str">
        <f t="shared" si="93"/>
        <v>H35R16.</v>
      </c>
      <c r="AE169" s="60" t="str">
        <f t="shared" si="100"/>
        <v>H35R16</v>
      </c>
      <c r="AF169" s="68"/>
      <c r="AG169" s="68"/>
      <c r="AH169" s="68"/>
      <c r="AI169" s="15"/>
      <c r="AJ169" s="15"/>
      <c r="AK169" s="15"/>
      <c r="AL169" s="15"/>
      <c r="AM169" s="15"/>
      <c r="AN169" s="15"/>
      <c r="AO169" s="15"/>
    </row>
    <row r="170" spans="1:41" s="2" customFormat="1" ht="177.75" customHeight="1" x14ac:dyDescent="0.2">
      <c r="A170" s="79">
        <v>152</v>
      </c>
      <c r="B170" s="90">
        <v>169</v>
      </c>
      <c r="C170" s="109" t="s">
        <v>2527</v>
      </c>
      <c r="D170" s="101">
        <v>1405004</v>
      </c>
      <c r="E170" s="102" t="s">
        <v>1245</v>
      </c>
      <c r="F170" s="103" t="s">
        <v>1921</v>
      </c>
      <c r="G170" s="103" t="s">
        <v>1922</v>
      </c>
      <c r="H170" s="103" t="s">
        <v>1243</v>
      </c>
      <c r="I170" s="105" t="s">
        <v>1244</v>
      </c>
      <c r="J170" s="79">
        <v>3</v>
      </c>
      <c r="K170" s="86">
        <v>43040</v>
      </c>
      <c r="L170" s="86">
        <v>43403</v>
      </c>
      <c r="M170" s="87">
        <f t="shared" si="101"/>
        <v>51.857142857142854</v>
      </c>
      <c r="N170" s="79" t="s">
        <v>1236</v>
      </c>
      <c r="O170" s="85">
        <v>0</v>
      </c>
      <c r="P170" s="79"/>
      <c r="Q170" s="88">
        <f t="shared" si="94"/>
        <v>0</v>
      </c>
      <c r="R170" s="89">
        <f t="shared" si="95"/>
        <v>0</v>
      </c>
      <c r="S170" s="89">
        <f t="shared" si="96"/>
        <v>0</v>
      </c>
      <c r="T170" s="89">
        <f t="shared" si="97"/>
        <v>51.857142857142854</v>
      </c>
      <c r="U170" s="90" t="str">
        <f t="shared" si="91"/>
        <v>NO</v>
      </c>
      <c r="V170" s="91" t="str">
        <f t="shared" si="92"/>
        <v>VENCIDO</v>
      </c>
      <c r="W170" s="91" t="str">
        <f t="shared" si="79"/>
        <v>VENCIDO</v>
      </c>
      <c r="X170" s="92" t="s">
        <v>711</v>
      </c>
      <c r="Y170" s="92" t="s">
        <v>747</v>
      </c>
      <c r="Z170" s="92">
        <f t="shared" si="81"/>
        <v>1</v>
      </c>
      <c r="AA170" s="92" t="str">
        <f t="shared" si="89"/>
        <v>H36R16 - 1</v>
      </c>
      <c r="AB170" s="60">
        <f t="shared" si="98"/>
        <v>1</v>
      </c>
      <c r="AC170" s="60">
        <f t="shared" si="99"/>
        <v>1</v>
      </c>
      <c r="AD170" s="60" t="str">
        <f t="shared" si="93"/>
        <v>H36R16.</v>
      </c>
      <c r="AE170" s="60" t="str">
        <f t="shared" si="100"/>
        <v>H36R16</v>
      </c>
      <c r="AF170" s="68"/>
      <c r="AG170" s="68"/>
      <c r="AH170" s="68"/>
      <c r="AI170" s="15"/>
      <c r="AJ170" s="15"/>
      <c r="AK170" s="15"/>
      <c r="AL170" s="15"/>
      <c r="AM170" s="15"/>
      <c r="AN170" s="15"/>
      <c r="AO170" s="15"/>
    </row>
    <row r="171" spans="1:41" s="2" customFormat="1" ht="249.75" customHeight="1" x14ac:dyDescent="0.2">
      <c r="A171" s="79"/>
      <c r="B171" s="90">
        <v>170</v>
      </c>
      <c r="C171" s="109"/>
      <c r="D171" s="101">
        <v>1405004</v>
      </c>
      <c r="E171" s="102" t="s">
        <v>1246</v>
      </c>
      <c r="F171" s="103" t="s">
        <v>1921</v>
      </c>
      <c r="G171" s="103" t="s">
        <v>1247</v>
      </c>
      <c r="H171" s="103" t="s">
        <v>1248</v>
      </c>
      <c r="I171" s="105" t="s">
        <v>1249</v>
      </c>
      <c r="J171" s="79">
        <v>2</v>
      </c>
      <c r="K171" s="86">
        <v>43040</v>
      </c>
      <c r="L171" s="86">
        <v>43342</v>
      </c>
      <c r="M171" s="87">
        <f t="shared" si="101"/>
        <v>43.142857142857146</v>
      </c>
      <c r="N171" s="79" t="s">
        <v>1236</v>
      </c>
      <c r="O171" s="85">
        <v>0.5</v>
      </c>
      <c r="P171" s="79"/>
      <c r="Q171" s="88">
        <f t="shared" si="94"/>
        <v>25</v>
      </c>
      <c r="R171" s="89">
        <f t="shared" si="95"/>
        <v>10.785714285714286</v>
      </c>
      <c r="S171" s="89">
        <f t="shared" si="96"/>
        <v>10.785714285714286</v>
      </c>
      <c r="T171" s="89">
        <f t="shared" si="97"/>
        <v>43.142857142857146</v>
      </c>
      <c r="U171" s="90" t="str">
        <f t="shared" si="91"/>
        <v>NO</v>
      </c>
      <c r="V171" s="91" t="str">
        <f t="shared" si="92"/>
        <v>VENCIDO</v>
      </c>
      <c r="W171" s="91" t="str">
        <f t="shared" si="79"/>
        <v/>
      </c>
      <c r="X171" s="92" t="s">
        <v>711</v>
      </c>
      <c r="Y171" s="92" t="s">
        <v>747</v>
      </c>
      <c r="Z171" s="92">
        <f t="shared" si="81"/>
        <v>2</v>
      </c>
      <c r="AA171" s="92" t="str">
        <f t="shared" si="89"/>
        <v>H36R16 - 2</v>
      </c>
      <c r="AB171" s="60">
        <f t="shared" si="98"/>
        <v>1</v>
      </c>
      <c r="AC171" s="60">
        <f t="shared" si="99"/>
        <v>1</v>
      </c>
      <c r="AD171" s="60" t="str">
        <f t="shared" si="93"/>
        <v>H36R16.</v>
      </c>
      <c r="AE171" s="60" t="str">
        <f t="shared" si="100"/>
        <v>H36R16</v>
      </c>
      <c r="AF171" s="68"/>
      <c r="AG171" s="68"/>
      <c r="AH171" s="68"/>
      <c r="AI171" s="15"/>
      <c r="AJ171" s="15"/>
      <c r="AK171" s="15"/>
      <c r="AL171" s="15"/>
      <c r="AM171" s="15"/>
      <c r="AN171" s="15"/>
      <c r="AO171" s="15"/>
    </row>
    <row r="172" spans="1:41" s="2" customFormat="1" ht="249.95" customHeight="1" x14ac:dyDescent="0.2">
      <c r="A172" s="79">
        <v>153</v>
      </c>
      <c r="B172" s="90">
        <v>171</v>
      </c>
      <c r="C172" s="109" t="s">
        <v>2528</v>
      </c>
      <c r="D172" s="101">
        <v>1405004</v>
      </c>
      <c r="E172" s="95" t="s">
        <v>613</v>
      </c>
      <c r="F172" s="115" t="s">
        <v>614</v>
      </c>
      <c r="G172" s="115" t="s">
        <v>1982</v>
      </c>
      <c r="H172" s="115" t="s">
        <v>1983</v>
      </c>
      <c r="I172" s="90" t="s">
        <v>1524</v>
      </c>
      <c r="J172" s="90">
        <v>2</v>
      </c>
      <c r="K172" s="116">
        <v>43040</v>
      </c>
      <c r="L172" s="116">
        <v>43281</v>
      </c>
      <c r="M172" s="117">
        <f t="shared" si="101"/>
        <v>34.428571428571431</v>
      </c>
      <c r="N172" s="79" t="s">
        <v>1482</v>
      </c>
      <c r="O172" s="85">
        <v>2</v>
      </c>
      <c r="P172" s="79"/>
      <c r="Q172" s="88">
        <f t="shared" si="94"/>
        <v>100</v>
      </c>
      <c r="R172" s="89">
        <f t="shared" si="95"/>
        <v>34.428571428571431</v>
      </c>
      <c r="S172" s="89">
        <f t="shared" si="96"/>
        <v>34.428571428571431</v>
      </c>
      <c r="T172" s="89">
        <f t="shared" si="97"/>
        <v>34.428571428571431</v>
      </c>
      <c r="U172" s="90" t="str">
        <f t="shared" si="91"/>
        <v>SI</v>
      </c>
      <c r="V172" s="91" t="str">
        <f t="shared" si="92"/>
        <v>CUMPLIDO</v>
      </c>
      <c r="W172" s="91" t="str">
        <f t="shared" si="79"/>
        <v>CUMPLIDO</v>
      </c>
      <c r="X172" s="92" t="s">
        <v>711</v>
      </c>
      <c r="Y172" s="92" t="s">
        <v>748</v>
      </c>
      <c r="Z172" s="92">
        <f t="shared" si="81"/>
        <v>1</v>
      </c>
      <c r="AA172" s="92" t="str">
        <f t="shared" si="89"/>
        <v>H37R16 - 1</v>
      </c>
      <c r="AB172" s="60">
        <f t="shared" si="98"/>
        <v>5</v>
      </c>
      <c r="AC172" s="60">
        <f t="shared" si="99"/>
        <v>5</v>
      </c>
      <c r="AD172" s="60" t="str">
        <f t="shared" si="93"/>
        <v>H37R16.</v>
      </c>
      <c r="AE172" s="60" t="str">
        <f t="shared" si="100"/>
        <v>H37R16</v>
      </c>
      <c r="AF172" s="68"/>
      <c r="AG172" s="68"/>
      <c r="AH172" s="68"/>
      <c r="AI172" s="15"/>
      <c r="AJ172" s="15"/>
      <c r="AK172" s="15"/>
      <c r="AL172" s="15"/>
      <c r="AM172" s="15"/>
      <c r="AN172" s="15"/>
      <c r="AO172" s="15"/>
    </row>
    <row r="173" spans="1:41" s="2" customFormat="1" ht="249.95" customHeight="1" x14ac:dyDescent="0.2">
      <c r="A173" s="79">
        <v>154</v>
      </c>
      <c r="B173" s="90">
        <v>172</v>
      </c>
      <c r="C173" s="109" t="s">
        <v>2527</v>
      </c>
      <c r="D173" s="101">
        <v>1405004</v>
      </c>
      <c r="E173" s="95" t="s">
        <v>615</v>
      </c>
      <c r="F173" s="115" t="s">
        <v>616</v>
      </c>
      <c r="G173" s="115" t="s">
        <v>1984</v>
      </c>
      <c r="H173" s="115" t="s">
        <v>1985</v>
      </c>
      <c r="I173" s="118" t="s">
        <v>1525</v>
      </c>
      <c r="J173" s="90">
        <v>1</v>
      </c>
      <c r="K173" s="116">
        <v>43040</v>
      </c>
      <c r="L173" s="116">
        <v>43099</v>
      </c>
      <c r="M173" s="117">
        <f t="shared" si="101"/>
        <v>8.4285714285714288</v>
      </c>
      <c r="N173" s="79" t="s">
        <v>1482</v>
      </c>
      <c r="O173" s="85">
        <v>1</v>
      </c>
      <c r="P173" s="79"/>
      <c r="Q173" s="88">
        <f t="shared" si="94"/>
        <v>100</v>
      </c>
      <c r="R173" s="89">
        <f t="shared" si="95"/>
        <v>8.4285714285714288</v>
      </c>
      <c r="S173" s="89">
        <f t="shared" si="96"/>
        <v>8.4285714285714288</v>
      </c>
      <c r="T173" s="89">
        <f t="shared" si="97"/>
        <v>8.4285714285714288</v>
      </c>
      <c r="U173" s="90" t="str">
        <f t="shared" si="91"/>
        <v>SI</v>
      </c>
      <c r="V173" s="91" t="str">
        <f t="shared" si="92"/>
        <v>CUMPLIDO</v>
      </c>
      <c r="W173" s="91" t="str">
        <f t="shared" si="79"/>
        <v>CUMPLIDO</v>
      </c>
      <c r="X173" s="92" t="s">
        <v>711</v>
      </c>
      <c r="Y173" s="92" t="s">
        <v>749</v>
      </c>
      <c r="Z173" s="92">
        <f t="shared" si="81"/>
        <v>1</v>
      </c>
      <c r="AA173" s="92" t="str">
        <f t="shared" si="89"/>
        <v>H38R16 - 1</v>
      </c>
      <c r="AB173" s="60">
        <f t="shared" si="98"/>
        <v>5</v>
      </c>
      <c r="AC173" s="60">
        <f t="shared" si="99"/>
        <v>5</v>
      </c>
      <c r="AD173" s="60" t="str">
        <f t="shared" si="93"/>
        <v>H38R16.</v>
      </c>
      <c r="AE173" s="60" t="str">
        <f t="shared" si="100"/>
        <v>H38R16</v>
      </c>
      <c r="AF173" s="68"/>
      <c r="AG173" s="68"/>
      <c r="AH173" s="68"/>
      <c r="AI173" s="15"/>
      <c r="AJ173" s="15"/>
      <c r="AK173" s="15"/>
      <c r="AL173" s="15"/>
      <c r="AM173" s="15"/>
      <c r="AN173" s="15"/>
      <c r="AO173" s="15"/>
    </row>
    <row r="174" spans="1:41" s="2" customFormat="1" ht="249.95" customHeight="1" x14ac:dyDescent="0.2">
      <c r="A174" s="79">
        <v>155</v>
      </c>
      <c r="B174" s="90">
        <v>173</v>
      </c>
      <c r="C174" s="109" t="s">
        <v>2529</v>
      </c>
      <c r="D174" s="101">
        <v>1405004</v>
      </c>
      <c r="E174" s="95" t="s">
        <v>1253</v>
      </c>
      <c r="F174" s="115" t="s">
        <v>617</v>
      </c>
      <c r="G174" s="115" t="s">
        <v>1250</v>
      </c>
      <c r="H174" s="115" t="s">
        <v>1251</v>
      </c>
      <c r="I174" s="118" t="s">
        <v>1252</v>
      </c>
      <c r="J174" s="90">
        <v>1</v>
      </c>
      <c r="K174" s="116">
        <v>43040</v>
      </c>
      <c r="L174" s="116">
        <v>43099</v>
      </c>
      <c r="M174" s="87">
        <f t="shared" si="101"/>
        <v>8.4285714285714288</v>
      </c>
      <c r="N174" s="79" t="s">
        <v>1236</v>
      </c>
      <c r="O174" s="85">
        <v>1</v>
      </c>
      <c r="P174" s="79"/>
      <c r="Q174" s="88">
        <f t="shared" si="94"/>
        <v>100</v>
      </c>
      <c r="R174" s="89">
        <f t="shared" si="95"/>
        <v>8.4285714285714288</v>
      </c>
      <c r="S174" s="89">
        <f t="shared" si="96"/>
        <v>8.4285714285714288</v>
      </c>
      <c r="T174" s="89">
        <f t="shared" si="97"/>
        <v>8.4285714285714288</v>
      </c>
      <c r="U174" s="90" t="str">
        <f t="shared" si="91"/>
        <v>SI</v>
      </c>
      <c r="V174" s="91" t="str">
        <f t="shared" si="92"/>
        <v>CUMPLIDO</v>
      </c>
      <c r="W174" s="91" t="str">
        <f t="shared" si="79"/>
        <v>CUMPLIDO</v>
      </c>
      <c r="X174" s="92" t="s">
        <v>711</v>
      </c>
      <c r="Y174" s="92" t="s">
        <v>750</v>
      </c>
      <c r="Z174" s="92">
        <f t="shared" si="81"/>
        <v>1</v>
      </c>
      <c r="AA174" s="92" t="str">
        <f t="shared" si="89"/>
        <v>H39R16 - 1</v>
      </c>
      <c r="AB174" s="60">
        <f t="shared" si="98"/>
        <v>5</v>
      </c>
      <c r="AC174" s="60">
        <f t="shared" si="99"/>
        <v>5</v>
      </c>
      <c r="AD174" s="60" t="str">
        <f t="shared" si="93"/>
        <v>H39R16.</v>
      </c>
      <c r="AE174" s="60" t="str">
        <f t="shared" si="100"/>
        <v>H39R16</v>
      </c>
      <c r="AF174" s="68"/>
      <c r="AG174" s="68"/>
      <c r="AH174" s="68"/>
      <c r="AI174" s="15"/>
      <c r="AJ174" s="15"/>
      <c r="AK174" s="15"/>
      <c r="AL174" s="15"/>
      <c r="AM174" s="15"/>
      <c r="AN174" s="15"/>
      <c r="AO174" s="15"/>
    </row>
    <row r="175" spans="1:41" s="2" customFormat="1" ht="249.95" customHeight="1" x14ac:dyDescent="0.2">
      <c r="A175" s="79">
        <v>156</v>
      </c>
      <c r="B175" s="90">
        <v>174</v>
      </c>
      <c r="C175" s="109" t="s">
        <v>2527</v>
      </c>
      <c r="D175" s="101">
        <v>1405004</v>
      </c>
      <c r="E175" s="95" t="s">
        <v>618</v>
      </c>
      <c r="F175" s="115" t="s">
        <v>619</v>
      </c>
      <c r="G175" s="103" t="s">
        <v>892</v>
      </c>
      <c r="H175" s="103" t="s">
        <v>893</v>
      </c>
      <c r="I175" s="105" t="s">
        <v>9</v>
      </c>
      <c r="J175" s="79">
        <v>1</v>
      </c>
      <c r="K175" s="86">
        <v>43040</v>
      </c>
      <c r="L175" s="86">
        <v>43099</v>
      </c>
      <c r="M175" s="87">
        <f t="shared" si="101"/>
        <v>8.4285714285714288</v>
      </c>
      <c r="N175" s="79" t="s">
        <v>28</v>
      </c>
      <c r="O175" s="85">
        <v>1</v>
      </c>
      <c r="P175" s="79"/>
      <c r="Q175" s="88">
        <f t="shared" si="94"/>
        <v>100</v>
      </c>
      <c r="R175" s="89">
        <f t="shared" si="95"/>
        <v>8.4285714285714288</v>
      </c>
      <c r="S175" s="89">
        <f t="shared" si="96"/>
        <v>8.4285714285714288</v>
      </c>
      <c r="T175" s="89">
        <f t="shared" si="97"/>
        <v>8.4285714285714288</v>
      </c>
      <c r="U175" s="90" t="str">
        <f t="shared" si="91"/>
        <v>SI</v>
      </c>
      <c r="V175" s="91" t="str">
        <f t="shared" si="92"/>
        <v>CUMPLIDO</v>
      </c>
      <c r="W175" s="91" t="str">
        <f t="shared" si="79"/>
        <v>CUMPLIDO</v>
      </c>
      <c r="X175" s="92" t="s">
        <v>711</v>
      </c>
      <c r="Y175" s="92" t="s">
        <v>751</v>
      </c>
      <c r="Z175" s="92">
        <f t="shared" si="81"/>
        <v>1</v>
      </c>
      <c r="AA175" s="92" t="str">
        <f t="shared" si="89"/>
        <v>H40R16 - 1</v>
      </c>
      <c r="AB175" s="60">
        <f t="shared" si="98"/>
        <v>5</v>
      </c>
      <c r="AC175" s="60">
        <f t="shared" si="99"/>
        <v>5</v>
      </c>
      <c r="AD175" s="60" t="str">
        <f t="shared" si="93"/>
        <v>H40R16.</v>
      </c>
      <c r="AE175" s="60" t="str">
        <f t="shared" si="100"/>
        <v>H40R16</v>
      </c>
      <c r="AF175" s="68"/>
      <c r="AG175" s="68"/>
      <c r="AH175" s="68"/>
      <c r="AI175" s="15"/>
      <c r="AJ175" s="15"/>
      <c r="AK175" s="15"/>
      <c r="AL175" s="15"/>
      <c r="AM175" s="15"/>
      <c r="AN175" s="15"/>
      <c r="AO175" s="15"/>
    </row>
    <row r="176" spans="1:41" s="2" customFormat="1" ht="249.95" customHeight="1" x14ac:dyDescent="0.2">
      <c r="A176" s="79">
        <v>157</v>
      </c>
      <c r="B176" s="90">
        <v>175</v>
      </c>
      <c r="C176" s="109" t="s">
        <v>2528</v>
      </c>
      <c r="D176" s="101">
        <v>1405004</v>
      </c>
      <c r="E176" s="95" t="s">
        <v>620</v>
      </c>
      <c r="F176" s="115" t="s">
        <v>621</v>
      </c>
      <c r="G176" s="103" t="s">
        <v>894</v>
      </c>
      <c r="H176" s="103" t="s">
        <v>895</v>
      </c>
      <c r="I176" s="105" t="s">
        <v>112</v>
      </c>
      <c r="J176" s="79">
        <v>1</v>
      </c>
      <c r="K176" s="86">
        <v>43040</v>
      </c>
      <c r="L176" s="86">
        <v>43099</v>
      </c>
      <c r="M176" s="87">
        <f t="shared" si="101"/>
        <v>8.4285714285714288</v>
      </c>
      <c r="N176" s="79" t="s">
        <v>28</v>
      </c>
      <c r="O176" s="85">
        <v>1</v>
      </c>
      <c r="P176" s="79"/>
      <c r="Q176" s="88">
        <f t="shared" si="94"/>
        <v>100</v>
      </c>
      <c r="R176" s="89">
        <f t="shared" si="95"/>
        <v>8.4285714285714288</v>
      </c>
      <c r="S176" s="89">
        <f t="shared" si="96"/>
        <v>8.4285714285714288</v>
      </c>
      <c r="T176" s="89">
        <f t="shared" si="97"/>
        <v>8.4285714285714288</v>
      </c>
      <c r="U176" s="90" t="str">
        <f t="shared" si="91"/>
        <v>SI</v>
      </c>
      <c r="V176" s="91" t="str">
        <f t="shared" si="92"/>
        <v>CUMPLIDO</v>
      </c>
      <c r="W176" s="91" t="str">
        <f t="shared" si="79"/>
        <v>CUMPLIDO</v>
      </c>
      <c r="X176" s="92" t="s">
        <v>711</v>
      </c>
      <c r="Y176" s="92" t="s">
        <v>752</v>
      </c>
      <c r="Z176" s="92">
        <f t="shared" si="81"/>
        <v>1</v>
      </c>
      <c r="AA176" s="92" t="str">
        <f t="shared" si="89"/>
        <v>H41R16 - 1</v>
      </c>
      <c r="AB176" s="60">
        <f t="shared" si="98"/>
        <v>5</v>
      </c>
      <c r="AC176" s="60">
        <f t="shared" si="99"/>
        <v>5</v>
      </c>
      <c r="AD176" s="60" t="str">
        <f t="shared" si="93"/>
        <v>H41R16.</v>
      </c>
      <c r="AE176" s="60" t="str">
        <f t="shared" si="100"/>
        <v>H41R16</v>
      </c>
      <c r="AF176" s="68"/>
      <c r="AG176" s="68"/>
      <c r="AH176" s="68"/>
      <c r="AI176" s="15"/>
      <c r="AJ176" s="15"/>
      <c r="AK176" s="15"/>
      <c r="AL176" s="15"/>
      <c r="AM176" s="15"/>
      <c r="AN176" s="15"/>
      <c r="AO176" s="15"/>
    </row>
    <row r="177" spans="1:41" s="15" customFormat="1" ht="107.25" customHeight="1" x14ac:dyDescent="0.2">
      <c r="A177" s="79">
        <v>158</v>
      </c>
      <c r="B177" s="90">
        <v>176</v>
      </c>
      <c r="C177" s="109" t="s">
        <v>2528</v>
      </c>
      <c r="D177" s="101">
        <v>1401003</v>
      </c>
      <c r="E177" s="102" t="s">
        <v>622</v>
      </c>
      <c r="F177" s="103" t="s">
        <v>623</v>
      </c>
      <c r="G177" s="103" t="s">
        <v>2043</v>
      </c>
      <c r="H177" s="103" t="s">
        <v>2042</v>
      </c>
      <c r="I177" s="105" t="s">
        <v>10</v>
      </c>
      <c r="J177" s="79">
        <v>1</v>
      </c>
      <c r="K177" s="86">
        <v>43040</v>
      </c>
      <c r="L177" s="86">
        <v>43099</v>
      </c>
      <c r="M177" s="87">
        <f t="shared" si="101"/>
        <v>8.4285714285714288</v>
      </c>
      <c r="N177" s="79" t="s">
        <v>28</v>
      </c>
      <c r="O177" s="85">
        <v>1</v>
      </c>
      <c r="P177" s="79"/>
      <c r="Q177" s="88">
        <f t="shared" si="94"/>
        <v>100</v>
      </c>
      <c r="R177" s="107">
        <f t="shared" si="95"/>
        <v>8.4285714285714288</v>
      </c>
      <c r="S177" s="107">
        <f t="shared" si="96"/>
        <v>8.4285714285714288</v>
      </c>
      <c r="T177" s="107">
        <f t="shared" si="97"/>
        <v>8.4285714285714288</v>
      </c>
      <c r="U177" s="90" t="str">
        <f t="shared" si="91"/>
        <v>SI</v>
      </c>
      <c r="V177" s="91" t="str">
        <f t="shared" si="92"/>
        <v>CUMPLIDO</v>
      </c>
      <c r="W177" s="91" t="str">
        <f t="shared" si="79"/>
        <v>CUMPLIDO</v>
      </c>
      <c r="X177" s="119" t="s">
        <v>711</v>
      </c>
      <c r="Y177" s="119" t="s">
        <v>753</v>
      </c>
      <c r="Z177" s="92">
        <f t="shared" si="81"/>
        <v>1</v>
      </c>
      <c r="AA177" s="119" t="str">
        <f t="shared" si="89"/>
        <v>H42R16 - 1</v>
      </c>
      <c r="AB177" s="60">
        <f t="shared" si="98"/>
        <v>5</v>
      </c>
      <c r="AC177" s="60">
        <f t="shared" si="99"/>
        <v>5</v>
      </c>
      <c r="AD177" s="60" t="str">
        <f t="shared" si="93"/>
        <v>H42R16.</v>
      </c>
      <c r="AE177" s="60" t="str">
        <f t="shared" si="100"/>
        <v>H42R16</v>
      </c>
      <c r="AF177" s="68"/>
      <c r="AG177" s="68"/>
      <c r="AH177" s="68"/>
    </row>
    <row r="178" spans="1:41" s="15" customFormat="1" ht="138.75" customHeight="1" x14ac:dyDescent="0.2">
      <c r="A178" s="79">
        <v>159</v>
      </c>
      <c r="B178" s="90">
        <v>177</v>
      </c>
      <c r="C178" s="109" t="s">
        <v>2527</v>
      </c>
      <c r="D178" s="101">
        <v>1405004</v>
      </c>
      <c r="E178" s="102" t="s">
        <v>2041</v>
      </c>
      <c r="F178" s="103" t="s">
        <v>624</v>
      </c>
      <c r="G178" s="103" t="s">
        <v>2050</v>
      </c>
      <c r="H178" s="103" t="s">
        <v>2051</v>
      </c>
      <c r="I178" s="105" t="s">
        <v>898</v>
      </c>
      <c r="J178" s="79">
        <v>1</v>
      </c>
      <c r="K178" s="86">
        <v>43040</v>
      </c>
      <c r="L178" s="86">
        <v>43099</v>
      </c>
      <c r="M178" s="87">
        <f t="shared" si="101"/>
        <v>8.4285714285714288</v>
      </c>
      <c r="N178" s="79" t="s">
        <v>28</v>
      </c>
      <c r="O178" s="85">
        <v>1</v>
      </c>
      <c r="P178" s="79"/>
      <c r="Q178" s="88">
        <f t="shared" si="94"/>
        <v>100</v>
      </c>
      <c r="R178" s="107">
        <f t="shared" si="95"/>
        <v>8.4285714285714288</v>
      </c>
      <c r="S178" s="107">
        <f t="shared" si="96"/>
        <v>8.4285714285714288</v>
      </c>
      <c r="T178" s="107">
        <f t="shared" si="97"/>
        <v>8.4285714285714288</v>
      </c>
      <c r="U178" s="90" t="str">
        <f t="shared" si="91"/>
        <v>SI</v>
      </c>
      <c r="V178" s="91" t="str">
        <f t="shared" si="92"/>
        <v>CUMPLIDO</v>
      </c>
      <c r="W178" s="91" t="str">
        <f t="shared" ref="W178:W240" si="103">IF(A178&lt;&gt;"",IF(AC178=1,"VENCIDO",IF(AC178=2,"PRÓXIMO A VENCER",IF(AC178=3,"EN TERMINO",IF(AC178=4,"CON AVANCE",IF(AC178=5,"CUMPLIDO",))))),"")</f>
        <v>CUMPLIDO</v>
      </c>
      <c r="X178" s="119" t="s">
        <v>711</v>
      </c>
      <c r="Y178" s="119" t="s">
        <v>754</v>
      </c>
      <c r="Z178" s="92">
        <f t="shared" ref="Z178:Z240" si="104">IF(A178&lt;&gt;"",1,Z177+1)</f>
        <v>1</v>
      </c>
      <c r="AA178" s="119" t="str">
        <f t="shared" si="89"/>
        <v>H43R16 - 1</v>
      </c>
      <c r="AB178" s="60">
        <f t="shared" si="98"/>
        <v>5</v>
      </c>
      <c r="AC178" s="60">
        <f t="shared" si="99"/>
        <v>5</v>
      </c>
      <c r="AD178" s="60" t="str">
        <f t="shared" si="93"/>
        <v>H43R16.</v>
      </c>
      <c r="AE178" s="60" t="str">
        <f t="shared" si="100"/>
        <v>H43R16</v>
      </c>
      <c r="AF178" s="68"/>
      <c r="AG178" s="68"/>
      <c r="AH178" s="68"/>
    </row>
    <row r="179" spans="1:41" s="2" customFormat="1" ht="249.95" customHeight="1" x14ac:dyDescent="0.2">
      <c r="A179" s="79">
        <v>160</v>
      </c>
      <c r="B179" s="90">
        <v>178</v>
      </c>
      <c r="C179" s="109" t="s">
        <v>2527</v>
      </c>
      <c r="D179" s="101">
        <v>1405004</v>
      </c>
      <c r="E179" s="95" t="s">
        <v>2473</v>
      </c>
      <c r="F179" s="115" t="s">
        <v>625</v>
      </c>
      <c r="G179" s="103" t="s">
        <v>896</v>
      </c>
      <c r="H179" s="103" t="s">
        <v>897</v>
      </c>
      <c r="I179" s="105" t="s">
        <v>898</v>
      </c>
      <c r="J179" s="79">
        <v>1</v>
      </c>
      <c r="K179" s="86">
        <v>43040</v>
      </c>
      <c r="L179" s="86">
        <v>43099</v>
      </c>
      <c r="M179" s="87">
        <f>(+L179-K179)/7</f>
        <v>8.4285714285714288</v>
      </c>
      <c r="N179" s="79" t="s">
        <v>28</v>
      </c>
      <c r="O179" s="85">
        <v>1</v>
      </c>
      <c r="P179" s="79"/>
      <c r="Q179" s="88">
        <f t="shared" si="94"/>
        <v>100</v>
      </c>
      <c r="R179" s="89">
        <f t="shared" si="95"/>
        <v>8.4285714285714288</v>
      </c>
      <c r="S179" s="89">
        <f t="shared" si="96"/>
        <v>8.4285714285714288</v>
      </c>
      <c r="T179" s="89">
        <f t="shared" si="97"/>
        <v>8.4285714285714288</v>
      </c>
      <c r="U179" s="90" t="str">
        <f t="shared" si="91"/>
        <v>SI</v>
      </c>
      <c r="V179" s="91" t="str">
        <f t="shared" si="92"/>
        <v>CUMPLIDO</v>
      </c>
      <c r="W179" s="91" t="str">
        <f t="shared" si="103"/>
        <v>CUMPLIDO</v>
      </c>
      <c r="X179" s="92" t="s">
        <v>711</v>
      </c>
      <c r="Y179" s="92" t="s">
        <v>755</v>
      </c>
      <c r="Z179" s="92">
        <f t="shared" si="104"/>
        <v>1</v>
      </c>
      <c r="AA179" s="92" t="str">
        <f t="shared" si="89"/>
        <v>H44R16 - 1</v>
      </c>
      <c r="AB179" s="60">
        <f t="shared" si="98"/>
        <v>5</v>
      </c>
      <c r="AC179" s="60">
        <f t="shared" si="99"/>
        <v>5</v>
      </c>
      <c r="AD179" s="60" t="str">
        <f t="shared" si="93"/>
        <v>H44R16.</v>
      </c>
      <c r="AE179" s="60" t="str">
        <f t="shared" si="100"/>
        <v>H44R16</v>
      </c>
      <c r="AF179" s="68"/>
      <c r="AG179" s="68"/>
      <c r="AH179" s="68" t="s">
        <v>562</v>
      </c>
      <c r="AI179" s="15"/>
      <c r="AJ179" s="15"/>
      <c r="AK179" s="15"/>
      <c r="AL179" s="15"/>
      <c r="AM179" s="15"/>
      <c r="AN179" s="15"/>
      <c r="AO179" s="15"/>
    </row>
    <row r="180" spans="1:41" s="2" customFormat="1" ht="249.95" customHeight="1" x14ac:dyDescent="0.2">
      <c r="A180" s="79">
        <v>161</v>
      </c>
      <c r="B180" s="90">
        <v>179</v>
      </c>
      <c r="C180" s="109" t="s">
        <v>2528</v>
      </c>
      <c r="D180" s="101">
        <v>1405004</v>
      </c>
      <c r="E180" s="95" t="s">
        <v>2474</v>
      </c>
      <c r="F180" s="115" t="s">
        <v>626</v>
      </c>
      <c r="G180" s="103" t="s">
        <v>899</v>
      </c>
      <c r="H180" s="103" t="s">
        <v>900</v>
      </c>
      <c r="I180" s="105" t="s">
        <v>112</v>
      </c>
      <c r="J180" s="79">
        <v>1</v>
      </c>
      <c r="K180" s="86">
        <v>43040</v>
      </c>
      <c r="L180" s="86">
        <v>43099</v>
      </c>
      <c r="M180" s="87">
        <f>(+L180-K180)/7</f>
        <v>8.4285714285714288</v>
      </c>
      <c r="N180" s="79" t="s">
        <v>28</v>
      </c>
      <c r="O180" s="85">
        <v>1</v>
      </c>
      <c r="P180" s="79"/>
      <c r="Q180" s="88">
        <f t="shared" si="94"/>
        <v>100</v>
      </c>
      <c r="R180" s="89">
        <f t="shared" si="95"/>
        <v>8.4285714285714288</v>
      </c>
      <c r="S180" s="89">
        <f t="shared" si="96"/>
        <v>8.4285714285714288</v>
      </c>
      <c r="T180" s="89">
        <f t="shared" si="97"/>
        <v>8.4285714285714288</v>
      </c>
      <c r="U180" s="90" t="str">
        <f t="shared" si="91"/>
        <v>SI</v>
      </c>
      <c r="V180" s="91" t="str">
        <f t="shared" si="92"/>
        <v>CUMPLIDO</v>
      </c>
      <c r="W180" s="91" t="str">
        <f t="shared" si="103"/>
        <v>CUMPLIDO</v>
      </c>
      <c r="X180" s="92" t="s">
        <v>711</v>
      </c>
      <c r="Y180" s="92" t="s">
        <v>756</v>
      </c>
      <c r="Z180" s="92">
        <f t="shared" si="104"/>
        <v>1</v>
      </c>
      <c r="AA180" s="92" t="str">
        <f t="shared" si="89"/>
        <v>H45R16 - 1</v>
      </c>
      <c r="AB180" s="60">
        <f t="shared" si="98"/>
        <v>5</v>
      </c>
      <c r="AC180" s="60">
        <f t="shared" si="99"/>
        <v>5</v>
      </c>
      <c r="AD180" s="60" t="str">
        <f t="shared" si="93"/>
        <v>H45R16.</v>
      </c>
      <c r="AE180" s="60" t="str">
        <f t="shared" si="100"/>
        <v>H45R16</v>
      </c>
      <c r="AF180" s="68"/>
      <c r="AG180" s="68"/>
      <c r="AH180" s="68"/>
      <c r="AI180" s="15"/>
      <c r="AJ180" s="15"/>
      <c r="AK180" s="15"/>
      <c r="AL180" s="15"/>
      <c r="AM180" s="15"/>
      <c r="AN180" s="15"/>
      <c r="AO180" s="15"/>
    </row>
    <row r="181" spans="1:41" s="2" customFormat="1" ht="249.95" customHeight="1" x14ac:dyDescent="0.2">
      <c r="A181" s="79">
        <v>162</v>
      </c>
      <c r="B181" s="90">
        <v>180</v>
      </c>
      <c r="C181" s="109" t="s">
        <v>2527</v>
      </c>
      <c r="D181" s="101">
        <v>1401003</v>
      </c>
      <c r="E181" s="95" t="s">
        <v>2475</v>
      </c>
      <c r="F181" s="115" t="s">
        <v>627</v>
      </c>
      <c r="G181" s="103" t="s">
        <v>901</v>
      </c>
      <c r="H181" s="103" t="s">
        <v>902</v>
      </c>
      <c r="I181" s="105" t="s">
        <v>903</v>
      </c>
      <c r="J181" s="79">
        <v>1</v>
      </c>
      <c r="K181" s="86">
        <v>43102</v>
      </c>
      <c r="L181" s="86">
        <v>43189</v>
      </c>
      <c r="M181" s="87">
        <f>(+L181-K181)/7</f>
        <v>12.428571428571429</v>
      </c>
      <c r="N181" s="79" t="s">
        <v>28</v>
      </c>
      <c r="O181" s="85">
        <v>0</v>
      </c>
      <c r="P181" s="79"/>
      <c r="Q181" s="88">
        <f t="shared" si="94"/>
        <v>0</v>
      </c>
      <c r="R181" s="89">
        <f t="shared" si="95"/>
        <v>0</v>
      </c>
      <c r="S181" s="89">
        <f t="shared" si="96"/>
        <v>0</v>
      </c>
      <c r="T181" s="89">
        <f t="shared" si="97"/>
        <v>12.428571428571429</v>
      </c>
      <c r="U181" s="90" t="str">
        <f t="shared" si="91"/>
        <v>NO</v>
      </c>
      <c r="V181" s="91" t="str">
        <f t="shared" si="92"/>
        <v>VENCIDO</v>
      </c>
      <c r="W181" s="91" t="str">
        <f t="shared" si="103"/>
        <v>VENCIDO</v>
      </c>
      <c r="X181" s="92" t="s">
        <v>711</v>
      </c>
      <c r="Y181" s="92" t="s">
        <v>757</v>
      </c>
      <c r="Z181" s="92">
        <f t="shared" si="104"/>
        <v>1</v>
      </c>
      <c r="AA181" s="92" t="str">
        <f t="shared" si="89"/>
        <v>H46R16 - 1</v>
      </c>
      <c r="AB181" s="60">
        <f t="shared" si="98"/>
        <v>1</v>
      </c>
      <c r="AC181" s="60">
        <f t="shared" si="99"/>
        <v>1</v>
      </c>
      <c r="AD181" s="60" t="str">
        <f t="shared" si="93"/>
        <v>H46R16.</v>
      </c>
      <c r="AE181" s="60" t="str">
        <f t="shared" si="100"/>
        <v>H46R16</v>
      </c>
      <c r="AF181" s="68"/>
      <c r="AG181" s="68"/>
      <c r="AH181" s="68"/>
      <c r="AI181" s="15"/>
      <c r="AJ181" s="15"/>
      <c r="AK181" s="15"/>
      <c r="AL181" s="15"/>
      <c r="AM181" s="15"/>
      <c r="AN181" s="15"/>
      <c r="AO181" s="15"/>
    </row>
    <row r="182" spans="1:41" s="2" customFormat="1" ht="249.95" customHeight="1" x14ac:dyDescent="0.2">
      <c r="A182" s="79">
        <v>163</v>
      </c>
      <c r="B182" s="90">
        <v>181</v>
      </c>
      <c r="C182" s="109" t="s">
        <v>2527</v>
      </c>
      <c r="D182" s="101">
        <v>1405004</v>
      </c>
      <c r="E182" s="95" t="s">
        <v>628</v>
      </c>
      <c r="F182" s="115" t="s">
        <v>629</v>
      </c>
      <c r="G182" s="103" t="s">
        <v>904</v>
      </c>
      <c r="H182" s="103" t="s">
        <v>905</v>
      </c>
      <c r="I182" s="105" t="s">
        <v>10</v>
      </c>
      <c r="J182" s="79">
        <v>1</v>
      </c>
      <c r="K182" s="120">
        <v>43040</v>
      </c>
      <c r="L182" s="86">
        <v>43099</v>
      </c>
      <c r="M182" s="87">
        <f>(+L182-K182)/7</f>
        <v>8.4285714285714288</v>
      </c>
      <c r="N182" s="79" t="s">
        <v>28</v>
      </c>
      <c r="O182" s="85">
        <v>1</v>
      </c>
      <c r="P182" s="79"/>
      <c r="Q182" s="88">
        <f t="shared" si="94"/>
        <v>100</v>
      </c>
      <c r="R182" s="89">
        <f t="shared" si="95"/>
        <v>8.4285714285714288</v>
      </c>
      <c r="S182" s="89">
        <f t="shared" si="96"/>
        <v>8.4285714285714288</v>
      </c>
      <c r="T182" s="89">
        <f t="shared" si="97"/>
        <v>8.4285714285714288</v>
      </c>
      <c r="U182" s="90" t="str">
        <f t="shared" si="91"/>
        <v>SI</v>
      </c>
      <c r="V182" s="91" t="str">
        <f t="shared" si="92"/>
        <v>CUMPLIDO</v>
      </c>
      <c r="W182" s="91" t="str">
        <f t="shared" si="103"/>
        <v>CUMPLIDO</v>
      </c>
      <c r="X182" s="92" t="s">
        <v>711</v>
      </c>
      <c r="Y182" s="92" t="s">
        <v>758</v>
      </c>
      <c r="Z182" s="92">
        <f t="shared" si="104"/>
        <v>1</v>
      </c>
      <c r="AA182" s="92" t="str">
        <f t="shared" si="89"/>
        <v>H47R16 - 1</v>
      </c>
      <c r="AB182" s="60">
        <f t="shared" si="98"/>
        <v>5</v>
      </c>
      <c r="AC182" s="60">
        <f t="shared" si="99"/>
        <v>5</v>
      </c>
      <c r="AD182" s="60" t="str">
        <f t="shared" si="93"/>
        <v>H47R16.</v>
      </c>
      <c r="AE182" s="60" t="str">
        <f t="shared" si="100"/>
        <v>H47R16</v>
      </c>
      <c r="AF182" s="68"/>
      <c r="AG182" s="68"/>
      <c r="AH182" s="68"/>
      <c r="AI182" s="15"/>
      <c r="AJ182" s="15"/>
      <c r="AK182" s="15"/>
      <c r="AL182" s="15"/>
      <c r="AM182" s="15"/>
      <c r="AN182" s="15"/>
      <c r="AO182" s="15"/>
    </row>
    <row r="183" spans="1:41" s="2" customFormat="1" ht="249.95" customHeight="1" x14ac:dyDescent="0.2">
      <c r="A183" s="79">
        <v>164</v>
      </c>
      <c r="B183" s="90">
        <v>182</v>
      </c>
      <c r="C183" s="109" t="s">
        <v>2527</v>
      </c>
      <c r="D183" s="101">
        <v>1405004</v>
      </c>
      <c r="E183" s="95" t="s">
        <v>1986</v>
      </c>
      <c r="F183" s="115" t="s">
        <v>630</v>
      </c>
      <c r="G183" s="103" t="s">
        <v>906</v>
      </c>
      <c r="H183" s="103" t="s">
        <v>907</v>
      </c>
      <c r="I183" s="105" t="s">
        <v>112</v>
      </c>
      <c r="J183" s="79">
        <v>1</v>
      </c>
      <c r="K183" s="120">
        <v>43040</v>
      </c>
      <c r="L183" s="86">
        <v>43099</v>
      </c>
      <c r="M183" s="87">
        <f>(+L183-K183)/7</f>
        <v>8.4285714285714288</v>
      </c>
      <c r="N183" s="79" t="s">
        <v>28</v>
      </c>
      <c r="O183" s="85">
        <v>1</v>
      </c>
      <c r="P183" s="79"/>
      <c r="Q183" s="88">
        <f t="shared" si="94"/>
        <v>100</v>
      </c>
      <c r="R183" s="89">
        <f t="shared" si="95"/>
        <v>8.4285714285714288</v>
      </c>
      <c r="S183" s="89">
        <f t="shared" si="96"/>
        <v>8.4285714285714288</v>
      </c>
      <c r="T183" s="89">
        <f t="shared" si="97"/>
        <v>8.4285714285714288</v>
      </c>
      <c r="U183" s="90" t="str">
        <f t="shared" si="91"/>
        <v>SI</v>
      </c>
      <c r="V183" s="91" t="str">
        <f t="shared" si="92"/>
        <v>CUMPLIDO</v>
      </c>
      <c r="W183" s="91" t="str">
        <f t="shared" si="103"/>
        <v>CUMPLIDO</v>
      </c>
      <c r="X183" s="92" t="s">
        <v>711</v>
      </c>
      <c r="Y183" s="92" t="s">
        <v>759</v>
      </c>
      <c r="Z183" s="92">
        <f t="shared" si="104"/>
        <v>1</v>
      </c>
      <c r="AA183" s="92" t="str">
        <f t="shared" si="89"/>
        <v>H48R16 - 1</v>
      </c>
      <c r="AB183" s="60">
        <f t="shared" si="98"/>
        <v>5</v>
      </c>
      <c r="AC183" s="60">
        <f t="shared" si="99"/>
        <v>5</v>
      </c>
      <c r="AD183" s="60" t="str">
        <f t="shared" si="93"/>
        <v>H48R16.</v>
      </c>
      <c r="AE183" s="60" t="str">
        <f t="shared" si="100"/>
        <v>H48R16</v>
      </c>
      <c r="AF183" s="68"/>
      <c r="AG183" s="68"/>
      <c r="AH183" s="68"/>
      <c r="AI183" s="15"/>
      <c r="AJ183" s="15"/>
      <c r="AK183" s="15"/>
      <c r="AL183" s="15"/>
      <c r="AM183" s="15"/>
      <c r="AN183" s="15"/>
      <c r="AO183" s="15"/>
    </row>
    <row r="184" spans="1:41" s="15" customFormat="1" ht="122.25" customHeight="1" x14ac:dyDescent="0.2">
      <c r="A184" s="79">
        <v>165</v>
      </c>
      <c r="B184" s="90">
        <v>183</v>
      </c>
      <c r="C184" s="109" t="s">
        <v>2527</v>
      </c>
      <c r="D184" s="101">
        <v>1405004</v>
      </c>
      <c r="E184" s="102" t="s">
        <v>1935</v>
      </c>
      <c r="F184" s="103" t="s">
        <v>631</v>
      </c>
      <c r="G184" s="103" t="s">
        <v>2044</v>
      </c>
      <c r="H184" s="103" t="s">
        <v>2042</v>
      </c>
      <c r="I184" s="105" t="s">
        <v>10</v>
      </c>
      <c r="J184" s="120">
        <v>1</v>
      </c>
      <c r="K184" s="120">
        <v>43040</v>
      </c>
      <c r="L184" s="86">
        <v>43159</v>
      </c>
      <c r="M184" s="87">
        <f t="shared" si="101"/>
        <v>17</v>
      </c>
      <c r="N184" s="79" t="s">
        <v>28</v>
      </c>
      <c r="O184" s="85">
        <v>1</v>
      </c>
      <c r="P184" s="79"/>
      <c r="Q184" s="88">
        <f t="shared" si="94"/>
        <v>100</v>
      </c>
      <c r="R184" s="107">
        <f t="shared" si="95"/>
        <v>17</v>
      </c>
      <c r="S184" s="107">
        <f t="shared" si="96"/>
        <v>17</v>
      </c>
      <c r="T184" s="107">
        <f t="shared" si="97"/>
        <v>17</v>
      </c>
      <c r="U184" s="90" t="str">
        <f t="shared" si="91"/>
        <v>SI</v>
      </c>
      <c r="V184" s="91" t="str">
        <f t="shared" si="92"/>
        <v>CUMPLIDO</v>
      </c>
      <c r="W184" s="91" t="str">
        <f t="shared" si="103"/>
        <v>CUMPLIDO</v>
      </c>
      <c r="X184" s="119" t="s">
        <v>711</v>
      </c>
      <c r="Y184" s="119" t="s">
        <v>760</v>
      </c>
      <c r="Z184" s="92">
        <f t="shared" si="104"/>
        <v>1</v>
      </c>
      <c r="AA184" s="119" t="str">
        <f t="shared" si="89"/>
        <v>H49R16 - 1</v>
      </c>
      <c r="AB184" s="60">
        <f t="shared" si="98"/>
        <v>5</v>
      </c>
      <c r="AC184" s="60">
        <f t="shared" si="99"/>
        <v>5</v>
      </c>
      <c r="AD184" s="60" t="str">
        <f t="shared" si="93"/>
        <v>H49R16.</v>
      </c>
      <c r="AE184" s="60" t="str">
        <f t="shared" si="100"/>
        <v>H49R16</v>
      </c>
      <c r="AF184" s="68"/>
      <c r="AG184" s="68"/>
      <c r="AH184" s="68"/>
    </row>
    <row r="185" spans="1:41" s="2" customFormat="1" ht="249.95" customHeight="1" x14ac:dyDescent="0.2">
      <c r="A185" s="79">
        <v>166</v>
      </c>
      <c r="B185" s="90">
        <v>184</v>
      </c>
      <c r="C185" s="109" t="s">
        <v>2528</v>
      </c>
      <c r="D185" s="101">
        <v>1405004</v>
      </c>
      <c r="E185" s="95" t="s">
        <v>632</v>
      </c>
      <c r="F185" s="115" t="s">
        <v>626</v>
      </c>
      <c r="G185" s="103" t="s">
        <v>908</v>
      </c>
      <c r="H185" s="103" t="s">
        <v>909</v>
      </c>
      <c r="I185" s="105" t="s">
        <v>112</v>
      </c>
      <c r="J185" s="79">
        <v>1</v>
      </c>
      <c r="K185" s="120">
        <v>43040</v>
      </c>
      <c r="L185" s="86">
        <v>43099</v>
      </c>
      <c r="M185" s="87">
        <f t="shared" si="101"/>
        <v>8.4285714285714288</v>
      </c>
      <c r="N185" s="79" t="s">
        <v>28</v>
      </c>
      <c r="O185" s="85">
        <v>1</v>
      </c>
      <c r="P185" s="79"/>
      <c r="Q185" s="88">
        <f t="shared" si="94"/>
        <v>100</v>
      </c>
      <c r="R185" s="89">
        <f t="shared" si="95"/>
        <v>8.4285714285714288</v>
      </c>
      <c r="S185" s="89">
        <f t="shared" si="96"/>
        <v>8.4285714285714288</v>
      </c>
      <c r="T185" s="89">
        <f t="shared" si="97"/>
        <v>8.4285714285714288</v>
      </c>
      <c r="U185" s="90" t="str">
        <f t="shared" si="91"/>
        <v>SI</v>
      </c>
      <c r="V185" s="91" t="str">
        <f t="shared" si="92"/>
        <v>CUMPLIDO</v>
      </c>
      <c r="W185" s="91" t="str">
        <f t="shared" si="103"/>
        <v>CUMPLIDO</v>
      </c>
      <c r="X185" s="92" t="s">
        <v>711</v>
      </c>
      <c r="Y185" s="92" t="s">
        <v>761</v>
      </c>
      <c r="Z185" s="92">
        <f t="shared" si="104"/>
        <v>1</v>
      </c>
      <c r="AA185" s="92" t="str">
        <f t="shared" si="89"/>
        <v>H50R16 - 1</v>
      </c>
      <c r="AB185" s="60">
        <f t="shared" si="98"/>
        <v>5</v>
      </c>
      <c r="AC185" s="60">
        <f t="shared" si="99"/>
        <v>5</v>
      </c>
      <c r="AD185" s="60" t="str">
        <f t="shared" si="93"/>
        <v>H50R16.</v>
      </c>
      <c r="AE185" s="60" t="str">
        <f t="shared" si="100"/>
        <v>H50R16</v>
      </c>
      <c r="AF185" s="68"/>
      <c r="AG185" s="68"/>
      <c r="AH185" s="68"/>
      <c r="AI185" s="15"/>
      <c r="AJ185" s="15"/>
      <c r="AK185" s="15"/>
      <c r="AL185" s="15"/>
      <c r="AM185" s="15"/>
      <c r="AN185" s="15"/>
      <c r="AO185" s="15"/>
    </row>
    <row r="186" spans="1:41" s="2" customFormat="1" ht="249.95" customHeight="1" x14ac:dyDescent="0.2">
      <c r="A186" s="79">
        <v>167</v>
      </c>
      <c r="B186" s="90">
        <v>185</v>
      </c>
      <c r="C186" s="109" t="s">
        <v>2528</v>
      </c>
      <c r="D186" s="101">
        <v>1405004</v>
      </c>
      <c r="E186" s="95" t="s">
        <v>633</v>
      </c>
      <c r="F186" s="115" t="s">
        <v>634</v>
      </c>
      <c r="G186" s="103" t="s">
        <v>910</v>
      </c>
      <c r="H186" s="103" t="s">
        <v>911</v>
      </c>
      <c r="I186" s="105" t="s">
        <v>912</v>
      </c>
      <c r="J186" s="79">
        <v>1</v>
      </c>
      <c r="K186" s="120">
        <v>43040</v>
      </c>
      <c r="L186" s="86">
        <v>43099</v>
      </c>
      <c r="M186" s="87">
        <f t="shared" si="101"/>
        <v>8.4285714285714288</v>
      </c>
      <c r="N186" s="79" t="s">
        <v>28</v>
      </c>
      <c r="O186" s="85">
        <v>1</v>
      </c>
      <c r="P186" s="79"/>
      <c r="Q186" s="88">
        <f t="shared" si="94"/>
        <v>100</v>
      </c>
      <c r="R186" s="89">
        <f t="shared" si="95"/>
        <v>8.4285714285714288</v>
      </c>
      <c r="S186" s="89">
        <f t="shared" si="96"/>
        <v>8.4285714285714288</v>
      </c>
      <c r="T186" s="89">
        <f t="shared" si="97"/>
        <v>8.4285714285714288</v>
      </c>
      <c r="U186" s="90" t="str">
        <f t="shared" si="91"/>
        <v>SI</v>
      </c>
      <c r="V186" s="91" t="str">
        <f t="shared" si="92"/>
        <v>CUMPLIDO</v>
      </c>
      <c r="W186" s="91" t="str">
        <f t="shared" si="103"/>
        <v>CUMPLIDO</v>
      </c>
      <c r="X186" s="92" t="s">
        <v>711</v>
      </c>
      <c r="Y186" s="92" t="s">
        <v>762</v>
      </c>
      <c r="Z186" s="92">
        <f t="shared" si="104"/>
        <v>1</v>
      </c>
      <c r="AA186" s="92" t="str">
        <f t="shared" si="89"/>
        <v>H51R16 - 1</v>
      </c>
      <c r="AB186" s="60">
        <f t="shared" si="98"/>
        <v>5</v>
      </c>
      <c r="AC186" s="60">
        <f t="shared" si="99"/>
        <v>5</v>
      </c>
      <c r="AD186" s="60" t="str">
        <f t="shared" si="93"/>
        <v>H51R16.</v>
      </c>
      <c r="AE186" s="60" t="str">
        <f t="shared" si="100"/>
        <v>H51R16</v>
      </c>
      <c r="AF186" s="68"/>
      <c r="AG186" s="68"/>
      <c r="AH186" s="68"/>
      <c r="AI186" s="15"/>
      <c r="AJ186" s="15"/>
      <c r="AK186" s="15"/>
      <c r="AL186" s="15"/>
      <c r="AM186" s="15"/>
      <c r="AN186" s="15"/>
      <c r="AO186" s="15"/>
    </row>
    <row r="187" spans="1:41" s="2" customFormat="1" ht="249.95" customHeight="1" x14ac:dyDescent="0.2">
      <c r="A187" s="79">
        <v>168</v>
      </c>
      <c r="B187" s="90">
        <v>186</v>
      </c>
      <c r="C187" s="109" t="s">
        <v>2528</v>
      </c>
      <c r="D187" s="101">
        <v>1405004</v>
      </c>
      <c r="E187" s="95" t="s">
        <v>635</v>
      </c>
      <c r="F187" s="115" t="s">
        <v>636</v>
      </c>
      <c r="G187" s="103" t="s">
        <v>913</v>
      </c>
      <c r="H187" s="103" t="s">
        <v>900</v>
      </c>
      <c r="I187" s="105" t="s">
        <v>112</v>
      </c>
      <c r="J187" s="79">
        <v>1</v>
      </c>
      <c r="K187" s="120">
        <v>43040</v>
      </c>
      <c r="L187" s="86">
        <v>43099</v>
      </c>
      <c r="M187" s="87">
        <f t="shared" si="101"/>
        <v>8.4285714285714288</v>
      </c>
      <c r="N187" s="79" t="s">
        <v>28</v>
      </c>
      <c r="O187" s="85">
        <v>1</v>
      </c>
      <c r="P187" s="79"/>
      <c r="Q187" s="88">
        <f t="shared" si="94"/>
        <v>100</v>
      </c>
      <c r="R187" s="89">
        <f t="shared" si="95"/>
        <v>8.4285714285714288</v>
      </c>
      <c r="S187" s="89">
        <f t="shared" si="96"/>
        <v>8.4285714285714288</v>
      </c>
      <c r="T187" s="89">
        <f t="shared" si="97"/>
        <v>8.4285714285714288</v>
      </c>
      <c r="U187" s="90" t="str">
        <f t="shared" si="91"/>
        <v>SI</v>
      </c>
      <c r="V187" s="91" t="str">
        <f t="shared" si="92"/>
        <v>CUMPLIDO</v>
      </c>
      <c r="W187" s="91" t="str">
        <f t="shared" si="103"/>
        <v>CUMPLIDO</v>
      </c>
      <c r="X187" s="92" t="s">
        <v>711</v>
      </c>
      <c r="Y187" s="92" t="s">
        <v>763</v>
      </c>
      <c r="Z187" s="92">
        <f t="shared" si="104"/>
        <v>1</v>
      </c>
      <c r="AA187" s="92" t="str">
        <f t="shared" si="89"/>
        <v>H52R16 - 1</v>
      </c>
      <c r="AB187" s="60">
        <f t="shared" si="98"/>
        <v>5</v>
      </c>
      <c r="AC187" s="60">
        <f t="shared" si="99"/>
        <v>5</v>
      </c>
      <c r="AD187" s="60" t="str">
        <f t="shared" si="93"/>
        <v>H52R16.</v>
      </c>
      <c r="AE187" s="60" t="str">
        <f t="shared" si="100"/>
        <v>H52R16</v>
      </c>
      <c r="AF187" s="68"/>
      <c r="AG187" s="68"/>
      <c r="AH187" s="68"/>
      <c r="AI187" s="15"/>
      <c r="AJ187" s="15"/>
      <c r="AK187" s="15"/>
      <c r="AL187" s="15"/>
      <c r="AM187" s="15"/>
      <c r="AN187" s="15"/>
      <c r="AO187" s="15"/>
    </row>
    <row r="188" spans="1:41" s="2" customFormat="1" ht="249.95" customHeight="1" x14ac:dyDescent="0.2">
      <c r="A188" s="79">
        <v>169</v>
      </c>
      <c r="B188" s="90">
        <v>187</v>
      </c>
      <c r="C188" s="109" t="s">
        <v>2527</v>
      </c>
      <c r="D188" s="101">
        <v>1405004</v>
      </c>
      <c r="E188" s="95" t="s">
        <v>1923</v>
      </c>
      <c r="F188" s="115" t="s">
        <v>637</v>
      </c>
      <c r="G188" s="121" t="s">
        <v>914</v>
      </c>
      <c r="H188" s="103" t="s">
        <v>900</v>
      </c>
      <c r="I188" s="105" t="s">
        <v>112</v>
      </c>
      <c r="J188" s="79">
        <v>1</v>
      </c>
      <c r="K188" s="120">
        <v>43040</v>
      </c>
      <c r="L188" s="86">
        <v>43099</v>
      </c>
      <c r="M188" s="87">
        <f t="shared" si="101"/>
        <v>8.4285714285714288</v>
      </c>
      <c r="N188" s="79" t="s">
        <v>28</v>
      </c>
      <c r="O188" s="85">
        <v>1</v>
      </c>
      <c r="P188" s="79"/>
      <c r="Q188" s="88">
        <f t="shared" si="94"/>
        <v>100</v>
      </c>
      <c r="R188" s="89">
        <f t="shared" si="95"/>
        <v>8.4285714285714288</v>
      </c>
      <c r="S188" s="89">
        <f t="shared" si="96"/>
        <v>8.4285714285714288</v>
      </c>
      <c r="T188" s="89">
        <f t="shared" si="97"/>
        <v>8.4285714285714288</v>
      </c>
      <c r="U188" s="90" t="str">
        <f t="shared" si="91"/>
        <v>SI</v>
      </c>
      <c r="V188" s="91" t="str">
        <f t="shared" si="92"/>
        <v>CUMPLIDO</v>
      </c>
      <c r="W188" s="91" t="str">
        <f t="shared" si="103"/>
        <v>CUMPLIDO</v>
      </c>
      <c r="X188" s="92" t="s">
        <v>711</v>
      </c>
      <c r="Y188" s="92" t="s">
        <v>764</v>
      </c>
      <c r="Z188" s="92">
        <f t="shared" si="104"/>
        <v>1</v>
      </c>
      <c r="AA188" s="92" t="str">
        <f t="shared" si="89"/>
        <v>H53R16 - 1</v>
      </c>
      <c r="AB188" s="60">
        <f t="shared" si="98"/>
        <v>5</v>
      </c>
      <c r="AC188" s="60">
        <f t="shared" si="99"/>
        <v>5</v>
      </c>
      <c r="AD188" s="60" t="str">
        <f t="shared" si="93"/>
        <v>H53R16.</v>
      </c>
      <c r="AE188" s="60" t="str">
        <f t="shared" si="100"/>
        <v>H53R16</v>
      </c>
      <c r="AF188" s="68"/>
      <c r="AG188" s="68"/>
      <c r="AH188" s="68"/>
      <c r="AI188" s="15"/>
      <c r="AJ188" s="15"/>
      <c r="AK188" s="15"/>
      <c r="AL188" s="15"/>
      <c r="AM188" s="15"/>
      <c r="AN188" s="15"/>
      <c r="AO188" s="15"/>
    </row>
    <row r="189" spans="1:41" s="2" customFormat="1" ht="249.95" customHeight="1" x14ac:dyDescent="0.2">
      <c r="A189" s="79">
        <v>170</v>
      </c>
      <c r="B189" s="90">
        <v>188</v>
      </c>
      <c r="C189" s="109" t="s">
        <v>2527</v>
      </c>
      <c r="D189" s="101">
        <v>1405004</v>
      </c>
      <c r="E189" s="95" t="s">
        <v>638</v>
      </c>
      <c r="F189" s="115" t="s">
        <v>639</v>
      </c>
      <c r="G189" s="103" t="s">
        <v>915</v>
      </c>
      <c r="H189" s="103" t="s">
        <v>916</v>
      </c>
      <c r="I189" s="105" t="s">
        <v>898</v>
      </c>
      <c r="J189" s="79">
        <v>1</v>
      </c>
      <c r="K189" s="120">
        <v>43040</v>
      </c>
      <c r="L189" s="86">
        <v>43099</v>
      </c>
      <c r="M189" s="87">
        <f t="shared" si="101"/>
        <v>8.4285714285714288</v>
      </c>
      <c r="N189" s="79" t="s">
        <v>28</v>
      </c>
      <c r="O189" s="85">
        <v>1</v>
      </c>
      <c r="P189" s="79"/>
      <c r="Q189" s="88">
        <f t="shared" si="94"/>
        <v>100</v>
      </c>
      <c r="R189" s="89">
        <f t="shared" si="95"/>
        <v>8.4285714285714288</v>
      </c>
      <c r="S189" s="89">
        <f t="shared" si="96"/>
        <v>8.4285714285714288</v>
      </c>
      <c r="T189" s="89">
        <f t="shared" si="97"/>
        <v>8.4285714285714288</v>
      </c>
      <c r="U189" s="90" t="str">
        <f t="shared" si="91"/>
        <v>SI</v>
      </c>
      <c r="V189" s="91" t="str">
        <f t="shared" si="92"/>
        <v>CUMPLIDO</v>
      </c>
      <c r="W189" s="91" t="str">
        <f t="shared" si="103"/>
        <v>CUMPLIDO</v>
      </c>
      <c r="X189" s="92" t="s">
        <v>711</v>
      </c>
      <c r="Y189" s="92" t="s">
        <v>765</v>
      </c>
      <c r="Z189" s="92">
        <f t="shared" si="104"/>
        <v>1</v>
      </c>
      <c r="AA189" s="92" t="str">
        <f t="shared" si="89"/>
        <v>H54R16 - 1</v>
      </c>
      <c r="AB189" s="60">
        <f t="shared" si="98"/>
        <v>5</v>
      </c>
      <c r="AC189" s="60">
        <f t="shared" si="99"/>
        <v>5</v>
      </c>
      <c r="AD189" s="60" t="str">
        <f t="shared" si="93"/>
        <v>H54R16.</v>
      </c>
      <c r="AE189" s="60" t="str">
        <f t="shared" si="100"/>
        <v>H54R16</v>
      </c>
      <c r="AF189" s="68"/>
      <c r="AG189" s="68"/>
      <c r="AH189" s="68"/>
      <c r="AI189" s="15"/>
      <c r="AJ189" s="15"/>
      <c r="AK189" s="15"/>
      <c r="AL189" s="15"/>
      <c r="AM189" s="15"/>
      <c r="AN189" s="15"/>
      <c r="AO189" s="15"/>
    </row>
    <row r="190" spans="1:41" s="2" customFormat="1" ht="249.95" customHeight="1" x14ac:dyDescent="0.2">
      <c r="A190" s="79">
        <v>171</v>
      </c>
      <c r="B190" s="90">
        <v>189</v>
      </c>
      <c r="C190" s="109" t="s">
        <v>2528</v>
      </c>
      <c r="D190" s="101">
        <v>1405004</v>
      </c>
      <c r="E190" s="95" t="s">
        <v>1256</v>
      </c>
      <c r="F190" s="115" t="s">
        <v>640</v>
      </c>
      <c r="G190" s="115" t="s">
        <v>1254</v>
      </c>
      <c r="H190" s="115" t="s">
        <v>1257</v>
      </c>
      <c r="I190" s="118" t="s">
        <v>1255</v>
      </c>
      <c r="J190" s="90">
        <v>3</v>
      </c>
      <c r="K190" s="116">
        <v>43040</v>
      </c>
      <c r="L190" s="116">
        <v>43342</v>
      </c>
      <c r="M190" s="87">
        <f t="shared" si="101"/>
        <v>43.142857142857146</v>
      </c>
      <c r="N190" s="79" t="s">
        <v>1236</v>
      </c>
      <c r="O190" s="85">
        <v>0.5</v>
      </c>
      <c r="P190" s="79"/>
      <c r="Q190" s="88">
        <f t="shared" si="94"/>
        <v>16.666666666666664</v>
      </c>
      <c r="R190" s="89">
        <f t="shared" si="95"/>
        <v>7.1904761904761907</v>
      </c>
      <c r="S190" s="89">
        <f t="shared" si="96"/>
        <v>7.1904761904761907</v>
      </c>
      <c r="T190" s="89">
        <f t="shared" si="97"/>
        <v>43.142857142857146</v>
      </c>
      <c r="U190" s="90" t="str">
        <f t="shared" si="91"/>
        <v>NO</v>
      </c>
      <c r="V190" s="91" t="str">
        <f t="shared" si="92"/>
        <v>VENCIDO</v>
      </c>
      <c r="W190" s="91" t="str">
        <f t="shared" si="103"/>
        <v>VENCIDO</v>
      </c>
      <c r="X190" s="92" t="s">
        <v>711</v>
      </c>
      <c r="Y190" s="92" t="s">
        <v>766</v>
      </c>
      <c r="Z190" s="92">
        <f t="shared" si="104"/>
        <v>1</v>
      </c>
      <c r="AA190" s="92" t="str">
        <f t="shared" si="89"/>
        <v>H55R16 - 1</v>
      </c>
      <c r="AB190" s="60">
        <f t="shared" si="98"/>
        <v>1</v>
      </c>
      <c r="AC190" s="60">
        <f t="shared" si="99"/>
        <v>1</v>
      </c>
      <c r="AD190" s="60" t="str">
        <f t="shared" si="93"/>
        <v>H55R16.</v>
      </c>
      <c r="AE190" s="60" t="str">
        <f t="shared" si="100"/>
        <v>H55R16</v>
      </c>
      <c r="AF190" s="68"/>
      <c r="AG190" s="68"/>
      <c r="AH190" s="68"/>
      <c r="AI190" s="15"/>
      <c r="AJ190" s="15"/>
      <c r="AK190" s="15"/>
      <c r="AL190" s="15"/>
      <c r="AM190" s="15"/>
      <c r="AN190" s="15"/>
      <c r="AO190" s="15"/>
    </row>
    <row r="191" spans="1:41" s="2" customFormat="1" ht="249.95" customHeight="1" x14ac:dyDescent="0.2">
      <c r="A191" s="79">
        <v>172</v>
      </c>
      <c r="B191" s="90">
        <v>190</v>
      </c>
      <c r="C191" s="109" t="s">
        <v>2533</v>
      </c>
      <c r="D191" s="101">
        <v>1405004</v>
      </c>
      <c r="E191" s="95" t="s">
        <v>2476</v>
      </c>
      <c r="F191" s="115" t="s">
        <v>641</v>
      </c>
      <c r="G191" s="103" t="s">
        <v>917</v>
      </c>
      <c r="H191" s="103" t="s">
        <v>918</v>
      </c>
      <c r="I191" s="105" t="s">
        <v>928</v>
      </c>
      <c r="J191" s="79">
        <v>1</v>
      </c>
      <c r="K191" s="86">
        <v>43040</v>
      </c>
      <c r="L191" s="86">
        <v>43099</v>
      </c>
      <c r="M191" s="87">
        <f t="shared" si="101"/>
        <v>8.4285714285714288</v>
      </c>
      <c r="N191" s="79" t="s">
        <v>919</v>
      </c>
      <c r="O191" s="85">
        <v>1</v>
      </c>
      <c r="P191" s="79"/>
      <c r="Q191" s="88">
        <f t="shared" si="94"/>
        <v>100</v>
      </c>
      <c r="R191" s="89">
        <f t="shared" si="95"/>
        <v>8.4285714285714288</v>
      </c>
      <c r="S191" s="89">
        <f t="shared" si="96"/>
        <v>8.4285714285714288</v>
      </c>
      <c r="T191" s="89">
        <f t="shared" si="97"/>
        <v>8.4285714285714288</v>
      </c>
      <c r="U191" s="90" t="str">
        <f t="shared" si="91"/>
        <v>SI</v>
      </c>
      <c r="V191" s="91" t="str">
        <f t="shared" si="92"/>
        <v>CUMPLIDO</v>
      </c>
      <c r="W191" s="91" t="str">
        <f t="shared" si="103"/>
        <v>CUMPLIDO</v>
      </c>
      <c r="X191" s="92" t="s">
        <v>711</v>
      </c>
      <c r="Y191" s="92" t="s">
        <v>767</v>
      </c>
      <c r="Z191" s="92">
        <f t="shared" si="104"/>
        <v>1</v>
      </c>
      <c r="AA191" s="92" t="str">
        <f t="shared" si="89"/>
        <v>H56R16 - 1</v>
      </c>
      <c r="AB191" s="60">
        <f t="shared" si="98"/>
        <v>5</v>
      </c>
      <c r="AC191" s="60">
        <f t="shared" si="99"/>
        <v>5</v>
      </c>
      <c r="AD191" s="60" t="str">
        <f t="shared" si="93"/>
        <v>H56R16.</v>
      </c>
      <c r="AE191" s="60" t="str">
        <f t="shared" si="100"/>
        <v>H56R16</v>
      </c>
      <c r="AF191" s="68"/>
      <c r="AG191" s="68"/>
      <c r="AH191" s="68"/>
      <c r="AI191" s="15"/>
      <c r="AJ191" s="15"/>
      <c r="AK191" s="15"/>
      <c r="AL191" s="15"/>
      <c r="AM191" s="15"/>
      <c r="AN191" s="15"/>
      <c r="AO191" s="15"/>
    </row>
    <row r="192" spans="1:41" s="2" customFormat="1" ht="249.95" customHeight="1" x14ac:dyDescent="0.2">
      <c r="A192" s="79">
        <v>173</v>
      </c>
      <c r="B192" s="90">
        <v>191</v>
      </c>
      <c r="C192" s="109" t="s">
        <v>2534</v>
      </c>
      <c r="D192" s="101">
        <v>10405004</v>
      </c>
      <c r="E192" s="95" t="s">
        <v>1261</v>
      </c>
      <c r="F192" s="115" t="s">
        <v>642</v>
      </c>
      <c r="G192" s="115" t="s">
        <v>1258</v>
      </c>
      <c r="H192" s="115" t="s">
        <v>1259</v>
      </c>
      <c r="I192" s="118" t="s">
        <v>1260</v>
      </c>
      <c r="J192" s="90">
        <v>1</v>
      </c>
      <c r="K192" s="116">
        <v>43040</v>
      </c>
      <c r="L192" s="116">
        <v>43220</v>
      </c>
      <c r="M192" s="117">
        <f t="shared" si="101"/>
        <v>25.714285714285715</v>
      </c>
      <c r="N192" s="79" t="s">
        <v>1236</v>
      </c>
      <c r="O192" s="85">
        <v>0.33</v>
      </c>
      <c r="P192" s="79"/>
      <c r="Q192" s="88">
        <f t="shared" si="94"/>
        <v>33</v>
      </c>
      <c r="R192" s="89">
        <f t="shared" si="95"/>
        <v>8.4857142857142858</v>
      </c>
      <c r="S192" s="89">
        <f t="shared" si="96"/>
        <v>8.4857142857142858</v>
      </c>
      <c r="T192" s="89">
        <f t="shared" si="97"/>
        <v>25.714285714285715</v>
      </c>
      <c r="U192" s="90" t="str">
        <f t="shared" si="91"/>
        <v>NO</v>
      </c>
      <c r="V192" s="91" t="str">
        <f t="shared" si="92"/>
        <v>VENCIDO</v>
      </c>
      <c r="W192" s="91" t="str">
        <f t="shared" si="103"/>
        <v>VENCIDO</v>
      </c>
      <c r="X192" s="92" t="s">
        <v>711</v>
      </c>
      <c r="Y192" s="92" t="s">
        <v>768</v>
      </c>
      <c r="Z192" s="92">
        <f t="shared" si="104"/>
        <v>1</v>
      </c>
      <c r="AA192" s="92" t="str">
        <f t="shared" si="89"/>
        <v>H57R16 - 1</v>
      </c>
      <c r="AB192" s="60">
        <f t="shared" si="98"/>
        <v>1</v>
      </c>
      <c r="AC192" s="60">
        <f t="shared" si="99"/>
        <v>1</v>
      </c>
      <c r="AD192" s="60" t="str">
        <f t="shared" si="93"/>
        <v>H57R16.</v>
      </c>
      <c r="AE192" s="60" t="str">
        <f t="shared" si="100"/>
        <v>H57R16</v>
      </c>
      <c r="AF192" s="68"/>
      <c r="AG192" s="68"/>
      <c r="AH192" s="68"/>
      <c r="AI192" s="15"/>
      <c r="AJ192" s="15"/>
      <c r="AK192" s="15"/>
      <c r="AL192" s="15"/>
      <c r="AM192" s="15"/>
      <c r="AN192" s="15"/>
      <c r="AO192" s="15"/>
    </row>
    <row r="193" spans="1:41" s="2" customFormat="1" ht="249.95" customHeight="1" x14ac:dyDescent="0.2">
      <c r="A193" s="79">
        <v>174</v>
      </c>
      <c r="B193" s="90">
        <v>192</v>
      </c>
      <c r="C193" s="109" t="s">
        <v>2528</v>
      </c>
      <c r="D193" s="101">
        <v>1405004</v>
      </c>
      <c r="E193" s="95" t="s">
        <v>1526</v>
      </c>
      <c r="F193" s="115" t="s">
        <v>1527</v>
      </c>
      <c r="G193" s="115" t="s">
        <v>1987</v>
      </c>
      <c r="H193" s="115" t="s">
        <v>1528</v>
      </c>
      <c r="I193" s="118" t="s">
        <v>1529</v>
      </c>
      <c r="J193" s="90">
        <v>1</v>
      </c>
      <c r="K193" s="116">
        <v>43040</v>
      </c>
      <c r="L193" s="116">
        <v>43189</v>
      </c>
      <c r="M193" s="87">
        <f t="shared" si="101"/>
        <v>21.285714285714285</v>
      </c>
      <c r="N193" s="79" t="s">
        <v>1482</v>
      </c>
      <c r="O193" s="85">
        <v>0</v>
      </c>
      <c r="P193" s="79"/>
      <c r="Q193" s="88">
        <f t="shared" si="94"/>
        <v>0</v>
      </c>
      <c r="R193" s="89">
        <f t="shared" si="95"/>
        <v>0</v>
      </c>
      <c r="S193" s="89">
        <f t="shared" si="96"/>
        <v>0</v>
      </c>
      <c r="T193" s="89">
        <f t="shared" si="97"/>
        <v>21.285714285714285</v>
      </c>
      <c r="U193" s="90" t="str">
        <f t="shared" si="91"/>
        <v>NO</v>
      </c>
      <c r="V193" s="91" t="str">
        <f t="shared" si="92"/>
        <v>VENCIDO</v>
      </c>
      <c r="W193" s="91" t="str">
        <f t="shared" si="103"/>
        <v>VENCIDO</v>
      </c>
      <c r="X193" s="92" t="s">
        <v>711</v>
      </c>
      <c r="Y193" s="92" t="s">
        <v>769</v>
      </c>
      <c r="Z193" s="92">
        <f t="shared" si="104"/>
        <v>1</v>
      </c>
      <c r="AA193" s="92" t="str">
        <f t="shared" si="89"/>
        <v>H58R16 - 1</v>
      </c>
      <c r="AB193" s="60">
        <f t="shared" si="98"/>
        <v>1</v>
      </c>
      <c r="AC193" s="60">
        <f t="shared" si="99"/>
        <v>1</v>
      </c>
      <c r="AD193" s="60" t="str">
        <f t="shared" si="93"/>
        <v>H58R16.</v>
      </c>
      <c r="AE193" s="60" t="str">
        <f t="shared" si="100"/>
        <v>H58R16</v>
      </c>
      <c r="AF193" s="68"/>
      <c r="AG193" s="68"/>
      <c r="AH193" s="68" t="s">
        <v>562</v>
      </c>
      <c r="AI193" s="15"/>
      <c r="AJ193" s="15"/>
      <c r="AK193" s="15"/>
      <c r="AL193" s="15"/>
      <c r="AM193" s="15"/>
      <c r="AN193" s="15"/>
      <c r="AO193" s="15"/>
    </row>
    <row r="194" spans="1:41" s="2" customFormat="1" ht="249.95" customHeight="1" x14ac:dyDescent="0.2">
      <c r="A194" s="79">
        <v>175</v>
      </c>
      <c r="B194" s="90">
        <v>193</v>
      </c>
      <c r="C194" s="109" t="s">
        <v>2528</v>
      </c>
      <c r="D194" s="101">
        <v>1103002</v>
      </c>
      <c r="E194" s="95" t="s">
        <v>921</v>
      </c>
      <c r="F194" s="115" t="s">
        <v>1936</v>
      </c>
      <c r="G194" s="103" t="s">
        <v>949</v>
      </c>
      <c r="H194" s="103" t="s">
        <v>920</v>
      </c>
      <c r="I194" s="105" t="s">
        <v>485</v>
      </c>
      <c r="J194" s="79">
        <v>3</v>
      </c>
      <c r="K194" s="86">
        <v>43040</v>
      </c>
      <c r="L194" s="86">
        <v>43403</v>
      </c>
      <c r="M194" s="87">
        <f t="shared" si="101"/>
        <v>51.857142857142854</v>
      </c>
      <c r="N194" s="79" t="s">
        <v>28</v>
      </c>
      <c r="O194" s="85">
        <v>0</v>
      </c>
      <c r="P194" s="79"/>
      <c r="Q194" s="88">
        <f t="shared" si="94"/>
        <v>0</v>
      </c>
      <c r="R194" s="89">
        <f t="shared" si="95"/>
        <v>0</v>
      </c>
      <c r="S194" s="89">
        <f t="shared" si="96"/>
        <v>0</v>
      </c>
      <c r="T194" s="89">
        <f t="shared" si="97"/>
        <v>51.857142857142854</v>
      </c>
      <c r="U194" s="90" t="str">
        <f t="shared" si="91"/>
        <v>NO</v>
      </c>
      <c r="V194" s="91" t="str">
        <f t="shared" si="92"/>
        <v>VENCIDO</v>
      </c>
      <c r="W194" s="91" t="str">
        <f t="shared" si="103"/>
        <v>VENCIDO</v>
      </c>
      <c r="X194" s="92" t="s">
        <v>711</v>
      </c>
      <c r="Y194" s="92" t="s">
        <v>770</v>
      </c>
      <c r="Z194" s="92">
        <f t="shared" si="104"/>
        <v>1</v>
      </c>
      <c r="AA194" s="92" t="str">
        <f t="shared" si="89"/>
        <v>H59R16 - 1</v>
      </c>
      <c r="AB194" s="60">
        <f t="shared" si="98"/>
        <v>1</v>
      </c>
      <c r="AC194" s="60">
        <f t="shared" si="99"/>
        <v>1</v>
      </c>
      <c r="AD194" s="60" t="str">
        <f t="shared" si="93"/>
        <v>H59R16.</v>
      </c>
      <c r="AE194" s="60" t="str">
        <f t="shared" si="100"/>
        <v>H59R16</v>
      </c>
      <c r="AF194" s="68"/>
      <c r="AG194" s="68"/>
      <c r="AH194" s="68"/>
      <c r="AI194" s="15"/>
      <c r="AJ194" s="15"/>
      <c r="AK194" s="15"/>
      <c r="AL194" s="15"/>
      <c r="AM194" s="15"/>
      <c r="AN194" s="15"/>
      <c r="AO194" s="15"/>
    </row>
    <row r="195" spans="1:41" s="2" customFormat="1" ht="249.95" customHeight="1" x14ac:dyDescent="0.2">
      <c r="A195" s="79">
        <v>176</v>
      </c>
      <c r="B195" s="90">
        <v>194</v>
      </c>
      <c r="C195" s="109" t="s">
        <v>2535</v>
      </c>
      <c r="D195" s="101">
        <v>1405004</v>
      </c>
      <c r="E195" s="95" t="s">
        <v>643</v>
      </c>
      <c r="F195" s="115" t="s">
        <v>644</v>
      </c>
      <c r="G195" s="115" t="s">
        <v>1264</v>
      </c>
      <c r="H195" s="115" t="s">
        <v>1262</v>
      </c>
      <c r="I195" s="118" t="s">
        <v>1263</v>
      </c>
      <c r="J195" s="90">
        <v>1</v>
      </c>
      <c r="K195" s="116">
        <v>43038</v>
      </c>
      <c r="L195" s="116">
        <v>43189</v>
      </c>
      <c r="M195" s="87">
        <f t="shared" si="101"/>
        <v>21.571428571428573</v>
      </c>
      <c r="N195" s="79" t="s">
        <v>1236</v>
      </c>
      <c r="O195" s="85">
        <v>1</v>
      </c>
      <c r="P195" s="79"/>
      <c r="Q195" s="88">
        <f t="shared" si="94"/>
        <v>100</v>
      </c>
      <c r="R195" s="89">
        <f t="shared" si="95"/>
        <v>21.571428571428573</v>
      </c>
      <c r="S195" s="89">
        <f t="shared" si="96"/>
        <v>21.571428571428573</v>
      </c>
      <c r="T195" s="89">
        <f t="shared" si="97"/>
        <v>21.571428571428573</v>
      </c>
      <c r="U195" s="90" t="str">
        <f t="shared" si="91"/>
        <v>SI</v>
      </c>
      <c r="V195" s="91" t="str">
        <f t="shared" si="92"/>
        <v>CUMPLIDO</v>
      </c>
      <c r="W195" s="91" t="str">
        <f t="shared" si="103"/>
        <v>CUMPLIDO</v>
      </c>
      <c r="X195" s="92" t="s">
        <v>711</v>
      </c>
      <c r="Y195" s="92" t="s">
        <v>771</v>
      </c>
      <c r="Z195" s="92">
        <f t="shared" si="104"/>
        <v>1</v>
      </c>
      <c r="AA195" s="92" t="str">
        <f t="shared" si="89"/>
        <v>H60R16 - 1</v>
      </c>
      <c r="AB195" s="60">
        <f t="shared" si="98"/>
        <v>5</v>
      </c>
      <c r="AC195" s="60">
        <f t="shared" si="99"/>
        <v>5</v>
      </c>
      <c r="AD195" s="60" t="str">
        <f t="shared" si="93"/>
        <v>H60R16.</v>
      </c>
      <c r="AE195" s="60" t="str">
        <f t="shared" si="100"/>
        <v>H60R16</v>
      </c>
      <c r="AF195" s="68"/>
      <c r="AG195" s="68"/>
      <c r="AH195" s="68"/>
      <c r="AI195" s="15"/>
      <c r="AJ195" s="15"/>
      <c r="AK195" s="15"/>
      <c r="AL195" s="15"/>
      <c r="AM195" s="15"/>
      <c r="AN195" s="15"/>
      <c r="AO195" s="15"/>
    </row>
    <row r="196" spans="1:41" s="2" customFormat="1" ht="249.95" customHeight="1" x14ac:dyDescent="0.2">
      <c r="A196" s="79">
        <v>177</v>
      </c>
      <c r="B196" s="90">
        <v>195</v>
      </c>
      <c r="C196" s="109" t="s">
        <v>2528</v>
      </c>
      <c r="D196" s="101">
        <v>1405004</v>
      </c>
      <c r="E196" s="95" t="s">
        <v>926</v>
      </c>
      <c r="F196" s="115" t="s">
        <v>645</v>
      </c>
      <c r="G196" s="103" t="s">
        <v>922</v>
      </c>
      <c r="H196" s="103" t="s">
        <v>923</v>
      </c>
      <c r="I196" s="105" t="s">
        <v>9</v>
      </c>
      <c r="J196" s="79">
        <v>1</v>
      </c>
      <c r="K196" s="86">
        <v>43040</v>
      </c>
      <c r="L196" s="86">
        <v>43159</v>
      </c>
      <c r="M196" s="87">
        <f t="shared" si="101"/>
        <v>17</v>
      </c>
      <c r="N196" s="79" t="s">
        <v>28</v>
      </c>
      <c r="O196" s="85">
        <v>1</v>
      </c>
      <c r="P196" s="79"/>
      <c r="Q196" s="88">
        <f t="shared" si="94"/>
        <v>100</v>
      </c>
      <c r="R196" s="89">
        <f t="shared" si="95"/>
        <v>17</v>
      </c>
      <c r="S196" s="89">
        <f t="shared" si="96"/>
        <v>17</v>
      </c>
      <c r="T196" s="89">
        <f t="shared" si="97"/>
        <v>17</v>
      </c>
      <c r="U196" s="90" t="str">
        <f t="shared" si="91"/>
        <v>SI</v>
      </c>
      <c r="V196" s="91" t="str">
        <f t="shared" si="92"/>
        <v>CUMPLIDO</v>
      </c>
      <c r="W196" s="91" t="str">
        <f t="shared" si="103"/>
        <v>CUMPLIDO</v>
      </c>
      <c r="X196" s="92" t="s">
        <v>711</v>
      </c>
      <c r="Y196" s="92" t="s">
        <v>772</v>
      </c>
      <c r="Z196" s="92">
        <f t="shared" si="104"/>
        <v>1</v>
      </c>
      <c r="AA196" s="92" t="str">
        <f t="shared" ref="AA196:AA253" si="105">CONCATENATE(Y196," - ",Z196)</f>
        <v>H61R16 - 1</v>
      </c>
      <c r="AB196" s="60">
        <f t="shared" si="98"/>
        <v>5</v>
      </c>
      <c r="AC196" s="60">
        <f t="shared" si="99"/>
        <v>5</v>
      </c>
      <c r="AD196" s="60" t="str">
        <f t="shared" si="93"/>
        <v>H61R16.</v>
      </c>
      <c r="AE196" s="60" t="str">
        <f t="shared" si="100"/>
        <v>H61R16</v>
      </c>
      <c r="AF196" s="68"/>
      <c r="AG196" s="68"/>
      <c r="AH196" s="68"/>
      <c r="AI196" s="15"/>
      <c r="AJ196" s="15"/>
      <c r="AK196" s="15"/>
      <c r="AL196" s="15"/>
      <c r="AM196" s="15"/>
      <c r="AN196" s="15"/>
      <c r="AO196" s="15"/>
    </row>
    <row r="197" spans="1:41" s="2" customFormat="1" ht="249.95" customHeight="1" x14ac:dyDescent="0.2">
      <c r="A197" s="79">
        <v>178</v>
      </c>
      <c r="B197" s="90">
        <v>196</v>
      </c>
      <c r="C197" s="109" t="s">
        <v>2535</v>
      </c>
      <c r="D197" s="101">
        <v>1103002</v>
      </c>
      <c r="E197" s="95" t="s">
        <v>646</v>
      </c>
      <c r="F197" s="115" t="s">
        <v>647</v>
      </c>
      <c r="G197" s="102" t="s">
        <v>924</v>
      </c>
      <c r="H197" s="102" t="s">
        <v>925</v>
      </c>
      <c r="I197" s="79" t="s">
        <v>927</v>
      </c>
      <c r="J197" s="79">
        <v>1</v>
      </c>
      <c r="K197" s="86">
        <v>43160</v>
      </c>
      <c r="L197" s="86">
        <v>43189</v>
      </c>
      <c r="M197" s="87">
        <f t="shared" si="101"/>
        <v>4.1428571428571432</v>
      </c>
      <c r="N197" s="79" t="s">
        <v>28</v>
      </c>
      <c r="O197" s="85">
        <v>1</v>
      </c>
      <c r="P197" s="79"/>
      <c r="Q197" s="88">
        <f t="shared" si="94"/>
        <v>100</v>
      </c>
      <c r="R197" s="89">
        <f t="shared" si="95"/>
        <v>4.1428571428571432</v>
      </c>
      <c r="S197" s="89">
        <f t="shared" si="96"/>
        <v>4.1428571428571432</v>
      </c>
      <c r="T197" s="89">
        <f t="shared" si="97"/>
        <v>4.1428571428571432</v>
      </c>
      <c r="U197" s="90" t="str">
        <f t="shared" ref="U197:U260" si="106">IF(W197="CUMPLIDO","SI","NO")</f>
        <v>SI</v>
      </c>
      <c r="V197" s="91" t="str">
        <f t="shared" si="92"/>
        <v>CUMPLIDO</v>
      </c>
      <c r="W197" s="91" t="str">
        <f t="shared" si="103"/>
        <v>CUMPLIDO</v>
      </c>
      <c r="X197" s="92" t="s">
        <v>711</v>
      </c>
      <c r="Y197" s="92" t="s">
        <v>773</v>
      </c>
      <c r="Z197" s="92">
        <f t="shared" si="104"/>
        <v>1</v>
      </c>
      <c r="AA197" s="92" t="str">
        <f t="shared" si="105"/>
        <v>H62R16 - 1</v>
      </c>
      <c r="AB197" s="60">
        <f t="shared" si="98"/>
        <v>5</v>
      </c>
      <c r="AC197" s="60">
        <f t="shared" si="99"/>
        <v>5</v>
      </c>
      <c r="AD197" s="60" t="str">
        <f t="shared" si="93"/>
        <v>H62R16.</v>
      </c>
      <c r="AE197" s="60" t="str">
        <f t="shared" si="100"/>
        <v>H62R16</v>
      </c>
      <c r="AF197" s="68"/>
      <c r="AG197" s="68"/>
      <c r="AH197" s="68"/>
      <c r="AI197" s="15"/>
      <c r="AJ197" s="15"/>
      <c r="AK197" s="15"/>
      <c r="AL197" s="15"/>
      <c r="AM197" s="15"/>
      <c r="AN197" s="15"/>
      <c r="AO197" s="15"/>
    </row>
    <row r="198" spans="1:41" s="2" customFormat="1" ht="309" customHeight="1" x14ac:dyDescent="0.2">
      <c r="A198" s="79">
        <v>179</v>
      </c>
      <c r="B198" s="90">
        <v>197</v>
      </c>
      <c r="C198" s="109" t="s">
        <v>2528</v>
      </c>
      <c r="D198" s="101">
        <v>1405004</v>
      </c>
      <c r="E198" s="95" t="s">
        <v>648</v>
      </c>
      <c r="F198" s="115" t="s">
        <v>649</v>
      </c>
      <c r="G198" s="115" t="s">
        <v>1265</v>
      </c>
      <c r="H198" s="115" t="s">
        <v>1266</v>
      </c>
      <c r="I198" s="118" t="s">
        <v>1267</v>
      </c>
      <c r="J198" s="90">
        <v>2</v>
      </c>
      <c r="K198" s="116">
        <v>43040</v>
      </c>
      <c r="L198" s="116">
        <v>43250</v>
      </c>
      <c r="M198" s="117">
        <f t="shared" si="101"/>
        <v>30</v>
      </c>
      <c r="N198" s="79" t="s">
        <v>1236</v>
      </c>
      <c r="O198" s="85">
        <v>0</v>
      </c>
      <c r="P198" s="79"/>
      <c r="Q198" s="88">
        <f t="shared" si="94"/>
        <v>0</v>
      </c>
      <c r="R198" s="89">
        <f t="shared" si="95"/>
        <v>0</v>
      </c>
      <c r="S198" s="89">
        <f t="shared" si="96"/>
        <v>0</v>
      </c>
      <c r="T198" s="89">
        <f t="shared" si="97"/>
        <v>30</v>
      </c>
      <c r="U198" s="90" t="str">
        <f t="shared" si="106"/>
        <v>NO</v>
      </c>
      <c r="V198" s="91" t="str">
        <f t="shared" ref="V198:V260" si="107">IF(Q198=100,"CUMPLIDO",IF(L198-$AG$1&lt;0,"VENCIDO",IF(L198-$AG$1&lt;=30,"PRÓXIMO A VENCER",IF(Q198&gt;0,"CON AVANCE","EN TERMINO"))))</f>
        <v>VENCIDO</v>
      </c>
      <c r="W198" s="91" t="str">
        <f t="shared" si="103"/>
        <v>VENCIDO</v>
      </c>
      <c r="X198" s="92" t="s">
        <v>711</v>
      </c>
      <c r="Y198" s="92" t="s">
        <v>774</v>
      </c>
      <c r="Z198" s="92">
        <f t="shared" si="104"/>
        <v>1</v>
      </c>
      <c r="AA198" s="92" t="str">
        <f t="shared" si="105"/>
        <v>H63R16 - 1</v>
      </c>
      <c r="AB198" s="60">
        <f t="shared" si="98"/>
        <v>1</v>
      </c>
      <c r="AC198" s="60">
        <f t="shared" si="99"/>
        <v>1</v>
      </c>
      <c r="AD198" s="60" t="str">
        <f t="shared" si="93"/>
        <v>H63R16.</v>
      </c>
      <c r="AE198" s="60" t="str">
        <f t="shared" si="100"/>
        <v>H63R16</v>
      </c>
      <c r="AF198" s="68"/>
      <c r="AG198" s="68"/>
      <c r="AH198" s="68"/>
      <c r="AI198" s="15"/>
      <c r="AJ198" s="15"/>
      <c r="AK198" s="15"/>
      <c r="AL198" s="15"/>
      <c r="AM198" s="15"/>
      <c r="AN198" s="15"/>
      <c r="AO198" s="15"/>
    </row>
    <row r="199" spans="1:41" s="2" customFormat="1" ht="249.95" customHeight="1" x14ac:dyDescent="0.2">
      <c r="A199" s="79">
        <v>180</v>
      </c>
      <c r="B199" s="90">
        <v>198</v>
      </c>
      <c r="C199" s="109" t="s">
        <v>2529</v>
      </c>
      <c r="D199" s="101">
        <v>1405004</v>
      </c>
      <c r="E199" s="95" t="s">
        <v>650</v>
      </c>
      <c r="F199" s="115" t="s">
        <v>651</v>
      </c>
      <c r="G199" s="95" t="s">
        <v>1988</v>
      </c>
      <c r="H199" s="95" t="s">
        <v>1989</v>
      </c>
      <c r="I199" s="90" t="s">
        <v>1533</v>
      </c>
      <c r="J199" s="90">
        <v>1</v>
      </c>
      <c r="K199" s="116">
        <v>43040</v>
      </c>
      <c r="L199" s="116">
        <v>43189</v>
      </c>
      <c r="M199" s="117">
        <f t="shared" si="101"/>
        <v>21.285714285714285</v>
      </c>
      <c r="N199" s="79" t="s">
        <v>1482</v>
      </c>
      <c r="O199" s="85">
        <v>1</v>
      </c>
      <c r="P199" s="79"/>
      <c r="Q199" s="88">
        <f t="shared" si="94"/>
        <v>100</v>
      </c>
      <c r="R199" s="89">
        <f t="shared" si="95"/>
        <v>21.285714285714285</v>
      </c>
      <c r="S199" s="89">
        <f t="shared" si="96"/>
        <v>21.285714285714285</v>
      </c>
      <c r="T199" s="89">
        <f t="shared" si="97"/>
        <v>21.285714285714285</v>
      </c>
      <c r="U199" s="90" t="str">
        <f t="shared" si="106"/>
        <v>SI</v>
      </c>
      <c r="V199" s="91" t="str">
        <f t="shared" si="107"/>
        <v>CUMPLIDO</v>
      </c>
      <c r="W199" s="91" t="str">
        <f t="shared" si="103"/>
        <v>CUMPLIDO</v>
      </c>
      <c r="X199" s="92" t="s">
        <v>711</v>
      </c>
      <c r="Y199" s="92" t="s">
        <v>775</v>
      </c>
      <c r="Z199" s="92">
        <f t="shared" si="104"/>
        <v>1</v>
      </c>
      <c r="AA199" s="92" t="str">
        <f t="shared" si="105"/>
        <v>H64R16 - 1</v>
      </c>
      <c r="AB199" s="60">
        <f t="shared" si="98"/>
        <v>5</v>
      </c>
      <c r="AC199" s="60">
        <f t="shared" si="99"/>
        <v>5</v>
      </c>
      <c r="AD199" s="60" t="str">
        <f t="shared" si="93"/>
        <v>H64R16.</v>
      </c>
      <c r="AE199" s="60" t="str">
        <f t="shared" si="100"/>
        <v>H64R16</v>
      </c>
      <c r="AF199" s="68"/>
      <c r="AG199" s="68"/>
      <c r="AH199" s="68"/>
      <c r="AI199" s="15"/>
      <c r="AJ199" s="15"/>
      <c r="AK199" s="15"/>
      <c r="AL199" s="15"/>
      <c r="AM199" s="15"/>
      <c r="AN199" s="15"/>
      <c r="AO199" s="15"/>
    </row>
    <row r="200" spans="1:41" s="2" customFormat="1" ht="249.95" customHeight="1" x14ac:dyDescent="0.2">
      <c r="A200" s="79">
        <v>181</v>
      </c>
      <c r="B200" s="90">
        <v>199</v>
      </c>
      <c r="C200" s="109" t="s">
        <v>2527</v>
      </c>
      <c r="D200" s="101">
        <v>1405004</v>
      </c>
      <c r="E200" s="95" t="s">
        <v>652</v>
      </c>
      <c r="F200" s="115" t="s">
        <v>653</v>
      </c>
      <c r="G200" s="115" t="s">
        <v>1534</v>
      </c>
      <c r="H200" s="115" t="s">
        <v>1535</v>
      </c>
      <c r="I200" s="118" t="s">
        <v>1536</v>
      </c>
      <c r="J200" s="90">
        <v>1</v>
      </c>
      <c r="K200" s="116">
        <v>43040</v>
      </c>
      <c r="L200" s="116">
        <v>43099</v>
      </c>
      <c r="M200" s="117">
        <f t="shared" si="101"/>
        <v>8.4285714285714288</v>
      </c>
      <c r="N200" s="79" t="s">
        <v>1482</v>
      </c>
      <c r="O200" s="85">
        <v>1</v>
      </c>
      <c r="P200" s="79"/>
      <c r="Q200" s="88">
        <f t="shared" si="94"/>
        <v>100</v>
      </c>
      <c r="R200" s="89">
        <f t="shared" si="95"/>
        <v>8.4285714285714288</v>
      </c>
      <c r="S200" s="89">
        <f t="shared" si="96"/>
        <v>8.4285714285714288</v>
      </c>
      <c r="T200" s="89">
        <f t="shared" si="97"/>
        <v>8.4285714285714288</v>
      </c>
      <c r="U200" s="90" t="str">
        <f t="shared" si="106"/>
        <v>SI</v>
      </c>
      <c r="V200" s="91" t="str">
        <f t="shared" si="107"/>
        <v>CUMPLIDO</v>
      </c>
      <c r="W200" s="91" t="str">
        <f t="shared" si="103"/>
        <v>CUMPLIDO</v>
      </c>
      <c r="X200" s="92" t="s">
        <v>711</v>
      </c>
      <c r="Y200" s="92" t="s">
        <v>776</v>
      </c>
      <c r="Z200" s="92">
        <f t="shared" si="104"/>
        <v>1</v>
      </c>
      <c r="AA200" s="92" t="str">
        <f t="shared" si="105"/>
        <v>H65R16 - 1</v>
      </c>
      <c r="AB200" s="60">
        <f t="shared" si="98"/>
        <v>5</v>
      </c>
      <c r="AC200" s="60">
        <f t="shared" si="99"/>
        <v>5</v>
      </c>
      <c r="AD200" s="60" t="str">
        <f t="shared" si="93"/>
        <v>H65R16.</v>
      </c>
      <c r="AE200" s="60" t="str">
        <f t="shared" si="100"/>
        <v>H65R16</v>
      </c>
      <c r="AF200" s="68"/>
      <c r="AG200" s="68"/>
      <c r="AH200" s="68"/>
      <c r="AI200" s="15"/>
      <c r="AJ200" s="15"/>
      <c r="AK200" s="15"/>
      <c r="AL200" s="15"/>
      <c r="AM200" s="15"/>
      <c r="AN200" s="15"/>
      <c r="AO200" s="15"/>
    </row>
    <row r="201" spans="1:41" s="2" customFormat="1" ht="249.95" customHeight="1" x14ac:dyDescent="0.2">
      <c r="A201" s="79">
        <v>182</v>
      </c>
      <c r="B201" s="90">
        <v>200</v>
      </c>
      <c r="C201" s="109" t="s">
        <v>2528</v>
      </c>
      <c r="D201" s="101">
        <v>1405004</v>
      </c>
      <c r="E201" s="95" t="s">
        <v>654</v>
      </c>
      <c r="F201" s="115" t="s">
        <v>655</v>
      </c>
      <c r="G201" s="115" t="s">
        <v>1537</v>
      </c>
      <c r="H201" s="115" t="s">
        <v>1538</v>
      </c>
      <c r="I201" s="118" t="s">
        <v>1990</v>
      </c>
      <c r="J201" s="90">
        <v>1</v>
      </c>
      <c r="K201" s="116">
        <v>43040</v>
      </c>
      <c r="L201" s="116">
        <v>43099</v>
      </c>
      <c r="M201" s="117">
        <f t="shared" ref="M201:M217" si="108">(+L201-K201)/7</f>
        <v>8.4285714285714288</v>
      </c>
      <c r="N201" s="79" t="s">
        <v>1482</v>
      </c>
      <c r="O201" s="85">
        <v>1</v>
      </c>
      <c r="P201" s="79"/>
      <c r="Q201" s="88">
        <f t="shared" ref="Q201:Q258" si="109">IF(O201/J201&gt;1,100,+O201/J201*100)</f>
        <v>100</v>
      </c>
      <c r="R201" s="89">
        <f t="shared" ref="R201:R258" si="110">+M201*Q201/100</f>
        <v>8.4285714285714288</v>
      </c>
      <c r="S201" s="89">
        <f t="shared" ref="S201:S258" si="111">IF(L201&lt;=$AG$1,R201,0)</f>
        <v>8.4285714285714288</v>
      </c>
      <c r="T201" s="89">
        <f t="shared" ref="T201:T258" si="112">IF($AG$1&gt;=L201,M201,0)</f>
        <v>8.4285714285714288</v>
      </c>
      <c r="U201" s="90" t="str">
        <f t="shared" si="106"/>
        <v>SI</v>
      </c>
      <c r="V201" s="91" t="str">
        <f t="shared" si="107"/>
        <v>CUMPLIDO</v>
      </c>
      <c r="W201" s="91" t="str">
        <f t="shared" si="103"/>
        <v>CUMPLIDO</v>
      </c>
      <c r="X201" s="92" t="s">
        <v>711</v>
      </c>
      <c r="Y201" s="92" t="s">
        <v>777</v>
      </c>
      <c r="Z201" s="92">
        <f t="shared" si="104"/>
        <v>1</v>
      </c>
      <c r="AA201" s="92" t="str">
        <f t="shared" si="105"/>
        <v>H66R16 - 1</v>
      </c>
      <c r="AB201" s="60">
        <f t="shared" si="98"/>
        <v>5</v>
      </c>
      <c r="AC201" s="60">
        <f t="shared" si="99"/>
        <v>5</v>
      </c>
      <c r="AD201" s="60" t="str">
        <f t="shared" ref="AD201:AD264" si="113">IF(A201&lt;&gt;"",MID(E201,1,FIND(" ",E201,1)-1),AD200)</f>
        <v>H66R16.</v>
      </c>
      <c r="AE201" s="60" t="str">
        <f t="shared" si="100"/>
        <v>H66R16</v>
      </c>
      <c r="AF201" s="68"/>
      <c r="AG201" s="68"/>
      <c r="AH201" s="68"/>
      <c r="AI201" s="15"/>
      <c r="AJ201" s="15"/>
      <c r="AK201" s="15"/>
      <c r="AL201" s="15"/>
      <c r="AM201" s="15"/>
      <c r="AN201" s="15"/>
      <c r="AO201" s="15"/>
    </row>
    <row r="202" spans="1:41" s="2" customFormat="1" ht="249.95" customHeight="1" x14ac:dyDescent="0.2">
      <c r="A202" s="79">
        <v>183</v>
      </c>
      <c r="B202" s="90">
        <v>201</v>
      </c>
      <c r="C202" s="109" t="s">
        <v>2527</v>
      </c>
      <c r="D202" s="101">
        <v>1401003</v>
      </c>
      <c r="E202" s="95" t="s">
        <v>657</v>
      </c>
      <c r="F202" s="115" t="s">
        <v>658</v>
      </c>
      <c r="G202" s="115" t="s">
        <v>1531</v>
      </c>
      <c r="H202" s="115" t="s">
        <v>1542</v>
      </c>
      <c r="I202" s="118" t="s">
        <v>1543</v>
      </c>
      <c r="J202" s="90">
        <v>1</v>
      </c>
      <c r="K202" s="116">
        <v>43040</v>
      </c>
      <c r="L202" s="116">
        <v>43159</v>
      </c>
      <c r="M202" s="117">
        <f t="shared" si="108"/>
        <v>17</v>
      </c>
      <c r="N202" s="79" t="s">
        <v>1482</v>
      </c>
      <c r="O202" s="85">
        <v>0</v>
      </c>
      <c r="P202" s="79"/>
      <c r="Q202" s="88">
        <f t="shared" si="109"/>
        <v>0</v>
      </c>
      <c r="R202" s="89">
        <f t="shared" si="110"/>
        <v>0</v>
      </c>
      <c r="S202" s="89">
        <f t="shared" si="111"/>
        <v>0</v>
      </c>
      <c r="T202" s="89">
        <f t="shared" si="112"/>
        <v>17</v>
      </c>
      <c r="U202" s="90" t="str">
        <f t="shared" si="106"/>
        <v>NO</v>
      </c>
      <c r="V202" s="91" t="str">
        <f t="shared" si="107"/>
        <v>VENCIDO</v>
      </c>
      <c r="W202" s="91" t="str">
        <f t="shared" si="103"/>
        <v>VENCIDO</v>
      </c>
      <c r="X202" s="92" t="s">
        <v>711</v>
      </c>
      <c r="Y202" s="92" t="s">
        <v>779</v>
      </c>
      <c r="Z202" s="92">
        <f>IF(A202&lt;&gt;"",1,#REF!+1)</f>
        <v>1</v>
      </c>
      <c r="AA202" s="92" t="str">
        <f t="shared" si="105"/>
        <v>H68R16 - 1</v>
      </c>
      <c r="AB202" s="60">
        <f t="shared" si="98"/>
        <v>1</v>
      </c>
      <c r="AC202" s="60">
        <f t="shared" si="99"/>
        <v>1</v>
      </c>
      <c r="AD202" s="60" t="str">
        <f t="shared" si="113"/>
        <v>H68R16.</v>
      </c>
      <c r="AE202" s="60" t="str">
        <f t="shared" si="100"/>
        <v>H68R16</v>
      </c>
      <c r="AF202" s="68"/>
      <c r="AG202" s="68"/>
      <c r="AH202" s="68"/>
      <c r="AI202" s="15"/>
      <c r="AJ202" s="15"/>
      <c r="AK202" s="15"/>
      <c r="AL202" s="15"/>
      <c r="AM202" s="15"/>
      <c r="AN202" s="15"/>
      <c r="AO202" s="15"/>
    </row>
    <row r="203" spans="1:41" s="2" customFormat="1" ht="249.95" customHeight="1" x14ac:dyDescent="0.2">
      <c r="A203" s="79">
        <v>184</v>
      </c>
      <c r="B203" s="90">
        <v>202</v>
      </c>
      <c r="C203" s="109" t="s">
        <v>2527</v>
      </c>
      <c r="D203" s="101">
        <v>1405004</v>
      </c>
      <c r="E203" s="95" t="s">
        <v>659</v>
      </c>
      <c r="F203" s="115" t="s">
        <v>660</v>
      </c>
      <c r="G203" s="115" t="s">
        <v>1532</v>
      </c>
      <c r="H203" s="115" t="s">
        <v>1991</v>
      </c>
      <c r="I203" s="118" t="s">
        <v>1992</v>
      </c>
      <c r="J203" s="90">
        <v>1</v>
      </c>
      <c r="K203" s="116">
        <v>43132</v>
      </c>
      <c r="L203" s="116">
        <v>43159</v>
      </c>
      <c r="M203" s="117">
        <f t="shared" si="108"/>
        <v>3.8571428571428572</v>
      </c>
      <c r="N203" s="79" t="s">
        <v>1482</v>
      </c>
      <c r="O203" s="85">
        <v>1</v>
      </c>
      <c r="P203" s="79"/>
      <c r="Q203" s="88">
        <f t="shared" si="109"/>
        <v>100</v>
      </c>
      <c r="R203" s="89">
        <f t="shared" si="110"/>
        <v>3.8571428571428572</v>
      </c>
      <c r="S203" s="89">
        <f t="shared" si="111"/>
        <v>3.8571428571428572</v>
      </c>
      <c r="T203" s="89">
        <f t="shared" si="112"/>
        <v>3.8571428571428572</v>
      </c>
      <c r="U203" s="90" t="str">
        <f t="shared" si="106"/>
        <v>SI</v>
      </c>
      <c r="V203" s="91" t="str">
        <f t="shared" si="107"/>
        <v>CUMPLIDO</v>
      </c>
      <c r="W203" s="91" t="str">
        <f t="shared" si="103"/>
        <v>CUMPLIDO</v>
      </c>
      <c r="X203" s="92" t="s">
        <v>711</v>
      </c>
      <c r="Y203" s="92" t="s">
        <v>780</v>
      </c>
      <c r="Z203" s="92">
        <f t="shared" si="104"/>
        <v>1</v>
      </c>
      <c r="AA203" s="92" t="str">
        <f t="shared" si="105"/>
        <v>H69R16 - 1</v>
      </c>
      <c r="AB203" s="60">
        <f t="shared" ref="AB203:AB266" si="114">IF(V203="VENCIDO",1,IF(V203="PRÓXIMO A VENCER",2,IF(V203="EN TERMINO",3,IF(V203="CON AVANCE",4,IF(V203="CUMPLIDO",5,)))))</f>
        <v>5</v>
      </c>
      <c r="AC203" s="60">
        <f t="shared" ref="AC203:AC266" si="115">IF(Z204=Z203+1,MIN(AB203,AC204),AB203)</f>
        <v>5</v>
      </c>
      <c r="AD203" s="60" t="str">
        <f t="shared" si="113"/>
        <v>H69R16.</v>
      </c>
      <c r="AE203" s="60" t="str">
        <f t="shared" si="100"/>
        <v>H69R16</v>
      </c>
      <c r="AF203" s="68"/>
      <c r="AG203" s="68"/>
      <c r="AH203" s="68"/>
      <c r="AI203" s="15"/>
      <c r="AJ203" s="15"/>
      <c r="AK203" s="15"/>
      <c r="AL203" s="15"/>
      <c r="AM203" s="15"/>
      <c r="AN203" s="15"/>
      <c r="AO203" s="15"/>
    </row>
    <row r="204" spans="1:41" s="2" customFormat="1" ht="249.95" customHeight="1" x14ac:dyDescent="0.2">
      <c r="A204" s="79">
        <v>185</v>
      </c>
      <c r="B204" s="90">
        <v>203</v>
      </c>
      <c r="C204" s="109" t="s">
        <v>2527</v>
      </c>
      <c r="D204" s="101">
        <v>1405004</v>
      </c>
      <c r="E204" s="95" t="s">
        <v>661</v>
      </c>
      <c r="F204" s="115" t="s">
        <v>662</v>
      </c>
      <c r="G204" s="115" t="s">
        <v>1993</v>
      </c>
      <c r="H204" s="115" t="s">
        <v>1544</v>
      </c>
      <c r="I204" s="118" t="s">
        <v>1994</v>
      </c>
      <c r="J204" s="90">
        <v>1</v>
      </c>
      <c r="K204" s="116">
        <v>43040</v>
      </c>
      <c r="L204" s="116">
        <v>43099</v>
      </c>
      <c r="M204" s="117">
        <f t="shared" si="108"/>
        <v>8.4285714285714288</v>
      </c>
      <c r="N204" s="79" t="s">
        <v>1482</v>
      </c>
      <c r="O204" s="85">
        <v>1</v>
      </c>
      <c r="P204" s="79"/>
      <c r="Q204" s="88">
        <f t="shared" si="109"/>
        <v>100</v>
      </c>
      <c r="R204" s="89">
        <f t="shared" si="110"/>
        <v>8.4285714285714288</v>
      </c>
      <c r="S204" s="89">
        <f t="shared" si="111"/>
        <v>8.4285714285714288</v>
      </c>
      <c r="T204" s="89">
        <f t="shared" si="112"/>
        <v>8.4285714285714288</v>
      </c>
      <c r="U204" s="90" t="str">
        <f t="shared" si="106"/>
        <v>SI</v>
      </c>
      <c r="V204" s="91" t="str">
        <f t="shared" si="107"/>
        <v>CUMPLIDO</v>
      </c>
      <c r="W204" s="91" t="str">
        <f t="shared" si="103"/>
        <v>CUMPLIDO</v>
      </c>
      <c r="X204" s="92" t="s">
        <v>711</v>
      </c>
      <c r="Y204" s="92" t="s">
        <v>781</v>
      </c>
      <c r="Z204" s="92">
        <f t="shared" si="104"/>
        <v>1</v>
      </c>
      <c r="AA204" s="92" t="str">
        <f t="shared" si="105"/>
        <v>H70R16 - 1</v>
      </c>
      <c r="AB204" s="60">
        <f t="shared" si="114"/>
        <v>5</v>
      </c>
      <c r="AC204" s="60">
        <f t="shared" si="115"/>
        <v>5</v>
      </c>
      <c r="AD204" s="60" t="str">
        <f t="shared" si="113"/>
        <v>H70R16.</v>
      </c>
      <c r="AE204" s="60" t="str">
        <f t="shared" ref="AE204:AE267" si="116">IFERROR(MID(AD204,1,FIND(".",AD204,1)-1),AD204)</f>
        <v>H70R16</v>
      </c>
      <c r="AF204" s="68"/>
      <c r="AG204" s="68"/>
      <c r="AH204" s="68"/>
      <c r="AI204" s="15"/>
      <c r="AJ204" s="15"/>
      <c r="AK204" s="15"/>
      <c r="AL204" s="15"/>
      <c r="AM204" s="15"/>
      <c r="AN204" s="15"/>
      <c r="AO204" s="15"/>
    </row>
    <row r="205" spans="1:41" s="2" customFormat="1" ht="249.95" customHeight="1" x14ac:dyDescent="0.2">
      <c r="A205" s="79">
        <v>186</v>
      </c>
      <c r="B205" s="90">
        <v>204</v>
      </c>
      <c r="C205" s="109" t="s">
        <v>2528</v>
      </c>
      <c r="D205" s="101">
        <v>1101002</v>
      </c>
      <c r="E205" s="95" t="s">
        <v>993</v>
      </c>
      <c r="F205" s="115" t="s">
        <v>992</v>
      </c>
      <c r="G205" s="115" t="s">
        <v>1924</v>
      </c>
      <c r="H205" s="115" t="s">
        <v>995</v>
      </c>
      <c r="I205" s="118" t="s">
        <v>1995</v>
      </c>
      <c r="J205" s="90">
        <v>1</v>
      </c>
      <c r="K205" s="116">
        <v>43040</v>
      </c>
      <c r="L205" s="116">
        <v>43084</v>
      </c>
      <c r="M205" s="117">
        <f t="shared" si="108"/>
        <v>6.2857142857142856</v>
      </c>
      <c r="N205" s="79" t="s">
        <v>994</v>
      </c>
      <c r="O205" s="85">
        <v>1</v>
      </c>
      <c r="P205" s="79"/>
      <c r="Q205" s="88">
        <f t="shared" si="109"/>
        <v>100</v>
      </c>
      <c r="R205" s="89">
        <f t="shared" si="110"/>
        <v>6.2857142857142856</v>
      </c>
      <c r="S205" s="89">
        <f t="shared" si="111"/>
        <v>6.2857142857142856</v>
      </c>
      <c r="T205" s="89">
        <f t="shared" si="112"/>
        <v>6.2857142857142856</v>
      </c>
      <c r="U205" s="90" t="str">
        <f t="shared" si="106"/>
        <v>SI</v>
      </c>
      <c r="V205" s="91" t="str">
        <f t="shared" si="107"/>
        <v>CUMPLIDO</v>
      </c>
      <c r="W205" s="91" t="str">
        <f t="shared" si="103"/>
        <v>CUMPLIDO</v>
      </c>
      <c r="X205" s="92" t="s">
        <v>711</v>
      </c>
      <c r="Y205" s="92" t="s">
        <v>782</v>
      </c>
      <c r="Z205" s="92">
        <f t="shared" si="104"/>
        <v>1</v>
      </c>
      <c r="AA205" s="92" t="str">
        <f t="shared" si="105"/>
        <v>H71R16 - 1</v>
      </c>
      <c r="AB205" s="60">
        <f t="shared" si="114"/>
        <v>5</v>
      </c>
      <c r="AC205" s="60">
        <f t="shared" si="115"/>
        <v>5</v>
      </c>
      <c r="AD205" s="60" t="str">
        <f t="shared" si="113"/>
        <v>H71R16.</v>
      </c>
      <c r="AE205" s="60" t="str">
        <f t="shared" si="116"/>
        <v>H71R16</v>
      </c>
      <c r="AF205" s="68"/>
      <c r="AG205" s="68"/>
      <c r="AH205" s="68"/>
      <c r="AI205" s="15"/>
      <c r="AJ205" s="15"/>
      <c r="AK205" s="15"/>
      <c r="AL205" s="15"/>
      <c r="AM205" s="15"/>
      <c r="AN205" s="15"/>
      <c r="AO205" s="15"/>
    </row>
    <row r="206" spans="1:41" s="2" customFormat="1" ht="249.95" customHeight="1" x14ac:dyDescent="0.2">
      <c r="A206" s="79"/>
      <c r="B206" s="90">
        <v>205</v>
      </c>
      <c r="C206" s="109"/>
      <c r="D206" s="101">
        <v>1101002</v>
      </c>
      <c r="E206" s="95" t="s">
        <v>991</v>
      </c>
      <c r="F206" s="115" t="s">
        <v>992</v>
      </c>
      <c r="G206" s="115" t="s">
        <v>1925</v>
      </c>
      <c r="H206" s="115" t="s">
        <v>996</v>
      </c>
      <c r="I206" s="118" t="s">
        <v>997</v>
      </c>
      <c r="J206" s="90">
        <v>1</v>
      </c>
      <c r="K206" s="116">
        <v>43282</v>
      </c>
      <c r="L206" s="116">
        <v>43373</v>
      </c>
      <c r="M206" s="117">
        <f t="shared" si="108"/>
        <v>13</v>
      </c>
      <c r="N206" s="79" t="s">
        <v>994</v>
      </c>
      <c r="O206" s="85">
        <v>1</v>
      </c>
      <c r="P206" s="79"/>
      <c r="Q206" s="88">
        <f t="shared" si="109"/>
        <v>100</v>
      </c>
      <c r="R206" s="89">
        <f t="shared" si="110"/>
        <v>13</v>
      </c>
      <c r="S206" s="89">
        <f t="shared" si="111"/>
        <v>13</v>
      </c>
      <c r="T206" s="89">
        <f t="shared" si="112"/>
        <v>13</v>
      </c>
      <c r="U206" s="90" t="str">
        <f t="shared" si="106"/>
        <v>NO</v>
      </c>
      <c r="V206" s="91" t="str">
        <f t="shared" si="107"/>
        <v>CUMPLIDO</v>
      </c>
      <c r="W206" s="91" t="str">
        <f t="shared" si="103"/>
        <v/>
      </c>
      <c r="X206" s="92" t="s">
        <v>711</v>
      </c>
      <c r="Y206" s="92" t="s">
        <v>782</v>
      </c>
      <c r="Z206" s="92">
        <f t="shared" si="104"/>
        <v>2</v>
      </c>
      <c r="AA206" s="92" t="str">
        <f t="shared" si="105"/>
        <v>H71R16 - 2</v>
      </c>
      <c r="AB206" s="60">
        <f t="shared" si="114"/>
        <v>5</v>
      </c>
      <c r="AC206" s="60">
        <f t="shared" si="115"/>
        <v>5</v>
      </c>
      <c r="AD206" s="60" t="str">
        <f t="shared" si="113"/>
        <v>H71R16.</v>
      </c>
      <c r="AE206" s="60" t="str">
        <f t="shared" si="116"/>
        <v>H71R16</v>
      </c>
      <c r="AF206" s="68"/>
      <c r="AG206" s="68"/>
      <c r="AH206" s="68"/>
      <c r="AI206" s="15"/>
      <c r="AJ206" s="15"/>
      <c r="AK206" s="15"/>
      <c r="AL206" s="15"/>
      <c r="AM206" s="15"/>
      <c r="AN206" s="15"/>
      <c r="AO206" s="15"/>
    </row>
    <row r="207" spans="1:41" s="2" customFormat="1" ht="300" customHeight="1" x14ac:dyDescent="0.2">
      <c r="A207" s="79">
        <v>187</v>
      </c>
      <c r="B207" s="90">
        <v>206</v>
      </c>
      <c r="C207" s="109" t="s">
        <v>2528</v>
      </c>
      <c r="D207" s="101">
        <v>1101002</v>
      </c>
      <c r="E207" s="95" t="s">
        <v>1996</v>
      </c>
      <c r="F207" s="115" t="s">
        <v>663</v>
      </c>
      <c r="G207" s="115" t="s">
        <v>998</v>
      </c>
      <c r="H207" s="115" t="s">
        <v>999</v>
      </c>
      <c r="I207" s="118" t="s">
        <v>1002</v>
      </c>
      <c r="J207" s="90">
        <v>1</v>
      </c>
      <c r="K207" s="116">
        <v>43132</v>
      </c>
      <c r="L207" s="116">
        <v>43189</v>
      </c>
      <c r="M207" s="117">
        <f t="shared" si="108"/>
        <v>8.1428571428571423</v>
      </c>
      <c r="N207" s="79" t="s">
        <v>994</v>
      </c>
      <c r="O207" s="85">
        <v>1</v>
      </c>
      <c r="P207" s="79"/>
      <c r="Q207" s="88">
        <f t="shared" si="109"/>
        <v>100</v>
      </c>
      <c r="R207" s="89">
        <f t="shared" si="110"/>
        <v>8.1428571428571423</v>
      </c>
      <c r="S207" s="89">
        <f t="shared" si="111"/>
        <v>8.1428571428571423</v>
      </c>
      <c r="T207" s="89">
        <f t="shared" si="112"/>
        <v>8.1428571428571423</v>
      </c>
      <c r="U207" s="90" t="str">
        <f t="shared" si="106"/>
        <v>SI</v>
      </c>
      <c r="V207" s="91" t="str">
        <f t="shared" si="107"/>
        <v>CUMPLIDO</v>
      </c>
      <c r="W207" s="91" t="str">
        <f t="shared" si="103"/>
        <v>CUMPLIDO</v>
      </c>
      <c r="X207" s="92" t="s">
        <v>711</v>
      </c>
      <c r="Y207" s="92" t="s">
        <v>783</v>
      </c>
      <c r="Z207" s="92">
        <f t="shared" si="104"/>
        <v>1</v>
      </c>
      <c r="AA207" s="92" t="str">
        <f t="shared" si="105"/>
        <v>H72R16 - 1</v>
      </c>
      <c r="AB207" s="60">
        <f t="shared" si="114"/>
        <v>5</v>
      </c>
      <c r="AC207" s="60">
        <f t="shared" si="115"/>
        <v>5</v>
      </c>
      <c r="AD207" s="60" t="str">
        <f t="shared" si="113"/>
        <v>H72R16.</v>
      </c>
      <c r="AE207" s="60" t="str">
        <f t="shared" si="116"/>
        <v>H72R16</v>
      </c>
      <c r="AF207" s="68"/>
      <c r="AG207" s="68"/>
      <c r="AH207" s="68"/>
      <c r="AI207" s="15"/>
      <c r="AJ207" s="15"/>
      <c r="AK207" s="15"/>
      <c r="AL207" s="15"/>
      <c r="AM207" s="15"/>
      <c r="AN207" s="15"/>
      <c r="AO207" s="15"/>
    </row>
    <row r="208" spans="1:41" s="2" customFormat="1" ht="249.95" customHeight="1" x14ac:dyDescent="0.2">
      <c r="A208" s="79">
        <v>188</v>
      </c>
      <c r="B208" s="90">
        <v>207</v>
      </c>
      <c r="C208" s="109" t="s">
        <v>2528</v>
      </c>
      <c r="D208" s="101">
        <v>1101002</v>
      </c>
      <c r="E208" s="95" t="s">
        <v>664</v>
      </c>
      <c r="F208" s="115" t="s">
        <v>1997</v>
      </c>
      <c r="G208" s="115" t="s">
        <v>1000</v>
      </c>
      <c r="H208" s="115" t="s">
        <v>1003</v>
      </c>
      <c r="I208" s="118" t="s">
        <v>61</v>
      </c>
      <c r="J208" s="90">
        <v>3</v>
      </c>
      <c r="K208" s="116">
        <v>43040</v>
      </c>
      <c r="L208" s="116">
        <v>43342</v>
      </c>
      <c r="M208" s="117">
        <f t="shared" si="108"/>
        <v>43.142857142857146</v>
      </c>
      <c r="N208" s="79" t="s">
        <v>994</v>
      </c>
      <c r="O208" s="85">
        <v>3</v>
      </c>
      <c r="P208" s="79"/>
      <c r="Q208" s="88">
        <f t="shared" si="109"/>
        <v>100</v>
      </c>
      <c r="R208" s="89">
        <f t="shared" si="110"/>
        <v>43.142857142857146</v>
      </c>
      <c r="S208" s="89">
        <f t="shared" si="111"/>
        <v>43.142857142857146</v>
      </c>
      <c r="T208" s="89">
        <f t="shared" si="112"/>
        <v>43.142857142857146</v>
      </c>
      <c r="U208" s="90" t="str">
        <f t="shared" si="106"/>
        <v>SI</v>
      </c>
      <c r="V208" s="91" t="str">
        <f t="shared" si="107"/>
        <v>CUMPLIDO</v>
      </c>
      <c r="W208" s="91" t="str">
        <f t="shared" si="103"/>
        <v>CUMPLIDO</v>
      </c>
      <c r="X208" s="92" t="s">
        <v>711</v>
      </c>
      <c r="Y208" s="92" t="s">
        <v>784</v>
      </c>
      <c r="Z208" s="92">
        <f t="shared" si="104"/>
        <v>1</v>
      </c>
      <c r="AA208" s="92" t="str">
        <f t="shared" si="105"/>
        <v>H73R16 - 1</v>
      </c>
      <c r="AB208" s="60">
        <f t="shared" si="114"/>
        <v>5</v>
      </c>
      <c r="AC208" s="60">
        <f t="shared" si="115"/>
        <v>5</v>
      </c>
      <c r="AD208" s="60" t="str">
        <f t="shared" si="113"/>
        <v>H73R16.</v>
      </c>
      <c r="AE208" s="60" t="str">
        <f t="shared" si="116"/>
        <v>H73R16</v>
      </c>
      <c r="AF208" s="68"/>
      <c r="AG208" s="68"/>
      <c r="AH208" s="68"/>
      <c r="AI208" s="15"/>
      <c r="AJ208" s="15"/>
      <c r="AK208" s="15"/>
      <c r="AL208" s="15"/>
      <c r="AM208" s="15"/>
      <c r="AN208" s="15"/>
      <c r="AO208" s="15"/>
    </row>
    <row r="209" spans="1:41" s="2" customFormat="1" ht="294" customHeight="1" x14ac:dyDescent="0.2">
      <c r="A209" s="79">
        <v>189</v>
      </c>
      <c r="B209" s="90">
        <v>208</v>
      </c>
      <c r="C209" s="109" t="s">
        <v>2528</v>
      </c>
      <c r="D209" s="101">
        <v>1101001</v>
      </c>
      <c r="E209" s="95" t="s">
        <v>1998</v>
      </c>
      <c r="F209" s="115" t="s">
        <v>665</v>
      </c>
      <c r="G209" s="115" t="s">
        <v>1001</v>
      </c>
      <c r="H209" s="122" t="s">
        <v>1003</v>
      </c>
      <c r="I209" s="116" t="s">
        <v>61</v>
      </c>
      <c r="J209" s="90">
        <v>3</v>
      </c>
      <c r="K209" s="116">
        <v>43040</v>
      </c>
      <c r="L209" s="116">
        <v>43342</v>
      </c>
      <c r="M209" s="117">
        <f t="shared" si="108"/>
        <v>43.142857142857146</v>
      </c>
      <c r="N209" s="79" t="s">
        <v>994</v>
      </c>
      <c r="O209" s="85">
        <v>2.4</v>
      </c>
      <c r="P209" s="79"/>
      <c r="Q209" s="88">
        <f t="shared" si="109"/>
        <v>80</v>
      </c>
      <c r="R209" s="89">
        <f t="shared" si="110"/>
        <v>34.514285714285712</v>
      </c>
      <c r="S209" s="89">
        <f t="shared" si="111"/>
        <v>34.514285714285712</v>
      </c>
      <c r="T209" s="89">
        <f t="shared" si="112"/>
        <v>43.142857142857146</v>
      </c>
      <c r="U209" s="90" t="str">
        <f t="shared" si="106"/>
        <v>NO</v>
      </c>
      <c r="V209" s="91" t="str">
        <f t="shared" si="107"/>
        <v>VENCIDO</v>
      </c>
      <c r="W209" s="91" t="str">
        <f t="shared" si="103"/>
        <v>VENCIDO</v>
      </c>
      <c r="X209" s="92" t="s">
        <v>711</v>
      </c>
      <c r="Y209" s="92" t="s">
        <v>785</v>
      </c>
      <c r="Z209" s="92">
        <f t="shared" si="104"/>
        <v>1</v>
      </c>
      <c r="AA209" s="92" t="str">
        <f t="shared" si="105"/>
        <v>H74R16 - 1</v>
      </c>
      <c r="AB209" s="60">
        <f t="shared" si="114"/>
        <v>1</v>
      </c>
      <c r="AC209" s="60">
        <f t="shared" si="115"/>
        <v>1</v>
      </c>
      <c r="AD209" s="60" t="str">
        <f t="shared" si="113"/>
        <v>H74R16.</v>
      </c>
      <c r="AE209" s="60" t="str">
        <f t="shared" si="116"/>
        <v>H74R16</v>
      </c>
      <c r="AF209" s="68"/>
      <c r="AG209" s="68"/>
      <c r="AH209" s="68"/>
      <c r="AI209" s="15"/>
      <c r="AJ209" s="15"/>
      <c r="AK209" s="15"/>
      <c r="AL209" s="15"/>
      <c r="AM209" s="15"/>
      <c r="AN209" s="15"/>
      <c r="AO209" s="15"/>
    </row>
    <row r="210" spans="1:41" s="2" customFormat="1" ht="249.95" customHeight="1" x14ac:dyDescent="0.2">
      <c r="A210" s="79">
        <v>190</v>
      </c>
      <c r="B210" s="90">
        <v>209</v>
      </c>
      <c r="C210" s="109" t="s">
        <v>2528</v>
      </c>
      <c r="D210" s="101">
        <v>1908003</v>
      </c>
      <c r="E210" s="95" t="s">
        <v>1014</v>
      </c>
      <c r="F210" s="115" t="s">
        <v>666</v>
      </c>
      <c r="G210" s="115" t="s">
        <v>1015</v>
      </c>
      <c r="H210" s="115" t="s">
        <v>1016</v>
      </c>
      <c r="I210" s="118" t="s">
        <v>1017</v>
      </c>
      <c r="J210" s="90">
        <v>4</v>
      </c>
      <c r="K210" s="116">
        <v>43040</v>
      </c>
      <c r="L210" s="116">
        <v>43403</v>
      </c>
      <c r="M210" s="117">
        <f t="shared" si="108"/>
        <v>51.857142857142854</v>
      </c>
      <c r="N210" s="79" t="s">
        <v>1013</v>
      </c>
      <c r="O210" s="85">
        <v>4</v>
      </c>
      <c r="P210" s="79"/>
      <c r="Q210" s="88">
        <f t="shared" si="109"/>
        <v>100</v>
      </c>
      <c r="R210" s="89">
        <f t="shared" si="110"/>
        <v>51.857142857142854</v>
      </c>
      <c r="S210" s="89">
        <f t="shared" si="111"/>
        <v>51.857142857142854</v>
      </c>
      <c r="T210" s="89">
        <f t="shared" si="112"/>
        <v>51.857142857142854</v>
      </c>
      <c r="U210" s="90" t="str">
        <f t="shared" si="106"/>
        <v>SI</v>
      </c>
      <c r="V210" s="91" t="str">
        <f t="shared" si="107"/>
        <v>CUMPLIDO</v>
      </c>
      <c r="W210" s="91" t="str">
        <f t="shared" si="103"/>
        <v>CUMPLIDO</v>
      </c>
      <c r="X210" s="92" t="s">
        <v>711</v>
      </c>
      <c r="Y210" s="92" t="s">
        <v>786</v>
      </c>
      <c r="Z210" s="92">
        <f t="shared" si="104"/>
        <v>1</v>
      </c>
      <c r="AA210" s="92" t="str">
        <f t="shared" si="105"/>
        <v>H75R16 - 1</v>
      </c>
      <c r="AB210" s="60">
        <f t="shared" si="114"/>
        <v>5</v>
      </c>
      <c r="AC210" s="60">
        <f t="shared" si="115"/>
        <v>5</v>
      </c>
      <c r="AD210" s="60" t="str">
        <f t="shared" si="113"/>
        <v>H75R16.</v>
      </c>
      <c r="AE210" s="60" t="str">
        <f t="shared" si="116"/>
        <v>H75R16</v>
      </c>
      <c r="AF210" s="68"/>
      <c r="AG210" s="68"/>
      <c r="AH210" s="68"/>
      <c r="AI210" s="15"/>
      <c r="AJ210" s="15"/>
      <c r="AK210" s="15"/>
      <c r="AL210" s="15"/>
      <c r="AM210" s="15"/>
      <c r="AN210" s="15"/>
      <c r="AO210" s="15"/>
    </row>
    <row r="211" spans="1:41" s="2" customFormat="1" ht="190.5" customHeight="1" x14ac:dyDescent="0.2">
      <c r="A211" s="79">
        <v>191</v>
      </c>
      <c r="B211" s="90">
        <v>210</v>
      </c>
      <c r="C211" s="109" t="s">
        <v>2527</v>
      </c>
      <c r="D211" s="101">
        <v>1405004</v>
      </c>
      <c r="E211" s="95" t="s">
        <v>2084</v>
      </c>
      <c r="F211" s="115" t="s">
        <v>667</v>
      </c>
      <c r="G211" s="115" t="s">
        <v>2063</v>
      </c>
      <c r="H211" s="115" t="s">
        <v>2062</v>
      </c>
      <c r="I211" s="118" t="s">
        <v>1865</v>
      </c>
      <c r="J211" s="90">
        <v>1</v>
      </c>
      <c r="K211" s="116">
        <v>43101</v>
      </c>
      <c r="L211" s="116">
        <v>43220</v>
      </c>
      <c r="M211" s="117">
        <f t="shared" si="108"/>
        <v>17</v>
      </c>
      <c r="N211" s="79" t="s">
        <v>1237</v>
      </c>
      <c r="O211" s="85">
        <v>1</v>
      </c>
      <c r="P211" s="79"/>
      <c r="Q211" s="88">
        <f t="shared" si="109"/>
        <v>100</v>
      </c>
      <c r="R211" s="89">
        <f t="shared" si="110"/>
        <v>17</v>
      </c>
      <c r="S211" s="89">
        <f t="shared" si="111"/>
        <v>17</v>
      </c>
      <c r="T211" s="89">
        <f t="shared" si="112"/>
        <v>17</v>
      </c>
      <c r="U211" s="90" t="str">
        <f t="shared" si="106"/>
        <v>SI</v>
      </c>
      <c r="V211" s="91" t="str">
        <f t="shared" si="107"/>
        <v>CUMPLIDO</v>
      </c>
      <c r="W211" s="91" t="str">
        <f t="shared" si="103"/>
        <v>CUMPLIDO</v>
      </c>
      <c r="X211" s="92" t="s">
        <v>711</v>
      </c>
      <c r="Y211" s="92" t="s">
        <v>787</v>
      </c>
      <c r="Z211" s="92">
        <f t="shared" si="104"/>
        <v>1</v>
      </c>
      <c r="AA211" s="92" t="str">
        <f t="shared" si="105"/>
        <v>H76R16 - 1</v>
      </c>
      <c r="AB211" s="60">
        <f t="shared" si="114"/>
        <v>5</v>
      </c>
      <c r="AC211" s="60">
        <f t="shared" si="115"/>
        <v>5</v>
      </c>
      <c r="AD211" s="60" t="str">
        <f t="shared" si="113"/>
        <v>H76R16.</v>
      </c>
      <c r="AE211" s="60" t="str">
        <f t="shared" si="116"/>
        <v>H76R16</v>
      </c>
      <c r="AF211" s="68"/>
      <c r="AG211" s="68"/>
      <c r="AH211" s="68"/>
      <c r="AI211" s="15"/>
      <c r="AJ211" s="15"/>
      <c r="AK211" s="15"/>
      <c r="AL211" s="15"/>
      <c r="AM211" s="15"/>
      <c r="AN211" s="15"/>
      <c r="AO211" s="15"/>
    </row>
    <row r="212" spans="1:41" s="2" customFormat="1" ht="190.5" customHeight="1" x14ac:dyDescent="0.2">
      <c r="A212" s="79">
        <v>192</v>
      </c>
      <c r="B212" s="90">
        <v>211</v>
      </c>
      <c r="C212" s="109" t="s">
        <v>2536</v>
      </c>
      <c r="D212" s="101">
        <v>1401005</v>
      </c>
      <c r="E212" s="95" t="s">
        <v>2065</v>
      </c>
      <c r="F212" s="115" t="s">
        <v>668</v>
      </c>
      <c r="G212" s="95" t="s">
        <v>2064</v>
      </c>
      <c r="H212" s="95" t="s">
        <v>2066</v>
      </c>
      <c r="I212" s="90" t="s">
        <v>2067</v>
      </c>
      <c r="J212" s="90">
        <v>1</v>
      </c>
      <c r="K212" s="116">
        <v>43101</v>
      </c>
      <c r="L212" s="116">
        <v>43403</v>
      </c>
      <c r="M212" s="117">
        <f t="shared" si="108"/>
        <v>43.142857142857146</v>
      </c>
      <c r="N212" s="79" t="s">
        <v>1237</v>
      </c>
      <c r="O212" s="85">
        <v>1</v>
      </c>
      <c r="P212" s="79"/>
      <c r="Q212" s="88">
        <f t="shared" si="109"/>
        <v>100</v>
      </c>
      <c r="R212" s="89">
        <f t="shared" si="110"/>
        <v>43.142857142857146</v>
      </c>
      <c r="S212" s="89">
        <f t="shared" si="111"/>
        <v>43.142857142857146</v>
      </c>
      <c r="T212" s="89">
        <f t="shared" si="112"/>
        <v>43.142857142857146</v>
      </c>
      <c r="U212" s="90" t="str">
        <f t="shared" si="106"/>
        <v>SI</v>
      </c>
      <c r="V212" s="91" t="str">
        <f t="shared" si="107"/>
        <v>CUMPLIDO</v>
      </c>
      <c r="W212" s="91" t="str">
        <f t="shared" si="103"/>
        <v>CUMPLIDO</v>
      </c>
      <c r="X212" s="92" t="s">
        <v>711</v>
      </c>
      <c r="Y212" s="92" t="s">
        <v>788</v>
      </c>
      <c r="Z212" s="92">
        <f t="shared" si="104"/>
        <v>1</v>
      </c>
      <c r="AA212" s="92" t="str">
        <f t="shared" si="105"/>
        <v>H77R16 - 1</v>
      </c>
      <c r="AB212" s="60">
        <f t="shared" si="114"/>
        <v>5</v>
      </c>
      <c r="AC212" s="60">
        <f t="shared" si="115"/>
        <v>5</v>
      </c>
      <c r="AD212" s="60" t="str">
        <f t="shared" si="113"/>
        <v>H77R16.</v>
      </c>
      <c r="AE212" s="60" t="str">
        <f t="shared" si="116"/>
        <v>H77R16</v>
      </c>
      <c r="AF212" s="68"/>
      <c r="AG212" s="68"/>
      <c r="AH212" s="68"/>
      <c r="AI212" s="15"/>
      <c r="AJ212" s="15"/>
      <c r="AK212" s="15"/>
      <c r="AL212" s="15"/>
      <c r="AM212" s="15"/>
      <c r="AN212" s="15"/>
      <c r="AO212" s="15"/>
    </row>
    <row r="213" spans="1:41" s="2" customFormat="1" ht="249.95" customHeight="1" x14ac:dyDescent="0.2">
      <c r="A213" s="79">
        <v>193</v>
      </c>
      <c r="B213" s="90">
        <v>212</v>
      </c>
      <c r="C213" s="109" t="s">
        <v>2536</v>
      </c>
      <c r="D213" s="101">
        <v>1405004</v>
      </c>
      <c r="E213" s="95" t="s">
        <v>2069</v>
      </c>
      <c r="F213" s="115" t="s">
        <v>669</v>
      </c>
      <c r="G213" s="115" t="s">
        <v>2068</v>
      </c>
      <c r="H213" s="115" t="s">
        <v>2070</v>
      </c>
      <c r="I213" s="90" t="s">
        <v>2071</v>
      </c>
      <c r="J213" s="90">
        <v>2</v>
      </c>
      <c r="K213" s="116">
        <v>43101</v>
      </c>
      <c r="L213" s="116">
        <v>43403</v>
      </c>
      <c r="M213" s="117">
        <f t="shared" si="108"/>
        <v>43.142857142857146</v>
      </c>
      <c r="N213" s="79" t="s">
        <v>1237</v>
      </c>
      <c r="O213" s="85">
        <v>2</v>
      </c>
      <c r="P213" s="79"/>
      <c r="Q213" s="88">
        <f t="shared" si="109"/>
        <v>100</v>
      </c>
      <c r="R213" s="89">
        <f t="shared" si="110"/>
        <v>43.142857142857146</v>
      </c>
      <c r="S213" s="89">
        <f t="shared" si="111"/>
        <v>43.142857142857146</v>
      </c>
      <c r="T213" s="89">
        <f t="shared" si="112"/>
        <v>43.142857142857146</v>
      </c>
      <c r="U213" s="90" t="str">
        <f t="shared" si="106"/>
        <v>SI</v>
      </c>
      <c r="V213" s="91" t="str">
        <f t="shared" si="107"/>
        <v>CUMPLIDO</v>
      </c>
      <c r="W213" s="91" t="str">
        <f t="shared" si="103"/>
        <v>CUMPLIDO</v>
      </c>
      <c r="X213" s="92" t="s">
        <v>711</v>
      </c>
      <c r="Y213" s="92" t="s">
        <v>789</v>
      </c>
      <c r="Z213" s="92">
        <f t="shared" si="104"/>
        <v>1</v>
      </c>
      <c r="AA213" s="92" t="str">
        <f t="shared" si="105"/>
        <v>H78R16 - 1</v>
      </c>
      <c r="AB213" s="60">
        <f t="shared" si="114"/>
        <v>5</v>
      </c>
      <c r="AC213" s="60">
        <f t="shared" si="115"/>
        <v>5</v>
      </c>
      <c r="AD213" s="60" t="str">
        <f t="shared" si="113"/>
        <v>H78R16.</v>
      </c>
      <c r="AE213" s="60" t="str">
        <f t="shared" si="116"/>
        <v>H78R16</v>
      </c>
      <c r="AF213" s="68"/>
      <c r="AG213" s="68"/>
      <c r="AH213" s="68"/>
      <c r="AI213" s="15"/>
      <c r="AJ213" s="15"/>
      <c r="AK213" s="15"/>
      <c r="AL213" s="15"/>
      <c r="AM213" s="15"/>
      <c r="AN213" s="15"/>
      <c r="AO213" s="15"/>
    </row>
    <row r="214" spans="1:41" s="2" customFormat="1" ht="249.95" customHeight="1" x14ac:dyDescent="0.2">
      <c r="A214" s="79">
        <v>194</v>
      </c>
      <c r="B214" s="90">
        <v>213</v>
      </c>
      <c r="C214" s="109" t="s">
        <v>2537</v>
      </c>
      <c r="D214" s="101">
        <v>1402006</v>
      </c>
      <c r="E214" s="95" t="s">
        <v>1866</v>
      </c>
      <c r="F214" s="115" t="s">
        <v>1867</v>
      </c>
      <c r="G214" s="115" t="s">
        <v>2072</v>
      </c>
      <c r="H214" s="115" t="s">
        <v>2073</v>
      </c>
      <c r="I214" s="118" t="s">
        <v>2074</v>
      </c>
      <c r="J214" s="90">
        <v>1</v>
      </c>
      <c r="K214" s="116">
        <v>43101</v>
      </c>
      <c r="L214" s="116">
        <v>43403</v>
      </c>
      <c r="M214" s="117">
        <f t="shared" si="108"/>
        <v>43.142857142857146</v>
      </c>
      <c r="N214" s="79" t="s">
        <v>1237</v>
      </c>
      <c r="O214" s="85">
        <v>1</v>
      </c>
      <c r="P214" s="79"/>
      <c r="Q214" s="88">
        <f t="shared" si="109"/>
        <v>100</v>
      </c>
      <c r="R214" s="89">
        <f t="shared" si="110"/>
        <v>43.142857142857146</v>
      </c>
      <c r="S214" s="89">
        <f t="shared" si="111"/>
        <v>43.142857142857146</v>
      </c>
      <c r="T214" s="89">
        <f t="shared" si="112"/>
        <v>43.142857142857146</v>
      </c>
      <c r="U214" s="90" t="str">
        <f t="shared" si="106"/>
        <v>SI</v>
      </c>
      <c r="V214" s="91" t="str">
        <f t="shared" si="107"/>
        <v>CUMPLIDO</v>
      </c>
      <c r="W214" s="91" t="str">
        <f t="shared" si="103"/>
        <v>CUMPLIDO</v>
      </c>
      <c r="X214" s="92" t="s">
        <v>711</v>
      </c>
      <c r="Y214" s="92" t="s">
        <v>790</v>
      </c>
      <c r="Z214" s="92">
        <f t="shared" si="104"/>
        <v>1</v>
      </c>
      <c r="AA214" s="92" t="str">
        <f t="shared" si="105"/>
        <v>H79R16 - 1</v>
      </c>
      <c r="AB214" s="60">
        <f t="shared" si="114"/>
        <v>5</v>
      </c>
      <c r="AC214" s="60">
        <f t="shared" si="115"/>
        <v>5</v>
      </c>
      <c r="AD214" s="60" t="str">
        <f t="shared" si="113"/>
        <v>H79R16.</v>
      </c>
      <c r="AE214" s="60" t="str">
        <f t="shared" si="116"/>
        <v>H79R16</v>
      </c>
      <c r="AF214" s="68"/>
      <c r="AG214" s="68"/>
      <c r="AH214" s="68"/>
      <c r="AI214" s="15"/>
      <c r="AJ214" s="15"/>
      <c r="AK214" s="15"/>
      <c r="AL214" s="15"/>
      <c r="AM214" s="15"/>
      <c r="AN214" s="15"/>
      <c r="AO214" s="15"/>
    </row>
    <row r="215" spans="1:41" s="2" customFormat="1" ht="180" customHeight="1" x14ac:dyDescent="0.2">
      <c r="A215" s="79">
        <v>195</v>
      </c>
      <c r="B215" s="90">
        <v>214</v>
      </c>
      <c r="C215" s="109" t="s">
        <v>2538</v>
      </c>
      <c r="D215" s="101">
        <v>1802001</v>
      </c>
      <c r="E215" s="95" t="s">
        <v>2887</v>
      </c>
      <c r="F215" s="115" t="s">
        <v>2828</v>
      </c>
      <c r="G215" s="115" t="s">
        <v>1043</v>
      </c>
      <c r="H215" s="115" t="s">
        <v>1039</v>
      </c>
      <c r="I215" s="118" t="s">
        <v>1042</v>
      </c>
      <c r="J215" s="90">
        <v>3</v>
      </c>
      <c r="K215" s="116">
        <v>43040</v>
      </c>
      <c r="L215" s="116">
        <v>43099</v>
      </c>
      <c r="M215" s="117">
        <f t="shared" si="108"/>
        <v>8.4285714285714288</v>
      </c>
      <c r="N215" s="79" t="s">
        <v>1038</v>
      </c>
      <c r="O215" s="85">
        <v>3</v>
      </c>
      <c r="P215" s="79"/>
      <c r="Q215" s="88">
        <f t="shared" si="109"/>
        <v>100</v>
      </c>
      <c r="R215" s="89">
        <f t="shared" si="110"/>
        <v>8.4285714285714288</v>
      </c>
      <c r="S215" s="89">
        <f t="shared" si="111"/>
        <v>8.4285714285714288</v>
      </c>
      <c r="T215" s="89">
        <f t="shared" si="112"/>
        <v>8.4285714285714288</v>
      </c>
      <c r="U215" s="90" t="str">
        <f t="shared" si="106"/>
        <v>SI</v>
      </c>
      <c r="V215" s="91" t="str">
        <f t="shared" si="107"/>
        <v>CUMPLIDO</v>
      </c>
      <c r="W215" s="91" t="str">
        <f t="shared" si="103"/>
        <v>CUMPLIDO</v>
      </c>
      <c r="X215" s="92" t="s">
        <v>711</v>
      </c>
      <c r="Y215" s="92" t="s">
        <v>791</v>
      </c>
      <c r="Z215" s="92">
        <f t="shared" si="104"/>
        <v>1</v>
      </c>
      <c r="AA215" s="92" t="str">
        <f t="shared" si="105"/>
        <v>H80R16 - 1</v>
      </c>
      <c r="AB215" s="60">
        <f t="shared" si="114"/>
        <v>5</v>
      </c>
      <c r="AC215" s="60">
        <f t="shared" si="115"/>
        <v>5</v>
      </c>
      <c r="AD215" s="60" t="str">
        <f t="shared" si="113"/>
        <v>H80R16.</v>
      </c>
      <c r="AE215" s="60" t="str">
        <f t="shared" si="116"/>
        <v>H80R16</v>
      </c>
      <c r="AF215" s="68"/>
      <c r="AG215" s="68"/>
      <c r="AH215" s="68"/>
      <c r="AI215" s="15"/>
      <c r="AJ215" s="15"/>
      <c r="AK215" s="15"/>
      <c r="AL215" s="15"/>
      <c r="AM215" s="15"/>
      <c r="AN215" s="15"/>
      <c r="AO215" s="15"/>
    </row>
    <row r="216" spans="1:41" s="2" customFormat="1" ht="249.95" customHeight="1" x14ac:dyDescent="0.2">
      <c r="A216" s="79">
        <v>196</v>
      </c>
      <c r="B216" s="90">
        <v>215</v>
      </c>
      <c r="C216" s="109" t="s">
        <v>2528</v>
      </c>
      <c r="D216" s="101">
        <v>1404002</v>
      </c>
      <c r="E216" s="95" t="s">
        <v>2888</v>
      </c>
      <c r="F216" s="115" t="s">
        <v>672</v>
      </c>
      <c r="G216" s="115" t="s">
        <v>1040</v>
      </c>
      <c r="H216" s="115" t="s">
        <v>1041</v>
      </c>
      <c r="I216" s="118" t="s">
        <v>8</v>
      </c>
      <c r="J216" s="90">
        <v>1</v>
      </c>
      <c r="K216" s="116">
        <v>43040</v>
      </c>
      <c r="L216" s="116">
        <v>43099</v>
      </c>
      <c r="M216" s="117">
        <f t="shared" si="108"/>
        <v>8.4285714285714288</v>
      </c>
      <c r="N216" s="79" t="s">
        <v>1038</v>
      </c>
      <c r="O216" s="85">
        <v>1</v>
      </c>
      <c r="P216" s="79"/>
      <c r="Q216" s="88">
        <f t="shared" si="109"/>
        <v>100</v>
      </c>
      <c r="R216" s="89">
        <f t="shared" si="110"/>
        <v>8.4285714285714288</v>
      </c>
      <c r="S216" s="89">
        <f t="shared" si="111"/>
        <v>8.4285714285714288</v>
      </c>
      <c r="T216" s="89">
        <f t="shared" si="112"/>
        <v>8.4285714285714288</v>
      </c>
      <c r="U216" s="90" t="str">
        <f t="shared" si="106"/>
        <v>SI</v>
      </c>
      <c r="V216" s="91" t="str">
        <f t="shared" si="107"/>
        <v>CUMPLIDO</v>
      </c>
      <c r="W216" s="91" t="str">
        <f t="shared" si="103"/>
        <v>CUMPLIDO</v>
      </c>
      <c r="X216" s="92" t="s">
        <v>711</v>
      </c>
      <c r="Y216" s="92" t="s">
        <v>792</v>
      </c>
      <c r="Z216" s="92">
        <f t="shared" si="104"/>
        <v>1</v>
      </c>
      <c r="AA216" s="92" t="str">
        <f t="shared" si="105"/>
        <v>H81R16 - 1</v>
      </c>
      <c r="AB216" s="60">
        <f t="shared" si="114"/>
        <v>5</v>
      </c>
      <c r="AC216" s="60">
        <f t="shared" si="115"/>
        <v>5</v>
      </c>
      <c r="AD216" s="60" t="str">
        <f t="shared" si="113"/>
        <v>H81R16.</v>
      </c>
      <c r="AE216" s="60" t="str">
        <f t="shared" si="116"/>
        <v>H81R16</v>
      </c>
      <c r="AF216" s="68"/>
      <c r="AG216" s="68"/>
      <c r="AH216" s="68"/>
      <c r="AI216" s="15"/>
      <c r="AJ216" s="15"/>
      <c r="AK216" s="15"/>
      <c r="AL216" s="15"/>
      <c r="AM216" s="15"/>
      <c r="AN216" s="15"/>
      <c r="AO216" s="15"/>
    </row>
    <row r="217" spans="1:41" s="2" customFormat="1" ht="249.95" customHeight="1" x14ac:dyDescent="0.2">
      <c r="A217" s="79">
        <v>197</v>
      </c>
      <c r="B217" s="90">
        <v>216</v>
      </c>
      <c r="C217" s="109" t="s">
        <v>2538</v>
      </c>
      <c r="D217" s="101">
        <v>1404002</v>
      </c>
      <c r="E217" s="95" t="s">
        <v>2144</v>
      </c>
      <c r="F217" s="115" t="s">
        <v>673</v>
      </c>
      <c r="G217" s="115" t="s">
        <v>2072</v>
      </c>
      <c r="H217" s="115" t="s">
        <v>2073</v>
      </c>
      <c r="I217" s="118" t="s">
        <v>2074</v>
      </c>
      <c r="J217" s="90">
        <v>1</v>
      </c>
      <c r="K217" s="116">
        <v>43101</v>
      </c>
      <c r="L217" s="116">
        <v>43403</v>
      </c>
      <c r="M217" s="117">
        <f t="shared" si="108"/>
        <v>43.142857142857146</v>
      </c>
      <c r="N217" s="79" t="s">
        <v>1237</v>
      </c>
      <c r="O217" s="85">
        <v>1</v>
      </c>
      <c r="P217" s="79"/>
      <c r="Q217" s="88">
        <f t="shared" si="109"/>
        <v>100</v>
      </c>
      <c r="R217" s="89">
        <f t="shared" si="110"/>
        <v>43.142857142857146</v>
      </c>
      <c r="S217" s="89">
        <f t="shared" si="111"/>
        <v>43.142857142857146</v>
      </c>
      <c r="T217" s="89">
        <f t="shared" si="112"/>
        <v>43.142857142857146</v>
      </c>
      <c r="U217" s="90" t="str">
        <f t="shared" si="106"/>
        <v>SI</v>
      </c>
      <c r="V217" s="91" t="str">
        <f t="shared" si="107"/>
        <v>CUMPLIDO</v>
      </c>
      <c r="W217" s="91" t="str">
        <f t="shared" si="103"/>
        <v>CUMPLIDO</v>
      </c>
      <c r="X217" s="92" t="s">
        <v>711</v>
      </c>
      <c r="Y217" s="92" t="s">
        <v>793</v>
      </c>
      <c r="Z217" s="92">
        <f t="shared" si="104"/>
        <v>1</v>
      </c>
      <c r="AA217" s="92" t="str">
        <f t="shared" si="105"/>
        <v>H82R16 - 1</v>
      </c>
      <c r="AB217" s="60">
        <f t="shared" si="114"/>
        <v>5</v>
      </c>
      <c r="AC217" s="60">
        <f t="shared" si="115"/>
        <v>5</v>
      </c>
      <c r="AD217" s="60" t="str">
        <f t="shared" si="113"/>
        <v>H82R16</v>
      </c>
      <c r="AE217" s="60" t="str">
        <f t="shared" si="116"/>
        <v>H82R16</v>
      </c>
      <c r="AF217" s="68"/>
      <c r="AG217" s="68"/>
      <c r="AH217" s="68"/>
      <c r="AI217" s="15"/>
      <c r="AJ217" s="15"/>
      <c r="AK217" s="15"/>
      <c r="AL217" s="15"/>
      <c r="AM217" s="15"/>
      <c r="AN217" s="15"/>
      <c r="AO217" s="15"/>
    </row>
    <row r="218" spans="1:41" s="2" customFormat="1" ht="249.95" customHeight="1" x14ac:dyDescent="0.2">
      <c r="A218" s="79">
        <v>198</v>
      </c>
      <c r="B218" s="90">
        <v>217</v>
      </c>
      <c r="C218" s="109" t="s">
        <v>2604</v>
      </c>
      <c r="D218" s="101">
        <v>1102002</v>
      </c>
      <c r="E218" s="95" t="s">
        <v>2889</v>
      </c>
      <c r="F218" s="115" t="s">
        <v>674</v>
      </c>
      <c r="G218" s="115" t="s">
        <v>2072</v>
      </c>
      <c r="H218" s="115" t="s">
        <v>2073</v>
      </c>
      <c r="I218" s="118" t="s">
        <v>2074</v>
      </c>
      <c r="J218" s="90">
        <v>1</v>
      </c>
      <c r="K218" s="116">
        <v>43101</v>
      </c>
      <c r="L218" s="116">
        <v>43403</v>
      </c>
      <c r="M218" s="117">
        <f t="shared" ref="M218:M278" si="117">(+L218-K218)/7</f>
        <v>43.142857142857146</v>
      </c>
      <c r="N218" s="79" t="s">
        <v>1237</v>
      </c>
      <c r="O218" s="85">
        <v>1</v>
      </c>
      <c r="P218" s="79"/>
      <c r="Q218" s="88">
        <f t="shared" si="109"/>
        <v>100</v>
      </c>
      <c r="R218" s="89">
        <f t="shared" si="110"/>
        <v>43.142857142857146</v>
      </c>
      <c r="S218" s="89">
        <f t="shared" si="111"/>
        <v>43.142857142857146</v>
      </c>
      <c r="T218" s="89">
        <f t="shared" si="112"/>
        <v>43.142857142857146</v>
      </c>
      <c r="U218" s="90" t="str">
        <f t="shared" si="106"/>
        <v>SI</v>
      </c>
      <c r="V218" s="91" t="str">
        <f t="shared" si="107"/>
        <v>CUMPLIDO</v>
      </c>
      <c r="W218" s="91" t="str">
        <f t="shared" si="103"/>
        <v>CUMPLIDO</v>
      </c>
      <c r="X218" s="92" t="s">
        <v>711</v>
      </c>
      <c r="Y218" s="92" t="s">
        <v>794</v>
      </c>
      <c r="Z218" s="92">
        <f t="shared" si="104"/>
        <v>1</v>
      </c>
      <c r="AA218" s="92" t="str">
        <f t="shared" si="105"/>
        <v>H83R16 - 1</v>
      </c>
      <c r="AB218" s="60">
        <f t="shared" si="114"/>
        <v>5</v>
      </c>
      <c r="AC218" s="60">
        <f t="shared" si="115"/>
        <v>5</v>
      </c>
      <c r="AD218" s="60" t="str">
        <f t="shared" si="113"/>
        <v>H83R16.</v>
      </c>
      <c r="AE218" s="60" t="str">
        <f t="shared" si="116"/>
        <v>H83R16</v>
      </c>
      <c r="AF218" s="68"/>
      <c r="AG218" s="68"/>
      <c r="AH218" s="68"/>
      <c r="AI218" s="15"/>
      <c r="AJ218" s="15"/>
      <c r="AK218" s="15"/>
      <c r="AL218" s="15"/>
      <c r="AM218" s="15"/>
      <c r="AN218" s="15"/>
      <c r="AO218" s="15"/>
    </row>
    <row r="219" spans="1:41" s="2" customFormat="1" ht="249.95" customHeight="1" x14ac:dyDescent="0.2">
      <c r="A219" s="79">
        <v>199</v>
      </c>
      <c r="B219" s="90">
        <v>218</v>
      </c>
      <c r="C219" s="109" t="s">
        <v>2530</v>
      </c>
      <c r="D219" s="101">
        <v>1401001</v>
      </c>
      <c r="E219" s="95" t="s">
        <v>2076</v>
      </c>
      <c r="F219" s="115" t="s">
        <v>1868</v>
      </c>
      <c r="G219" s="83" t="s">
        <v>2079</v>
      </c>
      <c r="H219" s="115" t="s">
        <v>2080</v>
      </c>
      <c r="I219" s="118" t="s">
        <v>1773</v>
      </c>
      <c r="J219" s="90">
        <v>2</v>
      </c>
      <c r="K219" s="116">
        <v>43101</v>
      </c>
      <c r="L219" s="116">
        <v>43281</v>
      </c>
      <c r="M219" s="117">
        <f t="shared" si="117"/>
        <v>25.714285714285715</v>
      </c>
      <c r="N219" s="79" t="s">
        <v>1237</v>
      </c>
      <c r="O219" s="85">
        <v>2</v>
      </c>
      <c r="P219" s="79"/>
      <c r="Q219" s="88">
        <f t="shared" si="109"/>
        <v>100</v>
      </c>
      <c r="R219" s="89">
        <f t="shared" si="110"/>
        <v>25.714285714285715</v>
      </c>
      <c r="S219" s="89">
        <f t="shared" si="111"/>
        <v>25.714285714285715</v>
      </c>
      <c r="T219" s="89">
        <f t="shared" si="112"/>
        <v>25.714285714285715</v>
      </c>
      <c r="U219" s="90" t="str">
        <f t="shared" si="106"/>
        <v>SI</v>
      </c>
      <c r="V219" s="91" t="str">
        <f t="shared" si="107"/>
        <v>CUMPLIDO</v>
      </c>
      <c r="W219" s="91" t="str">
        <f t="shared" si="103"/>
        <v>CUMPLIDO</v>
      </c>
      <c r="X219" s="92" t="s">
        <v>711</v>
      </c>
      <c r="Y219" s="92" t="s">
        <v>795</v>
      </c>
      <c r="Z219" s="92">
        <f t="shared" si="104"/>
        <v>1</v>
      </c>
      <c r="AA219" s="92" t="str">
        <f t="shared" si="105"/>
        <v>H84R16 - 1</v>
      </c>
      <c r="AB219" s="60">
        <f t="shared" si="114"/>
        <v>5</v>
      </c>
      <c r="AC219" s="60">
        <f t="shared" si="115"/>
        <v>5</v>
      </c>
      <c r="AD219" s="60" t="str">
        <f t="shared" si="113"/>
        <v>H84R16.</v>
      </c>
      <c r="AE219" s="60" t="str">
        <f t="shared" si="116"/>
        <v>H84R16</v>
      </c>
      <c r="AF219" s="68"/>
      <c r="AG219" s="68"/>
      <c r="AH219" s="68"/>
      <c r="AI219" s="15"/>
      <c r="AJ219" s="15"/>
      <c r="AK219" s="15"/>
      <c r="AL219" s="15"/>
      <c r="AM219" s="15"/>
      <c r="AN219" s="15"/>
      <c r="AO219" s="15"/>
    </row>
    <row r="220" spans="1:41" s="2" customFormat="1" ht="249.95" customHeight="1" x14ac:dyDescent="0.2">
      <c r="A220" s="79"/>
      <c r="B220" s="90">
        <v>219</v>
      </c>
      <c r="C220" s="109"/>
      <c r="D220" s="101">
        <v>1401001</v>
      </c>
      <c r="E220" s="95" t="s">
        <v>2077</v>
      </c>
      <c r="F220" s="115" t="s">
        <v>1868</v>
      </c>
      <c r="G220" s="83" t="s">
        <v>2081</v>
      </c>
      <c r="H220" s="115" t="s">
        <v>2078</v>
      </c>
      <c r="I220" s="118" t="s">
        <v>2083</v>
      </c>
      <c r="J220" s="90">
        <v>1</v>
      </c>
      <c r="K220" s="116">
        <v>43101</v>
      </c>
      <c r="L220" s="116">
        <v>43403</v>
      </c>
      <c r="M220" s="117">
        <f t="shared" si="117"/>
        <v>43.142857142857146</v>
      </c>
      <c r="N220" s="79" t="s">
        <v>1237</v>
      </c>
      <c r="O220" s="85">
        <v>1</v>
      </c>
      <c r="P220" s="79"/>
      <c r="Q220" s="88">
        <f t="shared" si="109"/>
        <v>100</v>
      </c>
      <c r="R220" s="89">
        <v>0</v>
      </c>
      <c r="S220" s="89">
        <v>0</v>
      </c>
      <c r="T220" s="89">
        <v>0</v>
      </c>
      <c r="U220" s="90" t="str">
        <f t="shared" si="106"/>
        <v>NO</v>
      </c>
      <c r="V220" s="91" t="str">
        <f t="shared" si="107"/>
        <v>CUMPLIDO</v>
      </c>
      <c r="W220" s="91" t="str">
        <f t="shared" si="103"/>
        <v/>
      </c>
      <c r="X220" s="92" t="s">
        <v>711</v>
      </c>
      <c r="Y220" s="92" t="s">
        <v>795</v>
      </c>
      <c r="Z220" s="92">
        <f t="shared" si="104"/>
        <v>2</v>
      </c>
      <c r="AA220" s="92" t="str">
        <f t="shared" si="105"/>
        <v>H84R16 - 2</v>
      </c>
      <c r="AB220" s="60">
        <f t="shared" si="114"/>
        <v>5</v>
      </c>
      <c r="AC220" s="60">
        <f t="shared" si="115"/>
        <v>5</v>
      </c>
      <c r="AD220" s="60" t="str">
        <f t="shared" si="113"/>
        <v>H84R16.</v>
      </c>
      <c r="AE220" s="60" t="str">
        <f t="shared" si="116"/>
        <v>H84R16</v>
      </c>
      <c r="AF220" s="68"/>
      <c r="AG220" s="68"/>
      <c r="AH220" s="68"/>
      <c r="AI220" s="15"/>
      <c r="AJ220" s="15"/>
      <c r="AK220" s="15"/>
      <c r="AL220" s="15"/>
      <c r="AM220" s="15"/>
      <c r="AN220" s="15"/>
      <c r="AO220" s="15"/>
    </row>
    <row r="221" spans="1:41" s="2" customFormat="1" ht="249.95" customHeight="1" x14ac:dyDescent="0.2">
      <c r="A221" s="79">
        <v>200</v>
      </c>
      <c r="B221" s="90">
        <v>220</v>
      </c>
      <c r="C221" s="109" t="s">
        <v>2535</v>
      </c>
      <c r="D221" s="101">
        <v>1401001</v>
      </c>
      <c r="E221" s="95" t="s">
        <v>2075</v>
      </c>
      <c r="F221" s="115" t="s">
        <v>675</v>
      </c>
      <c r="G221" s="115" t="s">
        <v>2082</v>
      </c>
      <c r="H221" s="115" t="s">
        <v>2078</v>
      </c>
      <c r="I221" s="118" t="s">
        <v>2083</v>
      </c>
      <c r="J221" s="90">
        <v>1</v>
      </c>
      <c r="K221" s="116">
        <v>43101</v>
      </c>
      <c r="L221" s="116">
        <v>43403</v>
      </c>
      <c r="M221" s="117">
        <f t="shared" si="117"/>
        <v>43.142857142857146</v>
      </c>
      <c r="N221" s="79" t="s">
        <v>1237</v>
      </c>
      <c r="O221" s="85">
        <v>1</v>
      </c>
      <c r="P221" s="79"/>
      <c r="Q221" s="88">
        <f t="shared" si="109"/>
        <v>100</v>
      </c>
      <c r="R221" s="89">
        <f t="shared" si="110"/>
        <v>43.142857142857146</v>
      </c>
      <c r="S221" s="89">
        <f t="shared" si="111"/>
        <v>43.142857142857146</v>
      </c>
      <c r="T221" s="89">
        <f t="shared" si="112"/>
        <v>43.142857142857146</v>
      </c>
      <c r="U221" s="90" t="str">
        <f t="shared" si="106"/>
        <v>SI</v>
      </c>
      <c r="V221" s="91" t="str">
        <f t="shared" si="107"/>
        <v>CUMPLIDO</v>
      </c>
      <c r="W221" s="91" t="str">
        <f t="shared" si="103"/>
        <v>CUMPLIDO</v>
      </c>
      <c r="X221" s="92" t="s">
        <v>711</v>
      </c>
      <c r="Y221" s="92" t="s">
        <v>796</v>
      </c>
      <c r="Z221" s="92">
        <f t="shared" si="104"/>
        <v>1</v>
      </c>
      <c r="AA221" s="92" t="str">
        <f t="shared" si="105"/>
        <v>H85R16 - 1</v>
      </c>
      <c r="AB221" s="60">
        <f t="shared" si="114"/>
        <v>5</v>
      </c>
      <c r="AC221" s="60">
        <f t="shared" si="115"/>
        <v>5</v>
      </c>
      <c r="AD221" s="60" t="str">
        <f t="shared" si="113"/>
        <v>H85R16.</v>
      </c>
      <c r="AE221" s="60" t="str">
        <f t="shared" si="116"/>
        <v>H85R16</v>
      </c>
      <c r="AF221" s="68"/>
      <c r="AG221" s="68"/>
      <c r="AH221" s="68"/>
      <c r="AI221" s="15"/>
      <c r="AJ221" s="15"/>
      <c r="AK221" s="15"/>
      <c r="AL221" s="15"/>
      <c r="AM221" s="15"/>
      <c r="AN221" s="15"/>
      <c r="AO221" s="15"/>
    </row>
    <row r="222" spans="1:41" s="2" customFormat="1" ht="249.95" customHeight="1" x14ac:dyDescent="0.2">
      <c r="A222" s="79">
        <v>201</v>
      </c>
      <c r="B222" s="90">
        <v>221</v>
      </c>
      <c r="C222" s="109" t="s">
        <v>2528</v>
      </c>
      <c r="D222" s="101">
        <v>1301001</v>
      </c>
      <c r="E222" s="95" t="s">
        <v>2477</v>
      </c>
      <c r="F222" s="115" t="s">
        <v>676</v>
      </c>
      <c r="G222" s="115" t="s">
        <v>967</v>
      </c>
      <c r="H222" s="115" t="s">
        <v>968</v>
      </c>
      <c r="I222" s="118" t="s">
        <v>969</v>
      </c>
      <c r="J222" s="90">
        <v>16</v>
      </c>
      <c r="K222" s="116">
        <v>43040</v>
      </c>
      <c r="L222" s="116">
        <v>43403</v>
      </c>
      <c r="M222" s="117">
        <f t="shared" si="117"/>
        <v>51.857142857142854</v>
      </c>
      <c r="N222" s="79" t="s">
        <v>966</v>
      </c>
      <c r="O222" s="79">
        <v>1</v>
      </c>
      <c r="P222" s="79"/>
      <c r="Q222" s="88">
        <f t="shared" si="109"/>
        <v>6.25</v>
      </c>
      <c r="R222" s="89">
        <f t="shared" si="110"/>
        <v>3.2410714285714284</v>
      </c>
      <c r="S222" s="89">
        <f t="shared" si="111"/>
        <v>3.2410714285714284</v>
      </c>
      <c r="T222" s="89">
        <f t="shared" si="112"/>
        <v>51.857142857142854</v>
      </c>
      <c r="U222" s="90" t="str">
        <f t="shared" si="106"/>
        <v>NO</v>
      </c>
      <c r="V222" s="91" t="str">
        <f t="shared" si="107"/>
        <v>VENCIDO</v>
      </c>
      <c r="W222" s="91" t="str">
        <f t="shared" si="103"/>
        <v>VENCIDO</v>
      </c>
      <c r="X222" s="92" t="s">
        <v>711</v>
      </c>
      <c r="Y222" s="92" t="s">
        <v>797</v>
      </c>
      <c r="Z222" s="92">
        <f t="shared" si="104"/>
        <v>1</v>
      </c>
      <c r="AA222" s="92" t="str">
        <f t="shared" si="105"/>
        <v>H86R16 - 1</v>
      </c>
      <c r="AB222" s="60">
        <f t="shared" si="114"/>
        <v>1</v>
      </c>
      <c r="AC222" s="60">
        <f t="shared" si="115"/>
        <v>1</v>
      </c>
      <c r="AD222" s="60" t="str">
        <f t="shared" si="113"/>
        <v>H86R16.</v>
      </c>
      <c r="AE222" s="60" t="str">
        <f t="shared" si="116"/>
        <v>H86R16</v>
      </c>
      <c r="AF222" s="68"/>
      <c r="AG222" s="68"/>
      <c r="AH222" s="68"/>
      <c r="AI222" s="15"/>
      <c r="AJ222" s="15"/>
      <c r="AK222" s="15"/>
      <c r="AL222" s="15"/>
      <c r="AM222" s="15"/>
      <c r="AN222" s="15"/>
      <c r="AO222" s="15"/>
    </row>
    <row r="223" spans="1:41" s="2" customFormat="1" ht="249.95" customHeight="1" x14ac:dyDescent="0.2">
      <c r="A223" s="79">
        <v>202</v>
      </c>
      <c r="B223" s="90">
        <v>222</v>
      </c>
      <c r="C223" s="109" t="s">
        <v>2528</v>
      </c>
      <c r="D223" s="101">
        <v>1301001</v>
      </c>
      <c r="E223" s="95" t="s">
        <v>1873</v>
      </c>
      <c r="F223" s="115" t="s">
        <v>1874</v>
      </c>
      <c r="G223" s="123" t="s">
        <v>2829</v>
      </c>
      <c r="H223" s="115" t="s">
        <v>970</v>
      </c>
      <c r="I223" s="118" t="s">
        <v>969</v>
      </c>
      <c r="J223" s="90">
        <v>16</v>
      </c>
      <c r="K223" s="116">
        <v>43040</v>
      </c>
      <c r="L223" s="116">
        <v>43403</v>
      </c>
      <c r="M223" s="117">
        <f t="shared" si="117"/>
        <v>51.857142857142854</v>
      </c>
      <c r="N223" s="79" t="s">
        <v>966</v>
      </c>
      <c r="O223" s="79">
        <v>1</v>
      </c>
      <c r="P223" s="79"/>
      <c r="Q223" s="88">
        <f t="shared" si="109"/>
        <v>6.25</v>
      </c>
      <c r="R223" s="89">
        <f t="shared" si="110"/>
        <v>3.2410714285714284</v>
      </c>
      <c r="S223" s="89">
        <f t="shared" si="111"/>
        <v>3.2410714285714284</v>
      </c>
      <c r="T223" s="89">
        <f t="shared" si="112"/>
        <v>51.857142857142854</v>
      </c>
      <c r="U223" s="90" t="str">
        <f t="shared" si="106"/>
        <v>NO</v>
      </c>
      <c r="V223" s="91" t="str">
        <f t="shared" si="107"/>
        <v>VENCIDO</v>
      </c>
      <c r="W223" s="91" t="str">
        <f t="shared" si="103"/>
        <v>VENCIDO</v>
      </c>
      <c r="X223" s="92" t="s">
        <v>711</v>
      </c>
      <c r="Y223" s="92" t="s">
        <v>798</v>
      </c>
      <c r="Z223" s="92">
        <f t="shared" si="104"/>
        <v>1</v>
      </c>
      <c r="AA223" s="92" t="str">
        <f t="shared" si="105"/>
        <v>H87R16 - 1</v>
      </c>
      <c r="AB223" s="60">
        <f t="shared" si="114"/>
        <v>1</v>
      </c>
      <c r="AC223" s="60">
        <f t="shared" si="115"/>
        <v>1</v>
      </c>
      <c r="AD223" s="60" t="str">
        <f t="shared" si="113"/>
        <v>H87R16</v>
      </c>
      <c r="AE223" s="60" t="str">
        <f t="shared" si="116"/>
        <v>H87R16</v>
      </c>
      <c r="AF223" s="68"/>
      <c r="AG223" s="68"/>
      <c r="AH223" s="68"/>
      <c r="AI223" s="15"/>
      <c r="AJ223" s="15"/>
      <c r="AK223" s="15"/>
      <c r="AL223" s="15"/>
      <c r="AM223" s="15"/>
      <c r="AN223" s="15"/>
      <c r="AO223" s="15"/>
    </row>
    <row r="224" spans="1:41" s="2" customFormat="1" ht="249.95" customHeight="1" x14ac:dyDescent="0.2">
      <c r="A224" s="79">
        <v>203</v>
      </c>
      <c r="B224" s="90">
        <v>223</v>
      </c>
      <c r="C224" s="109" t="s">
        <v>2535</v>
      </c>
      <c r="D224" s="101">
        <v>1301001</v>
      </c>
      <c r="E224" s="95" t="s">
        <v>2479</v>
      </c>
      <c r="F224" s="115" t="s">
        <v>677</v>
      </c>
      <c r="G224" s="123" t="s">
        <v>971</v>
      </c>
      <c r="H224" s="115" t="s">
        <v>972</v>
      </c>
      <c r="I224" s="118" t="s">
        <v>27</v>
      </c>
      <c r="J224" s="90">
        <v>4</v>
      </c>
      <c r="K224" s="116">
        <v>43040</v>
      </c>
      <c r="L224" s="116">
        <v>43403</v>
      </c>
      <c r="M224" s="117">
        <f t="shared" si="117"/>
        <v>51.857142857142854</v>
      </c>
      <c r="N224" s="79" t="s">
        <v>966</v>
      </c>
      <c r="O224" s="85">
        <v>0</v>
      </c>
      <c r="P224" s="79"/>
      <c r="Q224" s="88">
        <f t="shared" si="109"/>
        <v>0</v>
      </c>
      <c r="R224" s="89">
        <f t="shared" si="110"/>
        <v>0</v>
      </c>
      <c r="S224" s="89">
        <f t="shared" si="111"/>
        <v>0</v>
      </c>
      <c r="T224" s="89">
        <f t="shared" si="112"/>
        <v>51.857142857142854</v>
      </c>
      <c r="U224" s="90" t="str">
        <f t="shared" si="106"/>
        <v>NO</v>
      </c>
      <c r="V224" s="91" t="str">
        <f t="shared" si="107"/>
        <v>VENCIDO</v>
      </c>
      <c r="W224" s="91" t="str">
        <f t="shared" si="103"/>
        <v>VENCIDO</v>
      </c>
      <c r="X224" s="92" t="s">
        <v>711</v>
      </c>
      <c r="Y224" s="92" t="s">
        <v>799</v>
      </c>
      <c r="Z224" s="92">
        <f t="shared" si="104"/>
        <v>1</v>
      </c>
      <c r="AA224" s="92" t="str">
        <f t="shared" si="105"/>
        <v>H88R16 - 1</v>
      </c>
      <c r="AB224" s="60">
        <f t="shared" si="114"/>
        <v>1</v>
      </c>
      <c r="AC224" s="60">
        <f t="shared" si="115"/>
        <v>1</v>
      </c>
      <c r="AD224" s="60" t="str">
        <f t="shared" si="113"/>
        <v>H88R16</v>
      </c>
      <c r="AE224" s="60" t="str">
        <f t="shared" si="116"/>
        <v>H88R16</v>
      </c>
      <c r="AF224" s="68"/>
      <c r="AG224" s="68"/>
      <c r="AH224" s="68"/>
      <c r="AI224" s="15"/>
      <c r="AJ224" s="15"/>
      <c r="AK224" s="15"/>
      <c r="AL224" s="15"/>
      <c r="AM224" s="15"/>
      <c r="AN224" s="15"/>
      <c r="AO224" s="15"/>
    </row>
    <row r="225" spans="1:41" s="2" customFormat="1" ht="249.95" customHeight="1" x14ac:dyDescent="0.2">
      <c r="A225" s="79">
        <v>204</v>
      </c>
      <c r="B225" s="90">
        <v>224</v>
      </c>
      <c r="C225" s="109" t="s">
        <v>2528</v>
      </c>
      <c r="D225" s="101">
        <v>1301001</v>
      </c>
      <c r="E225" s="95" t="s">
        <v>2478</v>
      </c>
      <c r="F225" s="115" t="s">
        <v>678</v>
      </c>
      <c r="G225" s="115" t="s">
        <v>973</v>
      </c>
      <c r="H225" s="115" t="s">
        <v>974</v>
      </c>
      <c r="I225" s="118" t="s">
        <v>61</v>
      </c>
      <c r="J225" s="90">
        <v>4</v>
      </c>
      <c r="K225" s="116">
        <v>43040</v>
      </c>
      <c r="L225" s="116">
        <v>43403</v>
      </c>
      <c r="M225" s="117">
        <f t="shared" si="117"/>
        <v>51.857142857142854</v>
      </c>
      <c r="N225" s="79" t="s">
        <v>966</v>
      </c>
      <c r="O225" s="85">
        <v>0</v>
      </c>
      <c r="P225" s="79"/>
      <c r="Q225" s="88">
        <f t="shared" si="109"/>
        <v>0</v>
      </c>
      <c r="R225" s="89">
        <f t="shared" si="110"/>
        <v>0</v>
      </c>
      <c r="S225" s="89">
        <f t="shared" si="111"/>
        <v>0</v>
      </c>
      <c r="T225" s="89">
        <f t="shared" si="112"/>
        <v>51.857142857142854</v>
      </c>
      <c r="U225" s="90" t="str">
        <f t="shared" si="106"/>
        <v>NO</v>
      </c>
      <c r="V225" s="91" t="str">
        <f t="shared" si="107"/>
        <v>VENCIDO</v>
      </c>
      <c r="W225" s="91" t="str">
        <f t="shared" si="103"/>
        <v>VENCIDO</v>
      </c>
      <c r="X225" s="92" t="s">
        <v>711</v>
      </c>
      <c r="Y225" s="92" t="s">
        <v>800</v>
      </c>
      <c r="Z225" s="92">
        <f t="shared" si="104"/>
        <v>1</v>
      </c>
      <c r="AA225" s="92" t="str">
        <f t="shared" si="105"/>
        <v>H89R16 - 1</v>
      </c>
      <c r="AB225" s="60">
        <f t="shared" si="114"/>
        <v>1</v>
      </c>
      <c r="AC225" s="60">
        <f t="shared" si="115"/>
        <v>1</v>
      </c>
      <c r="AD225" s="60" t="str">
        <f t="shared" si="113"/>
        <v>H89R16.</v>
      </c>
      <c r="AE225" s="60" t="str">
        <f t="shared" si="116"/>
        <v>H89R16</v>
      </c>
      <c r="AF225" s="68"/>
      <c r="AG225" s="68"/>
      <c r="AH225" s="68"/>
      <c r="AI225" s="15"/>
      <c r="AJ225" s="15"/>
      <c r="AK225" s="15"/>
      <c r="AL225" s="15"/>
      <c r="AM225" s="15"/>
      <c r="AN225" s="15"/>
      <c r="AO225" s="15"/>
    </row>
    <row r="226" spans="1:41" s="2" customFormat="1" ht="249.95" customHeight="1" x14ac:dyDescent="0.2">
      <c r="A226" s="79">
        <v>205</v>
      </c>
      <c r="B226" s="90">
        <v>225</v>
      </c>
      <c r="C226" s="109" t="s">
        <v>2528</v>
      </c>
      <c r="D226" s="101">
        <v>1301001</v>
      </c>
      <c r="E226" s="95" t="s">
        <v>2519</v>
      </c>
      <c r="F226" s="115" t="s">
        <v>679</v>
      </c>
      <c r="G226" s="115" t="s">
        <v>975</v>
      </c>
      <c r="H226" s="115" t="s">
        <v>976</v>
      </c>
      <c r="I226" s="118" t="s">
        <v>977</v>
      </c>
      <c r="J226" s="90">
        <v>6</v>
      </c>
      <c r="K226" s="116">
        <v>43040</v>
      </c>
      <c r="L226" s="116">
        <v>43403</v>
      </c>
      <c r="M226" s="117">
        <f t="shared" si="117"/>
        <v>51.857142857142854</v>
      </c>
      <c r="N226" s="79" t="s">
        <v>966</v>
      </c>
      <c r="O226" s="85">
        <v>0</v>
      </c>
      <c r="P226" s="79"/>
      <c r="Q226" s="88">
        <f t="shared" si="109"/>
        <v>0</v>
      </c>
      <c r="R226" s="89">
        <f t="shared" si="110"/>
        <v>0</v>
      </c>
      <c r="S226" s="89">
        <f t="shared" si="111"/>
        <v>0</v>
      </c>
      <c r="T226" s="89">
        <f t="shared" si="112"/>
        <v>51.857142857142854</v>
      </c>
      <c r="U226" s="90" t="str">
        <f t="shared" si="106"/>
        <v>NO</v>
      </c>
      <c r="V226" s="91" t="str">
        <f t="shared" si="107"/>
        <v>VENCIDO</v>
      </c>
      <c r="W226" s="91" t="str">
        <f t="shared" si="103"/>
        <v>VENCIDO</v>
      </c>
      <c r="X226" s="92" t="s">
        <v>711</v>
      </c>
      <c r="Y226" s="92" t="s">
        <v>801</v>
      </c>
      <c r="Z226" s="92">
        <f t="shared" si="104"/>
        <v>1</v>
      </c>
      <c r="AA226" s="92" t="str">
        <f t="shared" si="105"/>
        <v>H90R16 - 1</v>
      </c>
      <c r="AB226" s="60">
        <f t="shared" si="114"/>
        <v>1</v>
      </c>
      <c r="AC226" s="60">
        <f t="shared" si="115"/>
        <v>1</v>
      </c>
      <c r="AD226" s="60" t="str">
        <f t="shared" si="113"/>
        <v>H90R16.</v>
      </c>
      <c r="AE226" s="60" t="str">
        <f t="shared" si="116"/>
        <v>H90R16</v>
      </c>
      <c r="AF226" s="68"/>
      <c r="AG226" s="68"/>
      <c r="AH226" s="68"/>
      <c r="AI226" s="15"/>
      <c r="AJ226" s="15"/>
      <c r="AK226" s="15"/>
      <c r="AL226" s="15"/>
      <c r="AM226" s="15"/>
      <c r="AN226" s="15"/>
      <c r="AO226" s="15"/>
    </row>
    <row r="227" spans="1:41" s="2" customFormat="1" ht="249.95" customHeight="1" x14ac:dyDescent="0.2">
      <c r="A227" s="79">
        <v>206</v>
      </c>
      <c r="B227" s="90">
        <v>226</v>
      </c>
      <c r="C227" s="109" t="s">
        <v>2528</v>
      </c>
      <c r="D227" s="101">
        <v>1301001</v>
      </c>
      <c r="E227" s="95" t="s">
        <v>2520</v>
      </c>
      <c r="F227" s="115" t="s">
        <v>680</v>
      </c>
      <c r="G227" s="115" t="s">
        <v>975</v>
      </c>
      <c r="H227" s="115" t="s">
        <v>976</v>
      </c>
      <c r="I227" s="118" t="s">
        <v>977</v>
      </c>
      <c r="J227" s="90">
        <v>6</v>
      </c>
      <c r="K227" s="116">
        <v>43040</v>
      </c>
      <c r="L227" s="116">
        <v>43403</v>
      </c>
      <c r="M227" s="117">
        <f t="shared" si="117"/>
        <v>51.857142857142854</v>
      </c>
      <c r="N227" s="79" t="s">
        <v>966</v>
      </c>
      <c r="O227" s="85">
        <v>0</v>
      </c>
      <c r="P227" s="79"/>
      <c r="Q227" s="88">
        <f t="shared" si="109"/>
        <v>0</v>
      </c>
      <c r="R227" s="89">
        <f t="shared" si="110"/>
        <v>0</v>
      </c>
      <c r="S227" s="89">
        <f t="shared" si="111"/>
        <v>0</v>
      </c>
      <c r="T227" s="89">
        <f t="shared" si="112"/>
        <v>51.857142857142854</v>
      </c>
      <c r="U227" s="90" t="str">
        <f t="shared" si="106"/>
        <v>NO</v>
      </c>
      <c r="V227" s="91" t="str">
        <f t="shared" si="107"/>
        <v>VENCIDO</v>
      </c>
      <c r="W227" s="91" t="str">
        <f t="shared" si="103"/>
        <v>VENCIDO</v>
      </c>
      <c r="X227" s="92" t="s">
        <v>711</v>
      </c>
      <c r="Y227" s="92" t="s">
        <v>802</v>
      </c>
      <c r="Z227" s="92">
        <f t="shared" si="104"/>
        <v>1</v>
      </c>
      <c r="AA227" s="92" t="str">
        <f t="shared" si="105"/>
        <v>H91R16 - 1</v>
      </c>
      <c r="AB227" s="60">
        <f t="shared" si="114"/>
        <v>1</v>
      </c>
      <c r="AC227" s="60">
        <f t="shared" si="115"/>
        <v>1</v>
      </c>
      <c r="AD227" s="60" t="str">
        <f t="shared" si="113"/>
        <v>H91R16.</v>
      </c>
      <c r="AE227" s="60" t="str">
        <f t="shared" si="116"/>
        <v>H91R16</v>
      </c>
      <c r="AF227" s="68"/>
      <c r="AG227" s="68"/>
      <c r="AH227" s="68"/>
      <c r="AI227" s="15"/>
      <c r="AJ227" s="15"/>
      <c r="AK227" s="15"/>
      <c r="AL227" s="15"/>
      <c r="AM227" s="15"/>
      <c r="AN227" s="15"/>
      <c r="AO227" s="15"/>
    </row>
    <row r="228" spans="1:41" s="2" customFormat="1" ht="249.95" customHeight="1" x14ac:dyDescent="0.2">
      <c r="A228" s="79">
        <v>207</v>
      </c>
      <c r="B228" s="90">
        <v>227</v>
      </c>
      <c r="C228" s="109" t="s">
        <v>2535</v>
      </c>
      <c r="D228" s="101">
        <v>1801002</v>
      </c>
      <c r="E228" s="95" t="s">
        <v>1109</v>
      </c>
      <c r="F228" s="115" t="s">
        <v>681</v>
      </c>
      <c r="G228" s="115" t="s">
        <v>1102</v>
      </c>
      <c r="H228" s="115" t="s">
        <v>1103</v>
      </c>
      <c r="I228" s="118" t="s">
        <v>8</v>
      </c>
      <c r="J228" s="90">
        <v>1</v>
      </c>
      <c r="K228" s="116">
        <v>43040</v>
      </c>
      <c r="L228" s="116">
        <v>43281</v>
      </c>
      <c r="M228" s="117">
        <f t="shared" si="117"/>
        <v>34.428571428571431</v>
      </c>
      <c r="N228" s="79" t="s">
        <v>1104</v>
      </c>
      <c r="O228" s="85">
        <v>1</v>
      </c>
      <c r="P228" s="79"/>
      <c r="Q228" s="88">
        <f t="shared" si="109"/>
        <v>100</v>
      </c>
      <c r="R228" s="89">
        <f t="shared" si="110"/>
        <v>34.428571428571431</v>
      </c>
      <c r="S228" s="89">
        <f t="shared" si="111"/>
        <v>34.428571428571431</v>
      </c>
      <c r="T228" s="89">
        <f t="shared" si="112"/>
        <v>34.428571428571431</v>
      </c>
      <c r="U228" s="90" t="str">
        <f t="shared" si="106"/>
        <v>SI</v>
      </c>
      <c r="V228" s="91" t="str">
        <f t="shared" si="107"/>
        <v>CUMPLIDO</v>
      </c>
      <c r="W228" s="91" t="str">
        <f t="shared" si="103"/>
        <v>CUMPLIDO</v>
      </c>
      <c r="X228" s="92" t="s">
        <v>711</v>
      </c>
      <c r="Y228" s="92" t="s">
        <v>803</v>
      </c>
      <c r="Z228" s="92">
        <f t="shared" si="104"/>
        <v>1</v>
      </c>
      <c r="AA228" s="92" t="str">
        <f t="shared" si="105"/>
        <v>H92R16 - 1</v>
      </c>
      <c r="AB228" s="60">
        <f t="shared" si="114"/>
        <v>5</v>
      </c>
      <c r="AC228" s="60">
        <f t="shared" si="115"/>
        <v>5</v>
      </c>
      <c r="AD228" s="60" t="str">
        <f t="shared" si="113"/>
        <v>H92R16.</v>
      </c>
      <c r="AE228" s="60" t="str">
        <f t="shared" si="116"/>
        <v>H92R16</v>
      </c>
      <c r="AF228" s="68"/>
      <c r="AG228" s="68"/>
      <c r="AH228" s="68"/>
      <c r="AI228" s="15"/>
      <c r="AJ228" s="15"/>
      <c r="AK228" s="15"/>
      <c r="AL228" s="15"/>
      <c r="AM228" s="15"/>
      <c r="AN228" s="15"/>
      <c r="AO228" s="15"/>
    </row>
    <row r="229" spans="1:41" s="2" customFormat="1" ht="249.95" customHeight="1" x14ac:dyDescent="0.2">
      <c r="A229" s="79">
        <v>208</v>
      </c>
      <c r="B229" s="90">
        <v>228</v>
      </c>
      <c r="C229" s="109" t="s">
        <v>2535</v>
      </c>
      <c r="D229" s="101">
        <v>1801002</v>
      </c>
      <c r="E229" s="95" t="s">
        <v>1110</v>
      </c>
      <c r="F229" s="115" t="s">
        <v>682</v>
      </c>
      <c r="G229" s="115" t="s">
        <v>1105</v>
      </c>
      <c r="H229" s="115" t="s">
        <v>1106</v>
      </c>
      <c r="I229" s="118" t="s">
        <v>61</v>
      </c>
      <c r="J229" s="90">
        <v>4</v>
      </c>
      <c r="K229" s="116">
        <v>43040</v>
      </c>
      <c r="L229" s="116">
        <v>43403</v>
      </c>
      <c r="M229" s="117">
        <f t="shared" si="117"/>
        <v>51.857142857142854</v>
      </c>
      <c r="N229" s="79" t="s">
        <v>1104</v>
      </c>
      <c r="O229" s="85">
        <v>4</v>
      </c>
      <c r="P229" s="79"/>
      <c r="Q229" s="88">
        <f t="shared" si="109"/>
        <v>100</v>
      </c>
      <c r="R229" s="89">
        <f t="shared" si="110"/>
        <v>51.857142857142854</v>
      </c>
      <c r="S229" s="89">
        <f t="shared" si="111"/>
        <v>51.857142857142854</v>
      </c>
      <c r="T229" s="89">
        <f t="shared" si="112"/>
        <v>51.857142857142854</v>
      </c>
      <c r="U229" s="90" t="str">
        <f t="shared" si="106"/>
        <v>SI</v>
      </c>
      <c r="V229" s="91" t="str">
        <f t="shared" si="107"/>
        <v>CUMPLIDO</v>
      </c>
      <c r="W229" s="91" t="str">
        <f t="shared" si="103"/>
        <v>CUMPLIDO</v>
      </c>
      <c r="X229" s="92" t="s">
        <v>711</v>
      </c>
      <c r="Y229" s="92" t="s">
        <v>804</v>
      </c>
      <c r="Z229" s="92">
        <f t="shared" si="104"/>
        <v>1</v>
      </c>
      <c r="AA229" s="92" t="str">
        <f t="shared" si="105"/>
        <v>H93R16 - 1</v>
      </c>
      <c r="AB229" s="60">
        <f t="shared" si="114"/>
        <v>5</v>
      </c>
      <c r="AC229" s="60">
        <f t="shared" si="115"/>
        <v>5</v>
      </c>
      <c r="AD229" s="60" t="str">
        <f t="shared" si="113"/>
        <v>H93R16.</v>
      </c>
      <c r="AE229" s="60" t="str">
        <f t="shared" si="116"/>
        <v>H93R16</v>
      </c>
      <c r="AF229" s="68"/>
      <c r="AG229" s="68"/>
      <c r="AH229" s="68"/>
      <c r="AI229" s="15"/>
      <c r="AJ229" s="15"/>
      <c r="AK229" s="15"/>
      <c r="AL229" s="15"/>
      <c r="AM229" s="15"/>
      <c r="AN229" s="15"/>
      <c r="AO229" s="15"/>
    </row>
    <row r="230" spans="1:41" s="2" customFormat="1" ht="249.95" customHeight="1" x14ac:dyDescent="0.2">
      <c r="A230" s="79">
        <v>209</v>
      </c>
      <c r="B230" s="90">
        <v>229</v>
      </c>
      <c r="C230" s="109" t="s">
        <v>2528</v>
      </c>
      <c r="D230" s="101">
        <v>1801004</v>
      </c>
      <c r="E230" s="95" t="s">
        <v>1111</v>
      </c>
      <c r="F230" s="115" t="s">
        <v>683</v>
      </c>
      <c r="G230" s="115" t="s">
        <v>1107</v>
      </c>
      <c r="H230" s="115" t="s">
        <v>1108</v>
      </c>
      <c r="I230" s="118" t="s">
        <v>61</v>
      </c>
      <c r="J230" s="90">
        <v>4</v>
      </c>
      <c r="K230" s="116">
        <v>43040</v>
      </c>
      <c r="L230" s="116">
        <v>43403</v>
      </c>
      <c r="M230" s="117">
        <f t="shared" si="117"/>
        <v>51.857142857142854</v>
      </c>
      <c r="N230" s="79" t="s">
        <v>1104</v>
      </c>
      <c r="O230" s="85">
        <v>3.899</v>
      </c>
      <c r="P230" s="79"/>
      <c r="Q230" s="127">
        <f t="shared" si="109"/>
        <v>97.474999999999994</v>
      </c>
      <c r="R230" s="89">
        <f t="shared" si="110"/>
        <v>50.547749999999994</v>
      </c>
      <c r="S230" s="89">
        <f t="shared" si="111"/>
        <v>50.547749999999994</v>
      </c>
      <c r="T230" s="89">
        <f t="shared" si="112"/>
        <v>51.857142857142854</v>
      </c>
      <c r="U230" s="90" t="str">
        <f t="shared" si="106"/>
        <v>NO</v>
      </c>
      <c r="V230" s="91" t="str">
        <f t="shared" si="107"/>
        <v>VENCIDO</v>
      </c>
      <c r="W230" s="91" t="str">
        <f t="shared" si="103"/>
        <v>VENCIDO</v>
      </c>
      <c r="X230" s="92" t="s">
        <v>711</v>
      </c>
      <c r="Y230" s="92" t="s">
        <v>805</v>
      </c>
      <c r="Z230" s="92">
        <f t="shared" si="104"/>
        <v>1</v>
      </c>
      <c r="AA230" s="92" t="str">
        <f t="shared" si="105"/>
        <v>H94R16 - 1</v>
      </c>
      <c r="AB230" s="60">
        <f t="shared" si="114"/>
        <v>1</v>
      </c>
      <c r="AC230" s="60">
        <f t="shared" si="115"/>
        <v>1</v>
      </c>
      <c r="AD230" s="60" t="str">
        <f t="shared" si="113"/>
        <v>H94R16.</v>
      </c>
      <c r="AE230" s="60" t="str">
        <f t="shared" si="116"/>
        <v>H94R16</v>
      </c>
      <c r="AF230" s="68"/>
      <c r="AG230" s="68"/>
      <c r="AH230" s="68"/>
      <c r="AI230" s="15"/>
      <c r="AJ230" s="15"/>
      <c r="AK230" s="15"/>
      <c r="AL230" s="15"/>
      <c r="AM230" s="15"/>
      <c r="AN230" s="15"/>
      <c r="AO230" s="15"/>
    </row>
    <row r="231" spans="1:41" s="2" customFormat="1" ht="330" customHeight="1" x14ac:dyDescent="0.2">
      <c r="A231" s="79">
        <v>210</v>
      </c>
      <c r="B231" s="90">
        <v>230</v>
      </c>
      <c r="C231" s="109" t="s">
        <v>2528</v>
      </c>
      <c r="D231" s="101">
        <v>1301001</v>
      </c>
      <c r="E231" s="95" t="s">
        <v>1937</v>
      </c>
      <c r="F231" s="115" t="s">
        <v>684</v>
      </c>
      <c r="G231" s="115" t="s">
        <v>978</v>
      </c>
      <c r="H231" s="115" t="s">
        <v>979</v>
      </c>
      <c r="I231" s="118" t="s">
        <v>27</v>
      </c>
      <c r="J231" s="90">
        <v>4</v>
      </c>
      <c r="K231" s="116">
        <v>43040</v>
      </c>
      <c r="L231" s="116">
        <v>43403</v>
      </c>
      <c r="M231" s="117">
        <f t="shared" si="117"/>
        <v>51.857142857142854</v>
      </c>
      <c r="N231" s="79" t="s">
        <v>966</v>
      </c>
      <c r="O231" s="85">
        <v>0</v>
      </c>
      <c r="P231" s="79"/>
      <c r="Q231" s="88">
        <f t="shared" si="109"/>
        <v>0</v>
      </c>
      <c r="R231" s="89">
        <f t="shared" si="110"/>
        <v>0</v>
      </c>
      <c r="S231" s="89">
        <f t="shared" si="111"/>
        <v>0</v>
      </c>
      <c r="T231" s="89">
        <f t="shared" si="112"/>
        <v>51.857142857142854</v>
      </c>
      <c r="U231" s="90" t="str">
        <f t="shared" si="106"/>
        <v>NO</v>
      </c>
      <c r="V231" s="91" t="str">
        <f t="shared" si="107"/>
        <v>VENCIDO</v>
      </c>
      <c r="W231" s="91" t="str">
        <f t="shared" si="103"/>
        <v>VENCIDO</v>
      </c>
      <c r="X231" s="92" t="s">
        <v>711</v>
      </c>
      <c r="Y231" s="92" t="s">
        <v>806</v>
      </c>
      <c r="Z231" s="92">
        <f t="shared" si="104"/>
        <v>1</v>
      </c>
      <c r="AA231" s="92" t="str">
        <f t="shared" si="105"/>
        <v>H95R16 - 1</v>
      </c>
      <c r="AB231" s="60">
        <f t="shared" si="114"/>
        <v>1</v>
      </c>
      <c r="AC231" s="60">
        <f t="shared" si="115"/>
        <v>1</v>
      </c>
      <c r="AD231" s="60" t="str">
        <f t="shared" si="113"/>
        <v>H95R16.</v>
      </c>
      <c r="AE231" s="60" t="str">
        <f t="shared" si="116"/>
        <v>H95R16</v>
      </c>
      <c r="AF231" s="68"/>
      <c r="AG231" s="68"/>
      <c r="AH231" s="68"/>
      <c r="AI231" s="15"/>
      <c r="AJ231" s="15"/>
      <c r="AK231" s="15"/>
      <c r="AL231" s="15"/>
      <c r="AM231" s="15"/>
      <c r="AN231" s="15"/>
      <c r="AO231" s="15"/>
    </row>
    <row r="232" spans="1:41" s="2" customFormat="1" ht="178.5" customHeight="1" x14ac:dyDescent="0.2">
      <c r="A232" s="79">
        <v>211</v>
      </c>
      <c r="B232" s="90">
        <v>231</v>
      </c>
      <c r="C232" s="124" t="s">
        <v>2535</v>
      </c>
      <c r="D232" s="125">
        <v>1801002</v>
      </c>
      <c r="E232" s="95" t="s">
        <v>1928</v>
      </c>
      <c r="F232" s="115" t="s">
        <v>1929</v>
      </c>
      <c r="G232" s="115" t="s">
        <v>1999</v>
      </c>
      <c r="H232" s="115" t="s">
        <v>2830</v>
      </c>
      <c r="I232" s="118" t="s">
        <v>1932</v>
      </c>
      <c r="J232" s="90">
        <v>4</v>
      </c>
      <c r="K232" s="116">
        <v>43040</v>
      </c>
      <c r="L232" s="116">
        <v>43342</v>
      </c>
      <c r="M232" s="117">
        <f t="shared" si="117"/>
        <v>43.142857142857146</v>
      </c>
      <c r="N232" s="90" t="s">
        <v>1104</v>
      </c>
      <c r="O232" s="85">
        <v>1.6</v>
      </c>
      <c r="P232" s="90"/>
      <c r="Q232" s="88">
        <f t="shared" si="109"/>
        <v>40</v>
      </c>
      <c r="R232" s="89">
        <f t="shared" si="110"/>
        <v>17.257142857142856</v>
      </c>
      <c r="S232" s="89">
        <f t="shared" si="111"/>
        <v>17.257142857142856</v>
      </c>
      <c r="T232" s="89">
        <f t="shared" si="112"/>
        <v>43.142857142857146</v>
      </c>
      <c r="U232" s="90" t="str">
        <f t="shared" si="106"/>
        <v>NO</v>
      </c>
      <c r="V232" s="91" t="str">
        <f t="shared" si="107"/>
        <v>VENCIDO</v>
      </c>
      <c r="W232" s="91" t="str">
        <f t="shared" si="103"/>
        <v>VENCIDO</v>
      </c>
      <c r="X232" s="92" t="s">
        <v>711</v>
      </c>
      <c r="Y232" s="92" t="s">
        <v>807</v>
      </c>
      <c r="Z232" s="92">
        <f t="shared" si="104"/>
        <v>1</v>
      </c>
      <c r="AA232" s="92" t="str">
        <f t="shared" si="105"/>
        <v>H96R16 - 1</v>
      </c>
      <c r="AB232" s="60">
        <f t="shared" si="114"/>
        <v>1</v>
      </c>
      <c r="AC232" s="60">
        <f t="shared" si="115"/>
        <v>1</v>
      </c>
      <c r="AD232" s="60" t="str">
        <f t="shared" si="113"/>
        <v>H96R16.</v>
      </c>
      <c r="AE232" s="60" t="str">
        <f t="shared" si="116"/>
        <v>H96R16</v>
      </c>
      <c r="AF232" s="69"/>
      <c r="AG232" s="69"/>
      <c r="AH232" s="69"/>
    </row>
    <row r="233" spans="1:41" s="2" customFormat="1" ht="249.95" customHeight="1" x14ac:dyDescent="0.2">
      <c r="A233" s="79">
        <v>212</v>
      </c>
      <c r="B233" s="90">
        <v>232</v>
      </c>
      <c r="C233" s="109" t="s">
        <v>2535</v>
      </c>
      <c r="D233" s="101">
        <v>1801003</v>
      </c>
      <c r="E233" s="95" t="s">
        <v>1046</v>
      </c>
      <c r="F233" s="115" t="s">
        <v>685</v>
      </c>
      <c r="G233" s="115" t="s">
        <v>1113</v>
      </c>
      <c r="H233" s="115" t="s">
        <v>1114</v>
      </c>
      <c r="I233" s="118" t="s">
        <v>61</v>
      </c>
      <c r="J233" s="90">
        <v>4</v>
      </c>
      <c r="K233" s="116">
        <v>43040</v>
      </c>
      <c r="L233" s="116">
        <v>43403</v>
      </c>
      <c r="M233" s="117">
        <f t="shared" si="117"/>
        <v>51.857142857142854</v>
      </c>
      <c r="N233" s="79" t="s">
        <v>1045</v>
      </c>
      <c r="O233" s="126">
        <v>3.738</v>
      </c>
      <c r="P233" s="79"/>
      <c r="Q233" s="127">
        <f t="shared" si="109"/>
        <v>93.45</v>
      </c>
      <c r="R233" s="89">
        <f t="shared" si="110"/>
        <v>48.460500000000003</v>
      </c>
      <c r="S233" s="89">
        <f t="shared" si="111"/>
        <v>48.460500000000003</v>
      </c>
      <c r="T233" s="89">
        <f t="shared" si="112"/>
        <v>51.857142857142854</v>
      </c>
      <c r="U233" s="90" t="str">
        <f t="shared" si="106"/>
        <v>NO</v>
      </c>
      <c r="V233" s="91" t="str">
        <f t="shared" si="107"/>
        <v>VENCIDO</v>
      </c>
      <c r="W233" s="91" t="str">
        <f t="shared" si="103"/>
        <v>VENCIDO</v>
      </c>
      <c r="X233" s="92" t="s">
        <v>711</v>
      </c>
      <c r="Y233" s="92" t="s">
        <v>808</v>
      </c>
      <c r="Z233" s="92">
        <f t="shared" si="104"/>
        <v>1</v>
      </c>
      <c r="AA233" s="92" t="str">
        <f t="shared" si="105"/>
        <v>H97R16 - 1</v>
      </c>
      <c r="AB233" s="60">
        <f t="shared" si="114"/>
        <v>1</v>
      </c>
      <c r="AC233" s="60">
        <f t="shared" si="115"/>
        <v>1</v>
      </c>
      <c r="AD233" s="60" t="str">
        <f t="shared" si="113"/>
        <v>H97R16.</v>
      </c>
      <c r="AE233" s="60" t="str">
        <f t="shared" si="116"/>
        <v>H97R16</v>
      </c>
      <c r="AF233" s="68"/>
      <c r="AG233" s="68"/>
      <c r="AH233" s="68"/>
      <c r="AI233" s="15"/>
      <c r="AJ233" s="15"/>
      <c r="AK233" s="15"/>
      <c r="AL233" s="15"/>
      <c r="AM233" s="15"/>
      <c r="AN233" s="15"/>
      <c r="AO233" s="15"/>
    </row>
    <row r="234" spans="1:41" s="2" customFormat="1" ht="127.5" customHeight="1" x14ac:dyDescent="0.2">
      <c r="A234" s="79">
        <v>213</v>
      </c>
      <c r="B234" s="90">
        <v>233</v>
      </c>
      <c r="C234" s="109" t="s">
        <v>2528</v>
      </c>
      <c r="D234" s="101">
        <v>1801003</v>
      </c>
      <c r="E234" s="95" t="s">
        <v>2209</v>
      </c>
      <c r="F234" s="115" t="s">
        <v>1416</v>
      </c>
      <c r="G234" s="115" t="s">
        <v>1415</v>
      </c>
      <c r="H234" s="115" t="s">
        <v>1112</v>
      </c>
      <c r="I234" s="118" t="s">
        <v>8</v>
      </c>
      <c r="J234" s="90">
        <v>1</v>
      </c>
      <c r="K234" s="116">
        <v>43040</v>
      </c>
      <c r="L234" s="116">
        <v>43099</v>
      </c>
      <c r="M234" s="117">
        <f t="shared" si="117"/>
        <v>8.4285714285714288</v>
      </c>
      <c r="N234" s="79" t="s">
        <v>1104</v>
      </c>
      <c r="O234" s="85">
        <v>1</v>
      </c>
      <c r="P234" s="79"/>
      <c r="Q234" s="88">
        <f t="shared" si="109"/>
        <v>100</v>
      </c>
      <c r="R234" s="89">
        <f t="shared" si="110"/>
        <v>8.4285714285714288</v>
      </c>
      <c r="S234" s="89">
        <f t="shared" si="111"/>
        <v>8.4285714285714288</v>
      </c>
      <c r="T234" s="89">
        <f t="shared" si="112"/>
        <v>8.4285714285714288</v>
      </c>
      <c r="U234" s="90" t="str">
        <f t="shared" si="106"/>
        <v>SI</v>
      </c>
      <c r="V234" s="91" t="str">
        <f t="shared" si="107"/>
        <v>CUMPLIDO</v>
      </c>
      <c r="W234" s="91" t="str">
        <f t="shared" si="103"/>
        <v>CUMPLIDO</v>
      </c>
      <c r="X234" s="92" t="s">
        <v>711</v>
      </c>
      <c r="Y234" s="92" t="s">
        <v>809</v>
      </c>
      <c r="Z234" s="92">
        <f t="shared" si="104"/>
        <v>1</v>
      </c>
      <c r="AA234" s="92" t="str">
        <f t="shared" si="105"/>
        <v>H98R16 - 1</v>
      </c>
      <c r="AB234" s="60">
        <f t="shared" si="114"/>
        <v>5</v>
      </c>
      <c r="AC234" s="60">
        <f t="shared" si="115"/>
        <v>5</v>
      </c>
      <c r="AD234" s="60" t="str">
        <f t="shared" si="113"/>
        <v>H98R16.</v>
      </c>
      <c r="AE234" s="60" t="str">
        <f t="shared" si="116"/>
        <v>H98R16</v>
      </c>
      <c r="AF234" s="68"/>
      <c r="AG234" s="68"/>
      <c r="AH234" s="68"/>
      <c r="AI234" s="15"/>
      <c r="AJ234" s="15"/>
      <c r="AK234" s="15"/>
      <c r="AL234" s="15"/>
      <c r="AM234" s="15"/>
      <c r="AN234" s="15"/>
      <c r="AO234" s="15"/>
    </row>
    <row r="235" spans="1:41" s="2" customFormat="1" ht="156" customHeight="1" x14ac:dyDescent="0.2">
      <c r="A235" s="79"/>
      <c r="B235" s="90">
        <v>234</v>
      </c>
      <c r="C235" s="109"/>
      <c r="D235" s="101">
        <v>1801003</v>
      </c>
      <c r="E235" s="95" t="s">
        <v>2210</v>
      </c>
      <c r="F235" s="115" t="s">
        <v>1416</v>
      </c>
      <c r="G235" s="115" t="s">
        <v>1420</v>
      </c>
      <c r="H235" s="115" t="s">
        <v>1421</v>
      </c>
      <c r="I235" s="118" t="s">
        <v>1116</v>
      </c>
      <c r="J235" s="90">
        <v>1</v>
      </c>
      <c r="K235" s="116">
        <v>43040</v>
      </c>
      <c r="L235" s="116">
        <v>43099</v>
      </c>
      <c r="M235" s="117">
        <f t="shared" si="117"/>
        <v>8.4285714285714288</v>
      </c>
      <c r="N235" s="79" t="s">
        <v>1406</v>
      </c>
      <c r="O235" s="85">
        <v>1</v>
      </c>
      <c r="P235" s="79"/>
      <c r="Q235" s="88">
        <f t="shared" si="109"/>
        <v>100</v>
      </c>
      <c r="R235" s="89">
        <f t="shared" si="110"/>
        <v>8.4285714285714288</v>
      </c>
      <c r="S235" s="89">
        <f t="shared" si="111"/>
        <v>8.4285714285714288</v>
      </c>
      <c r="T235" s="89">
        <f t="shared" si="112"/>
        <v>8.4285714285714288</v>
      </c>
      <c r="U235" s="90" t="str">
        <f t="shared" si="106"/>
        <v>NO</v>
      </c>
      <c r="V235" s="91" t="str">
        <f t="shared" si="107"/>
        <v>CUMPLIDO</v>
      </c>
      <c r="W235" s="91" t="str">
        <f t="shared" si="103"/>
        <v/>
      </c>
      <c r="X235" s="92" t="s">
        <v>711</v>
      </c>
      <c r="Y235" s="92" t="s">
        <v>809</v>
      </c>
      <c r="Z235" s="92">
        <f t="shared" si="104"/>
        <v>2</v>
      </c>
      <c r="AA235" s="92" t="str">
        <f t="shared" si="105"/>
        <v>H98R16 - 2</v>
      </c>
      <c r="AB235" s="60">
        <f t="shared" si="114"/>
        <v>5</v>
      </c>
      <c r="AC235" s="60">
        <f t="shared" si="115"/>
        <v>5</v>
      </c>
      <c r="AD235" s="60" t="str">
        <f t="shared" si="113"/>
        <v>H98R16.</v>
      </c>
      <c r="AE235" s="60" t="str">
        <f t="shared" si="116"/>
        <v>H98R16</v>
      </c>
      <c r="AF235" s="68"/>
      <c r="AG235" s="68"/>
      <c r="AH235" s="68"/>
      <c r="AI235" s="15"/>
      <c r="AJ235" s="15"/>
      <c r="AK235" s="15"/>
      <c r="AL235" s="15"/>
      <c r="AM235" s="15"/>
      <c r="AN235" s="15"/>
      <c r="AO235" s="15"/>
    </row>
    <row r="236" spans="1:41" s="2" customFormat="1" ht="153.75" customHeight="1" x14ac:dyDescent="0.2">
      <c r="A236" s="79">
        <v>214</v>
      </c>
      <c r="B236" s="90">
        <v>235</v>
      </c>
      <c r="C236" s="109" t="s">
        <v>2528</v>
      </c>
      <c r="D236" s="101">
        <v>1801002</v>
      </c>
      <c r="E236" s="95" t="s">
        <v>1422</v>
      </c>
      <c r="F236" s="115" t="s">
        <v>1118</v>
      </c>
      <c r="G236" s="115" t="s">
        <v>1424</v>
      </c>
      <c r="H236" s="115" t="s">
        <v>1425</v>
      </c>
      <c r="I236" s="118" t="s">
        <v>1116</v>
      </c>
      <c r="J236" s="90">
        <v>1</v>
      </c>
      <c r="K236" s="116">
        <v>43040</v>
      </c>
      <c r="L236" s="116">
        <v>43250</v>
      </c>
      <c r="M236" s="117">
        <f t="shared" si="117"/>
        <v>30</v>
      </c>
      <c r="N236" s="79" t="s">
        <v>1423</v>
      </c>
      <c r="O236" s="85">
        <v>1</v>
      </c>
      <c r="P236" s="79"/>
      <c r="Q236" s="88">
        <f t="shared" si="109"/>
        <v>100</v>
      </c>
      <c r="R236" s="89">
        <f t="shared" si="110"/>
        <v>30</v>
      </c>
      <c r="S236" s="89">
        <f t="shared" si="111"/>
        <v>30</v>
      </c>
      <c r="T236" s="89">
        <f t="shared" si="112"/>
        <v>30</v>
      </c>
      <c r="U236" s="90" t="str">
        <f t="shared" si="106"/>
        <v>SI</v>
      </c>
      <c r="V236" s="91" t="str">
        <f t="shared" si="107"/>
        <v>CUMPLIDO</v>
      </c>
      <c r="W236" s="91" t="str">
        <f t="shared" si="103"/>
        <v>CUMPLIDO</v>
      </c>
      <c r="X236" s="92" t="s">
        <v>711</v>
      </c>
      <c r="Y236" s="119" t="s">
        <v>810</v>
      </c>
      <c r="Z236" s="92">
        <f t="shared" si="104"/>
        <v>1</v>
      </c>
      <c r="AA236" s="92" t="str">
        <f t="shared" si="105"/>
        <v>H99R16 - 1</v>
      </c>
      <c r="AB236" s="60">
        <f t="shared" si="114"/>
        <v>5</v>
      </c>
      <c r="AC236" s="60">
        <f t="shared" si="115"/>
        <v>5</v>
      </c>
      <c r="AD236" s="60" t="str">
        <f t="shared" si="113"/>
        <v>H99R16.</v>
      </c>
      <c r="AE236" s="60" t="str">
        <f t="shared" si="116"/>
        <v>H99R16</v>
      </c>
      <c r="AF236" s="68"/>
      <c r="AG236" s="68"/>
      <c r="AH236" s="68"/>
      <c r="AI236" s="15"/>
      <c r="AJ236" s="15"/>
      <c r="AK236" s="15"/>
      <c r="AL236" s="15"/>
      <c r="AM236" s="15"/>
      <c r="AN236" s="15"/>
      <c r="AO236" s="15"/>
    </row>
    <row r="237" spans="1:41" s="2" customFormat="1" ht="249.95" customHeight="1" x14ac:dyDescent="0.2">
      <c r="A237" s="79">
        <v>215</v>
      </c>
      <c r="B237" s="90">
        <v>236</v>
      </c>
      <c r="C237" s="109" t="s">
        <v>2528</v>
      </c>
      <c r="D237" s="101">
        <v>1801002</v>
      </c>
      <c r="E237" s="95" t="s">
        <v>2890</v>
      </c>
      <c r="F237" s="115" t="s">
        <v>687</v>
      </c>
      <c r="G237" s="115" t="s">
        <v>1119</v>
      </c>
      <c r="H237" s="115" t="s">
        <v>1117</v>
      </c>
      <c r="I237" s="118" t="s">
        <v>1116</v>
      </c>
      <c r="J237" s="90">
        <v>1</v>
      </c>
      <c r="K237" s="116">
        <v>43040</v>
      </c>
      <c r="L237" s="116">
        <v>43311</v>
      </c>
      <c r="M237" s="117">
        <f t="shared" si="117"/>
        <v>38.714285714285715</v>
      </c>
      <c r="N237" s="128" t="s">
        <v>1104</v>
      </c>
      <c r="O237" s="85">
        <v>1</v>
      </c>
      <c r="P237" s="79"/>
      <c r="Q237" s="88">
        <f t="shared" si="109"/>
        <v>100</v>
      </c>
      <c r="R237" s="89">
        <f t="shared" si="110"/>
        <v>38.714285714285715</v>
      </c>
      <c r="S237" s="89">
        <f t="shared" si="111"/>
        <v>38.714285714285715</v>
      </c>
      <c r="T237" s="89">
        <f t="shared" si="112"/>
        <v>38.714285714285715</v>
      </c>
      <c r="U237" s="90" t="str">
        <f t="shared" si="106"/>
        <v>SI</v>
      </c>
      <c r="V237" s="91" t="str">
        <f t="shared" si="107"/>
        <v>CUMPLIDO</v>
      </c>
      <c r="W237" s="91" t="str">
        <f t="shared" si="103"/>
        <v>CUMPLIDO</v>
      </c>
      <c r="X237" s="92" t="s">
        <v>711</v>
      </c>
      <c r="Y237" s="92" t="s">
        <v>811</v>
      </c>
      <c r="Z237" s="92">
        <f t="shared" si="104"/>
        <v>1</v>
      </c>
      <c r="AA237" s="92" t="str">
        <f t="shared" si="105"/>
        <v>H100R16 - 1</v>
      </c>
      <c r="AB237" s="60">
        <f t="shared" si="114"/>
        <v>5</v>
      </c>
      <c r="AC237" s="60">
        <f t="shared" si="115"/>
        <v>5</v>
      </c>
      <c r="AD237" s="60" t="str">
        <f t="shared" si="113"/>
        <v>H100R16.</v>
      </c>
      <c r="AE237" s="60" t="str">
        <f t="shared" si="116"/>
        <v>H100R16</v>
      </c>
      <c r="AF237" s="68"/>
      <c r="AG237" s="68"/>
      <c r="AH237" s="68"/>
      <c r="AI237" s="15"/>
      <c r="AJ237" s="15"/>
      <c r="AK237" s="15"/>
      <c r="AL237" s="15"/>
      <c r="AM237" s="15"/>
      <c r="AN237" s="15"/>
      <c r="AO237" s="15"/>
    </row>
    <row r="238" spans="1:41" s="2" customFormat="1" ht="171" customHeight="1" x14ac:dyDescent="0.2">
      <c r="A238" s="79">
        <v>216</v>
      </c>
      <c r="B238" s="90">
        <v>237</v>
      </c>
      <c r="C238" s="109" t="s">
        <v>2535</v>
      </c>
      <c r="D238" s="101">
        <v>1801003</v>
      </c>
      <c r="E238" s="95" t="s">
        <v>1268</v>
      </c>
      <c r="F238" s="115" t="s">
        <v>1275</v>
      </c>
      <c r="G238" s="115" t="s">
        <v>1745</v>
      </c>
      <c r="H238" s="115" t="s">
        <v>1120</v>
      </c>
      <c r="I238" s="118" t="s">
        <v>1050</v>
      </c>
      <c r="J238" s="90">
        <v>3</v>
      </c>
      <c r="K238" s="116">
        <v>43040</v>
      </c>
      <c r="L238" s="116">
        <v>43403</v>
      </c>
      <c r="M238" s="117">
        <f t="shared" si="117"/>
        <v>51.857142857142854</v>
      </c>
      <c r="N238" s="79" t="s">
        <v>1104</v>
      </c>
      <c r="O238" s="85">
        <v>0</v>
      </c>
      <c r="P238" s="79"/>
      <c r="Q238" s="88">
        <f t="shared" si="109"/>
        <v>0</v>
      </c>
      <c r="R238" s="89">
        <f t="shared" si="110"/>
        <v>0</v>
      </c>
      <c r="S238" s="89">
        <f t="shared" si="111"/>
        <v>0</v>
      </c>
      <c r="T238" s="89">
        <f t="shared" si="112"/>
        <v>51.857142857142854</v>
      </c>
      <c r="U238" s="90" t="str">
        <f t="shared" si="106"/>
        <v>NO</v>
      </c>
      <c r="V238" s="91" t="str">
        <f t="shared" si="107"/>
        <v>VENCIDO</v>
      </c>
      <c r="W238" s="91" t="str">
        <f t="shared" si="103"/>
        <v>VENCIDO</v>
      </c>
      <c r="X238" s="92" t="s">
        <v>711</v>
      </c>
      <c r="Y238" s="92" t="s">
        <v>812</v>
      </c>
      <c r="Z238" s="92">
        <f t="shared" si="104"/>
        <v>1</v>
      </c>
      <c r="AA238" s="92" t="str">
        <f t="shared" si="105"/>
        <v>H101R16 - 1</v>
      </c>
      <c r="AB238" s="60">
        <f t="shared" si="114"/>
        <v>1</v>
      </c>
      <c r="AC238" s="60">
        <f t="shared" si="115"/>
        <v>1</v>
      </c>
      <c r="AD238" s="60" t="str">
        <f t="shared" si="113"/>
        <v>H101R16.</v>
      </c>
      <c r="AE238" s="60" t="str">
        <f t="shared" si="116"/>
        <v>H101R16</v>
      </c>
      <c r="AF238" s="68"/>
      <c r="AG238" s="68"/>
      <c r="AH238" s="68"/>
      <c r="AI238" s="15"/>
      <c r="AJ238" s="15"/>
      <c r="AK238" s="15"/>
      <c r="AL238" s="15"/>
      <c r="AM238" s="15"/>
      <c r="AN238" s="15"/>
      <c r="AO238" s="15"/>
    </row>
    <row r="239" spans="1:41" s="2" customFormat="1" ht="249.95" customHeight="1" x14ac:dyDescent="0.2">
      <c r="A239" s="79"/>
      <c r="B239" s="90">
        <v>238</v>
      </c>
      <c r="C239" s="109"/>
      <c r="D239" s="101">
        <v>1801003</v>
      </c>
      <c r="E239" s="95" t="s">
        <v>1269</v>
      </c>
      <c r="F239" s="115" t="s">
        <v>1275</v>
      </c>
      <c r="G239" s="115" t="s">
        <v>1746</v>
      </c>
      <c r="H239" s="115" t="s">
        <v>2831</v>
      </c>
      <c r="I239" s="118" t="s">
        <v>1270</v>
      </c>
      <c r="J239" s="90">
        <v>3</v>
      </c>
      <c r="K239" s="116">
        <v>43050</v>
      </c>
      <c r="L239" s="116">
        <v>43342</v>
      </c>
      <c r="M239" s="117">
        <f t="shared" si="117"/>
        <v>41.714285714285715</v>
      </c>
      <c r="N239" s="79" t="s">
        <v>1236</v>
      </c>
      <c r="O239" s="85">
        <v>0.75</v>
      </c>
      <c r="P239" s="79"/>
      <c r="Q239" s="88">
        <f t="shared" si="109"/>
        <v>25</v>
      </c>
      <c r="R239" s="89">
        <f t="shared" si="110"/>
        <v>10.428571428571429</v>
      </c>
      <c r="S239" s="89">
        <f t="shared" si="111"/>
        <v>10.428571428571429</v>
      </c>
      <c r="T239" s="89">
        <f t="shared" si="112"/>
        <v>41.714285714285715</v>
      </c>
      <c r="U239" s="90" t="str">
        <f t="shared" si="106"/>
        <v>NO</v>
      </c>
      <c r="V239" s="91" t="str">
        <f t="shared" si="107"/>
        <v>VENCIDO</v>
      </c>
      <c r="W239" s="91" t="str">
        <f t="shared" si="103"/>
        <v/>
      </c>
      <c r="X239" s="92" t="s">
        <v>711</v>
      </c>
      <c r="Y239" s="92" t="s">
        <v>812</v>
      </c>
      <c r="Z239" s="92">
        <f t="shared" si="104"/>
        <v>2</v>
      </c>
      <c r="AA239" s="92" t="str">
        <f t="shared" si="105"/>
        <v>H101R16 - 2</v>
      </c>
      <c r="AB239" s="60">
        <f t="shared" si="114"/>
        <v>1</v>
      </c>
      <c r="AC239" s="60">
        <f t="shared" si="115"/>
        <v>1</v>
      </c>
      <c r="AD239" s="60" t="str">
        <f t="shared" si="113"/>
        <v>H101R16.</v>
      </c>
      <c r="AE239" s="60" t="str">
        <f t="shared" si="116"/>
        <v>H101R16</v>
      </c>
      <c r="AF239" s="68"/>
      <c r="AG239" s="68"/>
      <c r="AH239" s="68"/>
      <c r="AI239" s="15"/>
      <c r="AJ239" s="15"/>
      <c r="AK239" s="15"/>
      <c r="AL239" s="15"/>
      <c r="AM239" s="15"/>
      <c r="AN239" s="15"/>
      <c r="AO239" s="15"/>
    </row>
    <row r="240" spans="1:41" s="2" customFormat="1" ht="249.95" customHeight="1" x14ac:dyDescent="0.2">
      <c r="A240" s="79"/>
      <c r="B240" s="90">
        <v>239</v>
      </c>
      <c r="C240" s="109"/>
      <c r="D240" s="101">
        <v>1801003</v>
      </c>
      <c r="E240" s="95" t="s">
        <v>1744</v>
      </c>
      <c r="F240" s="115" t="s">
        <v>1275</v>
      </c>
      <c r="G240" s="115" t="s">
        <v>1748</v>
      </c>
      <c r="H240" s="115" t="s">
        <v>1747</v>
      </c>
      <c r="I240" s="118" t="s">
        <v>1270</v>
      </c>
      <c r="J240" s="90">
        <v>3</v>
      </c>
      <c r="K240" s="116">
        <v>43050</v>
      </c>
      <c r="L240" s="116">
        <v>43342</v>
      </c>
      <c r="M240" s="117">
        <f t="shared" si="117"/>
        <v>41.714285714285715</v>
      </c>
      <c r="N240" s="79" t="s">
        <v>1715</v>
      </c>
      <c r="O240" s="85">
        <v>0</v>
      </c>
      <c r="P240" s="79"/>
      <c r="Q240" s="88">
        <f t="shared" si="109"/>
        <v>0</v>
      </c>
      <c r="R240" s="89">
        <f t="shared" si="110"/>
        <v>0</v>
      </c>
      <c r="S240" s="89">
        <f t="shared" si="111"/>
        <v>0</v>
      </c>
      <c r="T240" s="89">
        <f t="shared" si="112"/>
        <v>41.714285714285715</v>
      </c>
      <c r="U240" s="90" t="str">
        <f t="shared" si="106"/>
        <v>NO</v>
      </c>
      <c r="V240" s="91" t="str">
        <f t="shared" si="107"/>
        <v>VENCIDO</v>
      </c>
      <c r="W240" s="91" t="str">
        <f t="shared" si="103"/>
        <v/>
      </c>
      <c r="X240" s="92" t="s">
        <v>711</v>
      </c>
      <c r="Y240" s="92" t="s">
        <v>812</v>
      </c>
      <c r="Z240" s="92">
        <f t="shared" si="104"/>
        <v>3</v>
      </c>
      <c r="AA240" s="92" t="str">
        <f t="shared" si="105"/>
        <v>H101R16 - 3</v>
      </c>
      <c r="AB240" s="60">
        <f t="shared" si="114"/>
        <v>1</v>
      </c>
      <c r="AC240" s="60">
        <f t="shared" si="115"/>
        <v>1</v>
      </c>
      <c r="AD240" s="60" t="str">
        <f t="shared" si="113"/>
        <v>H101R16.</v>
      </c>
      <c r="AE240" s="60" t="str">
        <f t="shared" si="116"/>
        <v>H101R16</v>
      </c>
      <c r="AF240" s="68"/>
      <c r="AG240" s="68"/>
      <c r="AH240" s="68"/>
      <c r="AI240" s="15"/>
      <c r="AJ240" s="15"/>
      <c r="AK240" s="15"/>
      <c r="AL240" s="15"/>
      <c r="AM240" s="15"/>
      <c r="AN240" s="15"/>
      <c r="AO240" s="15"/>
    </row>
    <row r="241" spans="1:41" s="2" customFormat="1" ht="249.95" customHeight="1" x14ac:dyDescent="0.2">
      <c r="A241" s="79">
        <v>217</v>
      </c>
      <c r="B241" s="90">
        <v>240</v>
      </c>
      <c r="C241" s="109" t="s">
        <v>2528</v>
      </c>
      <c r="D241" s="101">
        <v>1801003</v>
      </c>
      <c r="E241" s="95" t="s">
        <v>1426</v>
      </c>
      <c r="F241" s="115" t="s">
        <v>688</v>
      </c>
      <c r="G241" s="115" t="s">
        <v>1428</v>
      </c>
      <c r="H241" s="115" t="s">
        <v>1417</v>
      </c>
      <c r="I241" s="118" t="s">
        <v>1116</v>
      </c>
      <c r="J241" s="90">
        <v>1</v>
      </c>
      <c r="K241" s="116">
        <v>43040</v>
      </c>
      <c r="L241" s="116">
        <v>43250</v>
      </c>
      <c r="M241" s="117">
        <f t="shared" si="117"/>
        <v>30</v>
      </c>
      <c r="N241" s="79" t="s">
        <v>1406</v>
      </c>
      <c r="O241" s="85">
        <v>1</v>
      </c>
      <c r="P241" s="79"/>
      <c r="Q241" s="88">
        <f t="shared" si="109"/>
        <v>100</v>
      </c>
      <c r="R241" s="89">
        <f t="shared" si="110"/>
        <v>30</v>
      </c>
      <c r="S241" s="89">
        <f t="shared" si="111"/>
        <v>30</v>
      </c>
      <c r="T241" s="89">
        <f t="shared" si="112"/>
        <v>30</v>
      </c>
      <c r="U241" s="90" t="str">
        <f t="shared" si="106"/>
        <v>SI</v>
      </c>
      <c r="V241" s="91" t="str">
        <f t="shared" si="107"/>
        <v>CUMPLIDO</v>
      </c>
      <c r="W241" s="91" t="str">
        <f t="shared" ref="W241:W303" si="118">IF(A241&lt;&gt;"",IF(AC241=1,"VENCIDO",IF(AC241=2,"PRÓXIMO A VENCER",IF(AC241=3,"EN TERMINO",IF(AC241=4,"CON AVANCE",IF(AC241=5,"CUMPLIDO",))))),"")</f>
        <v>CUMPLIDO</v>
      </c>
      <c r="X241" s="92" t="s">
        <v>711</v>
      </c>
      <c r="Y241" s="92" t="s">
        <v>813</v>
      </c>
      <c r="Z241" s="92">
        <f t="shared" ref="Z241:Z303" si="119">IF(A241&lt;&gt;"",1,Z240+1)</f>
        <v>1</v>
      </c>
      <c r="AA241" s="92" t="str">
        <f t="shared" si="105"/>
        <v>H102R16 - 1</v>
      </c>
      <c r="AB241" s="60">
        <f t="shared" si="114"/>
        <v>5</v>
      </c>
      <c r="AC241" s="60">
        <f t="shared" si="115"/>
        <v>5</v>
      </c>
      <c r="AD241" s="60" t="str">
        <f t="shared" si="113"/>
        <v>H102R16.</v>
      </c>
      <c r="AE241" s="60" t="str">
        <f t="shared" si="116"/>
        <v>H102R16</v>
      </c>
      <c r="AF241" s="68"/>
      <c r="AG241" s="68"/>
      <c r="AH241" s="68"/>
      <c r="AI241" s="15"/>
      <c r="AJ241" s="15"/>
      <c r="AK241" s="15"/>
      <c r="AL241" s="15"/>
      <c r="AM241" s="15"/>
      <c r="AN241" s="15"/>
      <c r="AO241" s="15"/>
    </row>
    <row r="242" spans="1:41" s="2" customFormat="1" ht="249.95" customHeight="1" x14ac:dyDescent="0.2">
      <c r="A242" s="79"/>
      <c r="B242" s="90">
        <v>241</v>
      </c>
      <c r="C242" s="109"/>
      <c r="D242" s="101">
        <v>1801003</v>
      </c>
      <c r="E242" s="95" t="s">
        <v>1427</v>
      </c>
      <c r="F242" s="115" t="s">
        <v>688</v>
      </c>
      <c r="G242" s="103" t="s">
        <v>1429</v>
      </c>
      <c r="H242" s="115" t="s">
        <v>1121</v>
      </c>
      <c r="I242" s="118" t="s">
        <v>1116</v>
      </c>
      <c r="J242" s="90">
        <v>1</v>
      </c>
      <c r="K242" s="116">
        <v>43040</v>
      </c>
      <c r="L242" s="116">
        <v>43311</v>
      </c>
      <c r="M242" s="117">
        <f t="shared" si="117"/>
        <v>38.714285714285715</v>
      </c>
      <c r="N242" s="79" t="s">
        <v>1104</v>
      </c>
      <c r="O242" s="85">
        <v>1</v>
      </c>
      <c r="P242" s="79"/>
      <c r="Q242" s="88">
        <f t="shared" si="109"/>
        <v>100</v>
      </c>
      <c r="R242" s="89">
        <f t="shared" si="110"/>
        <v>38.714285714285715</v>
      </c>
      <c r="S242" s="89">
        <f t="shared" si="111"/>
        <v>38.714285714285715</v>
      </c>
      <c r="T242" s="89">
        <f t="shared" si="112"/>
        <v>38.714285714285715</v>
      </c>
      <c r="U242" s="90" t="str">
        <f t="shared" si="106"/>
        <v>NO</v>
      </c>
      <c r="V242" s="91" t="str">
        <f t="shared" si="107"/>
        <v>CUMPLIDO</v>
      </c>
      <c r="W242" s="91" t="str">
        <f t="shared" si="118"/>
        <v/>
      </c>
      <c r="X242" s="92" t="s">
        <v>711</v>
      </c>
      <c r="Y242" s="92" t="s">
        <v>813</v>
      </c>
      <c r="Z242" s="92">
        <f t="shared" si="119"/>
        <v>2</v>
      </c>
      <c r="AA242" s="92" t="str">
        <f t="shared" si="105"/>
        <v>H102R16 - 2</v>
      </c>
      <c r="AB242" s="60">
        <f t="shared" si="114"/>
        <v>5</v>
      </c>
      <c r="AC242" s="60">
        <f t="shared" si="115"/>
        <v>5</v>
      </c>
      <c r="AD242" s="60" t="str">
        <f t="shared" si="113"/>
        <v>H102R16.</v>
      </c>
      <c r="AE242" s="60" t="str">
        <f t="shared" si="116"/>
        <v>H102R16</v>
      </c>
      <c r="AF242" s="68"/>
      <c r="AG242" s="68"/>
      <c r="AH242" s="68"/>
      <c r="AI242" s="15"/>
      <c r="AJ242" s="15"/>
      <c r="AK242" s="15"/>
      <c r="AL242" s="15"/>
      <c r="AM242" s="15"/>
      <c r="AN242" s="15"/>
      <c r="AO242" s="15"/>
    </row>
    <row r="243" spans="1:41" s="2" customFormat="1" ht="153.75" customHeight="1" x14ac:dyDescent="0.2">
      <c r="A243" s="79">
        <v>218</v>
      </c>
      <c r="B243" s="90">
        <v>242</v>
      </c>
      <c r="C243" s="109" t="s">
        <v>2528</v>
      </c>
      <c r="D243" s="101">
        <v>1801002</v>
      </c>
      <c r="E243" s="95" t="s">
        <v>1271</v>
      </c>
      <c r="F243" s="115" t="s">
        <v>689</v>
      </c>
      <c r="G243" s="103" t="s">
        <v>1430</v>
      </c>
      <c r="H243" s="115" t="s">
        <v>1273</v>
      </c>
      <c r="I243" s="118" t="s">
        <v>1274</v>
      </c>
      <c r="J243" s="90">
        <v>2</v>
      </c>
      <c r="K243" s="116">
        <v>43040</v>
      </c>
      <c r="L243" s="116">
        <v>43403</v>
      </c>
      <c r="M243" s="117">
        <f t="shared" si="117"/>
        <v>51.857142857142854</v>
      </c>
      <c r="N243" s="79" t="s">
        <v>1236</v>
      </c>
      <c r="O243" s="85">
        <v>0</v>
      </c>
      <c r="P243" s="79"/>
      <c r="Q243" s="88">
        <f t="shared" si="109"/>
        <v>0</v>
      </c>
      <c r="R243" s="89">
        <f t="shared" si="110"/>
        <v>0</v>
      </c>
      <c r="S243" s="89">
        <f t="shared" si="111"/>
        <v>0</v>
      </c>
      <c r="T243" s="89">
        <f t="shared" si="112"/>
        <v>51.857142857142854</v>
      </c>
      <c r="U243" s="90" t="str">
        <f t="shared" si="106"/>
        <v>NO</v>
      </c>
      <c r="V243" s="91" t="str">
        <f t="shared" si="107"/>
        <v>VENCIDO</v>
      </c>
      <c r="W243" s="91" t="str">
        <f t="shared" si="118"/>
        <v>VENCIDO</v>
      </c>
      <c r="X243" s="92" t="s">
        <v>711</v>
      </c>
      <c r="Y243" s="92" t="s">
        <v>814</v>
      </c>
      <c r="Z243" s="92">
        <f t="shared" si="119"/>
        <v>1</v>
      </c>
      <c r="AA243" s="92" t="str">
        <f t="shared" si="105"/>
        <v>H103R16 - 1</v>
      </c>
      <c r="AB243" s="60">
        <f t="shared" si="114"/>
        <v>1</v>
      </c>
      <c r="AC243" s="60">
        <f t="shared" si="115"/>
        <v>1</v>
      </c>
      <c r="AD243" s="60" t="str">
        <f t="shared" si="113"/>
        <v>H103R16.</v>
      </c>
      <c r="AE243" s="60" t="str">
        <f t="shared" si="116"/>
        <v>H103R16</v>
      </c>
      <c r="AF243" s="68"/>
      <c r="AG243" s="68"/>
      <c r="AH243" s="68"/>
      <c r="AI243" s="15"/>
      <c r="AJ243" s="15"/>
      <c r="AK243" s="15"/>
      <c r="AL243" s="15"/>
      <c r="AM243" s="15"/>
      <c r="AN243" s="15"/>
      <c r="AO243" s="15"/>
    </row>
    <row r="244" spans="1:41" s="2" customFormat="1" ht="159.75" customHeight="1" x14ac:dyDescent="0.2">
      <c r="A244" s="79"/>
      <c r="B244" s="90">
        <v>243</v>
      </c>
      <c r="C244" s="109"/>
      <c r="D244" s="101">
        <v>1801002</v>
      </c>
      <c r="E244" s="95" t="s">
        <v>1272</v>
      </c>
      <c r="F244" s="115" t="s">
        <v>689</v>
      </c>
      <c r="G244" s="115" t="s">
        <v>1431</v>
      </c>
      <c r="H244" s="115" t="s">
        <v>1123</v>
      </c>
      <c r="I244" s="118" t="s">
        <v>1122</v>
      </c>
      <c r="J244" s="90">
        <v>2</v>
      </c>
      <c r="K244" s="116">
        <v>43040</v>
      </c>
      <c r="L244" s="116">
        <v>43403</v>
      </c>
      <c r="M244" s="117">
        <f t="shared" si="117"/>
        <v>51.857142857142854</v>
      </c>
      <c r="N244" s="79" t="s">
        <v>1104</v>
      </c>
      <c r="O244" s="85">
        <v>2</v>
      </c>
      <c r="P244" s="79"/>
      <c r="Q244" s="88">
        <f t="shared" si="109"/>
        <v>100</v>
      </c>
      <c r="R244" s="89">
        <f t="shared" si="110"/>
        <v>51.857142857142854</v>
      </c>
      <c r="S244" s="89">
        <f t="shared" si="111"/>
        <v>51.857142857142854</v>
      </c>
      <c r="T244" s="89">
        <f t="shared" si="112"/>
        <v>51.857142857142854</v>
      </c>
      <c r="U244" s="90" t="str">
        <f t="shared" si="106"/>
        <v>NO</v>
      </c>
      <c r="V244" s="91" t="str">
        <f t="shared" si="107"/>
        <v>CUMPLIDO</v>
      </c>
      <c r="W244" s="91" t="str">
        <f t="shared" si="118"/>
        <v/>
      </c>
      <c r="X244" s="92" t="s">
        <v>711</v>
      </c>
      <c r="Y244" s="92" t="s">
        <v>814</v>
      </c>
      <c r="Z244" s="92">
        <f t="shared" si="119"/>
        <v>2</v>
      </c>
      <c r="AA244" s="92" t="str">
        <f t="shared" si="105"/>
        <v>H103R16 - 2</v>
      </c>
      <c r="AB244" s="60">
        <f t="shared" si="114"/>
        <v>5</v>
      </c>
      <c r="AC244" s="60">
        <f t="shared" si="115"/>
        <v>5</v>
      </c>
      <c r="AD244" s="60" t="str">
        <f t="shared" si="113"/>
        <v>H103R16.</v>
      </c>
      <c r="AE244" s="60" t="str">
        <f t="shared" si="116"/>
        <v>H103R16</v>
      </c>
      <c r="AF244" s="68"/>
      <c r="AG244" s="68"/>
      <c r="AH244" s="68"/>
      <c r="AI244" s="15"/>
      <c r="AJ244" s="15"/>
      <c r="AK244" s="15"/>
      <c r="AL244" s="15"/>
      <c r="AM244" s="15"/>
      <c r="AN244" s="15"/>
      <c r="AO244" s="15"/>
    </row>
    <row r="245" spans="1:41" s="2" customFormat="1" ht="249.95" customHeight="1" x14ac:dyDescent="0.2">
      <c r="A245" s="79">
        <v>219</v>
      </c>
      <c r="B245" s="90">
        <v>244</v>
      </c>
      <c r="C245" s="109" t="s">
        <v>2528</v>
      </c>
      <c r="D245" s="101">
        <v>1801002</v>
      </c>
      <c r="E245" s="95" t="s">
        <v>1137</v>
      </c>
      <c r="F245" s="115" t="s">
        <v>690</v>
      </c>
      <c r="G245" s="115" t="s">
        <v>1124</v>
      </c>
      <c r="H245" s="115" t="s">
        <v>1125</v>
      </c>
      <c r="I245" s="118" t="s">
        <v>957</v>
      </c>
      <c r="J245" s="90">
        <v>2</v>
      </c>
      <c r="K245" s="116">
        <v>43040</v>
      </c>
      <c r="L245" s="116">
        <v>43403</v>
      </c>
      <c r="M245" s="117">
        <f t="shared" si="117"/>
        <v>51.857142857142854</v>
      </c>
      <c r="N245" s="79" t="s">
        <v>1104</v>
      </c>
      <c r="O245" s="85">
        <v>2</v>
      </c>
      <c r="P245" s="79"/>
      <c r="Q245" s="88">
        <f t="shared" si="109"/>
        <v>100</v>
      </c>
      <c r="R245" s="89">
        <f t="shared" si="110"/>
        <v>51.857142857142854</v>
      </c>
      <c r="S245" s="89">
        <f t="shared" si="111"/>
        <v>51.857142857142854</v>
      </c>
      <c r="T245" s="89">
        <f t="shared" si="112"/>
        <v>51.857142857142854</v>
      </c>
      <c r="U245" s="90" t="str">
        <f t="shared" si="106"/>
        <v>SI</v>
      </c>
      <c r="V245" s="91" t="str">
        <f t="shared" si="107"/>
        <v>CUMPLIDO</v>
      </c>
      <c r="W245" s="91" t="str">
        <f t="shared" si="118"/>
        <v>CUMPLIDO</v>
      </c>
      <c r="X245" s="92" t="s">
        <v>711</v>
      </c>
      <c r="Y245" s="92" t="s">
        <v>815</v>
      </c>
      <c r="Z245" s="92">
        <f t="shared" si="119"/>
        <v>1</v>
      </c>
      <c r="AA245" s="92" t="str">
        <f t="shared" si="105"/>
        <v>H104R16 - 1</v>
      </c>
      <c r="AB245" s="60">
        <f t="shared" si="114"/>
        <v>5</v>
      </c>
      <c r="AC245" s="60">
        <f t="shared" si="115"/>
        <v>5</v>
      </c>
      <c r="AD245" s="60" t="str">
        <f t="shared" si="113"/>
        <v>H104R16.</v>
      </c>
      <c r="AE245" s="60" t="str">
        <f t="shared" si="116"/>
        <v>H104R16</v>
      </c>
      <c r="AF245" s="68"/>
      <c r="AG245" s="68"/>
      <c r="AH245" s="68"/>
      <c r="AI245" s="15"/>
      <c r="AJ245" s="15"/>
      <c r="AK245" s="15"/>
      <c r="AL245" s="15"/>
      <c r="AM245" s="15"/>
      <c r="AN245" s="15"/>
      <c r="AO245" s="15"/>
    </row>
    <row r="246" spans="1:41" s="2" customFormat="1" ht="204.75" customHeight="1" x14ac:dyDescent="0.2">
      <c r="A246" s="79">
        <v>220</v>
      </c>
      <c r="B246" s="90">
        <v>245</v>
      </c>
      <c r="C246" s="109" t="s">
        <v>2528</v>
      </c>
      <c r="D246" s="101">
        <v>1801003</v>
      </c>
      <c r="E246" s="95" t="s">
        <v>1547</v>
      </c>
      <c r="F246" s="115" t="s">
        <v>1136</v>
      </c>
      <c r="G246" s="115" t="s">
        <v>1546</v>
      </c>
      <c r="H246" s="115" t="s">
        <v>1126</v>
      </c>
      <c r="I246" s="118" t="s">
        <v>1050</v>
      </c>
      <c r="J246" s="90">
        <v>3</v>
      </c>
      <c r="K246" s="116">
        <v>43040</v>
      </c>
      <c r="L246" s="116">
        <v>43403</v>
      </c>
      <c r="M246" s="117">
        <f t="shared" si="117"/>
        <v>51.857142857142854</v>
      </c>
      <c r="N246" s="79" t="s">
        <v>1918</v>
      </c>
      <c r="O246" s="85">
        <v>3</v>
      </c>
      <c r="P246" s="79"/>
      <c r="Q246" s="88">
        <f t="shared" si="109"/>
        <v>100</v>
      </c>
      <c r="R246" s="89">
        <f t="shared" si="110"/>
        <v>51.857142857142854</v>
      </c>
      <c r="S246" s="89">
        <f t="shared" si="111"/>
        <v>51.857142857142854</v>
      </c>
      <c r="T246" s="89">
        <f t="shared" si="112"/>
        <v>51.857142857142854</v>
      </c>
      <c r="U246" s="90" t="str">
        <f t="shared" si="106"/>
        <v>SI</v>
      </c>
      <c r="V246" s="91" t="str">
        <f t="shared" si="107"/>
        <v>CUMPLIDO</v>
      </c>
      <c r="W246" s="91" t="str">
        <f t="shared" si="118"/>
        <v>CUMPLIDO</v>
      </c>
      <c r="X246" s="92" t="s">
        <v>711</v>
      </c>
      <c r="Y246" s="92" t="s">
        <v>816</v>
      </c>
      <c r="Z246" s="92">
        <f t="shared" si="119"/>
        <v>1</v>
      </c>
      <c r="AA246" s="92" t="str">
        <f t="shared" si="105"/>
        <v>H105R16 - 1</v>
      </c>
      <c r="AB246" s="60">
        <f t="shared" si="114"/>
        <v>5</v>
      </c>
      <c r="AC246" s="60">
        <f t="shared" si="115"/>
        <v>5</v>
      </c>
      <c r="AD246" s="60" t="str">
        <f t="shared" si="113"/>
        <v>H105R16.</v>
      </c>
      <c r="AE246" s="60" t="str">
        <f t="shared" si="116"/>
        <v>H105R16</v>
      </c>
      <c r="AF246" s="68"/>
      <c r="AG246" s="68"/>
      <c r="AH246" s="68"/>
      <c r="AI246" s="15"/>
      <c r="AJ246" s="15"/>
      <c r="AK246" s="15"/>
      <c r="AL246" s="15"/>
      <c r="AM246" s="15"/>
      <c r="AN246" s="15"/>
      <c r="AO246" s="15"/>
    </row>
    <row r="247" spans="1:41" s="2" customFormat="1" ht="198" customHeight="1" x14ac:dyDescent="0.2">
      <c r="A247" s="79"/>
      <c r="B247" s="90">
        <v>246</v>
      </c>
      <c r="C247" s="109"/>
      <c r="D247" s="101">
        <v>1801003</v>
      </c>
      <c r="E247" s="95" t="s">
        <v>1548</v>
      </c>
      <c r="F247" s="115" t="s">
        <v>1136</v>
      </c>
      <c r="G247" s="115" t="s">
        <v>2832</v>
      </c>
      <c r="H247" s="115" t="s">
        <v>2000</v>
      </c>
      <c r="I247" s="118" t="s">
        <v>1545</v>
      </c>
      <c r="J247" s="90">
        <v>3</v>
      </c>
      <c r="K247" s="116">
        <v>43040</v>
      </c>
      <c r="L247" s="116">
        <v>43342</v>
      </c>
      <c r="M247" s="117">
        <v>43.142857142857146</v>
      </c>
      <c r="N247" s="79" t="s">
        <v>1482</v>
      </c>
      <c r="O247" s="85">
        <v>3</v>
      </c>
      <c r="P247" s="79"/>
      <c r="Q247" s="88">
        <f t="shared" si="109"/>
        <v>100</v>
      </c>
      <c r="R247" s="89">
        <f t="shared" si="110"/>
        <v>43.142857142857146</v>
      </c>
      <c r="S247" s="89">
        <f t="shared" si="111"/>
        <v>43.142857142857146</v>
      </c>
      <c r="T247" s="89">
        <f t="shared" si="112"/>
        <v>43.142857142857146</v>
      </c>
      <c r="U247" s="90" t="str">
        <f t="shared" si="106"/>
        <v>NO</v>
      </c>
      <c r="V247" s="91" t="str">
        <f t="shared" si="107"/>
        <v>CUMPLIDO</v>
      </c>
      <c r="W247" s="91" t="str">
        <f t="shared" si="118"/>
        <v/>
      </c>
      <c r="X247" s="92" t="s">
        <v>711</v>
      </c>
      <c r="Y247" s="92" t="s">
        <v>816</v>
      </c>
      <c r="Z247" s="92">
        <f t="shared" si="119"/>
        <v>2</v>
      </c>
      <c r="AA247" s="92" t="str">
        <f t="shared" si="105"/>
        <v>H105R16 - 2</v>
      </c>
      <c r="AB247" s="60">
        <f t="shared" si="114"/>
        <v>5</v>
      </c>
      <c r="AC247" s="60">
        <f t="shared" si="115"/>
        <v>5</v>
      </c>
      <c r="AD247" s="60" t="str">
        <f t="shared" si="113"/>
        <v>H105R16.</v>
      </c>
      <c r="AE247" s="60" t="str">
        <f t="shared" si="116"/>
        <v>H105R16</v>
      </c>
      <c r="AF247" s="68"/>
      <c r="AG247" s="68"/>
      <c r="AH247" s="68"/>
      <c r="AI247" s="15"/>
      <c r="AJ247" s="15"/>
      <c r="AK247" s="15"/>
      <c r="AL247" s="15"/>
      <c r="AM247" s="15"/>
      <c r="AN247" s="15"/>
      <c r="AO247" s="15"/>
    </row>
    <row r="248" spans="1:41" s="2" customFormat="1" ht="249.95" customHeight="1" x14ac:dyDescent="0.2">
      <c r="A248" s="79">
        <v>221</v>
      </c>
      <c r="B248" s="90">
        <v>247</v>
      </c>
      <c r="C248" s="109" t="s">
        <v>2528</v>
      </c>
      <c r="D248" s="101">
        <v>1801003</v>
      </c>
      <c r="E248" s="95" t="s">
        <v>1134</v>
      </c>
      <c r="F248" s="115" t="s">
        <v>1135</v>
      </c>
      <c r="G248" s="115" t="s">
        <v>1127</v>
      </c>
      <c r="H248" s="115" t="s">
        <v>1128</v>
      </c>
      <c r="I248" s="118" t="s">
        <v>1129</v>
      </c>
      <c r="J248" s="90">
        <v>1</v>
      </c>
      <c r="K248" s="116">
        <v>43101</v>
      </c>
      <c r="L248" s="116">
        <v>43189</v>
      </c>
      <c r="M248" s="117">
        <f t="shared" si="117"/>
        <v>12.571428571428571</v>
      </c>
      <c r="N248" s="79" t="s">
        <v>1104</v>
      </c>
      <c r="O248" s="85">
        <v>1</v>
      </c>
      <c r="P248" s="79"/>
      <c r="Q248" s="88">
        <f t="shared" si="109"/>
        <v>100</v>
      </c>
      <c r="R248" s="89">
        <f t="shared" si="110"/>
        <v>12.571428571428571</v>
      </c>
      <c r="S248" s="89">
        <f t="shared" si="111"/>
        <v>12.571428571428571</v>
      </c>
      <c r="T248" s="89">
        <f t="shared" si="112"/>
        <v>12.571428571428571</v>
      </c>
      <c r="U248" s="90" t="str">
        <f t="shared" si="106"/>
        <v>SI</v>
      </c>
      <c r="V248" s="91" t="str">
        <f t="shared" si="107"/>
        <v>CUMPLIDO</v>
      </c>
      <c r="W248" s="91" t="str">
        <f t="shared" si="118"/>
        <v>CUMPLIDO</v>
      </c>
      <c r="X248" s="92" t="s">
        <v>711</v>
      </c>
      <c r="Y248" s="92" t="s">
        <v>817</v>
      </c>
      <c r="Z248" s="92">
        <f t="shared" si="119"/>
        <v>1</v>
      </c>
      <c r="AA248" s="92" t="str">
        <f t="shared" si="105"/>
        <v>H106R16 - 1</v>
      </c>
      <c r="AB248" s="60">
        <f t="shared" si="114"/>
        <v>5</v>
      </c>
      <c r="AC248" s="60">
        <f t="shared" si="115"/>
        <v>5</v>
      </c>
      <c r="AD248" s="60" t="str">
        <f t="shared" si="113"/>
        <v>H106R16.</v>
      </c>
      <c r="AE248" s="60" t="str">
        <f t="shared" si="116"/>
        <v>H106R16</v>
      </c>
      <c r="AF248" s="68"/>
      <c r="AG248" s="68"/>
      <c r="AH248" s="68"/>
      <c r="AI248" s="15"/>
      <c r="AJ248" s="15"/>
      <c r="AK248" s="15"/>
      <c r="AL248" s="15"/>
      <c r="AM248" s="15"/>
      <c r="AN248" s="15"/>
      <c r="AO248" s="15"/>
    </row>
    <row r="249" spans="1:41" s="2" customFormat="1" ht="249.95" customHeight="1" x14ac:dyDescent="0.2">
      <c r="A249" s="79">
        <v>222</v>
      </c>
      <c r="B249" s="90">
        <v>248</v>
      </c>
      <c r="C249" s="109" t="s">
        <v>2528</v>
      </c>
      <c r="D249" s="101">
        <v>1801003</v>
      </c>
      <c r="E249" s="95" t="s">
        <v>2097</v>
      </c>
      <c r="F249" s="115" t="s">
        <v>1133</v>
      </c>
      <c r="G249" s="115" t="s">
        <v>1130</v>
      </c>
      <c r="H249" s="115" t="s">
        <v>1131</v>
      </c>
      <c r="I249" s="118" t="s">
        <v>1132</v>
      </c>
      <c r="J249" s="90">
        <v>1</v>
      </c>
      <c r="K249" s="116">
        <v>43040</v>
      </c>
      <c r="L249" s="116">
        <v>43069</v>
      </c>
      <c r="M249" s="117">
        <f t="shared" si="117"/>
        <v>4.1428571428571432</v>
      </c>
      <c r="N249" s="79" t="s">
        <v>1104</v>
      </c>
      <c r="O249" s="79">
        <v>1</v>
      </c>
      <c r="P249" s="79"/>
      <c r="Q249" s="88">
        <f t="shared" si="109"/>
        <v>100</v>
      </c>
      <c r="R249" s="89">
        <f t="shared" si="110"/>
        <v>4.1428571428571432</v>
      </c>
      <c r="S249" s="89">
        <f t="shared" si="111"/>
        <v>4.1428571428571432</v>
      </c>
      <c r="T249" s="89">
        <f t="shared" si="112"/>
        <v>4.1428571428571432</v>
      </c>
      <c r="U249" s="90" t="str">
        <f t="shared" si="106"/>
        <v>SI</v>
      </c>
      <c r="V249" s="91" t="str">
        <f t="shared" si="107"/>
        <v>CUMPLIDO</v>
      </c>
      <c r="W249" s="91" t="str">
        <f t="shared" si="118"/>
        <v>CUMPLIDO</v>
      </c>
      <c r="X249" s="92" t="s">
        <v>711</v>
      </c>
      <c r="Y249" s="92" t="s">
        <v>818</v>
      </c>
      <c r="Z249" s="92">
        <f t="shared" si="119"/>
        <v>1</v>
      </c>
      <c r="AA249" s="92" t="str">
        <f t="shared" si="105"/>
        <v>H107R16 - 1</v>
      </c>
      <c r="AB249" s="60">
        <f t="shared" si="114"/>
        <v>5</v>
      </c>
      <c r="AC249" s="60">
        <f t="shared" si="115"/>
        <v>5</v>
      </c>
      <c r="AD249" s="60" t="str">
        <f t="shared" si="113"/>
        <v>H107R16.</v>
      </c>
      <c r="AE249" s="60" t="str">
        <f t="shared" si="116"/>
        <v>H107R16</v>
      </c>
      <c r="AF249" s="68"/>
      <c r="AG249" s="68"/>
      <c r="AH249" s="68"/>
      <c r="AI249" s="15"/>
      <c r="AJ249" s="15"/>
      <c r="AK249" s="15"/>
      <c r="AL249" s="15"/>
      <c r="AM249" s="15"/>
      <c r="AN249" s="15"/>
      <c r="AO249" s="15"/>
    </row>
    <row r="250" spans="1:41" s="2" customFormat="1" ht="249.95" customHeight="1" x14ac:dyDescent="0.2">
      <c r="A250" s="79">
        <v>223</v>
      </c>
      <c r="B250" s="90">
        <v>249</v>
      </c>
      <c r="C250" s="109" t="s">
        <v>2528</v>
      </c>
      <c r="D250" s="101">
        <v>1908003</v>
      </c>
      <c r="E250" s="95" t="s">
        <v>1018</v>
      </c>
      <c r="F250" s="115" t="s">
        <v>691</v>
      </c>
      <c r="G250" s="115" t="s">
        <v>1019</v>
      </c>
      <c r="H250" s="115" t="s">
        <v>1020</v>
      </c>
      <c r="I250" s="118" t="s">
        <v>61</v>
      </c>
      <c r="J250" s="90">
        <v>4</v>
      </c>
      <c r="K250" s="116">
        <v>43040</v>
      </c>
      <c r="L250" s="116">
        <v>43403</v>
      </c>
      <c r="M250" s="117">
        <f t="shared" si="117"/>
        <v>51.857142857142854</v>
      </c>
      <c r="N250" s="79" t="s">
        <v>1013</v>
      </c>
      <c r="O250" s="85">
        <v>4</v>
      </c>
      <c r="P250" s="102"/>
      <c r="Q250" s="88">
        <f t="shared" si="109"/>
        <v>100</v>
      </c>
      <c r="R250" s="89">
        <f t="shared" si="110"/>
        <v>51.857142857142854</v>
      </c>
      <c r="S250" s="89">
        <f t="shared" si="111"/>
        <v>51.857142857142854</v>
      </c>
      <c r="T250" s="89">
        <f t="shared" si="112"/>
        <v>51.857142857142854</v>
      </c>
      <c r="U250" s="90" t="str">
        <f t="shared" si="106"/>
        <v>SI</v>
      </c>
      <c r="V250" s="91" t="str">
        <f t="shared" si="107"/>
        <v>CUMPLIDO</v>
      </c>
      <c r="W250" s="91" t="str">
        <f t="shared" si="118"/>
        <v>CUMPLIDO</v>
      </c>
      <c r="X250" s="92" t="s">
        <v>711</v>
      </c>
      <c r="Y250" s="92" t="s">
        <v>819</v>
      </c>
      <c r="Z250" s="92">
        <f t="shared" si="119"/>
        <v>1</v>
      </c>
      <c r="AA250" s="92" t="str">
        <f t="shared" si="105"/>
        <v>H108R16 - 1</v>
      </c>
      <c r="AB250" s="60">
        <f t="shared" si="114"/>
        <v>5</v>
      </c>
      <c r="AC250" s="60">
        <f t="shared" si="115"/>
        <v>5</v>
      </c>
      <c r="AD250" s="60" t="str">
        <f t="shared" si="113"/>
        <v>H108R16.</v>
      </c>
      <c r="AE250" s="60" t="str">
        <f t="shared" si="116"/>
        <v>H108R16</v>
      </c>
      <c r="AF250" s="68"/>
      <c r="AG250" s="68"/>
      <c r="AH250" s="68"/>
      <c r="AI250" s="15"/>
      <c r="AJ250" s="15"/>
      <c r="AK250" s="15"/>
      <c r="AL250" s="15"/>
      <c r="AM250" s="15"/>
      <c r="AN250" s="15"/>
      <c r="AO250" s="15"/>
    </row>
    <row r="251" spans="1:41" s="2" customFormat="1" ht="249.95" customHeight="1" x14ac:dyDescent="0.2">
      <c r="A251" s="79">
        <v>224</v>
      </c>
      <c r="B251" s="90">
        <v>250</v>
      </c>
      <c r="C251" s="109" t="s">
        <v>2528</v>
      </c>
      <c r="D251" s="101">
        <v>1908003</v>
      </c>
      <c r="E251" s="95" t="s">
        <v>1022</v>
      </c>
      <c r="F251" s="115" t="s">
        <v>692</v>
      </c>
      <c r="G251" s="95" t="s">
        <v>1021</v>
      </c>
      <c r="H251" s="115" t="s">
        <v>1020</v>
      </c>
      <c r="I251" s="90" t="s">
        <v>61</v>
      </c>
      <c r="J251" s="90">
        <v>4</v>
      </c>
      <c r="K251" s="116">
        <v>43040</v>
      </c>
      <c r="L251" s="116">
        <v>43403</v>
      </c>
      <c r="M251" s="117">
        <f t="shared" si="117"/>
        <v>51.857142857142854</v>
      </c>
      <c r="N251" s="79" t="s">
        <v>1013</v>
      </c>
      <c r="O251" s="85">
        <v>4</v>
      </c>
      <c r="P251" s="102"/>
      <c r="Q251" s="88">
        <f t="shared" si="109"/>
        <v>100</v>
      </c>
      <c r="R251" s="89">
        <f t="shared" si="110"/>
        <v>51.857142857142854</v>
      </c>
      <c r="S251" s="89">
        <f t="shared" si="111"/>
        <v>51.857142857142854</v>
      </c>
      <c r="T251" s="89">
        <f t="shared" si="112"/>
        <v>51.857142857142854</v>
      </c>
      <c r="U251" s="90" t="str">
        <f t="shared" si="106"/>
        <v>SI</v>
      </c>
      <c r="V251" s="91" t="str">
        <f t="shared" si="107"/>
        <v>CUMPLIDO</v>
      </c>
      <c r="W251" s="91" t="str">
        <f t="shared" si="118"/>
        <v>CUMPLIDO</v>
      </c>
      <c r="X251" s="92" t="s">
        <v>711</v>
      </c>
      <c r="Y251" s="92" t="s">
        <v>820</v>
      </c>
      <c r="Z251" s="92">
        <f t="shared" si="119"/>
        <v>1</v>
      </c>
      <c r="AA251" s="92" t="str">
        <f t="shared" si="105"/>
        <v>H109R16 - 1</v>
      </c>
      <c r="AB251" s="60">
        <f t="shared" si="114"/>
        <v>5</v>
      </c>
      <c r="AC251" s="60">
        <f t="shared" si="115"/>
        <v>5</v>
      </c>
      <c r="AD251" s="60" t="str">
        <f t="shared" si="113"/>
        <v>H109R16.</v>
      </c>
      <c r="AE251" s="60" t="str">
        <f t="shared" si="116"/>
        <v>H109R16</v>
      </c>
      <c r="AF251" s="68"/>
      <c r="AG251" s="68"/>
      <c r="AH251" s="68"/>
      <c r="AI251" s="15"/>
      <c r="AJ251" s="15"/>
      <c r="AK251" s="15"/>
      <c r="AL251" s="15"/>
      <c r="AM251" s="15"/>
      <c r="AN251" s="15"/>
      <c r="AO251" s="15"/>
    </row>
    <row r="252" spans="1:41" s="2" customFormat="1" ht="249.95" customHeight="1" x14ac:dyDescent="0.2">
      <c r="A252" s="79">
        <v>225</v>
      </c>
      <c r="B252" s="90">
        <v>251</v>
      </c>
      <c r="C252" s="109" t="s">
        <v>2528</v>
      </c>
      <c r="D252" s="101">
        <v>1908003</v>
      </c>
      <c r="E252" s="95" t="s">
        <v>1023</v>
      </c>
      <c r="F252" s="115" t="s">
        <v>693</v>
      </c>
      <c r="G252" s="115" t="s">
        <v>1024</v>
      </c>
      <c r="H252" s="115" t="s">
        <v>1025</v>
      </c>
      <c r="I252" s="118" t="s">
        <v>1026</v>
      </c>
      <c r="J252" s="90">
        <v>1</v>
      </c>
      <c r="K252" s="116">
        <v>43040</v>
      </c>
      <c r="L252" s="116">
        <v>43403</v>
      </c>
      <c r="M252" s="117">
        <f t="shared" si="117"/>
        <v>51.857142857142854</v>
      </c>
      <c r="N252" s="79" t="s">
        <v>1013</v>
      </c>
      <c r="O252" s="85">
        <v>1</v>
      </c>
      <c r="P252" s="102" t="s">
        <v>2670</v>
      </c>
      <c r="Q252" s="88">
        <f t="shared" si="109"/>
        <v>100</v>
      </c>
      <c r="R252" s="89">
        <f t="shared" si="110"/>
        <v>51.857142857142854</v>
      </c>
      <c r="S252" s="89">
        <f t="shared" si="111"/>
        <v>51.857142857142854</v>
      </c>
      <c r="T252" s="89">
        <f t="shared" si="112"/>
        <v>51.857142857142854</v>
      </c>
      <c r="U252" s="90" t="str">
        <f t="shared" si="106"/>
        <v>SI</v>
      </c>
      <c r="V252" s="91" t="str">
        <f t="shared" si="107"/>
        <v>CUMPLIDO</v>
      </c>
      <c r="W252" s="91" t="str">
        <f t="shared" si="118"/>
        <v>CUMPLIDO</v>
      </c>
      <c r="X252" s="92" t="s">
        <v>711</v>
      </c>
      <c r="Y252" s="92" t="s">
        <v>821</v>
      </c>
      <c r="Z252" s="92">
        <f t="shared" si="119"/>
        <v>1</v>
      </c>
      <c r="AA252" s="92" t="str">
        <f t="shared" si="105"/>
        <v>H110R16 - 1</v>
      </c>
      <c r="AB252" s="60">
        <f t="shared" si="114"/>
        <v>5</v>
      </c>
      <c r="AC252" s="60">
        <f t="shared" si="115"/>
        <v>5</v>
      </c>
      <c r="AD252" s="60" t="str">
        <f t="shared" si="113"/>
        <v>H110R16.</v>
      </c>
      <c r="AE252" s="60" t="str">
        <f t="shared" si="116"/>
        <v>H110R16</v>
      </c>
      <c r="AF252" s="68"/>
      <c r="AG252" s="68"/>
      <c r="AH252" s="68"/>
      <c r="AI252" s="15"/>
      <c r="AJ252" s="15"/>
      <c r="AK252" s="15"/>
      <c r="AL252" s="15"/>
      <c r="AM252" s="15"/>
      <c r="AN252" s="15"/>
      <c r="AO252" s="15"/>
    </row>
    <row r="253" spans="1:41" s="2" customFormat="1" ht="211.5" customHeight="1" x14ac:dyDescent="0.2">
      <c r="A253" s="79">
        <v>226</v>
      </c>
      <c r="B253" s="90">
        <v>252</v>
      </c>
      <c r="C253" s="124" t="s">
        <v>2528</v>
      </c>
      <c r="D253" s="125">
        <v>1802001</v>
      </c>
      <c r="E253" s="95" t="s">
        <v>1938</v>
      </c>
      <c r="F253" s="115" t="s">
        <v>694</v>
      </c>
      <c r="G253" s="115" t="s">
        <v>1473</v>
      </c>
      <c r="H253" s="115" t="s">
        <v>1098</v>
      </c>
      <c r="I253" s="118" t="s">
        <v>1099</v>
      </c>
      <c r="J253" s="90">
        <v>2</v>
      </c>
      <c r="K253" s="116">
        <v>43132</v>
      </c>
      <c r="L253" s="116">
        <v>43189</v>
      </c>
      <c r="M253" s="117">
        <f t="shared" si="117"/>
        <v>8.1428571428571423</v>
      </c>
      <c r="N253" s="90" t="s">
        <v>1096</v>
      </c>
      <c r="O253" s="85">
        <v>2</v>
      </c>
      <c r="P253" s="90"/>
      <c r="Q253" s="88">
        <f t="shared" si="109"/>
        <v>100</v>
      </c>
      <c r="R253" s="89">
        <f t="shared" si="110"/>
        <v>8.1428571428571423</v>
      </c>
      <c r="S253" s="89">
        <f t="shared" si="111"/>
        <v>8.1428571428571423</v>
      </c>
      <c r="T253" s="89">
        <f t="shared" si="112"/>
        <v>8.1428571428571423</v>
      </c>
      <c r="U253" s="90" t="str">
        <f t="shared" si="106"/>
        <v>SI</v>
      </c>
      <c r="V253" s="91" t="str">
        <f t="shared" si="107"/>
        <v>CUMPLIDO</v>
      </c>
      <c r="W253" s="91" t="str">
        <f t="shared" si="118"/>
        <v>CUMPLIDO</v>
      </c>
      <c r="X253" s="92" t="s">
        <v>711</v>
      </c>
      <c r="Y253" s="92" t="s">
        <v>822</v>
      </c>
      <c r="Z253" s="92">
        <f t="shared" si="119"/>
        <v>1</v>
      </c>
      <c r="AA253" s="92" t="str">
        <f t="shared" si="105"/>
        <v>H111R16 - 1</v>
      </c>
      <c r="AB253" s="60">
        <f t="shared" si="114"/>
        <v>5</v>
      </c>
      <c r="AC253" s="60">
        <f t="shared" si="115"/>
        <v>5</v>
      </c>
      <c r="AD253" s="60" t="str">
        <f t="shared" si="113"/>
        <v>H111R16.</v>
      </c>
      <c r="AE253" s="60" t="str">
        <f t="shared" si="116"/>
        <v>H111R16</v>
      </c>
      <c r="AF253" s="69"/>
      <c r="AG253" s="69"/>
      <c r="AH253" s="69"/>
    </row>
    <row r="254" spans="1:41" s="2" customFormat="1" ht="211.5" customHeight="1" x14ac:dyDescent="0.2">
      <c r="A254" s="79"/>
      <c r="B254" s="90">
        <v>253</v>
      </c>
      <c r="C254" s="124"/>
      <c r="D254" s="125">
        <v>1802001</v>
      </c>
      <c r="E254" s="95" t="s">
        <v>1939</v>
      </c>
      <c r="F254" s="115" t="s">
        <v>694</v>
      </c>
      <c r="G254" s="115" t="s">
        <v>1474</v>
      </c>
      <c r="H254" s="115" t="s">
        <v>1470</v>
      </c>
      <c r="I254" s="118" t="s">
        <v>1475</v>
      </c>
      <c r="J254" s="90">
        <v>1</v>
      </c>
      <c r="K254" s="116">
        <v>43040</v>
      </c>
      <c r="L254" s="116">
        <v>43250</v>
      </c>
      <c r="M254" s="117">
        <f t="shared" si="117"/>
        <v>30</v>
      </c>
      <c r="N254" s="90" t="s">
        <v>1406</v>
      </c>
      <c r="O254" s="85">
        <v>1</v>
      </c>
      <c r="P254" s="90"/>
      <c r="Q254" s="88">
        <f t="shared" si="109"/>
        <v>100</v>
      </c>
      <c r="R254" s="89">
        <f t="shared" si="110"/>
        <v>30</v>
      </c>
      <c r="S254" s="89">
        <f t="shared" si="111"/>
        <v>30</v>
      </c>
      <c r="T254" s="89">
        <f t="shared" si="112"/>
        <v>30</v>
      </c>
      <c r="U254" s="90" t="str">
        <f t="shared" si="106"/>
        <v>NO</v>
      </c>
      <c r="V254" s="91" t="str">
        <f t="shared" si="107"/>
        <v>CUMPLIDO</v>
      </c>
      <c r="W254" s="91" t="str">
        <f t="shared" si="118"/>
        <v/>
      </c>
      <c r="X254" s="92" t="s">
        <v>711</v>
      </c>
      <c r="Y254" s="92" t="s">
        <v>822</v>
      </c>
      <c r="Z254" s="92">
        <f t="shared" si="119"/>
        <v>2</v>
      </c>
      <c r="AA254" s="92" t="str">
        <f t="shared" ref="AA254:AA318" si="120">CONCATENATE(Y254," - ",Z254)</f>
        <v>H111R16 - 2</v>
      </c>
      <c r="AB254" s="60">
        <f t="shared" si="114"/>
        <v>5</v>
      </c>
      <c r="AC254" s="60">
        <f t="shared" si="115"/>
        <v>5</v>
      </c>
      <c r="AD254" s="60" t="str">
        <f t="shared" si="113"/>
        <v>H111R16.</v>
      </c>
      <c r="AE254" s="60" t="str">
        <f t="shared" si="116"/>
        <v>H111R16</v>
      </c>
      <c r="AF254" s="69"/>
      <c r="AG254" s="69"/>
      <c r="AH254" s="69"/>
    </row>
    <row r="255" spans="1:41" s="2" customFormat="1" ht="249.95" customHeight="1" x14ac:dyDescent="0.2">
      <c r="A255" s="79">
        <v>227</v>
      </c>
      <c r="B255" s="90">
        <v>254</v>
      </c>
      <c r="C255" s="109" t="s">
        <v>2528</v>
      </c>
      <c r="D255" s="101">
        <v>1802001</v>
      </c>
      <c r="E255" s="95" t="s">
        <v>695</v>
      </c>
      <c r="F255" s="115" t="s">
        <v>696</v>
      </c>
      <c r="G255" s="103" t="s">
        <v>1716</v>
      </c>
      <c r="H255" s="103" t="s">
        <v>1717</v>
      </c>
      <c r="I255" s="105" t="s">
        <v>61</v>
      </c>
      <c r="J255" s="79">
        <v>3</v>
      </c>
      <c r="K255" s="86">
        <v>43040</v>
      </c>
      <c r="L255" s="86">
        <v>43342</v>
      </c>
      <c r="M255" s="87">
        <f>(+L255-K255)/7</f>
        <v>43.142857142857146</v>
      </c>
      <c r="N255" s="87" t="s">
        <v>23</v>
      </c>
      <c r="O255" s="108">
        <v>3</v>
      </c>
      <c r="P255" s="79"/>
      <c r="Q255" s="88">
        <f t="shared" si="109"/>
        <v>100</v>
      </c>
      <c r="R255" s="89">
        <f t="shared" si="110"/>
        <v>43.142857142857146</v>
      </c>
      <c r="S255" s="89">
        <f t="shared" si="111"/>
        <v>43.142857142857146</v>
      </c>
      <c r="T255" s="89">
        <f t="shared" si="112"/>
        <v>43.142857142857146</v>
      </c>
      <c r="U255" s="90" t="str">
        <f t="shared" si="106"/>
        <v>SI</v>
      </c>
      <c r="V255" s="91" t="str">
        <f t="shared" si="107"/>
        <v>CUMPLIDO</v>
      </c>
      <c r="W255" s="91" t="str">
        <f t="shared" si="118"/>
        <v>CUMPLIDO</v>
      </c>
      <c r="X255" s="92" t="s">
        <v>711</v>
      </c>
      <c r="Y255" s="92" t="s">
        <v>823</v>
      </c>
      <c r="Z255" s="92">
        <f t="shared" si="119"/>
        <v>1</v>
      </c>
      <c r="AA255" s="92" t="str">
        <f t="shared" si="120"/>
        <v>H112R16 - 1</v>
      </c>
      <c r="AB255" s="60">
        <f t="shared" si="114"/>
        <v>5</v>
      </c>
      <c r="AC255" s="60">
        <f t="shared" si="115"/>
        <v>5</v>
      </c>
      <c r="AD255" s="60" t="str">
        <f t="shared" si="113"/>
        <v>H112R16.</v>
      </c>
      <c r="AE255" s="60" t="str">
        <f t="shared" si="116"/>
        <v>H112R16</v>
      </c>
      <c r="AF255" s="68"/>
      <c r="AG255" s="68"/>
      <c r="AH255" s="68"/>
      <c r="AI255" s="15"/>
      <c r="AJ255" s="15"/>
      <c r="AK255" s="15"/>
      <c r="AL255" s="15"/>
      <c r="AM255" s="15"/>
      <c r="AN255" s="15"/>
      <c r="AO255" s="15"/>
    </row>
    <row r="256" spans="1:41" s="2" customFormat="1" ht="249.95" customHeight="1" x14ac:dyDescent="0.2">
      <c r="A256" s="79">
        <v>228</v>
      </c>
      <c r="B256" s="90">
        <v>255</v>
      </c>
      <c r="C256" s="109" t="s">
        <v>2528</v>
      </c>
      <c r="D256" s="101">
        <v>1802001</v>
      </c>
      <c r="E256" s="95" t="s">
        <v>2001</v>
      </c>
      <c r="F256" s="115" t="s">
        <v>697</v>
      </c>
      <c r="G256" s="103" t="s">
        <v>1718</v>
      </c>
      <c r="H256" s="103" t="s">
        <v>1718</v>
      </c>
      <c r="I256" s="105" t="s">
        <v>61</v>
      </c>
      <c r="J256" s="79">
        <v>3</v>
      </c>
      <c r="K256" s="86">
        <v>43040</v>
      </c>
      <c r="L256" s="86">
        <v>43342</v>
      </c>
      <c r="M256" s="87">
        <f>(+L256-K256)/7</f>
        <v>43.142857142857146</v>
      </c>
      <c r="N256" s="87" t="s">
        <v>2244</v>
      </c>
      <c r="O256" s="108">
        <v>3</v>
      </c>
      <c r="P256" s="129"/>
      <c r="Q256" s="88">
        <f t="shared" si="109"/>
        <v>100</v>
      </c>
      <c r="R256" s="89">
        <f t="shared" si="110"/>
        <v>43.142857142857146</v>
      </c>
      <c r="S256" s="89">
        <f t="shared" si="111"/>
        <v>43.142857142857146</v>
      </c>
      <c r="T256" s="89">
        <f t="shared" si="112"/>
        <v>43.142857142857146</v>
      </c>
      <c r="U256" s="90" t="str">
        <f t="shared" si="106"/>
        <v>SI</v>
      </c>
      <c r="V256" s="91" t="str">
        <f t="shared" si="107"/>
        <v>CUMPLIDO</v>
      </c>
      <c r="W256" s="91" t="str">
        <f t="shared" si="118"/>
        <v>CUMPLIDO</v>
      </c>
      <c r="X256" s="92" t="s">
        <v>711</v>
      </c>
      <c r="Y256" s="92" t="s">
        <v>824</v>
      </c>
      <c r="Z256" s="92">
        <f t="shared" si="119"/>
        <v>1</v>
      </c>
      <c r="AA256" s="92" t="str">
        <f t="shared" si="120"/>
        <v>H113R16 - 1</v>
      </c>
      <c r="AB256" s="60">
        <f t="shared" si="114"/>
        <v>5</v>
      </c>
      <c r="AC256" s="60">
        <f t="shared" si="115"/>
        <v>5</v>
      </c>
      <c r="AD256" s="60" t="str">
        <f t="shared" si="113"/>
        <v>H113R16.</v>
      </c>
      <c r="AE256" s="60" t="str">
        <f t="shared" si="116"/>
        <v>H113R16</v>
      </c>
      <c r="AF256" s="68"/>
      <c r="AG256" s="68"/>
      <c r="AH256" s="68"/>
      <c r="AI256" s="15"/>
      <c r="AJ256" s="15"/>
      <c r="AK256" s="15"/>
      <c r="AL256" s="15"/>
      <c r="AM256" s="15"/>
      <c r="AN256" s="15"/>
      <c r="AO256" s="15"/>
    </row>
    <row r="257" spans="1:41" s="2" customFormat="1" ht="213.75" customHeight="1" x14ac:dyDescent="0.2">
      <c r="A257" s="79">
        <v>229</v>
      </c>
      <c r="B257" s="90">
        <v>256</v>
      </c>
      <c r="C257" s="109" t="s">
        <v>2528</v>
      </c>
      <c r="D257" s="101">
        <v>1802002</v>
      </c>
      <c r="E257" s="95" t="s">
        <v>1719</v>
      </c>
      <c r="F257" s="115" t="s">
        <v>698</v>
      </c>
      <c r="G257" s="103" t="s">
        <v>2085</v>
      </c>
      <c r="H257" s="103" t="s">
        <v>1721</v>
      </c>
      <c r="I257" s="105" t="s">
        <v>61</v>
      </c>
      <c r="J257" s="79">
        <v>3</v>
      </c>
      <c r="K257" s="86">
        <v>43040</v>
      </c>
      <c r="L257" s="86">
        <v>43342</v>
      </c>
      <c r="M257" s="87">
        <f t="shared" ref="M257:M263" si="121">(+L257-K257)/7</f>
        <v>43.142857142857146</v>
      </c>
      <c r="N257" s="79" t="s">
        <v>23</v>
      </c>
      <c r="O257" s="108">
        <v>3</v>
      </c>
      <c r="P257" s="79"/>
      <c r="Q257" s="88">
        <f t="shared" si="109"/>
        <v>100</v>
      </c>
      <c r="R257" s="89">
        <f t="shared" si="110"/>
        <v>43.142857142857146</v>
      </c>
      <c r="S257" s="89">
        <f t="shared" si="111"/>
        <v>43.142857142857146</v>
      </c>
      <c r="T257" s="89">
        <f t="shared" si="112"/>
        <v>43.142857142857146</v>
      </c>
      <c r="U257" s="90" t="str">
        <f t="shared" si="106"/>
        <v>SI</v>
      </c>
      <c r="V257" s="91" t="str">
        <f t="shared" si="107"/>
        <v>CUMPLIDO</v>
      </c>
      <c r="W257" s="91" t="str">
        <f t="shared" si="118"/>
        <v>CUMPLIDO</v>
      </c>
      <c r="X257" s="92" t="s">
        <v>711</v>
      </c>
      <c r="Y257" s="92" t="s">
        <v>825</v>
      </c>
      <c r="Z257" s="92">
        <f t="shared" si="119"/>
        <v>1</v>
      </c>
      <c r="AA257" s="92" t="str">
        <f t="shared" si="120"/>
        <v>H114R16 - 1</v>
      </c>
      <c r="AB257" s="60">
        <f t="shared" si="114"/>
        <v>5</v>
      </c>
      <c r="AC257" s="60">
        <f t="shared" si="115"/>
        <v>5</v>
      </c>
      <c r="AD257" s="60" t="str">
        <f t="shared" si="113"/>
        <v xml:space="preserve">
H114R16.</v>
      </c>
      <c r="AE257" s="60" t="str">
        <f t="shared" si="116"/>
        <v xml:space="preserve">
H114R16</v>
      </c>
      <c r="AF257" s="68"/>
      <c r="AG257" s="68"/>
      <c r="AH257" s="68"/>
      <c r="AI257" s="15"/>
      <c r="AJ257" s="15"/>
      <c r="AK257" s="15"/>
      <c r="AL257" s="15"/>
      <c r="AM257" s="15"/>
      <c r="AN257" s="15"/>
      <c r="AO257" s="15"/>
    </row>
    <row r="258" spans="1:41" s="2" customFormat="1" ht="240" customHeight="1" x14ac:dyDescent="0.2">
      <c r="A258" s="79"/>
      <c r="B258" s="90">
        <v>257</v>
      </c>
      <c r="C258" s="109"/>
      <c r="D258" s="101">
        <v>1802002</v>
      </c>
      <c r="E258" s="95" t="s">
        <v>1720</v>
      </c>
      <c r="F258" s="115" t="s">
        <v>698</v>
      </c>
      <c r="G258" s="103" t="s">
        <v>2089</v>
      </c>
      <c r="H258" s="103" t="s">
        <v>1722</v>
      </c>
      <c r="I258" s="105" t="s">
        <v>2002</v>
      </c>
      <c r="J258" s="79">
        <v>1</v>
      </c>
      <c r="K258" s="86">
        <v>43040</v>
      </c>
      <c r="L258" s="86">
        <v>43099</v>
      </c>
      <c r="M258" s="87">
        <f t="shared" si="121"/>
        <v>8.4285714285714288</v>
      </c>
      <c r="N258" s="79" t="s">
        <v>23</v>
      </c>
      <c r="O258" s="85">
        <v>1</v>
      </c>
      <c r="P258" s="79"/>
      <c r="Q258" s="88">
        <f t="shared" si="109"/>
        <v>100</v>
      </c>
      <c r="R258" s="89">
        <f t="shared" si="110"/>
        <v>8.4285714285714288</v>
      </c>
      <c r="S258" s="89">
        <f t="shared" si="111"/>
        <v>8.4285714285714288</v>
      </c>
      <c r="T258" s="89">
        <f t="shared" si="112"/>
        <v>8.4285714285714288</v>
      </c>
      <c r="U258" s="90" t="str">
        <f t="shared" si="106"/>
        <v>NO</v>
      </c>
      <c r="V258" s="91" t="str">
        <f t="shared" si="107"/>
        <v>CUMPLIDO</v>
      </c>
      <c r="W258" s="91" t="str">
        <f t="shared" si="118"/>
        <v/>
      </c>
      <c r="X258" s="92" t="s">
        <v>711</v>
      </c>
      <c r="Y258" s="92" t="s">
        <v>825</v>
      </c>
      <c r="Z258" s="92">
        <f t="shared" si="119"/>
        <v>2</v>
      </c>
      <c r="AA258" s="92" t="str">
        <f t="shared" si="120"/>
        <v>H114R16 - 2</v>
      </c>
      <c r="AB258" s="60">
        <f t="shared" si="114"/>
        <v>5</v>
      </c>
      <c r="AC258" s="60">
        <f t="shared" si="115"/>
        <v>5</v>
      </c>
      <c r="AD258" s="60" t="str">
        <f t="shared" si="113"/>
        <v xml:space="preserve">
H114R16.</v>
      </c>
      <c r="AE258" s="60" t="str">
        <f t="shared" si="116"/>
        <v xml:space="preserve">
H114R16</v>
      </c>
      <c r="AF258" s="68"/>
      <c r="AG258" s="68"/>
      <c r="AH258" s="68"/>
      <c r="AI258" s="15"/>
      <c r="AJ258" s="15"/>
      <c r="AK258" s="15"/>
      <c r="AL258" s="15"/>
      <c r="AM258" s="15"/>
      <c r="AN258" s="15"/>
      <c r="AO258" s="15"/>
    </row>
    <row r="259" spans="1:41" s="2" customFormat="1" ht="240" customHeight="1" x14ac:dyDescent="0.2">
      <c r="A259" s="79"/>
      <c r="B259" s="90">
        <v>258</v>
      </c>
      <c r="C259" s="124"/>
      <c r="D259" s="125">
        <v>1802002</v>
      </c>
      <c r="E259" s="95" t="s">
        <v>2087</v>
      </c>
      <c r="F259" s="115" t="s">
        <v>698</v>
      </c>
      <c r="G259" s="115" t="s">
        <v>2088</v>
      </c>
      <c r="H259" s="115" t="s">
        <v>2086</v>
      </c>
      <c r="I259" s="118" t="s">
        <v>9</v>
      </c>
      <c r="J259" s="90">
        <v>3</v>
      </c>
      <c r="K259" s="116">
        <v>43040</v>
      </c>
      <c r="L259" s="116">
        <v>43342</v>
      </c>
      <c r="M259" s="117">
        <f t="shared" si="121"/>
        <v>43.142857142857146</v>
      </c>
      <c r="N259" s="90" t="s">
        <v>2246</v>
      </c>
      <c r="O259" s="85">
        <v>3</v>
      </c>
      <c r="P259" s="90"/>
      <c r="Q259" s="130">
        <f>IF(O259/J259&gt;1,100,+O259/J259*100)</f>
        <v>100</v>
      </c>
      <c r="R259" s="89">
        <f>+M259*Q259/100</f>
        <v>43.142857142857146</v>
      </c>
      <c r="S259" s="89">
        <f>IF(L259&lt;=$AG$1,R259,0)</f>
        <v>43.142857142857146</v>
      </c>
      <c r="T259" s="89">
        <f>IF($AG$1&gt;=L259,M259,0)</f>
        <v>43.142857142857146</v>
      </c>
      <c r="U259" s="90" t="str">
        <f>IF(W259="CUMPLIDO","SI","NO")</f>
        <v>NO</v>
      </c>
      <c r="V259" s="91" t="str">
        <f t="shared" si="107"/>
        <v>CUMPLIDO</v>
      </c>
      <c r="W259" s="91" t="str">
        <f t="shared" si="118"/>
        <v/>
      </c>
      <c r="X259" s="92" t="s">
        <v>711</v>
      </c>
      <c r="Y259" s="92" t="s">
        <v>825</v>
      </c>
      <c r="Z259" s="92">
        <f t="shared" si="119"/>
        <v>3</v>
      </c>
      <c r="AA259" s="92" t="str">
        <f>CONCATENATE(Y259," - ",Z259)</f>
        <v>H114R16 - 3</v>
      </c>
      <c r="AB259" s="60">
        <f t="shared" si="114"/>
        <v>5</v>
      </c>
      <c r="AC259" s="60">
        <f t="shared" si="115"/>
        <v>5</v>
      </c>
      <c r="AD259" s="60" t="str">
        <f t="shared" si="113"/>
        <v xml:space="preserve">
H114R16.</v>
      </c>
      <c r="AE259" s="60" t="str">
        <f t="shared" si="116"/>
        <v xml:space="preserve">
H114R16</v>
      </c>
      <c r="AF259" s="69"/>
      <c r="AG259" s="69"/>
      <c r="AH259" s="69"/>
    </row>
    <row r="260" spans="1:41" s="2" customFormat="1" ht="249.95" customHeight="1" x14ac:dyDescent="0.2">
      <c r="A260" s="79">
        <v>230</v>
      </c>
      <c r="B260" s="90">
        <v>259</v>
      </c>
      <c r="C260" s="109" t="s">
        <v>2528</v>
      </c>
      <c r="D260" s="101">
        <v>1802002</v>
      </c>
      <c r="E260" s="95" t="s">
        <v>2091</v>
      </c>
      <c r="F260" s="115" t="s">
        <v>699</v>
      </c>
      <c r="G260" s="103" t="s">
        <v>2093</v>
      </c>
      <c r="H260" s="103" t="s">
        <v>2090</v>
      </c>
      <c r="I260" s="105" t="s">
        <v>61</v>
      </c>
      <c r="J260" s="79">
        <v>3</v>
      </c>
      <c r="K260" s="86">
        <v>43040</v>
      </c>
      <c r="L260" s="86">
        <v>43342</v>
      </c>
      <c r="M260" s="87">
        <f t="shared" si="121"/>
        <v>43.142857142857146</v>
      </c>
      <c r="N260" s="79" t="s">
        <v>23</v>
      </c>
      <c r="O260" s="108">
        <v>3</v>
      </c>
      <c r="P260" s="79"/>
      <c r="Q260" s="88">
        <f t="shared" ref="Q260:Q323" si="122">IF(O260/J260&gt;1,100,+O260/J260*100)</f>
        <v>100</v>
      </c>
      <c r="R260" s="89">
        <f t="shared" ref="R260:R323" si="123">+M260*Q260/100</f>
        <v>43.142857142857146</v>
      </c>
      <c r="S260" s="89">
        <f t="shared" ref="S260:S323" si="124">IF(L260&lt;=$AG$1,R260,0)</f>
        <v>43.142857142857146</v>
      </c>
      <c r="T260" s="89">
        <f t="shared" ref="T260:T323" si="125">IF($AG$1&gt;=L260,M260,0)</f>
        <v>43.142857142857146</v>
      </c>
      <c r="U260" s="90" t="str">
        <f t="shared" si="106"/>
        <v>SI</v>
      </c>
      <c r="V260" s="91" t="str">
        <f t="shared" si="107"/>
        <v>CUMPLIDO</v>
      </c>
      <c r="W260" s="91" t="str">
        <f t="shared" si="118"/>
        <v>CUMPLIDO</v>
      </c>
      <c r="X260" s="92" t="s">
        <v>711</v>
      </c>
      <c r="Y260" s="92" t="s">
        <v>826</v>
      </c>
      <c r="Z260" s="92">
        <f t="shared" si="119"/>
        <v>1</v>
      </c>
      <c r="AA260" s="92" t="str">
        <f t="shared" si="120"/>
        <v>H115R16 - 1</v>
      </c>
      <c r="AB260" s="60">
        <f t="shared" si="114"/>
        <v>5</v>
      </c>
      <c r="AC260" s="60">
        <f t="shared" si="115"/>
        <v>5</v>
      </c>
      <c r="AD260" s="60" t="str">
        <f t="shared" si="113"/>
        <v>H115R16.</v>
      </c>
      <c r="AE260" s="60" t="str">
        <f t="shared" si="116"/>
        <v>H115R16</v>
      </c>
      <c r="AF260" s="68"/>
      <c r="AG260" s="68"/>
      <c r="AH260" s="68"/>
      <c r="AI260" s="15"/>
      <c r="AJ260" s="15"/>
      <c r="AK260" s="15"/>
      <c r="AL260" s="15"/>
      <c r="AM260" s="15"/>
      <c r="AN260" s="15"/>
      <c r="AO260" s="15"/>
    </row>
    <row r="261" spans="1:41" s="2" customFormat="1" ht="249.95" customHeight="1" x14ac:dyDescent="0.2">
      <c r="A261" s="79"/>
      <c r="B261" s="90">
        <v>260</v>
      </c>
      <c r="C261" s="109"/>
      <c r="D261" s="101">
        <v>1802002</v>
      </c>
      <c r="E261" s="95" t="s">
        <v>2092</v>
      </c>
      <c r="F261" s="115" t="s">
        <v>699</v>
      </c>
      <c r="G261" s="103" t="s">
        <v>2094</v>
      </c>
      <c r="H261" s="103" t="s">
        <v>2086</v>
      </c>
      <c r="I261" s="105" t="s">
        <v>9</v>
      </c>
      <c r="J261" s="79">
        <v>3</v>
      </c>
      <c r="K261" s="86">
        <v>43040</v>
      </c>
      <c r="L261" s="86">
        <v>43342</v>
      </c>
      <c r="M261" s="87">
        <f t="shared" si="121"/>
        <v>43.142857142857146</v>
      </c>
      <c r="N261" s="79" t="s">
        <v>2246</v>
      </c>
      <c r="O261" s="85">
        <v>3</v>
      </c>
      <c r="P261" s="79"/>
      <c r="Q261" s="88">
        <f>IF(O261/J261&gt;1,100,+O261/J261*100)</f>
        <v>100</v>
      </c>
      <c r="R261" s="89">
        <f>+M261*Q261/100</f>
        <v>43.142857142857146</v>
      </c>
      <c r="S261" s="89">
        <f>IF(L261&lt;=$AG$1,R261,0)</f>
        <v>43.142857142857146</v>
      </c>
      <c r="T261" s="89">
        <f>IF($AG$1&gt;=L261,M261,0)</f>
        <v>43.142857142857146</v>
      </c>
      <c r="U261" s="90" t="str">
        <f>IF(W261="CUMPLIDO","SI","NO")</f>
        <v>NO</v>
      </c>
      <c r="V261" s="91" t="str">
        <f t="shared" ref="V261:V323" si="126">IF(Q261=100,"CUMPLIDO",IF(L261-$AG$1&lt;0,"VENCIDO",IF(L261-$AG$1&lt;=30,"PRÓXIMO A VENCER",IF(Q261&gt;0,"CON AVANCE","EN TERMINO"))))</f>
        <v>CUMPLIDO</v>
      </c>
      <c r="W261" s="91" t="str">
        <f t="shared" si="118"/>
        <v/>
      </c>
      <c r="X261" s="92" t="s">
        <v>711</v>
      </c>
      <c r="Y261" s="92" t="s">
        <v>826</v>
      </c>
      <c r="Z261" s="92">
        <f t="shared" si="119"/>
        <v>2</v>
      </c>
      <c r="AA261" s="92" t="str">
        <f t="shared" si="120"/>
        <v>H115R16 - 2</v>
      </c>
      <c r="AB261" s="60">
        <f t="shared" si="114"/>
        <v>5</v>
      </c>
      <c r="AC261" s="60">
        <f t="shared" si="115"/>
        <v>5</v>
      </c>
      <c r="AD261" s="60" t="str">
        <f t="shared" si="113"/>
        <v>H115R16.</v>
      </c>
      <c r="AE261" s="60" t="str">
        <f t="shared" si="116"/>
        <v>H115R16</v>
      </c>
      <c r="AF261" s="68"/>
      <c r="AG261" s="68"/>
      <c r="AH261" s="68"/>
      <c r="AI261" s="15"/>
      <c r="AJ261" s="15"/>
      <c r="AK261" s="15"/>
      <c r="AL261" s="15"/>
      <c r="AM261" s="15"/>
      <c r="AN261" s="15"/>
      <c r="AO261" s="15"/>
    </row>
    <row r="262" spans="1:41" s="2" customFormat="1" ht="249.95" customHeight="1" x14ac:dyDescent="0.2">
      <c r="A262" s="79">
        <v>231</v>
      </c>
      <c r="B262" s="90">
        <v>261</v>
      </c>
      <c r="C262" s="109" t="s">
        <v>2528</v>
      </c>
      <c r="D262" s="101">
        <v>1802002</v>
      </c>
      <c r="E262" s="95" t="s">
        <v>2212</v>
      </c>
      <c r="F262" s="115" t="s">
        <v>700</v>
      </c>
      <c r="G262" s="115" t="s">
        <v>2096</v>
      </c>
      <c r="H262" s="115" t="s">
        <v>2095</v>
      </c>
      <c r="I262" s="118" t="s">
        <v>9</v>
      </c>
      <c r="J262" s="90">
        <v>1</v>
      </c>
      <c r="K262" s="116">
        <v>43040</v>
      </c>
      <c r="L262" s="116">
        <v>43099</v>
      </c>
      <c r="M262" s="87">
        <f t="shared" si="121"/>
        <v>8.4285714285714288</v>
      </c>
      <c r="N262" s="79" t="s">
        <v>1104</v>
      </c>
      <c r="O262" s="85">
        <v>0.99</v>
      </c>
      <c r="P262" s="102" t="s">
        <v>2208</v>
      </c>
      <c r="Q262" s="88">
        <f t="shared" si="122"/>
        <v>99</v>
      </c>
      <c r="R262" s="89">
        <f t="shared" si="123"/>
        <v>8.3442857142857143</v>
      </c>
      <c r="S262" s="89">
        <f t="shared" si="124"/>
        <v>8.3442857142857143</v>
      </c>
      <c r="T262" s="89">
        <f t="shared" si="125"/>
        <v>8.4285714285714288</v>
      </c>
      <c r="U262" s="90" t="str">
        <f t="shared" ref="U262:U324" si="127">IF(W262="CUMPLIDO","SI","NO")</f>
        <v>NO</v>
      </c>
      <c r="V262" s="91" t="str">
        <f t="shared" si="126"/>
        <v>VENCIDO</v>
      </c>
      <c r="W262" s="91" t="str">
        <f t="shared" si="118"/>
        <v>VENCIDO</v>
      </c>
      <c r="X262" s="92" t="s">
        <v>711</v>
      </c>
      <c r="Y262" s="92" t="s">
        <v>827</v>
      </c>
      <c r="Z262" s="92">
        <f t="shared" si="119"/>
        <v>1</v>
      </c>
      <c r="AA262" s="92" t="str">
        <f t="shared" si="120"/>
        <v>H116R16 - 1</v>
      </c>
      <c r="AB262" s="60">
        <f t="shared" si="114"/>
        <v>1</v>
      </c>
      <c r="AC262" s="60">
        <f t="shared" si="115"/>
        <v>1</v>
      </c>
      <c r="AD262" s="60" t="str">
        <f t="shared" si="113"/>
        <v>H116R16.</v>
      </c>
      <c r="AE262" s="60" t="str">
        <f t="shared" si="116"/>
        <v>H116R16</v>
      </c>
      <c r="AF262" s="68"/>
      <c r="AG262" s="68"/>
      <c r="AH262" s="68"/>
      <c r="AI262" s="15"/>
      <c r="AJ262" s="15"/>
      <c r="AK262" s="15"/>
      <c r="AL262" s="15"/>
      <c r="AM262" s="15"/>
      <c r="AN262" s="15"/>
      <c r="AO262" s="15"/>
    </row>
    <row r="263" spans="1:41" s="2" customFormat="1" ht="249.95" customHeight="1" x14ac:dyDescent="0.2">
      <c r="A263" s="79">
        <v>232</v>
      </c>
      <c r="B263" s="90">
        <v>262</v>
      </c>
      <c r="C263" s="109" t="s">
        <v>2528</v>
      </c>
      <c r="D263" s="101">
        <v>1406100</v>
      </c>
      <c r="E263" s="95" t="s">
        <v>2211</v>
      </c>
      <c r="F263" s="115" t="s">
        <v>701</v>
      </c>
      <c r="G263" s="103" t="s">
        <v>1432</v>
      </c>
      <c r="H263" s="115" t="s">
        <v>1433</v>
      </c>
      <c r="I263" s="118" t="s">
        <v>9</v>
      </c>
      <c r="J263" s="90">
        <v>1</v>
      </c>
      <c r="K263" s="116">
        <v>43040</v>
      </c>
      <c r="L263" s="116">
        <v>43221</v>
      </c>
      <c r="M263" s="87">
        <f t="shared" si="121"/>
        <v>25.857142857142858</v>
      </c>
      <c r="N263" s="79" t="s">
        <v>1406</v>
      </c>
      <c r="O263" s="85">
        <v>1</v>
      </c>
      <c r="P263" s="79"/>
      <c r="Q263" s="88">
        <f t="shared" si="122"/>
        <v>100</v>
      </c>
      <c r="R263" s="89">
        <f t="shared" si="123"/>
        <v>25.857142857142858</v>
      </c>
      <c r="S263" s="89">
        <f t="shared" si="124"/>
        <v>25.857142857142858</v>
      </c>
      <c r="T263" s="89">
        <f t="shared" si="125"/>
        <v>25.857142857142858</v>
      </c>
      <c r="U263" s="90" t="str">
        <f t="shared" si="127"/>
        <v>SI</v>
      </c>
      <c r="V263" s="91" t="str">
        <f t="shared" si="126"/>
        <v>CUMPLIDO</v>
      </c>
      <c r="W263" s="91" t="str">
        <f t="shared" si="118"/>
        <v>CUMPLIDO</v>
      </c>
      <c r="X263" s="92" t="s">
        <v>711</v>
      </c>
      <c r="Y263" s="92" t="s">
        <v>828</v>
      </c>
      <c r="Z263" s="92">
        <f t="shared" si="119"/>
        <v>1</v>
      </c>
      <c r="AA263" s="92" t="str">
        <f t="shared" si="120"/>
        <v>H117R16 - 1</v>
      </c>
      <c r="AB263" s="60">
        <f t="shared" si="114"/>
        <v>5</v>
      </c>
      <c r="AC263" s="60">
        <f t="shared" si="115"/>
        <v>5</v>
      </c>
      <c r="AD263" s="60" t="str">
        <f t="shared" si="113"/>
        <v>H117R16.</v>
      </c>
      <c r="AE263" s="60" t="str">
        <f t="shared" si="116"/>
        <v>H117R16</v>
      </c>
      <c r="AF263" s="68"/>
      <c r="AG263" s="68"/>
      <c r="AH263" s="68"/>
      <c r="AI263" s="15"/>
      <c r="AJ263" s="15"/>
      <c r="AK263" s="15"/>
      <c r="AL263" s="15"/>
      <c r="AM263" s="15"/>
      <c r="AN263" s="15"/>
      <c r="AO263" s="15"/>
    </row>
    <row r="264" spans="1:41" s="2" customFormat="1" ht="249.95" customHeight="1" x14ac:dyDescent="0.2">
      <c r="A264" s="79">
        <v>233</v>
      </c>
      <c r="B264" s="90">
        <v>263</v>
      </c>
      <c r="C264" s="109" t="s">
        <v>2528</v>
      </c>
      <c r="D264" s="101">
        <v>1801002</v>
      </c>
      <c r="E264" s="95" t="s">
        <v>1138</v>
      </c>
      <c r="F264" s="115" t="s">
        <v>702</v>
      </c>
      <c r="G264" s="103" t="s">
        <v>1438</v>
      </c>
      <c r="H264" s="115" t="s">
        <v>1047</v>
      </c>
      <c r="I264" s="118" t="s">
        <v>61</v>
      </c>
      <c r="J264" s="90">
        <v>4</v>
      </c>
      <c r="K264" s="116">
        <v>43040</v>
      </c>
      <c r="L264" s="116">
        <v>43403</v>
      </c>
      <c r="M264" s="117">
        <f t="shared" si="117"/>
        <v>51.857142857142854</v>
      </c>
      <c r="N264" s="79" t="s">
        <v>1038</v>
      </c>
      <c r="O264" s="85">
        <v>4</v>
      </c>
      <c r="P264" s="79" t="s">
        <v>2619</v>
      </c>
      <c r="Q264" s="88">
        <f t="shared" si="122"/>
        <v>100</v>
      </c>
      <c r="R264" s="89">
        <f t="shared" si="123"/>
        <v>51.857142857142854</v>
      </c>
      <c r="S264" s="89">
        <f t="shared" si="124"/>
        <v>51.857142857142854</v>
      </c>
      <c r="T264" s="89">
        <f t="shared" si="125"/>
        <v>51.857142857142854</v>
      </c>
      <c r="U264" s="90" t="str">
        <f t="shared" si="127"/>
        <v>SI</v>
      </c>
      <c r="V264" s="91" t="str">
        <f t="shared" si="126"/>
        <v>CUMPLIDO</v>
      </c>
      <c r="W264" s="91" t="str">
        <f t="shared" si="118"/>
        <v>CUMPLIDO</v>
      </c>
      <c r="X264" s="92" t="s">
        <v>711</v>
      </c>
      <c r="Y264" s="92" t="s">
        <v>829</v>
      </c>
      <c r="Z264" s="92">
        <f t="shared" si="119"/>
        <v>1</v>
      </c>
      <c r="AA264" s="92" t="str">
        <f t="shared" si="120"/>
        <v>H118R16 - 1</v>
      </c>
      <c r="AB264" s="60">
        <f t="shared" si="114"/>
        <v>5</v>
      </c>
      <c r="AC264" s="60">
        <f t="shared" si="115"/>
        <v>5</v>
      </c>
      <c r="AD264" s="60" t="str">
        <f t="shared" si="113"/>
        <v>H118R16.</v>
      </c>
      <c r="AE264" s="60" t="str">
        <f t="shared" si="116"/>
        <v>H118R16</v>
      </c>
      <c r="AF264" s="68"/>
      <c r="AG264" s="68"/>
      <c r="AH264" s="68"/>
      <c r="AI264" s="15"/>
      <c r="AJ264" s="15"/>
      <c r="AK264" s="15"/>
      <c r="AL264" s="15"/>
      <c r="AM264" s="15"/>
      <c r="AN264" s="15"/>
      <c r="AO264" s="15"/>
    </row>
    <row r="265" spans="1:41" s="2" customFormat="1" ht="249.95" customHeight="1" x14ac:dyDescent="0.2">
      <c r="A265" s="79"/>
      <c r="B265" s="90">
        <v>264</v>
      </c>
      <c r="C265" s="109"/>
      <c r="D265" s="101">
        <v>1801002</v>
      </c>
      <c r="E265" s="95" t="s">
        <v>1434</v>
      </c>
      <c r="F265" s="115" t="s">
        <v>702</v>
      </c>
      <c r="G265" s="103" t="s">
        <v>1437</v>
      </c>
      <c r="H265" s="115" t="s">
        <v>1435</v>
      </c>
      <c r="I265" s="118" t="s">
        <v>1116</v>
      </c>
      <c r="J265" s="90">
        <v>1</v>
      </c>
      <c r="K265" s="116">
        <v>43040</v>
      </c>
      <c r="L265" s="116">
        <v>43099</v>
      </c>
      <c r="M265" s="117">
        <f t="shared" si="117"/>
        <v>8.4285714285714288</v>
      </c>
      <c r="N265" s="79" t="s">
        <v>1406</v>
      </c>
      <c r="O265" s="85">
        <v>1</v>
      </c>
      <c r="P265" s="79"/>
      <c r="Q265" s="88">
        <f t="shared" si="122"/>
        <v>100</v>
      </c>
      <c r="R265" s="89">
        <f t="shared" si="123"/>
        <v>8.4285714285714288</v>
      </c>
      <c r="S265" s="89">
        <f t="shared" si="124"/>
        <v>8.4285714285714288</v>
      </c>
      <c r="T265" s="89">
        <f t="shared" si="125"/>
        <v>8.4285714285714288</v>
      </c>
      <c r="U265" s="90" t="str">
        <f t="shared" si="127"/>
        <v>NO</v>
      </c>
      <c r="V265" s="91" t="str">
        <f t="shared" si="126"/>
        <v>CUMPLIDO</v>
      </c>
      <c r="W265" s="91" t="str">
        <f t="shared" si="118"/>
        <v/>
      </c>
      <c r="X265" s="92" t="s">
        <v>711</v>
      </c>
      <c r="Y265" s="92" t="s">
        <v>829</v>
      </c>
      <c r="Z265" s="92">
        <f t="shared" si="119"/>
        <v>2</v>
      </c>
      <c r="AA265" s="92" t="str">
        <f t="shared" si="120"/>
        <v>H118R16 - 2</v>
      </c>
      <c r="AB265" s="60">
        <f t="shared" si="114"/>
        <v>5</v>
      </c>
      <c r="AC265" s="60">
        <f t="shared" si="115"/>
        <v>5</v>
      </c>
      <c r="AD265" s="60" t="str">
        <f t="shared" ref="AD265:AD328" si="128">IF(A265&lt;&gt;"",MID(E265,1,FIND(" ",E265,1)-1),AD264)</f>
        <v>H118R16.</v>
      </c>
      <c r="AE265" s="60" t="str">
        <f t="shared" si="116"/>
        <v>H118R16</v>
      </c>
      <c r="AF265" s="68"/>
      <c r="AG265" s="68"/>
      <c r="AH265" s="68"/>
      <c r="AI265" s="15"/>
      <c r="AJ265" s="15"/>
      <c r="AK265" s="15"/>
      <c r="AL265" s="15"/>
      <c r="AM265" s="15"/>
      <c r="AN265" s="15"/>
      <c r="AO265" s="15"/>
    </row>
    <row r="266" spans="1:41" s="2" customFormat="1" ht="249.95" customHeight="1" x14ac:dyDescent="0.2">
      <c r="A266" s="79"/>
      <c r="B266" s="90">
        <v>265</v>
      </c>
      <c r="C266" s="109"/>
      <c r="D266" s="101">
        <v>1801002</v>
      </c>
      <c r="E266" s="95" t="s">
        <v>1439</v>
      </c>
      <c r="F266" s="115" t="s">
        <v>702</v>
      </c>
      <c r="G266" s="103" t="s">
        <v>1436</v>
      </c>
      <c r="H266" s="115" t="s">
        <v>1139</v>
      </c>
      <c r="I266" s="118" t="s">
        <v>1116</v>
      </c>
      <c r="J266" s="90">
        <v>1</v>
      </c>
      <c r="K266" s="116">
        <v>43040</v>
      </c>
      <c r="L266" s="116">
        <v>43189</v>
      </c>
      <c r="M266" s="117">
        <f t="shared" si="117"/>
        <v>21.285714285714285</v>
      </c>
      <c r="N266" s="79" t="s">
        <v>1104</v>
      </c>
      <c r="O266" s="85">
        <v>1</v>
      </c>
      <c r="P266" s="79"/>
      <c r="Q266" s="88">
        <f t="shared" si="122"/>
        <v>100</v>
      </c>
      <c r="R266" s="89">
        <f t="shared" si="123"/>
        <v>21.285714285714285</v>
      </c>
      <c r="S266" s="89">
        <f t="shared" si="124"/>
        <v>21.285714285714285</v>
      </c>
      <c r="T266" s="89">
        <f t="shared" si="125"/>
        <v>21.285714285714285</v>
      </c>
      <c r="U266" s="90" t="str">
        <f t="shared" si="127"/>
        <v>NO</v>
      </c>
      <c r="V266" s="91" t="str">
        <f t="shared" si="126"/>
        <v>CUMPLIDO</v>
      </c>
      <c r="W266" s="91" t="str">
        <f t="shared" si="118"/>
        <v/>
      </c>
      <c r="X266" s="92" t="s">
        <v>711</v>
      </c>
      <c r="Y266" s="92" t="s">
        <v>829</v>
      </c>
      <c r="Z266" s="92">
        <f t="shared" si="119"/>
        <v>3</v>
      </c>
      <c r="AA266" s="92" t="str">
        <f t="shared" si="120"/>
        <v>H118R16 - 3</v>
      </c>
      <c r="AB266" s="60">
        <f t="shared" si="114"/>
        <v>5</v>
      </c>
      <c r="AC266" s="60">
        <f t="shared" si="115"/>
        <v>5</v>
      </c>
      <c r="AD266" s="60" t="str">
        <f t="shared" si="128"/>
        <v>H118R16.</v>
      </c>
      <c r="AE266" s="60" t="str">
        <f t="shared" si="116"/>
        <v>H118R16</v>
      </c>
      <c r="AF266" s="68"/>
      <c r="AG266" s="68"/>
      <c r="AH266" s="68"/>
      <c r="AI266" s="15"/>
      <c r="AJ266" s="15"/>
      <c r="AK266" s="15"/>
      <c r="AL266" s="15"/>
      <c r="AM266" s="15"/>
      <c r="AN266" s="15"/>
      <c r="AO266" s="15"/>
    </row>
    <row r="267" spans="1:41" s="2" customFormat="1" ht="249.95" customHeight="1" x14ac:dyDescent="0.2">
      <c r="A267" s="79">
        <v>234</v>
      </c>
      <c r="B267" s="90">
        <v>266</v>
      </c>
      <c r="C267" s="109" t="s">
        <v>2528</v>
      </c>
      <c r="D267" s="101">
        <v>1406100</v>
      </c>
      <c r="E267" s="95" t="s">
        <v>2213</v>
      </c>
      <c r="F267" s="115" t="s">
        <v>703</v>
      </c>
      <c r="G267" s="115" t="s">
        <v>1440</v>
      </c>
      <c r="H267" s="115" t="s">
        <v>1441</v>
      </c>
      <c r="I267" s="118" t="s">
        <v>9</v>
      </c>
      <c r="J267" s="90">
        <v>1</v>
      </c>
      <c r="K267" s="116">
        <v>43040</v>
      </c>
      <c r="L267" s="116">
        <v>43250</v>
      </c>
      <c r="M267" s="117">
        <f t="shared" si="117"/>
        <v>30</v>
      </c>
      <c r="N267" s="79" t="s">
        <v>1406</v>
      </c>
      <c r="O267" s="85">
        <v>1</v>
      </c>
      <c r="P267" s="79"/>
      <c r="Q267" s="88">
        <f t="shared" si="122"/>
        <v>100</v>
      </c>
      <c r="R267" s="89">
        <f t="shared" si="123"/>
        <v>30</v>
      </c>
      <c r="S267" s="89">
        <f t="shared" si="124"/>
        <v>30</v>
      </c>
      <c r="T267" s="89">
        <f t="shared" si="125"/>
        <v>30</v>
      </c>
      <c r="U267" s="90" t="str">
        <f t="shared" si="127"/>
        <v>SI</v>
      </c>
      <c r="V267" s="91" t="str">
        <f t="shared" si="126"/>
        <v>CUMPLIDO</v>
      </c>
      <c r="W267" s="91" t="str">
        <f t="shared" si="118"/>
        <v>CUMPLIDO</v>
      </c>
      <c r="X267" s="92" t="str">
        <f>$X264</f>
        <v>R2016</v>
      </c>
      <c r="Y267" s="92" t="s">
        <v>830</v>
      </c>
      <c r="Z267" s="92">
        <f t="shared" si="119"/>
        <v>1</v>
      </c>
      <c r="AA267" s="92" t="str">
        <f t="shared" si="120"/>
        <v>H119R16 - 1</v>
      </c>
      <c r="AB267" s="60">
        <f t="shared" ref="AB267:AB330" si="129">IF(V267="VENCIDO",1,IF(V267="PRÓXIMO A VENCER",2,IF(V267="EN TERMINO",3,IF(V267="CON AVANCE",4,IF(V267="CUMPLIDO",5,)))))</f>
        <v>5</v>
      </c>
      <c r="AC267" s="60">
        <f t="shared" ref="AC267:AC330" si="130">IF(Z268=Z267+1,MIN(AB267,AC268),AB267)</f>
        <v>5</v>
      </c>
      <c r="AD267" s="60" t="str">
        <f t="shared" si="128"/>
        <v>H119R16.</v>
      </c>
      <c r="AE267" s="60" t="str">
        <f t="shared" si="116"/>
        <v>H119R16</v>
      </c>
      <c r="AF267" s="68"/>
      <c r="AG267" s="68"/>
      <c r="AH267" s="68"/>
      <c r="AI267" s="15"/>
      <c r="AJ267" s="15"/>
      <c r="AK267" s="15"/>
      <c r="AL267" s="15"/>
      <c r="AM267" s="15"/>
      <c r="AN267" s="15"/>
      <c r="AO267" s="15"/>
    </row>
    <row r="268" spans="1:41" s="2" customFormat="1" ht="249.95" customHeight="1" x14ac:dyDescent="0.2">
      <c r="A268" s="79">
        <v>235</v>
      </c>
      <c r="B268" s="90">
        <v>267</v>
      </c>
      <c r="C268" s="109" t="s">
        <v>2528</v>
      </c>
      <c r="D268" s="101">
        <v>1801002</v>
      </c>
      <c r="E268" s="95" t="s">
        <v>1443</v>
      </c>
      <c r="F268" s="115" t="s">
        <v>704</v>
      </c>
      <c r="G268" s="115" t="s">
        <v>1444</v>
      </c>
      <c r="H268" s="115" t="s">
        <v>1435</v>
      </c>
      <c r="I268" s="118" t="s">
        <v>1116</v>
      </c>
      <c r="J268" s="90">
        <v>1</v>
      </c>
      <c r="K268" s="116">
        <v>43040</v>
      </c>
      <c r="L268" s="116">
        <v>43388</v>
      </c>
      <c r="M268" s="117">
        <f t="shared" si="117"/>
        <v>49.714285714285715</v>
      </c>
      <c r="N268" s="79" t="s">
        <v>1406</v>
      </c>
      <c r="O268" s="85">
        <v>1</v>
      </c>
      <c r="P268" s="79"/>
      <c r="Q268" s="88">
        <f t="shared" si="122"/>
        <v>100</v>
      </c>
      <c r="R268" s="89">
        <f t="shared" si="123"/>
        <v>49.714285714285715</v>
      </c>
      <c r="S268" s="89">
        <f t="shared" si="124"/>
        <v>49.714285714285715</v>
      </c>
      <c r="T268" s="89">
        <f t="shared" si="125"/>
        <v>49.714285714285715</v>
      </c>
      <c r="U268" s="90" t="str">
        <f t="shared" si="127"/>
        <v>SI</v>
      </c>
      <c r="V268" s="91" t="str">
        <f t="shared" si="126"/>
        <v>CUMPLIDO</v>
      </c>
      <c r="W268" s="91" t="str">
        <f t="shared" si="118"/>
        <v>CUMPLIDO</v>
      </c>
      <c r="X268" s="92" t="s">
        <v>711</v>
      </c>
      <c r="Y268" s="92" t="s">
        <v>831</v>
      </c>
      <c r="Z268" s="92">
        <f t="shared" si="119"/>
        <v>1</v>
      </c>
      <c r="AA268" s="92" t="str">
        <f t="shared" si="120"/>
        <v>H120R16 - 1</v>
      </c>
      <c r="AB268" s="60">
        <f t="shared" si="129"/>
        <v>5</v>
      </c>
      <c r="AC268" s="60">
        <f t="shared" si="130"/>
        <v>5</v>
      </c>
      <c r="AD268" s="60" t="str">
        <f t="shared" si="128"/>
        <v>H120R16.</v>
      </c>
      <c r="AE268" s="60" t="str">
        <f t="shared" ref="AE268:AE331" si="131">IFERROR(MID(AD268,1,FIND(".",AD268,1)-1),AD268)</f>
        <v>H120R16</v>
      </c>
      <c r="AF268" s="68"/>
      <c r="AG268" s="68"/>
      <c r="AH268" s="68"/>
      <c r="AI268" s="15"/>
      <c r="AJ268" s="15"/>
      <c r="AK268" s="15"/>
      <c r="AL268" s="15"/>
      <c r="AM268" s="15"/>
      <c r="AN268" s="15"/>
      <c r="AO268" s="15"/>
    </row>
    <row r="269" spans="1:41" s="2" customFormat="1" ht="249.95" customHeight="1" x14ac:dyDescent="0.2">
      <c r="A269" s="79"/>
      <c r="B269" s="90">
        <v>268</v>
      </c>
      <c r="C269" s="109"/>
      <c r="D269" s="101">
        <v>1801002</v>
      </c>
      <c r="E269" s="95" t="s">
        <v>1445</v>
      </c>
      <c r="F269" s="115" t="s">
        <v>704</v>
      </c>
      <c r="G269" s="115" t="s">
        <v>1442</v>
      </c>
      <c r="H269" s="115" t="s">
        <v>1140</v>
      </c>
      <c r="I269" s="118" t="s">
        <v>1141</v>
      </c>
      <c r="J269" s="90">
        <v>1</v>
      </c>
      <c r="K269" s="116">
        <v>43040</v>
      </c>
      <c r="L269" s="116">
        <v>43099</v>
      </c>
      <c r="M269" s="117">
        <f t="shared" si="117"/>
        <v>8.4285714285714288</v>
      </c>
      <c r="N269" s="79" t="s">
        <v>1104</v>
      </c>
      <c r="O269" s="85">
        <v>1</v>
      </c>
      <c r="P269" s="79"/>
      <c r="Q269" s="88">
        <f t="shared" si="122"/>
        <v>100</v>
      </c>
      <c r="R269" s="89">
        <f t="shared" si="123"/>
        <v>8.4285714285714288</v>
      </c>
      <c r="S269" s="89">
        <f t="shared" si="124"/>
        <v>8.4285714285714288</v>
      </c>
      <c r="T269" s="89">
        <f t="shared" si="125"/>
        <v>8.4285714285714288</v>
      </c>
      <c r="U269" s="90" t="str">
        <f t="shared" si="127"/>
        <v>NO</v>
      </c>
      <c r="V269" s="91" t="str">
        <f t="shared" si="126"/>
        <v>CUMPLIDO</v>
      </c>
      <c r="W269" s="91" t="str">
        <f t="shared" si="118"/>
        <v/>
      </c>
      <c r="X269" s="92" t="s">
        <v>711</v>
      </c>
      <c r="Y269" s="92" t="s">
        <v>831</v>
      </c>
      <c r="Z269" s="92">
        <f t="shared" si="119"/>
        <v>2</v>
      </c>
      <c r="AA269" s="92" t="str">
        <f t="shared" si="120"/>
        <v>H120R16 - 2</v>
      </c>
      <c r="AB269" s="60">
        <f t="shared" si="129"/>
        <v>5</v>
      </c>
      <c r="AC269" s="60">
        <f t="shared" si="130"/>
        <v>5</v>
      </c>
      <c r="AD269" s="60" t="str">
        <f t="shared" si="128"/>
        <v>H120R16.</v>
      </c>
      <c r="AE269" s="60" t="str">
        <f t="shared" si="131"/>
        <v>H120R16</v>
      </c>
      <c r="AF269" s="68"/>
      <c r="AG269" s="68"/>
      <c r="AH269" s="68"/>
      <c r="AI269" s="15"/>
      <c r="AJ269" s="15"/>
      <c r="AK269" s="15"/>
      <c r="AL269" s="15"/>
      <c r="AM269" s="15"/>
      <c r="AN269" s="15"/>
      <c r="AO269" s="15"/>
    </row>
    <row r="270" spans="1:41" s="2" customFormat="1" ht="249.95" customHeight="1" x14ac:dyDescent="0.2">
      <c r="A270" s="79">
        <v>236</v>
      </c>
      <c r="B270" s="90">
        <v>269</v>
      </c>
      <c r="C270" s="109" t="s">
        <v>2528</v>
      </c>
      <c r="D270" s="101">
        <v>1101001</v>
      </c>
      <c r="E270" s="95" t="s">
        <v>2214</v>
      </c>
      <c r="F270" s="115" t="s">
        <v>705</v>
      </c>
      <c r="G270" s="115" t="s">
        <v>1446</v>
      </c>
      <c r="H270" s="95" t="s">
        <v>1447</v>
      </c>
      <c r="I270" s="90" t="s">
        <v>1448</v>
      </c>
      <c r="J270" s="90">
        <v>2</v>
      </c>
      <c r="K270" s="116">
        <v>43040</v>
      </c>
      <c r="L270" s="116">
        <v>43250</v>
      </c>
      <c r="M270" s="117">
        <f t="shared" si="117"/>
        <v>30</v>
      </c>
      <c r="N270" s="79" t="s">
        <v>1406</v>
      </c>
      <c r="O270" s="85">
        <v>2</v>
      </c>
      <c r="P270" s="79"/>
      <c r="Q270" s="88">
        <f t="shared" si="122"/>
        <v>100</v>
      </c>
      <c r="R270" s="89">
        <f t="shared" si="123"/>
        <v>30</v>
      </c>
      <c r="S270" s="89">
        <f t="shared" si="124"/>
        <v>30</v>
      </c>
      <c r="T270" s="89">
        <f t="shared" si="125"/>
        <v>30</v>
      </c>
      <c r="U270" s="90" t="str">
        <f t="shared" si="127"/>
        <v>SI</v>
      </c>
      <c r="V270" s="91" t="str">
        <f t="shared" si="126"/>
        <v>CUMPLIDO</v>
      </c>
      <c r="W270" s="91" t="str">
        <f t="shared" si="118"/>
        <v>CUMPLIDO</v>
      </c>
      <c r="X270" s="92" t="str">
        <f>$X269</f>
        <v>R2016</v>
      </c>
      <c r="Y270" s="92" t="s">
        <v>832</v>
      </c>
      <c r="Z270" s="92">
        <f t="shared" si="119"/>
        <v>1</v>
      </c>
      <c r="AA270" s="92" t="str">
        <f t="shared" si="120"/>
        <v>H121R16 - 1</v>
      </c>
      <c r="AB270" s="60">
        <f t="shared" si="129"/>
        <v>5</v>
      </c>
      <c r="AC270" s="60">
        <f t="shared" si="130"/>
        <v>5</v>
      </c>
      <c r="AD270" s="60" t="str">
        <f t="shared" si="128"/>
        <v>H121R16.</v>
      </c>
      <c r="AE270" s="60" t="str">
        <f t="shared" si="131"/>
        <v>H121R16</v>
      </c>
      <c r="AF270" s="68"/>
      <c r="AG270" s="68"/>
      <c r="AH270" s="68"/>
      <c r="AI270" s="15"/>
      <c r="AJ270" s="15"/>
      <c r="AK270" s="15"/>
      <c r="AL270" s="15"/>
      <c r="AM270" s="15"/>
      <c r="AN270" s="15"/>
      <c r="AO270" s="15"/>
    </row>
    <row r="271" spans="1:41" s="2" customFormat="1" ht="156.75" customHeight="1" x14ac:dyDescent="0.2">
      <c r="A271" s="79">
        <v>237</v>
      </c>
      <c r="B271" s="90">
        <v>270</v>
      </c>
      <c r="C271" s="109" t="s">
        <v>2535</v>
      </c>
      <c r="D271" s="101">
        <v>1604001</v>
      </c>
      <c r="E271" s="95" t="s">
        <v>2250</v>
      </c>
      <c r="F271" s="115" t="s">
        <v>2251</v>
      </c>
      <c r="G271" s="115" t="s">
        <v>1449</v>
      </c>
      <c r="H271" s="95" t="s">
        <v>1452</v>
      </c>
      <c r="I271" s="90" t="s">
        <v>9</v>
      </c>
      <c r="J271" s="90">
        <v>1</v>
      </c>
      <c r="K271" s="116">
        <v>43040</v>
      </c>
      <c r="L271" s="116">
        <v>43099</v>
      </c>
      <c r="M271" s="117">
        <f t="shared" si="117"/>
        <v>8.4285714285714288</v>
      </c>
      <c r="N271" s="79" t="s">
        <v>1406</v>
      </c>
      <c r="O271" s="85">
        <v>1</v>
      </c>
      <c r="P271" s="79"/>
      <c r="Q271" s="88">
        <f t="shared" si="122"/>
        <v>100</v>
      </c>
      <c r="R271" s="89">
        <f t="shared" si="123"/>
        <v>8.4285714285714288</v>
      </c>
      <c r="S271" s="89">
        <f t="shared" si="124"/>
        <v>8.4285714285714288</v>
      </c>
      <c r="T271" s="89">
        <f t="shared" si="125"/>
        <v>8.4285714285714288</v>
      </c>
      <c r="U271" s="90" t="str">
        <f t="shared" si="127"/>
        <v>SI</v>
      </c>
      <c r="V271" s="91" t="str">
        <f t="shared" si="126"/>
        <v>CUMPLIDO</v>
      </c>
      <c r="W271" s="91" t="str">
        <f t="shared" si="118"/>
        <v>CUMPLIDO</v>
      </c>
      <c r="X271" s="92" t="str">
        <f>$X270</f>
        <v>R2016</v>
      </c>
      <c r="Y271" s="92" t="s">
        <v>833</v>
      </c>
      <c r="Z271" s="92">
        <f t="shared" si="119"/>
        <v>1</v>
      </c>
      <c r="AA271" s="92" t="str">
        <f t="shared" si="120"/>
        <v>H122R16 - 1</v>
      </c>
      <c r="AB271" s="60">
        <f t="shared" si="129"/>
        <v>5</v>
      </c>
      <c r="AC271" s="60">
        <f t="shared" si="130"/>
        <v>5</v>
      </c>
      <c r="AD271" s="60" t="str">
        <f t="shared" si="128"/>
        <v>H122R16.</v>
      </c>
      <c r="AE271" s="60" t="str">
        <f t="shared" si="131"/>
        <v>H122R16</v>
      </c>
      <c r="AF271" s="68"/>
      <c r="AG271" s="68"/>
      <c r="AH271" s="68"/>
      <c r="AI271" s="15"/>
      <c r="AJ271" s="15"/>
      <c r="AK271" s="15"/>
      <c r="AL271" s="15"/>
      <c r="AM271" s="15"/>
      <c r="AN271" s="15"/>
      <c r="AO271" s="15"/>
    </row>
    <row r="272" spans="1:41" s="2" customFormat="1" ht="249.95" customHeight="1" x14ac:dyDescent="0.2">
      <c r="A272" s="79">
        <v>238</v>
      </c>
      <c r="B272" s="90">
        <v>271</v>
      </c>
      <c r="C272" s="109" t="s">
        <v>2535</v>
      </c>
      <c r="D272" s="101">
        <v>1405004</v>
      </c>
      <c r="E272" s="95" t="s">
        <v>2215</v>
      </c>
      <c r="F272" s="115" t="s">
        <v>706</v>
      </c>
      <c r="G272" s="115" t="s">
        <v>1450</v>
      </c>
      <c r="H272" s="95" t="s">
        <v>1451</v>
      </c>
      <c r="I272" s="90" t="s">
        <v>27</v>
      </c>
      <c r="J272" s="90">
        <v>3</v>
      </c>
      <c r="K272" s="116">
        <v>43040</v>
      </c>
      <c r="L272" s="116">
        <v>43342</v>
      </c>
      <c r="M272" s="117">
        <f t="shared" si="117"/>
        <v>43.142857142857146</v>
      </c>
      <c r="N272" s="79" t="s">
        <v>1406</v>
      </c>
      <c r="O272" s="85">
        <v>3</v>
      </c>
      <c r="P272" s="79"/>
      <c r="Q272" s="88">
        <f t="shared" si="122"/>
        <v>100</v>
      </c>
      <c r="R272" s="89">
        <f t="shared" si="123"/>
        <v>43.142857142857146</v>
      </c>
      <c r="S272" s="89">
        <f t="shared" si="124"/>
        <v>43.142857142857146</v>
      </c>
      <c r="T272" s="89">
        <f t="shared" si="125"/>
        <v>43.142857142857146</v>
      </c>
      <c r="U272" s="90" t="str">
        <f t="shared" si="127"/>
        <v>SI</v>
      </c>
      <c r="V272" s="91" t="str">
        <f t="shared" si="126"/>
        <v>CUMPLIDO</v>
      </c>
      <c r="W272" s="91" t="str">
        <f t="shared" si="118"/>
        <v>CUMPLIDO</v>
      </c>
      <c r="X272" s="92" t="str">
        <f>$X271</f>
        <v>R2016</v>
      </c>
      <c r="Y272" s="92" t="s">
        <v>834</v>
      </c>
      <c r="Z272" s="92">
        <f t="shared" si="119"/>
        <v>1</v>
      </c>
      <c r="AA272" s="92" t="str">
        <f t="shared" si="120"/>
        <v>H123R16 - 1</v>
      </c>
      <c r="AB272" s="60">
        <f t="shared" si="129"/>
        <v>5</v>
      </c>
      <c r="AC272" s="60">
        <f t="shared" si="130"/>
        <v>5</v>
      </c>
      <c r="AD272" s="60" t="str">
        <f t="shared" si="128"/>
        <v>H123R16.</v>
      </c>
      <c r="AE272" s="60" t="str">
        <f t="shared" si="131"/>
        <v>H123R16</v>
      </c>
      <c r="AF272" s="68"/>
      <c r="AG272" s="68"/>
      <c r="AH272" s="68"/>
      <c r="AI272" s="15"/>
      <c r="AJ272" s="15"/>
      <c r="AK272" s="15"/>
      <c r="AL272" s="15"/>
      <c r="AM272" s="15"/>
      <c r="AN272" s="15"/>
      <c r="AO272" s="15"/>
    </row>
    <row r="273" spans="1:41" s="2" customFormat="1" ht="249.95" customHeight="1" x14ac:dyDescent="0.2">
      <c r="A273" s="79">
        <v>239</v>
      </c>
      <c r="B273" s="90">
        <v>272</v>
      </c>
      <c r="C273" s="109" t="s">
        <v>2528</v>
      </c>
      <c r="D273" s="101">
        <v>1405004</v>
      </c>
      <c r="E273" s="95" t="s">
        <v>1456</v>
      </c>
      <c r="F273" s="115" t="s">
        <v>707</v>
      </c>
      <c r="G273" s="115" t="s">
        <v>1453</v>
      </c>
      <c r="H273" s="95" t="s">
        <v>1454</v>
      </c>
      <c r="I273" s="90" t="s">
        <v>1455</v>
      </c>
      <c r="J273" s="90">
        <v>10</v>
      </c>
      <c r="K273" s="116">
        <v>43040</v>
      </c>
      <c r="L273" s="116">
        <v>43388</v>
      </c>
      <c r="M273" s="117">
        <f t="shared" si="117"/>
        <v>49.714285714285715</v>
      </c>
      <c r="N273" s="79" t="s">
        <v>1406</v>
      </c>
      <c r="O273" s="85">
        <v>10</v>
      </c>
      <c r="P273" s="79"/>
      <c r="Q273" s="88">
        <f t="shared" si="122"/>
        <v>100</v>
      </c>
      <c r="R273" s="89">
        <f t="shared" si="123"/>
        <v>49.714285714285715</v>
      </c>
      <c r="S273" s="89">
        <f t="shared" si="124"/>
        <v>49.714285714285715</v>
      </c>
      <c r="T273" s="89">
        <f t="shared" si="125"/>
        <v>49.714285714285715</v>
      </c>
      <c r="U273" s="90" t="str">
        <f t="shared" si="127"/>
        <v>SI</v>
      </c>
      <c r="V273" s="91" t="str">
        <f t="shared" si="126"/>
        <v>CUMPLIDO</v>
      </c>
      <c r="W273" s="91" t="str">
        <f t="shared" si="118"/>
        <v>CUMPLIDO</v>
      </c>
      <c r="X273" s="92" t="str">
        <f>$X272</f>
        <v>R2016</v>
      </c>
      <c r="Y273" s="92" t="s">
        <v>835</v>
      </c>
      <c r="Z273" s="92">
        <f t="shared" si="119"/>
        <v>1</v>
      </c>
      <c r="AA273" s="92" t="str">
        <f t="shared" si="120"/>
        <v>H124R16 - 1</v>
      </c>
      <c r="AB273" s="60">
        <f t="shared" si="129"/>
        <v>5</v>
      </c>
      <c r="AC273" s="60">
        <f t="shared" si="130"/>
        <v>5</v>
      </c>
      <c r="AD273" s="60" t="str">
        <f t="shared" si="128"/>
        <v>H124R16.Utilización</v>
      </c>
      <c r="AE273" s="60" t="str">
        <f t="shared" si="131"/>
        <v>H124R16</v>
      </c>
      <c r="AF273" s="68"/>
      <c r="AG273" s="68"/>
      <c r="AH273" s="68"/>
      <c r="AI273" s="15"/>
      <c r="AJ273" s="15"/>
      <c r="AK273" s="15"/>
      <c r="AL273" s="15"/>
      <c r="AM273" s="15"/>
      <c r="AN273" s="15"/>
      <c r="AO273" s="15"/>
    </row>
    <row r="274" spans="1:41" s="2" customFormat="1" ht="249.95" customHeight="1" x14ac:dyDescent="0.2">
      <c r="A274" s="79">
        <v>240</v>
      </c>
      <c r="B274" s="90">
        <v>273</v>
      </c>
      <c r="C274" s="109" t="s">
        <v>2535</v>
      </c>
      <c r="D274" s="101">
        <v>1601001</v>
      </c>
      <c r="E274" s="95" t="s">
        <v>1460</v>
      </c>
      <c r="F274" s="115" t="s">
        <v>708</v>
      </c>
      <c r="G274" s="115" t="s">
        <v>1459</v>
      </c>
      <c r="H274" s="115" t="s">
        <v>1457</v>
      </c>
      <c r="I274" s="118" t="s">
        <v>1458</v>
      </c>
      <c r="J274" s="90">
        <v>1</v>
      </c>
      <c r="K274" s="116">
        <v>43040</v>
      </c>
      <c r="L274" s="116">
        <v>43250</v>
      </c>
      <c r="M274" s="117">
        <f t="shared" si="117"/>
        <v>30</v>
      </c>
      <c r="N274" s="79" t="s">
        <v>1406</v>
      </c>
      <c r="O274" s="85">
        <v>1</v>
      </c>
      <c r="P274" s="79"/>
      <c r="Q274" s="88">
        <f t="shared" si="122"/>
        <v>100</v>
      </c>
      <c r="R274" s="89">
        <f t="shared" si="123"/>
        <v>30</v>
      </c>
      <c r="S274" s="89">
        <f t="shared" si="124"/>
        <v>30</v>
      </c>
      <c r="T274" s="89">
        <f t="shared" si="125"/>
        <v>30</v>
      </c>
      <c r="U274" s="90" t="str">
        <f t="shared" si="127"/>
        <v>SI</v>
      </c>
      <c r="V274" s="91" t="str">
        <f t="shared" si="126"/>
        <v>CUMPLIDO</v>
      </c>
      <c r="W274" s="91" t="str">
        <f t="shared" si="118"/>
        <v>CUMPLIDO</v>
      </c>
      <c r="X274" s="92" t="str">
        <f>$X273</f>
        <v>R2016</v>
      </c>
      <c r="Y274" s="92" t="s">
        <v>836</v>
      </c>
      <c r="Z274" s="92">
        <f t="shared" si="119"/>
        <v>1</v>
      </c>
      <c r="AA274" s="92" t="str">
        <f t="shared" si="120"/>
        <v>H125R16 - 1</v>
      </c>
      <c r="AB274" s="60">
        <f t="shared" si="129"/>
        <v>5</v>
      </c>
      <c r="AC274" s="60">
        <f t="shared" si="130"/>
        <v>5</v>
      </c>
      <c r="AD274" s="60" t="str">
        <f t="shared" si="128"/>
        <v>H125R16.</v>
      </c>
      <c r="AE274" s="60" t="str">
        <f t="shared" si="131"/>
        <v>H125R16</v>
      </c>
      <c r="AF274" s="68"/>
      <c r="AG274" s="68"/>
      <c r="AH274" s="68"/>
      <c r="AI274" s="15"/>
      <c r="AJ274" s="15"/>
      <c r="AK274" s="15"/>
      <c r="AL274" s="15"/>
      <c r="AM274" s="15"/>
      <c r="AN274" s="15"/>
      <c r="AO274" s="15"/>
    </row>
    <row r="275" spans="1:41" s="2" customFormat="1" ht="249.95" customHeight="1" x14ac:dyDescent="0.2">
      <c r="A275" s="79">
        <v>241</v>
      </c>
      <c r="B275" s="90">
        <v>274</v>
      </c>
      <c r="C275" s="109" t="s">
        <v>2528</v>
      </c>
      <c r="D275" s="109">
        <v>1103002</v>
      </c>
      <c r="E275" s="115" t="s">
        <v>251</v>
      </c>
      <c r="F275" s="115" t="s">
        <v>252</v>
      </c>
      <c r="G275" s="115" t="s">
        <v>1704</v>
      </c>
      <c r="H275" s="115" t="s">
        <v>1574</v>
      </c>
      <c r="I275" s="118" t="s">
        <v>1575</v>
      </c>
      <c r="J275" s="90">
        <v>3</v>
      </c>
      <c r="K275" s="116">
        <v>43040</v>
      </c>
      <c r="L275" s="116">
        <v>43342</v>
      </c>
      <c r="M275" s="117">
        <f t="shared" si="117"/>
        <v>43.142857142857146</v>
      </c>
      <c r="N275" s="79" t="s">
        <v>1482</v>
      </c>
      <c r="O275" s="85">
        <v>0</v>
      </c>
      <c r="P275" s="79"/>
      <c r="Q275" s="88">
        <f t="shared" si="122"/>
        <v>0</v>
      </c>
      <c r="R275" s="89">
        <f t="shared" si="123"/>
        <v>0</v>
      </c>
      <c r="S275" s="89">
        <f t="shared" si="124"/>
        <v>0</v>
      </c>
      <c r="T275" s="89">
        <f t="shared" si="125"/>
        <v>43.142857142857146</v>
      </c>
      <c r="U275" s="90" t="str">
        <f t="shared" si="127"/>
        <v>NO</v>
      </c>
      <c r="V275" s="91" t="str">
        <f t="shared" si="126"/>
        <v>VENCIDO</v>
      </c>
      <c r="W275" s="91" t="str">
        <f t="shared" si="118"/>
        <v>VENCIDO</v>
      </c>
      <c r="X275" s="92" t="s">
        <v>502</v>
      </c>
      <c r="Y275" s="92" t="s">
        <v>473</v>
      </c>
      <c r="Z275" s="92">
        <f t="shared" si="119"/>
        <v>1</v>
      </c>
      <c r="AA275" s="92" t="str">
        <f t="shared" si="120"/>
        <v>H1D16 - 1</v>
      </c>
      <c r="AB275" s="60">
        <f t="shared" si="129"/>
        <v>1</v>
      </c>
      <c r="AC275" s="60">
        <f t="shared" si="130"/>
        <v>1</v>
      </c>
      <c r="AD275" s="60" t="str">
        <f t="shared" si="128"/>
        <v>H1D16.</v>
      </c>
      <c r="AE275" s="60" t="str">
        <f t="shared" si="131"/>
        <v>H1D16</v>
      </c>
      <c r="AF275" s="68"/>
      <c r="AG275" s="68"/>
      <c r="AH275" s="68"/>
      <c r="AI275" s="15"/>
      <c r="AJ275" s="15"/>
      <c r="AK275" s="15"/>
      <c r="AL275" s="15"/>
      <c r="AM275" s="15"/>
      <c r="AN275" s="15"/>
      <c r="AO275" s="15"/>
    </row>
    <row r="276" spans="1:41" s="2" customFormat="1" ht="249.95" customHeight="1" x14ac:dyDescent="0.2">
      <c r="A276" s="79">
        <v>242</v>
      </c>
      <c r="B276" s="90">
        <v>275</v>
      </c>
      <c r="C276" s="109" t="s">
        <v>2527</v>
      </c>
      <c r="D276" s="109">
        <v>1103002</v>
      </c>
      <c r="E276" s="115" t="s">
        <v>2521</v>
      </c>
      <c r="F276" s="115" t="s">
        <v>1706</v>
      </c>
      <c r="G276" s="115" t="s">
        <v>2522</v>
      </c>
      <c r="H276" s="115" t="s">
        <v>1705</v>
      </c>
      <c r="I276" s="118" t="s">
        <v>1158</v>
      </c>
      <c r="J276" s="90">
        <v>1</v>
      </c>
      <c r="K276" s="116">
        <v>43040</v>
      </c>
      <c r="L276" s="116">
        <v>43099</v>
      </c>
      <c r="M276" s="117">
        <f t="shared" si="117"/>
        <v>8.4285714285714288</v>
      </c>
      <c r="N276" s="79" t="s">
        <v>1482</v>
      </c>
      <c r="O276" s="85">
        <v>1</v>
      </c>
      <c r="P276" s="79"/>
      <c r="Q276" s="88">
        <f t="shared" si="122"/>
        <v>100</v>
      </c>
      <c r="R276" s="89">
        <f t="shared" si="123"/>
        <v>8.4285714285714288</v>
      </c>
      <c r="S276" s="89">
        <f t="shared" si="124"/>
        <v>8.4285714285714288</v>
      </c>
      <c r="T276" s="89">
        <f t="shared" si="125"/>
        <v>8.4285714285714288</v>
      </c>
      <c r="U276" s="90" t="str">
        <f t="shared" si="127"/>
        <v>SI</v>
      </c>
      <c r="V276" s="91" t="str">
        <f t="shared" si="126"/>
        <v>CUMPLIDO</v>
      </c>
      <c r="W276" s="91" t="str">
        <f t="shared" si="118"/>
        <v>CUMPLIDO</v>
      </c>
      <c r="X276" s="92" t="s">
        <v>502</v>
      </c>
      <c r="Y276" s="92" t="s">
        <v>474</v>
      </c>
      <c r="Z276" s="92">
        <f t="shared" si="119"/>
        <v>1</v>
      </c>
      <c r="AA276" s="92" t="str">
        <f t="shared" si="120"/>
        <v>H2D16 - 1</v>
      </c>
      <c r="AB276" s="60">
        <f t="shared" si="129"/>
        <v>5</v>
      </c>
      <c r="AC276" s="60">
        <f t="shared" si="130"/>
        <v>5</v>
      </c>
      <c r="AD276" s="60" t="str">
        <f t="shared" si="128"/>
        <v>H2D16.</v>
      </c>
      <c r="AE276" s="60" t="str">
        <f t="shared" si="131"/>
        <v>H2D16</v>
      </c>
      <c r="AF276" s="68"/>
      <c r="AG276" s="68"/>
      <c r="AH276" s="68"/>
      <c r="AI276" s="15"/>
      <c r="AJ276" s="15"/>
      <c r="AK276" s="15"/>
      <c r="AL276" s="15"/>
      <c r="AM276" s="15"/>
      <c r="AN276" s="15"/>
      <c r="AO276" s="15"/>
    </row>
    <row r="277" spans="1:41" s="2" customFormat="1" ht="249.95" customHeight="1" x14ac:dyDescent="0.2">
      <c r="A277" s="79"/>
      <c r="B277" s="90">
        <v>276</v>
      </c>
      <c r="C277" s="109"/>
      <c r="D277" s="109">
        <v>1103002</v>
      </c>
      <c r="E277" s="103" t="s">
        <v>2523</v>
      </c>
      <c r="F277" s="115" t="s">
        <v>253</v>
      </c>
      <c r="G277" s="95" t="s">
        <v>2524</v>
      </c>
      <c r="H277" s="95" t="s">
        <v>1100</v>
      </c>
      <c r="I277" s="90" t="s">
        <v>1101</v>
      </c>
      <c r="J277" s="90">
        <v>1</v>
      </c>
      <c r="K277" s="116">
        <v>43040</v>
      </c>
      <c r="L277" s="116">
        <v>43099</v>
      </c>
      <c r="M277" s="117">
        <f t="shared" si="117"/>
        <v>8.4285714285714288</v>
      </c>
      <c r="N277" s="79" t="s">
        <v>1096</v>
      </c>
      <c r="O277" s="85">
        <v>1</v>
      </c>
      <c r="P277" s="79"/>
      <c r="Q277" s="88">
        <f t="shared" si="122"/>
        <v>100</v>
      </c>
      <c r="R277" s="89">
        <f t="shared" si="123"/>
        <v>8.4285714285714288</v>
      </c>
      <c r="S277" s="89">
        <f t="shared" si="124"/>
        <v>8.4285714285714288</v>
      </c>
      <c r="T277" s="89">
        <f t="shared" si="125"/>
        <v>8.4285714285714288</v>
      </c>
      <c r="U277" s="90" t="str">
        <f t="shared" si="127"/>
        <v>NO</v>
      </c>
      <c r="V277" s="91" t="str">
        <f t="shared" si="126"/>
        <v>CUMPLIDO</v>
      </c>
      <c r="W277" s="91" t="str">
        <f t="shared" si="118"/>
        <v/>
      </c>
      <c r="X277" s="92" t="s">
        <v>502</v>
      </c>
      <c r="Y277" s="92" t="s">
        <v>474</v>
      </c>
      <c r="Z277" s="92">
        <f t="shared" si="119"/>
        <v>2</v>
      </c>
      <c r="AA277" s="92" t="str">
        <f t="shared" si="120"/>
        <v>H2D16 - 2</v>
      </c>
      <c r="AB277" s="60">
        <f t="shared" si="129"/>
        <v>5</v>
      </c>
      <c r="AC277" s="60">
        <f t="shared" si="130"/>
        <v>5</v>
      </c>
      <c r="AD277" s="60" t="str">
        <f t="shared" si="128"/>
        <v>H2D16.</v>
      </c>
      <c r="AE277" s="60" t="str">
        <f t="shared" si="131"/>
        <v>H2D16</v>
      </c>
      <c r="AF277" s="68"/>
      <c r="AG277" s="68"/>
      <c r="AH277" s="68"/>
      <c r="AI277" s="15"/>
      <c r="AJ277" s="15"/>
      <c r="AK277" s="15"/>
      <c r="AL277" s="15"/>
      <c r="AM277" s="15"/>
      <c r="AN277" s="15"/>
      <c r="AO277" s="15"/>
    </row>
    <row r="278" spans="1:41" s="2" customFormat="1" ht="249.95" customHeight="1" x14ac:dyDescent="0.2">
      <c r="A278" s="79">
        <v>243</v>
      </c>
      <c r="B278" s="90">
        <v>277</v>
      </c>
      <c r="C278" s="109" t="s">
        <v>2527</v>
      </c>
      <c r="D278" s="109">
        <v>1103002</v>
      </c>
      <c r="E278" s="115" t="s">
        <v>1707</v>
      </c>
      <c r="F278" s="115" t="s">
        <v>252</v>
      </c>
      <c r="G278" s="115" t="s">
        <v>1574</v>
      </c>
      <c r="H278" s="115" t="s">
        <v>1591</v>
      </c>
      <c r="I278" s="118" t="s">
        <v>1158</v>
      </c>
      <c r="J278" s="90">
        <v>3</v>
      </c>
      <c r="K278" s="116">
        <v>43040</v>
      </c>
      <c r="L278" s="116">
        <v>43342</v>
      </c>
      <c r="M278" s="117">
        <f t="shared" si="117"/>
        <v>43.142857142857146</v>
      </c>
      <c r="N278" s="79" t="s">
        <v>1482</v>
      </c>
      <c r="O278" s="85">
        <v>0</v>
      </c>
      <c r="P278" s="79"/>
      <c r="Q278" s="88">
        <f t="shared" si="122"/>
        <v>0</v>
      </c>
      <c r="R278" s="89">
        <f t="shared" si="123"/>
        <v>0</v>
      </c>
      <c r="S278" s="89">
        <f t="shared" si="124"/>
        <v>0</v>
      </c>
      <c r="T278" s="89">
        <f t="shared" si="125"/>
        <v>43.142857142857146</v>
      </c>
      <c r="U278" s="90" t="str">
        <f t="shared" si="127"/>
        <v>NO</v>
      </c>
      <c r="V278" s="91" t="str">
        <f t="shared" si="126"/>
        <v>VENCIDO</v>
      </c>
      <c r="W278" s="91" t="str">
        <f t="shared" si="118"/>
        <v>VENCIDO</v>
      </c>
      <c r="X278" s="92" t="s">
        <v>502</v>
      </c>
      <c r="Y278" s="92" t="s">
        <v>475</v>
      </c>
      <c r="Z278" s="92">
        <f t="shared" si="119"/>
        <v>1</v>
      </c>
      <c r="AA278" s="92" t="str">
        <f t="shared" si="120"/>
        <v>H3D16 - 1</v>
      </c>
      <c r="AB278" s="60">
        <f t="shared" si="129"/>
        <v>1</v>
      </c>
      <c r="AC278" s="60">
        <f t="shared" si="130"/>
        <v>1</v>
      </c>
      <c r="AD278" s="60" t="str">
        <f t="shared" si="128"/>
        <v>H3D16.</v>
      </c>
      <c r="AE278" s="60" t="str">
        <f t="shared" si="131"/>
        <v>H3D16</v>
      </c>
      <c r="AF278" s="68"/>
      <c r="AG278" s="68"/>
      <c r="AH278" s="68"/>
      <c r="AI278" s="15"/>
      <c r="AJ278" s="15"/>
      <c r="AK278" s="15"/>
      <c r="AL278" s="15"/>
      <c r="AM278" s="15"/>
      <c r="AN278" s="15"/>
      <c r="AO278" s="15"/>
    </row>
    <row r="279" spans="1:41" s="2" customFormat="1" ht="249.95" customHeight="1" x14ac:dyDescent="0.2">
      <c r="A279" s="79">
        <v>244</v>
      </c>
      <c r="B279" s="90">
        <v>278</v>
      </c>
      <c r="C279" s="109" t="s">
        <v>2527</v>
      </c>
      <c r="D279" s="109">
        <v>1103002</v>
      </c>
      <c r="E279" s="115" t="s">
        <v>844</v>
      </c>
      <c r="F279" s="115" t="s">
        <v>254</v>
      </c>
      <c r="G279" s="95" t="s">
        <v>1712</v>
      </c>
      <c r="H279" s="95" t="s">
        <v>1709</v>
      </c>
      <c r="I279" s="90" t="s">
        <v>8</v>
      </c>
      <c r="J279" s="90">
        <v>1</v>
      </c>
      <c r="K279" s="116">
        <v>43115</v>
      </c>
      <c r="L279" s="116">
        <v>43159</v>
      </c>
      <c r="M279" s="117">
        <f t="shared" ref="M279:M338" si="132">(+L279-K279)/7</f>
        <v>6.2857142857142856</v>
      </c>
      <c r="N279" s="79" t="s">
        <v>1482</v>
      </c>
      <c r="O279" s="85">
        <v>1</v>
      </c>
      <c r="P279" s="79"/>
      <c r="Q279" s="88">
        <f t="shared" si="122"/>
        <v>100</v>
      </c>
      <c r="R279" s="89">
        <f t="shared" si="123"/>
        <v>6.2857142857142856</v>
      </c>
      <c r="S279" s="89">
        <f t="shared" si="124"/>
        <v>6.2857142857142856</v>
      </c>
      <c r="T279" s="89">
        <f t="shared" si="125"/>
        <v>6.2857142857142856</v>
      </c>
      <c r="U279" s="90" t="str">
        <f t="shared" si="127"/>
        <v>SI</v>
      </c>
      <c r="V279" s="91" t="str">
        <f t="shared" si="126"/>
        <v>CUMPLIDO</v>
      </c>
      <c r="W279" s="91" t="str">
        <f t="shared" si="118"/>
        <v>CUMPLIDO</v>
      </c>
      <c r="X279" s="92" t="s">
        <v>502</v>
      </c>
      <c r="Y279" s="92" t="s">
        <v>476</v>
      </c>
      <c r="Z279" s="92">
        <f t="shared" si="119"/>
        <v>1</v>
      </c>
      <c r="AA279" s="92" t="str">
        <f t="shared" si="120"/>
        <v>H4D16 - 1</v>
      </c>
      <c r="AB279" s="60">
        <f t="shared" si="129"/>
        <v>5</v>
      </c>
      <c r="AC279" s="60">
        <f t="shared" si="130"/>
        <v>5</v>
      </c>
      <c r="AD279" s="60" t="str">
        <f t="shared" si="128"/>
        <v>H4D16.</v>
      </c>
      <c r="AE279" s="60" t="str">
        <f t="shared" si="131"/>
        <v>H4D16</v>
      </c>
      <c r="AF279" s="68"/>
      <c r="AG279" s="68"/>
      <c r="AH279" s="68"/>
      <c r="AI279" s="15"/>
      <c r="AJ279" s="15"/>
      <c r="AK279" s="15"/>
      <c r="AL279" s="15"/>
      <c r="AM279" s="15"/>
      <c r="AN279" s="15"/>
      <c r="AO279" s="15"/>
    </row>
    <row r="280" spans="1:41" s="2" customFormat="1" ht="249.95" customHeight="1" x14ac:dyDescent="0.2">
      <c r="A280" s="79">
        <v>245</v>
      </c>
      <c r="B280" s="90">
        <v>279</v>
      </c>
      <c r="C280" s="109" t="s">
        <v>2527</v>
      </c>
      <c r="D280" s="109">
        <v>1702011</v>
      </c>
      <c r="E280" s="115" t="s">
        <v>2216</v>
      </c>
      <c r="F280" s="115" t="s">
        <v>255</v>
      </c>
      <c r="G280" s="115" t="s">
        <v>1711</v>
      </c>
      <c r="H280" s="103" t="s">
        <v>1710</v>
      </c>
      <c r="I280" s="118" t="s">
        <v>1708</v>
      </c>
      <c r="J280" s="90">
        <v>1</v>
      </c>
      <c r="K280" s="116">
        <v>43132</v>
      </c>
      <c r="L280" s="116">
        <v>43281</v>
      </c>
      <c r="M280" s="117">
        <f t="shared" si="132"/>
        <v>21.285714285714285</v>
      </c>
      <c r="N280" s="79" t="s">
        <v>1482</v>
      </c>
      <c r="O280" s="85">
        <v>1</v>
      </c>
      <c r="P280" s="103"/>
      <c r="Q280" s="88">
        <f t="shared" si="122"/>
        <v>100</v>
      </c>
      <c r="R280" s="89">
        <f t="shared" si="123"/>
        <v>21.285714285714285</v>
      </c>
      <c r="S280" s="89">
        <f t="shared" si="124"/>
        <v>21.285714285714285</v>
      </c>
      <c r="T280" s="89">
        <f t="shared" si="125"/>
        <v>21.285714285714285</v>
      </c>
      <c r="U280" s="90" t="str">
        <f t="shared" si="127"/>
        <v>SI</v>
      </c>
      <c r="V280" s="91" t="str">
        <f t="shared" si="126"/>
        <v>CUMPLIDO</v>
      </c>
      <c r="W280" s="91" t="str">
        <f t="shared" si="118"/>
        <v>CUMPLIDO</v>
      </c>
      <c r="X280" s="92" t="s">
        <v>502</v>
      </c>
      <c r="Y280" s="92" t="s">
        <v>477</v>
      </c>
      <c r="Z280" s="92">
        <f t="shared" si="119"/>
        <v>1</v>
      </c>
      <c r="AA280" s="92" t="str">
        <f t="shared" si="120"/>
        <v>H5D16 - 1</v>
      </c>
      <c r="AB280" s="60">
        <f t="shared" si="129"/>
        <v>5</v>
      </c>
      <c r="AC280" s="60">
        <f t="shared" si="130"/>
        <v>5</v>
      </c>
      <c r="AD280" s="60" t="str">
        <f t="shared" si="128"/>
        <v>H5D16.</v>
      </c>
      <c r="AE280" s="60" t="str">
        <f t="shared" si="131"/>
        <v>H5D16</v>
      </c>
      <c r="AF280" s="68"/>
      <c r="AG280" s="68"/>
      <c r="AH280" s="68"/>
      <c r="AI280" s="15"/>
      <c r="AJ280" s="15"/>
      <c r="AK280" s="15"/>
      <c r="AL280" s="15"/>
      <c r="AM280" s="15"/>
      <c r="AN280" s="15"/>
      <c r="AO280" s="15"/>
    </row>
    <row r="281" spans="1:41" s="2" customFormat="1" ht="249.95" customHeight="1" x14ac:dyDescent="0.2">
      <c r="A281" s="79">
        <v>246</v>
      </c>
      <c r="B281" s="90">
        <v>280</v>
      </c>
      <c r="C281" s="109" t="s">
        <v>2527</v>
      </c>
      <c r="D281" s="109">
        <v>1201003</v>
      </c>
      <c r="E281" s="115" t="s">
        <v>2217</v>
      </c>
      <c r="F281" s="115" t="s">
        <v>990</v>
      </c>
      <c r="G281" s="95" t="s">
        <v>989</v>
      </c>
      <c r="H281" s="95" t="s">
        <v>2003</v>
      </c>
      <c r="I281" s="90" t="s">
        <v>977</v>
      </c>
      <c r="J281" s="90">
        <v>5</v>
      </c>
      <c r="K281" s="116">
        <v>43101</v>
      </c>
      <c r="L281" s="116">
        <v>43403</v>
      </c>
      <c r="M281" s="117">
        <f t="shared" si="132"/>
        <v>43.142857142857146</v>
      </c>
      <c r="N281" s="79" t="s">
        <v>966</v>
      </c>
      <c r="O281" s="85">
        <v>3</v>
      </c>
      <c r="P281" s="79"/>
      <c r="Q281" s="88">
        <f t="shared" si="122"/>
        <v>60</v>
      </c>
      <c r="R281" s="89">
        <f t="shared" si="123"/>
        <v>25.88571428571429</v>
      </c>
      <c r="S281" s="89">
        <f t="shared" si="124"/>
        <v>25.88571428571429</v>
      </c>
      <c r="T281" s="89">
        <f t="shared" si="125"/>
        <v>43.142857142857146</v>
      </c>
      <c r="U281" s="90" t="str">
        <f t="shared" si="127"/>
        <v>NO</v>
      </c>
      <c r="V281" s="91" t="str">
        <f t="shared" si="126"/>
        <v>VENCIDO</v>
      </c>
      <c r="W281" s="91" t="str">
        <f t="shared" si="118"/>
        <v>VENCIDO</v>
      </c>
      <c r="X281" s="92" t="s">
        <v>502</v>
      </c>
      <c r="Y281" s="92" t="s">
        <v>478</v>
      </c>
      <c r="Z281" s="92">
        <f t="shared" si="119"/>
        <v>1</v>
      </c>
      <c r="AA281" s="92" t="str">
        <f t="shared" si="120"/>
        <v>H6D16 - 1</v>
      </c>
      <c r="AB281" s="60">
        <f t="shared" si="129"/>
        <v>1</v>
      </c>
      <c r="AC281" s="60">
        <f t="shared" si="130"/>
        <v>1</v>
      </c>
      <c r="AD281" s="60" t="str">
        <f t="shared" si="128"/>
        <v>H6D16.</v>
      </c>
      <c r="AE281" s="60" t="str">
        <f t="shared" si="131"/>
        <v>H6D16</v>
      </c>
      <c r="AF281" s="68"/>
      <c r="AG281" s="68"/>
      <c r="AH281" s="68"/>
      <c r="AI281" s="15"/>
      <c r="AJ281" s="15"/>
      <c r="AK281" s="15"/>
      <c r="AL281" s="15"/>
      <c r="AM281" s="15"/>
      <c r="AN281" s="15"/>
      <c r="AO281" s="15"/>
    </row>
    <row r="282" spans="1:41" s="2" customFormat="1" ht="249.95" customHeight="1" x14ac:dyDescent="0.2">
      <c r="A282" s="79">
        <v>247</v>
      </c>
      <c r="B282" s="90">
        <v>281</v>
      </c>
      <c r="C282" s="109" t="s">
        <v>2528</v>
      </c>
      <c r="D282" s="109">
        <v>1404003</v>
      </c>
      <c r="E282" s="115" t="s">
        <v>1940</v>
      </c>
      <c r="F282" s="115" t="s">
        <v>256</v>
      </c>
      <c r="G282" s="103" t="s">
        <v>1713</v>
      </c>
      <c r="H282" s="115" t="s">
        <v>1714</v>
      </c>
      <c r="I282" s="118" t="s">
        <v>10</v>
      </c>
      <c r="J282" s="90">
        <v>1</v>
      </c>
      <c r="K282" s="116">
        <v>43040</v>
      </c>
      <c r="L282" s="116">
        <v>43099</v>
      </c>
      <c r="M282" s="117">
        <f t="shared" si="132"/>
        <v>8.4285714285714288</v>
      </c>
      <c r="N282" s="79" t="s">
        <v>1482</v>
      </c>
      <c r="O282" s="85">
        <v>1</v>
      </c>
      <c r="P282" s="79"/>
      <c r="Q282" s="88">
        <f t="shared" si="122"/>
        <v>100</v>
      </c>
      <c r="R282" s="89">
        <f t="shared" si="123"/>
        <v>8.4285714285714288</v>
      </c>
      <c r="S282" s="89">
        <f t="shared" si="124"/>
        <v>8.4285714285714288</v>
      </c>
      <c r="T282" s="89">
        <f t="shared" si="125"/>
        <v>8.4285714285714288</v>
      </c>
      <c r="U282" s="90" t="str">
        <f t="shared" si="127"/>
        <v>SI</v>
      </c>
      <c r="V282" s="91" t="str">
        <f t="shared" si="126"/>
        <v>CUMPLIDO</v>
      </c>
      <c r="W282" s="91" t="str">
        <f t="shared" si="118"/>
        <v>CUMPLIDO</v>
      </c>
      <c r="X282" s="92" t="s">
        <v>502</v>
      </c>
      <c r="Y282" s="92" t="s">
        <v>479</v>
      </c>
      <c r="Z282" s="92">
        <f t="shared" si="119"/>
        <v>1</v>
      </c>
      <c r="AA282" s="92" t="str">
        <f t="shared" si="120"/>
        <v>H7D16 - 1</v>
      </c>
      <c r="AB282" s="60">
        <f t="shared" si="129"/>
        <v>5</v>
      </c>
      <c r="AC282" s="60">
        <f t="shared" si="130"/>
        <v>5</v>
      </c>
      <c r="AD282" s="60" t="str">
        <f t="shared" si="128"/>
        <v>H7D16.</v>
      </c>
      <c r="AE282" s="60" t="str">
        <f t="shared" si="131"/>
        <v>H7D16</v>
      </c>
      <c r="AF282" s="68"/>
      <c r="AG282" s="68"/>
      <c r="AH282" s="68"/>
      <c r="AI282" s="15"/>
      <c r="AJ282" s="15"/>
      <c r="AK282" s="15"/>
      <c r="AL282" s="15"/>
      <c r="AM282" s="15"/>
      <c r="AN282" s="15"/>
      <c r="AO282" s="15"/>
    </row>
    <row r="283" spans="1:41" s="2" customFormat="1" ht="249.95" customHeight="1" x14ac:dyDescent="0.2">
      <c r="A283" s="79">
        <v>248</v>
      </c>
      <c r="B283" s="90">
        <v>282</v>
      </c>
      <c r="C283" s="109" t="s">
        <v>2527</v>
      </c>
      <c r="D283" s="109" t="s">
        <v>506</v>
      </c>
      <c r="E283" s="115" t="s">
        <v>2557</v>
      </c>
      <c r="F283" s="115" t="s">
        <v>507</v>
      </c>
      <c r="G283" s="115" t="s">
        <v>1839</v>
      </c>
      <c r="H283" s="95" t="s">
        <v>1840</v>
      </c>
      <c r="I283" s="90" t="s">
        <v>8</v>
      </c>
      <c r="J283" s="90">
        <v>1</v>
      </c>
      <c r="K283" s="116">
        <v>43040</v>
      </c>
      <c r="L283" s="116">
        <v>43099</v>
      </c>
      <c r="M283" s="117">
        <f t="shared" si="132"/>
        <v>8.4285714285714288</v>
      </c>
      <c r="N283" s="79" t="s">
        <v>1715</v>
      </c>
      <c r="O283" s="85">
        <v>0.25</v>
      </c>
      <c r="P283" s="79"/>
      <c r="Q283" s="88">
        <f t="shared" si="122"/>
        <v>25</v>
      </c>
      <c r="R283" s="89">
        <f t="shared" si="123"/>
        <v>2.1071428571428572</v>
      </c>
      <c r="S283" s="89">
        <f t="shared" si="124"/>
        <v>2.1071428571428572</v>
      </c>
      <c r="T283" s="89">
        <f t="shared" si="125"/>
        <v>8.4285714285714288</v>
      </c>
      <c r="U283" s="90" t="str">
        <f t="shared" si="127"/>
        <v>NO</v>
      </c>
      <c r="V283" s="91" t="str">
        <f t="shared" si="126"/>
        <v>VENCIDO</v>
      </c>
      <c r="W283" s="91" t="str">
        <f t="shared" si="118"/>
        <v>VENCIDO</v>
      </c>
      <c r="X283" s="92" t="s">
        <v>535</v>
      </c>
      <c r="Y283" s="92" t="s">
        <v>536</v>
      </c>
      <c r="Z283" s="92">
        <f t="shared" si="119"/>
        <v>1</v>
      </c>
      <c r="AA283" s="92" t="str">
        <f t="shared" si="120"/>
        <v>H1ECP - 1</v>
      </c>
      <c r="AB283" s="60">
        <f t="shared" si="129"/>
        <v>1</v>
      </c>
      <c r="AC283" s="60">
        <f t="shared" si="130"/>
        <v>1</v>
      </c>
      <c r="AD283" s="60" t="str">
        <f t="shared" si="128"/>
        <v>H1ECP.</v>
      </c>
      <c r="AE283" s="60" t="str">
        <f t="shared" si="131"/>
        <v>H1ECP</v>
      </c>
      <c r="AF283" s="68"/>
      <c r="AG283" s="68"/>
      <c r="AH283" s="68"/>
      <c r="AI283" s="15"/>
      <c r="AJ283" s="15"/>
      <c r="AK283" s="15"/>
      <c r="AL283" s="15"/>
      <c r="AM283" s="15"/>
      <c r="AN283" s="15"/>
      <c r="AO283" s="15"/>
    </row>
    <row r="284" spans="1:41" s="2" customFormat="1" ht="249.95" customHeight="1" x14ac:dyDescent="0.2">
      <c r="A284" s="79">
        <v>249</v>
      </c>
      <c r="B284" s="90">
        <v>283</v>
      </c>
      <c r="C284" s="109" t="s">
        <v>2527</v>
      </c>
      <c r="D284" s="109" t="s">
        <v>506</v>
      </c>
      <c r="E284" s="115" t="s">
        <v>1010</v>
      </c>
      <c r="F284" s="115" t="s">
        <v>509</v>
      </c>
      <c r="G284" s="115" t="s">
        <v>1842</v>
      </c>
      <c r="H284" s="115" t="s">
        <v>1840</v>
      </c>
      <c r="I284" s="118" t="s">
        <v>8</v>
      </c>
      <c r="J284" s="118">
        <v>1</v>
      </c>
      <c r="K284" s="116">
        <v>43040</v>
      </c>
      <c r="L284" s="116">
        <v>43099</v>
      </c>
      <c r="M284" s="117">
        <f t="shared" si="132"/>
        <v>8.4285714285714288</v>
      </c>
      <c r="N284" s="79" t="s">
        <v>1715</v>
      </c>
      <c r="O284" s="85">
        <v>1</v>
      </c>
      <c r="P284" s="79"/>
      <c r="Q284" s="88">
        <f t="shared" si="122"/>
        <v>100</v>
      </c>
      <c r="R284" s="89">
        <f t="shared" si="123"/>
        <v>8.4285714285714288</v>
      </c>
      <c r="S284" s="89">
        <f t="shared" si="124"/>
        <v>8.4285714285714288</v>
      </c>
      <c r="T284" s="89">
        <f t="shared" si="125"/>
        <v>8.4285714285714288</v>
      </c>
      <c r="U284" s="90" t="str">
        <f t="shared" si="127"/>
        <v>SI</v>
      </c>
      <c r="V284" s="91" t="str">
        <f t="shared" si="126"/>
        <v>CUMPLIDO</v>
      </c>
      <c r="W284" s="91" t="str">
        <f t="shared" si="118"/>
        <v>CUMPLIDO</v>
      </c>
      <c r="X284" s="92" t="s">
        <v>535</v>
      </c>
      <c r="Y284" s="92" t="s">
        <v>538</v>
      </c>
      <c r="Z284" s="92">
        <f>IF(A284&lt;&gt;"",1,#REF!+1)</f>
        <v>1</v>
      </c>
      <c r="AA284" s="92" t="str">
        <f t="shared" si="120"/>
        <v>H3ECP - 1</v>
      </c>
      <c r="AB284" s="60">
        <f t="shared" si="129"/>
        <v>5</v>
      </c>
      <c r="AC284" s="60">
        <f t="shared" si="130"/>
        <v>5</v>
      </c>
      <c r="AD284" s="60" t="str">
        <f t="shared" si="128"/>
        <v>H3ECP.</v>
      </c>
      <c r="AE284" s="60" t="str">
        <f t="shared" si="131"/>
        <v>H3ECP</v>
      </c>
      <c r="AF284" s="68"/>
      <c r="AG284" s="68"/>
      <c r="AH284" s="68"/>
      <c r="AI284" s="15"/>
      <c r="AJ284" s="15"/>
      <c r="AK284" s="15"/>
      <c r="AL284" s="15"/>
      <c r="AM284" s="15"/>
      <c r="AN284" s="15"/>
      <c r="AO284" s="15"/>
    </row>
    <row r="285" spans="1:41" s="2" customFormat="1" ht="249.95" customHeight="1" x14ac:dyDescent="0.2">
      <c r="A285" s="79">
        <v>250</v>
      </c>
      <c r="B285" s="90">
        <v>284</v>
      </c>
      <c r="C285" s="109" t="s">
        <v>2527</v>
      </c>
      <c r="D285" s="109" t="s">
        <v>506</v>
      </c>
      <c r="E285" s="115" t="s">
        <v>2928</v>
      </c>
      <c r="F285" s="115" t="s">
        <v>1012</v>
      </c>
      <c r="G285" s="115" t="s">
        <v>1843</v>
      </c>
      <c r="H285" s="115" t="s">
        <v>1844</v>
      </c>
      <c r="I285" s="118" t="s">
        <v>485</v>
      </c>
      <c r="J285" s="118">
        <v>2</v>
      </c>
      <c r="K285" s="116">
        <v>43040</v>
      </c>
      <c r="L285" s="116">
        <v>43189</v>
      </c>
      <c r="M285" s="117">
        <f t="shared" si="132"/>
        <v>21.285714285714285</v>
      </c>
      <c r="N285" s="79" t="s">
        <v>1715</v>
      </c>
      <c r="O285" s="126">
        <v>2</v>
      </c>
      <c r="P285" s="79"/>
      <c r="Q285" s="88">
        <f t="shared" si="122"/>
        <v>100</v>
      </c>
      <c r="R285" s="89">
        <f t="shared" si="123"/>
        <v>21.285714285714285</v>
      </c>
      <c r="S285" s="89">
        <f t="shared" si="124"/>
        <v>21.285714285714285</v>
      </c>
      <c r="T285" s="89">
        <f t="shared" si="125"/>
        <v>21.285714285714285</v>
      </c>
      <c r="U285" s="90" t="str">
        <f t="shared" si="127"/>
        <v>SI</v>
      </c>
      <c r="V285" s="91" t="str">
        <f t="shared" si="126"/>
        <v>CUMPLIDO</v>
      </c>
      <c r="W285" s="91" t="str">
        <f t="shared" si="118"/>
        <v>CUMPLIDO</v>
      </c>
      <c r="X285" s="92" t="s">
        <v>535</v>
      </c>
      <c r="Y285" s="92" t="s">
        <v>539</v>
      </c>
      <c r="Z285" s="92">
        <f t="shared" si="119"/>
        <v>1</v>
      </c>
      <c r="AA285" s="92" t="str">
        <f t="shared" si="120"/>
        <v>H4ECP - 1</v>
      </c>
      <c r="AB285" s="60">
        <f t="shared" si="129"/>
        <v>5</v>
      </c>
      <c r="AC285" s="60">
        <f t="shared" si="130"/>
        <v>5</v>
      </c>
      <c r="AD285" s="60" t="str">
        <f t="shared" si="128"/>
        <v>H4ECP.</v>
      </c>
      <c r="AE285" s="60" t="str">
        <f t="shared" si="131"/>
        <v>H4ECP</v>
      </c>
      <c r="AF285" s="68"/>
      <c r="AG285" s="68"/>
      <c r="AH285" s="68"/>
      <c r="AI285" s="15"/>
      <c r="AJ285" s="15"/>
      <c r="AK285" s="15"/>
      <c r="AL285" s="15"/>
      <c r="AM285" s="15"/>
      <c r="AN285" s="15"/>
      <c r="AO285" s="15"/>
    </row>
    <row r="286" spans="1:41" s="2" customFormat="1" ht="249.95" customHeight="1" x14ac:dyDescent="0.2">
      <c r="A286" s="79">
        <v>251</v>
      </c>
      <c r="B286" s="90">
        <v>285</v>
      </c>
      <c r="C286" s="109" t="s">
        <v>2528</v>
      </c>
      <c r="D286" s="109" t="s">
        <v>506</v>
      </c>
      <c r="E286" s="115" t="s">
        <v>845</v>
      </c>
      <c r="F286" s="115" t="s">
        <v>510</v>
      </c>
      <c r="G286" s="115" t="s">
        <v>1846</v>
      </c>
      <c r="H286" s="115" t="s">
        <v>1847</v>
      </c>
      <c r="I286" s="118" t="s">
        <v>1845</v>
      </c>
      <c r="J286" s="90">
        <v>2</v>
      </c>
      <c r="K286" s="116">
        <v>43040</v>
      </c>
      <c r="L286" s="116">
        <v>43189</v>
      </c>
      <c r="M286" s="117">
        <f t="shared" si="132"/>
        <v>21.285714285714285</v>
      </c>
      <c r="N286" s="79" t="s">
        <v>1715</v>
      </c>
      <c r="O286" s="85">
        <v>0.66710000000000003</v>
      </c>
      <c r="P286" s="79"/>
      <c r="Q286" s="127">
        <f t="shared" si="122"/>
        <v>33.355000000000004</v>
      </c>
      <c r="R286" s="89">
        <f t="shared" si="123"/>
        <v>7.09985</v>
      </c>
      <c r="S286" s="89">
        <f t="shared" si="124"/>
        <v>7.09985</v>
      </c>
      <c r="T286" s="89">
        <f t="shared" si="125"/>
        <v>21.285714285714285</v>
      </c>
      <c r="U286" s="90" t="str">
        <f t="shared" si="127"/>
        <v>NO</v>
      </c>
      <c r="V286" s="91" t="str">
        <f t="shared" si="126"/>
        <v>VENCIDO</v>
      </c>
      <c r="W286" s="91" t="str">
        <f t="shared" si="118"/>
        <v>VENCIDO</v>
      </c>
      <c r="X286" s="92" t="s">
        <v>535</v>
      </c>
      <c r="Y286" s="92" t="s">
        <v>540</v>
      </c>
      <c r="Z286" s="92">
        <f t="shared" si="119"/>
        <v>1</v>
      </c>
      <c r="AA286" s="92" t="str">
        <f t="shared" si="120"/>
        <v>H5ECP - 1</v>
      </c>
      <c r="AB286" s="60">
        <f t="shared" si="129"/>
        <v>1</v>
      </c>
      <c r="AC286" s="60">
        <f t="shared" si="130"/>
        <v>1</v>
      </c>
      <c r="AD286" s="60" t="str">
        <f t="shared" si="128"/>
        <v>H5ECP.</v>
      </c>
      <c r="AE286" s="60" t="str">
        <f t="shared" si="131"/>
        <v>H5ECP</v>
      </c>
      <c r="AF286" s="68"/>
      <c r="AG286" s="68"/>
      <c r="AH286" s="68"/>
      <c r="AI286" s="15"/>
      <c r="AJ286" s="15"/>
      <c r="AK286" s="15"/>
      <c r="AL286" s="15"/>
      <c r="AM286" s="15"/>
      <c r="AN286" s="15"/>
      <c r="AO286" s="15"/>
    </row>
    <row r="287" spans="1:41" s="2" customFormat="1" ht="249.95" customHeight="1" x14ac:dyDescent="0.2">
      <c r="A287" s="79">
        <v>252</v>
      </c>
      <c r="B287" s="90">
        <v>286</v>
      </c>
      <c r="C287" s="109" t="s">
        <v>2528</v>
      </c>
      <c r="D287" s="109" t="s">
        <v>506</v>
      </c>
      <c r="E287" s="115" t="s">
        <v>1941</v>
      </c>
      <c r="F287" s="115" t="s">
        <v>511</v>
      </c>
      <c r="G287" s="115" t="s">
        <v>1848</v>
      </c>
      <c r="H287" s="115" t="s">
        <v>1849</v>
      </c>
      <c r="I287" s="118" t="s">
        <v>1845</v>
      </c>
      <c r="J287" s="90">
        <v>2</v>
      </c>
      <c r="K287" s="116">
        <v>43040</v>
      </c>
      <c r="L287" s="116">
        <v>43189</v>
      </c>
      <c r="M287" s="117">
        <f t="shared" si="132"/>
        <v>21.285714285714285</v>
      </c>
      <c r="N287" s="79" t="s">
        <v>1715</v>
      </c>
      <c r="O287" s="85">
        <v>0.85699999999999998</v>
      </c>
      <c r="P287" s="79"/>
      <c r="Q287" s="131">
        <f t="shared" si="122"/>
        <v>42.85</v>
      </c>
      <c r="R287" s="89">
        <f t="shared" si="123"/>
        <v>9.1209285714285713</v>
      </c>
      <c r="S287" s="89">
        <f t="shared" si="124"/>
        <v>9.1209285714285713</v>
      </c>
      <c r="T287" s="89">
        <f t="shared" si="125"/>
        <v>21.285714285714285</v>
      </c>
      <c r="U287" s="90" t="str">
        <f t="shared" si="127"/>
        <v>NO</v>
      </c>
      <c r="V287" s="91" t="str">
        <f t="shared" si="126"/>
        <v>VENCIDO</v>
      </c>
      <c r="W287" s="91" t="str">
        <f t="shared" si="118"/>
        <v>VENCIDO</v>
      </c>
      <c r="X287" s="92" t="s">
        <v>535</v>
      </c>
      <c r="Y287" s="92" t="s">
        <v>541</v>
      </c>
      <c r="Z287" s="92">
        <f t="shared" si="119"/>
        <v>1</v>
      </c>
      <c r="AA287" s="92" t="str">
        <f t="shared" si="120"/>
        <v>H6ECP - 1</v>
      </c>
      <c r="AB287" s="60">
        <f t="shared" si="129"/>
        <v>1</v>
      </c>
      <c r="AC287" s="60">
        <f t="shared" si="130"/>
        <v>1</v>
      </c>
      <c r="AD287" s="60" t="str">
        <f t="shared" si="128"/>
        <v>H6ECP.</v>
      </c>
      <c r="AE287" s="60" t="str">
        <f t="shared" si="131"/>
        <v>H6ECP</v>
      </c>
      <c r="AF287" s="68"/>
      <c r="AG287" s="68"/>
      <c r="AH287" s="68"/>
      <c r="AI287" s="15"/>
      <c r="AJ287" s="15"/>
      <c r="AK287" s="15"/>
      <c r="AL287" s="15"/>
      <c r="AM287" s="15"/>
      <c r="AN287" s="15"/>
      <c r="AO287" s="15"/>
    </row>
    <row r="288" spans="1:41" s="2" customFormat="1" ht="249.95" customHeight="1" x14ac:dyDescent="0.2">
      <c r="A288" s="79">
        <v>253</v>
      </c>
      <c r="B288" s="90">
        <v>287</v>
      </c>
      <c r="C288" s="109" t="s">
        <v>2528</v>
      </c>
      <c r="D288" s="109" t="s">
        <v>33</v>
      </c>
      <c r="E288" s="115" t="s">
        <v>2464</v>
      </c>
      <c r="F288" s="115" t="s">
        <v>512</v>
      </c>
      <c r="G288" s="115" t="s">
        <v>2466</v>
      </c>
      <c r="H288" s="115" t="s">
        <v>1850</v>
      </c>
      <c r="I288" s="118" t="s">
        <v>9</v>
      </c>
      <c r="J288" s="90">
        <v>1</v>
      </c>
      <c r="K288" s="116">
        <v>43040</v>
      </c>
      <c r="L288" s="116">
        <v>43099</v>
      </c>
      <c r="M288" s="117">
        <f t="shared" si="132"/>
        <v>8.4285714285714288</v>
      </c>
      <c r="N288" s="79" t="s">
        <v>1715</v>
      </c>
      <c r="O288" s="85">
        <v>1</v>
      </c>
      <c r="P288" s="79"/>
      <c r="Q288" s="88">
        <f t="shared" si="122"/>
        <v>100</v>
      </c>
      <c r="R288" s="89">
        <f t="shared" si="123"/>
        <v>8.4285714285714288</v>
      </c>
      <c r="S288" s="89">
        <f t="shared" si="124"/>
        <v>8.4285714285714288</v>
      </c>
      <c r="T288" s="89">
        <f t="shared" si="125"/>
        <v>8.4285714285714288</v>
      </c>
      <c r="U288" s="90" t="str">
        <f t="shared" si="127"/>
        <v>NO</v>
      </c>
      <c r="V288" s="91" t="str">
        <f t="shared" si="126"/>
        <v>CUMPLIDO</v>
      </c>
      <c r="W288" s="91" t="str">
        <f t="shared" si="118"/>
        <v>VENCIDO</v>
      </c>
      <c r="X288" s="92" t="s">
        <v>535</v>
      </c>
      <c r="Y288" s="92" t="s">
        <v>542</v>
      </c>
      <c r="Z288" s="92">
        <f t="shared" si="119"/>
        <v>1</v>
      </c>
      <c r="AA288" s="92" t="str">
        <f t="shared" si="120"/>
        <v>H7ECP - 1</v>
      </c>
      <c r="AB288" s="60">
        <f t="shared" si="129"/>
        <v>5</v>
      </c>
      <c r="AC288" s="60">
        <f t="shared" si="130"/>
        <v>1</v>
      </c>
      <c r="AD288" s="60" t="str">
        <f t="shared" si="128"/>
        <v>H7ECP.</v>
      </c>
      <c r="AE288" s="60" t="str">
        <f t="shared" si="131"/>
        <v>H7ECP</v>
      </c>
      <c r="AF288" s="68"/>
      <c r="AG288" s="68"/>
      <c r="AH288" s="68"/>
      <c r="AI288" s="15"/>
      <c r="AJ288" s="15"/>
      <c r="AK288" s="15"/>
      <c r="AL288" s="15"/>
      <c r="AM288" s="15"/>
      <c r="AN288" s="15"/>
      <c r="AO288" s="15"/>
    </row>
    <row r="289" spans="1:41" s="2" customFormat="1" ht="249.95" customHeight="1" x14ac:dyDescent="0.2">
      <c r="A289" s="79"/>
      <c r="B289" s="90">
        <v>288</v>
      </c>
      <c r="C289" s="109"/>
      <c r="D289" s="109" t="s">
        <v>33</v>
      </c>
      <c r="E289" s="103" t="s">
        <v>2620</v>
      </c>
      <c r="F289" s="115" t="s">
        <v>513</v>
      </c>
      <c r="G289" s="115" t="s">
        <v>2465</v>
      </c>
      <c r="H289" s="115" t="s">
        <v>1851</v>
      </c>
      <c r="I289" s="118" t="s">
        <v>8</v>
      </c>
      <c r="J289" s="90">
        <v>1</v>
      </c>
      <c r="K289" s="116">
        <v>43040</v>
      </c>
      <c r="L289" s="116">
        <v>43099</v>
      </c>
      <c r="M289" s="117">
        <f t="shared" si="132"/>
        <v>8.4285714285714288</v>
      </c>
      <c r="N289" s="79" t="s">
        <v>1715</v>
      </c>
      <c r="O289" s="85">
        <v>1</v>
      </c>
      <c r="P289" s="79"/>
      <c r="Q289" s="88">
        <f t="shared" si="122"/>
        <v>100</v>
      </c>
      <c r="R289" s="89">
        <f t="shared" si="123"/>
        <v>8.4285714285714288</v>
      </c>
      <c r="S289" s="89">
        <f t="shared" si="124"/>
        <v>8.4285714285714288</v>
      </c>
      <c r="T289" s="89">
        <f t="shared" si="125"/>
        <v>8.4285714285714288</v>
      </c>
      <c r="U289" s="90" t="str">
        <f t="shared" si="127"/>
        <v>NO</v>
      </c>
      <c r="V289" s="91" t="str">
        <f t="shared" si="126"/>
        <v>CUMPLIDO</v>
      </c>
      <c r="W289" s="91" t="str">
        <f t="shared" si="118"/>
        <v/>
      </c>
      <c r="X289" s="92" t="s">
        <v>535</v>
      </c>
      <c r="Y289" s="92" t="s">
        <v>542</v>
      </c>
      <c r="Z289" s="92">
        <f t="shared" si="119"/>
        <v>2</v>
      </c>
      <c r="AA289" s="92" t="str">
        <f t="shared" si="120"/>
        <v>H7ECP - 2</v>
      </c>
      <c r="AB289" s="60">
        <f t="shared" si="129"/>
        <v>5</v>
      </c>
      <c r="AC289" s="60">
        <f t="shared" si="130"/>
        <v>1</v>
      </c>
      <c r="AD289" s="60" t="str">
        <f t="shared" si="128"/>
        <v>H7ECP.</v>
      </c>
      <c r="AE289" s="60" t="str">
        <f t="shared" si="131"/>
        <v>H7ECP</v>
      </c>
      <c r="AF289" s="68"/>
      <c r="AG289" s="68"/>
      <c r="AH289" s="68"/>
      <c r="AI289" s="15"/>
      <c r="AJ289" s="15"/>
      <c r="AK289" s="15"/>
      <c r="AL289" s="15"/>
      <c r="AM289" s="15"/>
      <c r="AN289" s="15"/>
      <c r="AO289" s="15"/>
    </row>
    <row r="290" spans="1:41" s="2" customFormat="1" ht="249.95" customHeight="1" x14ac:dyDescent="0.2">
      <c r="A290" s="79"/>
      <c r="B290" s="90">
        <v>289</v>
      </c>
      <c r="C290" s="109"/>
      <c r="D290" s="109" t="s">
        <v>33</v>
      </c>
      <c r="E290" s="115" t="s">
        <v>2467</v>
      </c>
      <c r="F290" s="115" t="s">
        <v>513</v>
      </c>
      <c r="G290" s="115" t="s">
        <v>2468</v>
      </c>
      <c r="H290" s="115" t="s">
        <v>1852</v>
      </c>
      <c r="I290" s="118" t="s">
        <v>485</v>
      </c>
      <c r="J290" s="90">
        <v>2</v>
      </c>
      <c r="K290" s="116">
        <v>43040</v>
      </c>
      <c r="L290" s="116">
        <v>43189</v>
      </c>
      <c r="M290" s="117">
        <f t="shared" si="132"/>
        <v>21.285714285714285</v>
      </c>
      <c r="N290" s="79" t="s">
        <v>1715</v>
      </c>
      <c r="O290" s="85">
        <v>1</v>
      </c>
      <c r="P290" s="79"/>
      <c r="Q290" s="88">
        <f t="shared" si="122"/>
        <v>50</v>
      </c>
      <c r="R290" s="89">
        <f t="shared" si="123"/>
        <v>10.642857142857142</v>
      </c>
      <c r="S290" s="89">
        <f t="shared" si="124"/>
        <v>10.642857142857142</v>
      </c>
      <c r="T290" s="89">
        <f t="shared" si="125"/>
        <v>21.285714285714285</v>
      </c>
      <c r="U290" s="90" t="str">
        <f t="shared" si="127"/>
        <v>NO</v>
      </c>
      <c r="V290" s="91" t="str">
        <f t="shared" si="126"/>
        <v>VENCIDO</v>
      </c>
      <c r="W290" s="91" t="str">
        <f t="shared" si="118"/>
        <v/>
      </c>
      <c r="X290" s="92" t="s">
        <v>535</v>
      </c>
      <c r="Y290" s="92" t="s">
        <v>542</v>
      </c>
      <c r="Z290" s="92">
        <f t="shared" si="119"/>
        <v>3</v>
      </c>
      <c r="AA290" s="92" t="str">
        <f t="shared" si="120"/>
        <v>H7ECP - 3</v>
      </c>
      <c r="AB290" s="60">
        <f t="shared" si="129"/>
        <v>1</v>
      </c>
      <c r="AC290" s="60">
        <f t="shared" si="130"/>
        <v>1</v>
      </c>
      <c r="AD290" s="60" t="str">
        <f t="shared" si="128"/>
        <v>H7ECP.</v>
      </c>
      <c r="AE290" s="60" t="str">
        <f t="shared" si="131"/>
        <v>H7ECP</v>
      </c>
      <c r="AF290" s="68"/>
      <c r="AG290" s="68"/>
      <c r="AH290" s="68"/>
      <c r="AI290" s="15"/>
      <c r="AJ290" s="15"/>
      <c r="AK290" s="15"/>
      <c r="AL290" s="15"/>
      <c r="AM290" s="15"/>
      <c r="AN290" s="15"/>
      <c r="AO290" s="15"/>
    </row>
    <row r="291" spans="1:41" s="2" customFormat="1" ht="249.95" customHeight="1" x14ac:dyDescent="0.2">
      <c r="A291" s="79">
        <v>254</v>
      </c>
      <c r="B291" s="90">
        <v>290</v>
      </c>
      <c r="C291" s="109" t="s">
        <v>2528</v>
      </c>
      <c r="D291" s="109" t="s">
        <v>33</v>
      </c>
      <c r="E291" s="115" t="s">
        <v>1942</v>
      </c>
      <c r="F291" s="115" t="s">
        <v>514</v>
      </c>
      <c r="G291" s="115" t="s">
        <v>1853</v>
      </c>
      <c r="H291" s="115" t="s">
        <v>1854</v>
      </c>
      <c r="I291" s="118" t="s">
        <v>9</v>
      </c>
      <c r="J291" s="90">
        <v>1</v>
      </c>
      <c r="K291" s="116">
        <v>43040</v>
      </c>
      <c r="L291" s="116">
        <v>43099</v>
      </c>
      <c r="M291" s="117">
        <f t="shared" si="132"/>
        <v>8.4285714285714288</v>
      </c>
      <c r="N291" s="79" t="s">
        <v>1715</v>
      </c>
      <c r="O291" s="85">
        <v>0</v>
      </c>
      <c r="P291" s="79"/>
      <c r="Q291" s="88">
        <f t="shared" si="122"/>
        <v>0</v>
      </c>
      <c r="R291" s="89">
        <f t="shared" si="123"/>
        <v>0</v>
      </c>
      <c r="S291" s="89">
        <f t="shared" si="124"/>
        <v>0</v>
      </c>
      <c r="T291" s="89">
        <f t="shared" si="125"/>
        <v>8.4285714285714288</v>
      </c>
      <c r="U291" s="90" t="str">
        <f t="shared" si="127"/>
        <v>NO</v>
      </c>
      <c r="V291" s="91" t="str">
        <f t="shared" si="126"/>
        <v>VENCIDO</v>
      </c>
      <c r="W291" s="91" t="str">
        <f t="shared" si="118"/>
        <v>VENCIDO</v>
      </c>
      <c r="X291" s="92" t="s">
        <v>535</v>
      </c>
      <c r="Y291" s="92" t="s">
        <v>543</v>
      </c>
      <c r="Z291" s="92">
        <f t="shared" si="119"/>
        <v>1</v>
      </c>
      <c r="AA291" s="92" t="str">
        <f t="shared" si="120"/>
        <v>H8ECP - 1</v>
      </c>
      <c r="AB291" s="60">
        <f t="shared" si="129"/>
        <v>1</v>
      </c>
      <c r="AC291" s="60">
        <f t="shared" si="130"/>
        <v>1</v>
      </c>
      <c r="AD291" s="60" t="str">
        <f t="shared" si="128"/>
        <v>H8ECP.</v>
      </c>
      <c r="AE291" s="60" t="str">
        <f t="shared" si="131"/>
        <v>H8ECP</v>
      </c>
      <c r="AF291" s="68"/>
      <c r="AG291" s="68"/>
      <c r="AH291" s="68"/>
      <c r="AI291" s="15"/>
      <c r="AJ291" s="15"/>
      <c r="AK291" s="15"/>
      <c r="AL291" s="15"/>
      <c r="AM291" s="15"/>
      <c r="AN291" s="15"/>
      <c r="AO291" s="15"/>
    </row>
    <row r="292" spans="1:41" s="2" customFormat="1" ht="249.95" customHeight="1" x14ac:dyDescent="0.2">
      <c r="A292" s="79">
        <v>255</v>
      </c>
      <c r="B292" s="90">
        <v>291</v>
      </c>
      <c r="C292" s="109" t="s">
        <v>2528</v>
      </c>
      <c r="D292" s="109" t="s">
        <v>24</v>
      </c>
      <c r="E292" s="115" t="s">
        <v>846</v>
      </c>
      <c r="F292" s="115" t="s">
        <v>515</v>
      </c>
      <c r="G292" s="115" t="s">
        <v>1654</v>
      </c>
      <c r="H292" s="115" t="s">
        <v>2004</v>
      </c>
      <c r="I292" s="118" t="s">
        <v>1653</v>
      </c>
      <c r="J292" s="90">
        <v>1</v>
      </c>
      <c r="K292" s="116">
        <v>43040</v>
      </c>
      <c r="L292" s="116">
        <v>43099</v>
      </c>
      <c r="M292" s="117">
        <f t="shared" si="132"/>
        <v>8.4285714285714288</v>
      </c>
      <c r="N292" s="79" t="s">
        <v>1482</v>
      </c>
      <c r="O292" s="85">
        <v>1</v>
      </c>
      <c r="P292" s="79"/>
      <c r="Q292" s="88">
        <f t="shared" si="122"/>
        <v>100</v>
      </c>
      <c r="R292" s="89">
        <f t="shared" si="123"/>
        <v>8.4285714285714288</v>
      </c>
      <c r="S292" s="89">
        <f t="shared" si="124"/>
        <v>8.4285714285714288</v>
      </c>
      <c r="T292" s="89">
        <f t="shared" si="125"/>
        <v>8.4285714285714288</v>
      </c>
      <c r="U292" s="90" t="str">
        <f t="shared" si="127"/>
        <v>SI</v>
      </c>
      <c r="V292" s="91" t="str">
        <f t="shared" si="126"/>
        <v>CUMPLIDO</v>
      </c>
      <c r="W292" s="91" t="str">
        <f t="shared" si="118"/>
        <v>CUMPLIDO</v>
      </c>
      <c r="X292" s="92" t="s">
        <v>535</v>
      </c>
      <c r="Y292" s="92" t="s">
        <v>544</v>
      </c>
      <c r="Z292" s="92">
        <f t="shared" si="119"/>
        <v>1</v>
      </c>
      <c r="AA292" s="92" t="str">
        <f t="shared" si="120"/>
        <v>H9ECP - 1</v>
      </c>
      <c r="AB292" s="60">
        <f t="shared" si="129"/>
        <v>5</v>
      </c>
      <c r="AC292" s="60">
        <f t="shared" si="130"/>
        <v>5</v>
      </c>
      <c r="AD292" s="60" t="str">
        <f t="shared" si="128"/>
        <v>H9ECP.</v>
      </c>
      <c r="AE292" s="60" t="str">
        <f t="shared" si="131"/>
        <v>H9ECP</v>
      </c>
      <c r="AF292" s="68"/>
      <c r="AG292" s="68"/>
      <c r="AH292" s="68"/>
      <c r="AI292" s="15"/>
      <c r="AJ292" s="15"/>
      <c r="AK292" s="15"/>
      <c r="AL292" s="15"/>
      <c r="AM292" s="15"/>
      <c r="AN292" s="15"/>
      <c r="AO292" s="15"/>
    </row>
    <row r="293" spans="1:41" s="2" customFormat="1" ht="249.95" customHeight="1" x14ac:dyDescent="0.2">
      <c r="A293" s="79">
        <v>256</v>
      </c>
      <c r="B293" s="90">
        <v>292</v>
      </c>
      <c r="C293" s="109" t="s">
        <v>2528</v>
      </c>
      <c r="D293" s="109" t="s">
        <v>24</v>
      </c>
      <c r="E293" s="115" t="s">
        <v>2218</v>
      </c>
      <c r="F293" s="115" t="s">
        <v>516</v>
      </c>
      <c r="G293" s="115" t="s">
        <v>1855</v>
      </c>
      <c r="H293" s="115" t="s">
        <v>1856</v>
      </c>
      <c r="I293" s="118" t="s">
        <v>61</v>
      </c>
      <c r="J293" s="90">
        <v>3</v>
      </c>
      <c r="K293" s="116">
        <v>43040</v>
      </c>
      <c r="L293" s="116">
        <v>43342</v>
      </c>
      <c r="M293" s="117">
        <f t="shared" si="132"/>
        <v>43.142857142857146</v>
      </c>
      <c r="N293" s="79" t="s">
        <v>1715</v>
      </c>
      <c r="O293" s="85">
        <v>0</v>
      </c>
      <c r="P293" s="79"/>
      <c r="Q293" s="88">
        <f t="shared" si="122"/>
        <v>0</v>
      </c>
      <c r="R293" s="89">
        <f t="shared" si="123"/>
        <v>0</v>
      </c>
      <c r="S293" s="89">
        <f t="shared" si="124"/>
        <v>0</v>
      </c>
      <c r="T293" s="89">
        <f t="shared" si="125"/>
        <v>43.142857142857146</v>
      </c>
      <c r="U293" s="90" t="str">
        <f t="shared" si="127"/>
        <v>NO</v>
      </c>
      <c r="V293" s="91" t="str">
        <f t="shared" si="126"/>
        <v>VENCIDO</v>
      </c>
      <c r="W293" s="91" t="str">
        <f t="shared" si="118"/>
        <v>VENCIDO</v>
      </c>
      <c r="X293" s="92" t="s">
        <v>535</v>
      </c>
      <c r="Y293" s="92" t="s">
        <v>545</v>
      </c>
      <c r="Z293" s="92">
        <f t="shared" si="119"/>
        <v>1</v>
      </c>
      <c r="AA293" s="92" t="str">
        <f t="shared" si="120"/>
        <v>H10ECP - 1</v>
      </c>
      <c r="AB293" s="60">
        <f t="shared" si="129"/>
        <v>1</v>
      </c>
      <c r="AC293" s="60">
        <f t="shared" si="130"/>
        <v>1</v>
      </c>
      <c r="AD293" s="60" t="str">
        <f t="shared" si="128"/>
        <v>H10ECP.</v>
      </c>
      <c r="AE293" s="60" t="str">
        <f t="shared" si="131"/>
        <v>H10ECP</v>
      </c>
      <c r="AF293" s="68"/>
      <c r="AG293" s="68"/>
      <c r="AH293" s="68"/>
      <c r="AI293" s="15"/>
      <c r="AJ293" s="15"/>
      <c r="AK293" s="15"/>
      <c r="AL293" s="15"/>
      <c r="AM293" s="15"/>
      <c r="AN293" s="15"/>
      <c r="AO293" s="15"/>
    </row>
    <row r="294" spans="1:41" s="2" customFormat="1" ht="249.95" customHeight="1" x14ac:dyDescent="0.2">
      <c r="A294" s="79">
        <v>257</v>
      </c>
      <c r="B294" s="90">
        <v>293</v>
      </c>
      <c r="C294" s="109" t="s">
        <v>2558</v>
      </c>
      <c r="D294" s="109" t="s">
        <v>24</v>
      </c>
      <c r="E294" s="115" t="s">
        <v>1655</v>
      </c>
      <c r="F294" s="115" t="s">
        <v>517</v>
      </c>
      <c r="G294" s="115" t="s">
        <v>1659</v>
      </c>
      <c r="H294" s="115" t="s">
        <v>1657</v>
      </c>
      <c r="I294" s="118" t="s">
        <v>1658</v>
      </c>
      <c r="J294" s="90">
        <v>2</v>
      </c>
      <c r="K294" s="116">
        <v>43040</v>
      </c>
      <c r="L294" s="116">
        <v>43099</v>
      </c>
      <c r="M294" s="117">
        <f t="shared" si="132"/>
        <v>8.4285714285714288</v>
      </c>
      <c r="N294" s="79" t="s">
        <v>1482</v>
      </c>
      <c r="O294" s="85">
        <v>2</v>
      </c>
      <c r="P294" s="79"/>
      <c r="Q294" s="88">
        <f t="shared" si="122"/>
        <v>100</v>
      </c>
      <c r="R294" s="89">
        <f t="shared" si="123"/>
        <v>8.4285714285714288</v>
      </c>
      <c r="S294" s="89">
        <f t="shared" si="124"/>
        <v>8.4285714285714288</v>
      </c>
      <c r="T294" s="89">
        <f t="shared" si="125"/>
        <v>8.4285714285714288</v>
      </c>
      <c r="U294" s="90" t="str">
        <f t="shared" si="127"/>
        <v>SI</v>
      </c>
      <c r="V294" s="91" t="str">
        <f t="shared" si="126"/>
        <v>CUMPLIDO</v>
      </c>
      <c r="W294" s="91" t="str">
        <f t="shared" si="118"/>
        <v>CUMPLIDO</v>
      </c>
      <c r="X294" s="92" t="s">
        <v>535</v>
      </c>
      <c r="Y294" s="92" t="s">
        <v>546</v>
      </c>
      <c r="Z294" s="92">
        <f t="shared" si="119"/>
        <v>1</v>
      </c>
      <c r="AA294" s="92" t="str">
        <f t="shared" si="120"/>
        <v>H11ECP - 1</v>
      </c>
      <c r="AB294" s="60">
        <f t="shared" si="129"/>
        <v>5</v>
      </c>
      <c r="AC294" s="60">
        <f t="shared" si="130"/>
        <v>5</v>
      </c>
      <c r="AD294" s="60" t="str">
        <f t="shared" si="128"/>
        <v>H11ECP.</v>
      </c>
      <c r="AE294" s="60" t="str">
        <f t="shared" si="131"/>
        <v>H11ECP</v>
      </c>
      <c r="AF294" s="68"/>
      <c r="AG294" s="68"/>
      <c r="AH294" s="68"/>
      <c r="AI294" s="15"/>
      <c r="AJ294" s="15"/>
      <c r="AK294" s="15"/>
      <c r="AL294" s="15"/>
      <c r="AM294" s="15"/>
      <c r="AN294" s="15"/>
      <c r="AO294" s="15"/>
    </row>
    <row r="295" spans="1:41" s="2" customFormat="1" ht="249.95" customHeight="1" x14ac:dyDescent="0.2">
      <c r="A295" s="79"/>
      <c r="B295" s="90">
        <v>294</v>
      </c>
      <c r="C295" s="109"/>
      <c r="D295" s="109" t="s">
        <v>24</v>
      </c>
      <c r="E295" s="115" t="s">
        <v>1656</v>
      </c>
      <c r="F295" s="115" t="s">
        <v>517</v>
      </c>
      <c r="G295" s="102" t="s">
        <v>1660</v>
      </c>
      <c r="H295" s="102" t="s">
        <v>885</v>
      </c>
      <c r="I295" s="79" t="s">
        <v>1733</v>
      </c>
      <c r="J295" s="132">
        <v>2</v>
      </c>
      <c r="K295" s="110">
        <v>43040</v>
      </c>
      <c r="L295" s="110">
        <v>43099</v>
      </c>
      <c r="M295" s="117">
        <f t="shared" si="132"/>
        <v>8.4285714285714288</v>
      </c>
      <c r="N295" s="79" t="s">
        <v>23</v>
      </c>
      <c r="O295" s="85">
        <v>2</v>
      </c>
      <c r="P295" s="79"/>
      <c r="Q295" s="88">
        <f t="shared" si="122"/>
        <v>100</v>
      </c>
      <c r="R295" s="89">
        <f t="shared" si="123"/>
        <v>8.4285714285714288</v>
      </c>
      <c r="S295" s="89">
        <f t="shared" si="124"/>
        <v>8.4285714285714288</v>
      </c>
      <c r="T295" s="89">
        <f t="shared" si="125"/>
        <v>8.4285714285714288</v>
      </c>
      <c r="U295" s="90" t="str">
        <f t="shared" si="127"/>
        <v>NO</v>
      </c>
      <c r="V295" s="91" t="str">
        <f t="shared" si="126"/>
        <v>CUMPLIDO</v>
      </c>
      <c r="W295" s="91" t="str">
        <f t="shared" si="118"/>
        <v/>
      </c>
      <c r="X295" s="92" t="s">
        <v>535</v>
      </c>
      <c r="Y295" s="92" t="s">
        <v>546</v>
      </c>
      <c r="Z295" s="92">
        <f t="shared" si="119"/>
        <v>2</v>
      </c>
      <c r="AA295" s="92" t="str">
        <f t="shared" si="120"/>
        <v>H11ECP - 2</v>
      </c>
      <c r="AB295" s="60">
        <f t="shared" si="129"/>
        <v>5</v>
      </c>
      <c r="AC295" s="60">
        <f t="shared" si="130"/>
        <v>5</v>
      </c>
      <c r="AD295" s="60" t="str">
        <f t="shared" si="128"/>
        <v>H11ECP.</v>
      </c>
      <c r="AE295" s="60" t="str">
        <f t="shared" si="131"/>
        <v>H11ECP</v>
      </c>
      <c r="AF295" s="68"/>
      <c r="AG295" s="68"/>
      <c r="AH295" s="68" t="s">
        <v>562</v>
      </c>
      <c r="AI295" s="15"/>
      <c r="AJ295" s="15"/>
      <c r="AK295" s="15"/>
      <c r="AL295" s="15"/>
      <c r="AM295" s="15"/>
      <c r="AN295" s="15"/>
      <c r="AO295" s="15"/>
    </row>
    <row r="296" spans="1:41" s="2" customFormat="1" ht="249.95" customHeight="1" x14ac:dyDescent="0.2">
      <c r="A296" s="79">
        <v>258</v>
      </c>
      <c r="B296" s="90">
        <v>295</v>
      </c>
      <c r="C296" s="109" t="s">
        <v>2558</v>
      </c>
      <c r="D296" s="109" t="s">
        <v>33</v>
      </c>
      <c r="E296" s="115" t="s">
        <v>847</v>
      </c>
      <c r="F296" s="115" t="s">
        <v>518</v>
      </c>
      <c r="G296" s="115" t="s">
        <v>1664</v>
      </c>
      <c r="H296" s="115" t="s">
        <v>1661</v>
      </c>
      <c r="I296" s="118" t="s">
        <v>1340</v>
      </c>
      <c r="J296" s="90">
        <v>1</v>
      </c>
      <c r="K296" s="116">
        <v>43115</v>
      </c>
      <c r="L296" s="116">
        <v>43159</v>
      </c>
      <c r="M296" s="117">
        <f t="shared" si="132"/>
        <v>6.2857142857142856</v>
      </c>
      <c r="N296" s="79" t="s">
        <v>1482</v>
      </c>
      <c r="O296" s="85">
        <v>0</v>
      </c>
      <c r="P296" s="79"/>
      <c r="Q296" s="88">
        <f t="shared" si="122"/>
        <v>0</v>
      </c>
      <c r="R296" s="89">
        <f t="shared" si="123"/>
        <v>0</v>
      </c>
      <c r="S296" s="89">
        <f t="shared" si="124"/>
        <v>0</v>
      </c>
      <c r="T296" s="89">
        <f t="shared" si="125"/>
        <v>6.2857142857142856</v>
      </c>
      <c r="U296" s="90" t="str">
        <f t="shared" si="127"/>
        <v>NO</v>
      </c>
      <c r="V296" s="91" t="str">
        <f t="shared" si="126"/>
        <v>VENCIDO</v>
      </c>
      <c r="W296" s="91" t="str">
        <f t="shared" si="118"/>
        <v>VENCIDO</v>
      </c>
      <c r="X296" s="92" t="s">
        <v>535</v>
      </c>
      <c r="Y296" s="92" t="s">
        <v>547</v>
      </c>
      <c r="Z296" s="92">
        <f t="shared" si="119"/>
        <v>1</v>
      </c>
      <c r="AA296" s="92" t="str">
        <f t="shared" si="120"/>
        <v>H12ECP - 1</v>
      </c>
      <c r="AB296" s="60">
        <f t="shared" si="129"/>
        <v>1</v>
      </c>
      <c r="AC296" s="60">
        <f t="shared" si="130"/>
        <v>1</v>
      </c>
      <c r="AD296" s="60" t="str">
        <f t="shared" si="128"/>
        <v>H12ECP.</v>
      </c>
      <c r="AE296" s="60" t="str">
        <f t="shared" si="131"/>
        <v>H12ECP</v>
      </c>
      <c r="AF296" s="68"/>
      <c r="AG296" s="68"/>
      <c r="AH296" s="68"/>
      <c r="AI296" s="15"/>
      <c r="AJ296" s="15"/>
      <c r="AK296" s="15"/>
      <c r="AL296" s="15"/>
      <c r="AM296" s="15"/>
      <c r="AN296" s="15"/>
      <c r="AO296" s="15"/>
    </row>
    <row r="297" spans="1:41" s="2" customFormat="1" ht="249.95" customHeight="1" x14ac:dyDescent="0.2">
      <c r="A297" s="79">
        <v>259</v>
      </c>
      <c r="B297" s="90">
        <v>296</v>
      </c>
      <c r="C297" s="109" t="s">
        <v>2528</v>
      </c>
      <c r="D297" s="109" t="s">
        <v>38</v>
      </c>
      <c r="E297" s="115" t="s">
        <v>2219</v>
      </c>
      <c r="F297" s="115" t="s">
        <v>519</v>
      </c>
      <c r="G297" s="95" t="s">
        <v>1662</v>
      </c>
      <c r="H297" s="95" t="s">
        <v>1663</v>
      </c>
      <c r="I297" s="90" t="s">
        <v>1340</v>
      </c>
      <c r="J297" s="90">
        <v>1</v>
      </c>
      <c r="K297" s="116">
        <v>43115</v>
      </c>
      <c r="L297" s="116">
        <v>43159</v>
      </c>
      <c r="M297" s="117">
        <f t="shared" si="132"/>
        <v>6.2857142857142856</v>
      </c>
      <c r="N297" s="79" t="s">
        <v>1482</v>
      </c>
      <c r="O297" s="85">
        <v>1</v>
      </c>
      <c r="P297" s="79"/>
      <c r="Q297" s="88">
        <f t="shared" si="122"/>
        <v>100</v>
      </c>
      <c r="R297" s="89">
        <f t="shared" si="123"/>
        <v>6.2857142857142856</v>
      </c>
      <c r="S297" s="89">
        <f t="shared" si="124"/>
        <v>6.2857142857142856</v>
      </c>
      <c r="T297" s="89">
        <f t="shared" si="125"/>
        <v>6.2857142857142856</v>
      </c>
      <c r="U297" s="90" t="str">
        <f t="shared" si="127"/>
        <v>SI</v>
      </c>
      <c r="V297" s="91" t="str">
        <f t="shared" si="126"/>
        <v>CUMPLIDO</v>
      </c>
      <c r="W297" s="91" t="str">
        <f t="shared" si="118"/>
        <v>CUMPLIDO</v>
      </c>
      <c r="X297" s="92" t="s">
        <v>535</v>
      </c>
      <c r="Y297" s="92" t="s">
        <v>548</v>
      </c>
      <c r="Z297" s="92">
        <f t="shared" si="119"/>
        <v>1</v>
      </c>
      <c r="AA297" s="92" t="str">
        <f t="shared" si="120"/>
        <v>H13ECP - 1</v>
      </c>
      <c r="AB297" s="60">
        <f t="shared" si="129"/>
        <v>5</v>
      </c>
      <c r="AC297" s="60">
        <f t="shared" si="130"/>
        <v>5</v>
      </c>
      <c r="AD297" s="60" t="str">
        <f t="shared" si="128"/>
        <v>H13ECP.</v>
      </c>
      <c r="AE297" s="60" t="str">
        <f t="shared" si="131"/>
        <v>H13ECP</v>
      </c>
      <c r="AF297" s="68"/>
      <c r="AG297" s="68"/>
      <c r="AH297" s="68"/>
      <c r="AI297" s="15"/>
      <c r="AJ297" s="15"/>
      <c r="AK297" s="15"/>
      <c r="AL297" s="15"/>
      <c r="AM297" s="15"/>
      <c r="AN297" s="15"/>
      <c r="AO297" s="15"/>
    </row>
    <row r="298" spans="1:41" s="2" customFormat="1" ht="175.5" customHeight="1" x14ac:dyDescent="0.2">
      <c r="A298" s="79">
        <v>260</v>
      </c>
      <c r="B298" s="90">
        <v>297</v>
      </c>
      <c r="C298" s="109" t="s">
        <v>2559</v>
      </c>
      <c r="D298" s="109" t="s">
        <v>24</v>
      </c>
      <c r="E298" s="115" t="s">
        <v>2220</v>
      </c>
      <c r="F298" s="115" t="s">
        <v>520</v>
      </c>
      <c r="G298" s="115" t="s">
        <v>1665</v>
      </c>
      <c r="H298" s="115" t="s">
        <v>1666</v>
      </c>
      <c r="I298" s="118" t="s">
        <v>1340</v>
      </c>
      <c r="J298" s="90">
        <v>1</v>
      </c>
      <c r="K298" s="116">
        <v>43115</v>
      </c>
      <c r="L298" s="116">
        <v>43159</v>
      </c>
      <c r="M298" s="117">
        <f t="shared" si="132"/>
        <v>6.2857142857142856</v>
      </c>
      <c r="N298" s="79" t="s">
        <v>1482</v>
      </c>
      <c r="O298" s="85">
        <v>1</v>
      </c>
      <c r="P298" s="79"/>
      <c r="Q298" s="88">
        <f t="shared" si="122"/>
        <v>100</v>
      </c>
      <c r="R298" s="89">
        <f t="shared" si="123"/>
        <v>6.2857142857142856</v>
      </c>
      <c r="S298" s="89">
        <f t="shared" si="124"/>
        <v>6.2857142857142856</v>
      </c>
      <c r="T298" s="89">
        <f t="shared" si="125"/>
        <v>6.2857142857142856</v>
      </c>
      <c r="U298" s="90" t="str">
        <f t="shared" si="127"/>
        <v>SI</v>
      </c>
      <c r="V298" s="91" t="str">
        <f t="shared" si="126"/>
        <v>CUMPLIDO</v>
      </c>
      <c r="W298" s="91" t="str">
        <f t="shared" si="118"/>
        <v>CUMPLIDO</v>
      </c>
      <c r="X298" s="92" t="s">
        <v>535</v>
      </c>
      <c r="Y298" s="92" t="s">
        <v>549</v>
      </c>
      <c r="Z298" s="92">
        <f t="shared" si="119"/>
        <v>1</v>
      </c>
      <c r="AA298" s="92" t="str">
        <f t="shared" si="120"/>
        <v>H14ECP - 1</v>
      </c>
      <c r="AB298" s="60">
        <f t="shared" si="129"/>
        <v>5</v>
      </c>
      <c r="AC298" s="60">
        <f t="shared" si="130"/>
        <v>5</v>
      </c>
      <c r="AD298" s="60" t="str">
        <f t="shared" si="128"/>
        <v>H14ECP.</v>
      </c>
      <c r="AE298" s="60" t="str">
        <f t="shared" si="131"/>
        <v>H14ECP</v>
      </c>
      <c r="AF298" s="68"/>
      <c r="AG298" s="68"/>
      <c r="AH298" s="68"/>
      <c r="AI298" s="15"/>
      <c r="AJ298" s="15"/>
      <c r="AK298" s="15"/>
      <c r="AL298" s="15"/>
      <c r="AM298" s="15"/>
      <c r="AN298" s="15"/>
      <c r="AO298" s="15"/>
    </row>
    <row r="299" spans="1:41" s="2" customFormat="1" ht="249.95" customHeight="1" x14ac:dyDescent="0.2">
      <c r="A299" s="79">
        <v>261</v>
      </c>
      <c r="B299" s="90">
        <v>298</v>
      </c>
      <c r="C299" s="109" t="s">
        <v>2527</v>
      </c>
      <c r="D299" s="109" t="s">
        <v>24</v>
      </c>
      <c r="E299" s="115" t="s">
        <v>1392</v>
      </c>
      <c r="F299" s="115" t="s">
        <v>521</v>
      </c>
      <c r="G299" s="95" t="s">
        <v>1393</v>
      </c>
      <c r="H299" s="95" t="s">
        <v>1387</v>
      </c>
      <c r="I299" s="90" t="s">
        <v>1388</v>
      </c>
      <c r="J299" s="90">
        <v>1</v>
      </c>
      <c r="K299" s="116">
        <v>43040</v>
      </c>
      <c r="L299" s="116">
        <v>43281</v>
      </c>
      <c r="M299" s="117">
        <f t="shared" si="132"/>
        <v>34.428571428571431</v>
      </c>
      <c r="N299" s="79" t="s">
        <v>1236</v>
      </c>
      <c r="O299" s="85">
        <v>1</v>
      </c>
      <c r="P299" s="79"/>
      <c r="Q299" s="88">
        <f t="shared" si="122"/>
        <v>100</v>
      </c>
      <c r="R299" s="89">
        <f t="shared" si="123"/>
        <v>34.428571428571431</v>
      </c>
      <c r="S299" s="89">
        <f t="shared" si="124"/>
        <v>34.428571428571431</v>
      </c>
      <c r="T299" s="89">
        <f t="shared" si="125"/>
        <v>34.428571428571431</v>
      </c>
      <c r="U299" s="90" t="str">
        <f t="shared" si="127"/>
        <v>NO</v>
      </c>
      <c r="V299" s="91" t="str">
        <f t="shared" si="126"/>
        <v>CUMPLIDO</v>
      </c>
      <c r="W299" s="91" t="str">
        <f t="shared" si="118"/>
        <v>VENCIDO</v>
      </c>
      <c r="X299" s="92" t="s">
        <v>535</v>
      </c>
      <c r="Y299" s="92" t="s">
        <v>550</v>
      </c>
      <c r="Z299" s="92">
        <f t="shared" si="119"/>
        <v>1</v>
      </c>
      <c r="AA299" s="92" t="str">
        <f t="shared" si="120"/>
        <v>H15ECP - 1</v>
      </c>
      <c r="AB299" s="60">
        <f t="shared" si="129"/>
        <v>5</v>
      </c>
      <c r="AC299" s="60">
        <f t="shared" si="130"/>
        <v>1</v>
      </c>
      <c r="AD299" s="60" t="str">
        <f t="shared" si="128"/>
        <v>H15ECP.</v>
      </c>
      <c r="AE299" s="60" t="str">
        <f t="shared" si="131"/>
        <v>H15ECP</v>
      </c>
      <c r="AF299" s="68"/>
      <c r="AG299" s="68"/>
      <c r="AH299" s="68"/>
      <c r="AI299" s="15"/>
      <c r="AJ299" s="15"/>
      <c r="AK299" s="15"/>
      <c r="AL299" s="15"/>
      <c r="AM299" s="15"/>
      <c r="AN299" s="15"/>
      <c r="AO299" s="15"/>
    </row>
    <row r="300" spans="1:41" s="2" customFormat="1" ht="249.95" customHeight="1" x14ac:dyDescent="0.2">
      <c r="A300" s="79"/>
      <c r="B300" s="90">
        <v>299</v>
      </c>
      <c r="C300" s="109"/>
      <c r="D300" s="109" t="s">
        <v>24</v>
      </c>
      <c r="E300" s="115" t="s">
        <v>2005</v>
      </c>
      <c r="F300" s="115" t="s">
        <v>522</v>
      </c>
      <c r="G300" s="95" t="s">
        <v>1394</v>
      </c>
      <c r="H300" s="95" t="s">
        <v>1389</v>
      </c>
      <c r="I300" s="90" t="s">
        <v>9</v>
      </c>
      <c r="J300" s="90">
        <v>3</v>
      </c>
      <c r="K300" s="116">
        <v>43040</v>
      </c>
      <c r="L300" s="116">
        <v>43403</v>
      </c>
      <c r="M300" s="117">
        <f t="shared" si="132"/>
        <v>51.857142857142854</v>
      </c>
      <c r="N300" s="79" t="s">
        <v>1236</v>
      </c>
      <c r="O300" s="85">
        <v>0</v>
      </c>
      <c r="P300" s="79"/>
      <c r="Q300" s="88">
        <f t="shared" si="122"/>
        <v>0</v>
      </c>
      <c r="R300" s="89">
        <f t="shared" si="123"/>
        <v>0</v>
      </c>
      <c r="S300" s="89">
        <f t="shared" si="124"/>
        <v>0</v>
      </c>
      <c r="T300" s="89">
        <f t="shared" si="125"/>
        <v>51.857142857142854</v>
      </c>
      <c r="U300" s="90" t="str">
        <f t="shared" si="127"/>
        <v>NO</v>
      </c>
      <c r="V300" s="91" t="str">
        <f t="shared" si="126"/>
        <v>VENCIDO</v>
      </c>
      <c r="W300" s="91" t="str">
        <f t="shared" si="118"/>
        <v/>
      </c>
      <c r="X300" s="92" t="s">
        <v>535</v>
      </c>
      <c r="Y300" s="92" t="s">
        <v>550</v>
      </c>
      <c r="Z300" s="92">
        <f t="shared" si="119"/>
        <v>2</v>
      </c>
      <c r="AA300" s="92" t="str">
        <f t="shared" si="120"/>
        <v>H15ECP - 2</v>
      </c>
      <c r="AB300" s="60">
        <f t="shared" si="129"/>
        <v>1</v>
      </c>
      <c r="AC300" s="60">
        <f t="shared" si="130"/>
        <v>1</v>
      </c>
      <c r="AD300" s="60" t="str">
        <f t="shared" si="128"/>
        <v>H15ECP.</v>
      </c>
      <c r="AE300" s="60" t="str">
        <f t="shared" si="131"/>
        <v>H15ECP</v>
      </c>
      <c r="AF300" s="68"/>
      <c r="AG300" s="68"/>
      <c r="AH300" s="68"/>
      <c r="AI300" s="15"/>
      <c r="AJ300" s="15"/>
      <c r="AK300" s="15"/>
      <c r="AL300" s="15"/>
      <c r="AM300" s="15"/>
      <c r="AN300" s="15"/>
      <c r="AO300" s="15"/>
    </row>
    <row r="301" spans="1:41" s="2" customFormat="1" ht="249.95" customHeight="1" x14ac:dyDescent="0.2">
      <c r="A301" s="79"/>
      <c r="B301" s="90">
        <v>300</v>
      </c>
      <c r="C301" s="109"/>
      <c r="D301" s="109" t="s">
        <v>24</v>
      </c>
      <c r="E301" s="115" t="s">
        <v>1395</v>
      </c>
      <c r="F301" s="115" t="s">
        <v>57</v>
      </c>
      <c r="G301" s="95" t="s">
        <v>1396</v>
      </c>
      <c r="H301" s="133" t="s">
        <v>1390</v>
      </c>
      <c r="I301" s="90" t="s">
        <v>9</v>
      </c>
      <c r="J301" s="90">
        <v>2</v>
      </c>
      <c r="K301" s="116">
        <v>43040</v>
      </c>
      <c r="L301" s="116">
        <v>43403</v>
      </c>
      <c r="M301" s="117">
        <f t="shared" si="132"/>
        <v>51.857142857142854</v>
      </c>
      <c r="N301" s="79" t="s">
        <v>1236</v>
      </c>
      <c r="O301" s="85">
        <v>0</v>
      </c>
      <c r="P301" s="79"/>
      <c r="Q301" s="88">
        <f t="shared" si="122"/>
        <v>0</v>
      </c>
      <c r="R301" s="89">
        <f t="shared" si="123"/>
        <v>0</v>
      </c>
      <c r="S301" s="89">
        <f t="shared" si="124"/>
        <v>0</v>
      </c>
      <c r="T301" s="89">
        <f t="shared" si="125"/>
        <v>51.857142857142854</v>
      </c>
      <c r="U301" s="90" t="str">
        <f t="shared" si="127"/>
        <v>NO</v>
      </c>
      <c r="V301" s="91" t="str">
        <f t="shared" si="126"/>
        <v>VENCIDO</v>
      </c>
      <c r="W301" s="91" t="str">
        <f t="shared" si="118"/>
        <v/>
      </c>
      <c r="X301" s="92" t="s">
        <v>535</v>
      </c>
      <c r="Y301" s="92" t="s">
        <v>550</v>
      </c>
      <c r="Z301" s="92">
        <f t="shared" si="119"/>
        <v>3</v>
      </c>
      <c r="AA301" s="92" t="str">
        <f t="shared" si="120"/>
        <v>H15ECP - 3</v>
      </c>
      <c r="AB301" s="60">
        <f t="shared" si="129"/>
        <v>1</v>
      </c>
      <c r="AC301" s="60">
        <f t="shared" si="130"/>
        <v>1</v>
      </c>
      <c r="AD301" s="60" t="str">
        <f t="shared" si="128"/>
        <v>H15ECP.</v>
      </c>
      <c r="AE301" s="60" t="str">
        <f t="shared" si="131"/>
        <v>H15ECP</v>
      </c>
      <c r="AF301" s="68"/>
      <c r="AG301" s="68"/>
      <c r="AH301" s="68"/>
      <c r="AI301" s="15"/>
      <c r="AJ301" s="15"/>
      <c r="AK301" s="15"/>
      <c r="AL301" s="15"/>
      <c r="AM301" s="15"/>
      <c r="AN301" s="15"/>
      <c r="AO301" s="15"/>
    </row>
    <row r="302" spans="1:41" s="2" customFormat="1" ht="249.95" customHeight="1" x14ac:dyDescent="0.2">
      <c r="A302" s="79"/>
      <c r="B302" s="90">
        <v>301</v>
      </c>
      <c r="C302" s="109"/>
      <c r="D302" s="109" t="s">
        <v>24</v>
      </c>
      <c r="E302" s="115" t="s">
        <v>1397</v>
      </c>
      <c r="F302" s="115" t="s">
        <v>568</v>
      </c>
      <c r="G302" s="115" t="s">
        <v>2833</v>
      </c>
      <c r="H302" s="115" t="s">
        <v>1391</v>
      </c>
      <c r="I302" s="118" t="s">
        <v>9</v>
      </c>
      <c r="J302" s="90">
        <v>3</v>
      </c>
      <c r="K302" s="116">
        <v>43040</v>
      </c>
      <c r="L302" s="116">
        <v>43403</v>
      </c>
      <c r="M302" s="117">
        <f t="shared" si="132"/>
        <v>51.857142857142854</v>
      </c>
      <c r="N302" s="79" t="s">
        <v>1236</v>
      </c>
      <c r="O302" s="85">
        <v>0</v>
      </c>
      <c r="P302" s="79"/>
      <c r="Q302" s="88">
        <f t="shared" si="122"/>
        <v>0</v>
      </c>
      <c r="R302" s="89">
        <f t="shared" si="123"/>
        <v>0</v>
      </c>
      <c r="S302" s="89">
        <f t="shared" si="124"/>
        <v>0</v>
      </c>
      <c r="T302" s="89">
        <f t="shared" si="125"/>
        <v>51.857142857142854</v>
      </c>
      <c r="U302" s="90" t="str">
        <f t="shared" si="127"/>
        <v>NO</v>
      </c>
      <c r="V302" s="91" t="str">
        <f t="shared" si="126"/>
        <v>VENCIDO</v>
      </c>
      <c r="W302" s="91" t="str">
        <f t="shared" si="118"/>
        <v/>
      </c>
      <c r="X302" s="92" t="s">
        <v>535</v>
      </c>
      <c r="Y302" s="92" t="s">
        <v>550</v>
      </c>
      <c r="Z302" s="92">
        <f t="shared" si="119"/>
        <v>4</v>
      </c>
      <c r="AA302" s="92" t="str">
        <f t="shared" si="120"/>
        <v>H15ECP - 4</v>
      </c>
      <c r="AB302" s="60">
        <f t="shared" si="129"/>
        <v>1</v>
      </c>
      <c r="AC302" s="60">
        <f t="shared" si="130"/>
        <v>1</v>
      </c>
      <c r="AD302" s="60" t="str">
        <f t="shared" si="128"/>
        <v>H15ECP.</v>
      </c>
      <c r="AE302" s="60" t="str">
        <f t="shared" si="131"/>
        <v>H15ECP</v>
      </c>
      <c r="AF302" s="68"/>
      <c r="AG302" s="68"/>
      <c r="AH302" s="68"/>
      <c r="AI302" s="15"/>
      <c r="AJ302" s="15"/>
      <c r="AK302" s="15"/>
      <c r="AL302" s="15"/>
      <c r="AM302" s="15"/>
      <c r="AN302" s="15"/>
      <c r="AO302" s="15"/>
    </row>
    <row r="303" spans="1:41" s="2" customFormat="1" ht="249.95" customHeight="1" x14ac:dyDescent="0.2">
      <c r="A303" s="79">
        <v>262</v>
      </c>
      <c r="B303" s="90">
        <v>302</v>
      </c>
      <c r="C303" s="109" t="s">
        <v>2533</v>
      </c>
      <c r="D303" s="109" t="s">
        <v>24</v>
      </c>
      <c r="E303" s="115" t="s">
        <v>2098</v>
      </c>
      <c r="F303" s="115" t="s">
        <v>523</v>
      </c>
      <c r="G303" s="115" t="s">
        <v>1669</v>
      </c>
      <c r="H303" s="115" t="s">
        <v>1673</v>
      </c>
      <c r="I303" s="118" t="s">
        <v>1667</v>
      </c>
      <c r="J303" s="90">
        <v>1</v>
      </c>
      <c r="K303" s="116">
        <v>43040</v>
      </c>
      <c r="L303" s="116">
        <v>43069</v>
      </c>
      <c r="M303" s="117">
        <f t="shared" si="132"/>
        <v>4.1428571428571432</v>
      </c>
      <c r="N303" s="79" t="s">
        <v>1482</v>
      </c>
      <c r="O303" s="79">
        <v>1</v>
      </c>
      <c r="P303" s="79"/>
      <c r="Q303" s="88">
        <f t="shared" si="122"/>
        <v>100</v>
      </c>
      <c r="R303" s="89">
        <f t="shared" si="123"/>
        <v>4.1428571428571432</v>
      </c>
      <c r="S303" s="89">
        <f t="shared" si="124"/>
        <v>4.1428571428571432</v>
      </c>
      <c r="T303" s="89">
        <f t="shared" si="125"/>
        <v>4.1428571428571432</v>
      </c>
      <c r="U303" s="90" t="str">
        <f t="shared" si="127"/>
        <v>NO</v>
      </c>
      <c r="V303" s="91" t="str">
        <f t="shared" si="126"/>
        <v>CUMPLIDO</v>
      </c>
      <c r="W303" s="91" t="str">
        <f t="shared" si="118"/>
        <v>VENCIDO</v>
      </c>
      <c r="X303" s="92" t="s">
        <v>535</v>
      </c>
      <c r="Y303" s="92" t="s">
        <v>551</v>
      </c>
      <c r="Z303" s="92">
        <f t="shared" si="119"/>
        <v>1</v>
      </c>
      <c r="AA303" s="92" t="str">
        <f t="shared" si="120"/>
        <v>H16ECP - 1</v>
      </c>
      <c r="AB303" s="60">
        <f t="shared" si="129"/>
        <v>5</v>
      </c>
      <c r="AC303" s="60">
        <f t="shared" si="130"/>
        <v>1</v>
      </c>
      <c r="AD303" s="60" t="str">
        <f t="shared" si="128"/>
        <v>H16ECP.</v>
      </c>
      <c r="AE303" s="60" t="str">
        <f t="shared" si="131"/>
        <v>H16ECP</v>
      </c>
      <c r="AF303" s="68"/>
      <c r="AG303" s="68"/>
      <c r="AH303" s="68"/>
      <c r="AI303" s="15"/>
      <c r="AJ303" s="15"/>
      <c r="AK303" s="15"/>
      <c r="AL303" s="15"/>
      <c r="AM303" s="15"/>
      <c r="AN303" s="15"/>
      <c r="AO303" s="15"/>
    </row>
    <row r="304" spans="1:41" s="2" customFormat="1" ht="249.95" customHeight="1" x14ac:dyDescent="0.2">
      <c r="A304" s="79"/>
      <c r="B304" s="90">
        <v>303</v>
      </c>
      <c r="C304" s="109"/>
      <c r="D304" s="109" t="s">
        <v>24</v>
      </c>
      <c r="E304" s="115" t="s">
        <v>2221</v>
      </c>
      <c r="F304" s="115" t="s">
        <v>1672</v>
      </c>
      <c r="G304" s="95" t="s">
        <v>1670</v>
      </c>
      <c r="H304" s="95" t="s">
        <v>1671</v>
      </c>
      <c r="I304" s="134" t="s">
        <v>1668</v>
      </c>
      <c r="J304" s="90">
        <v>1</v>
      </c>
      <c r="K304" s="116">
        <v>43132</v>
      </c>
      <c r="L304" s="116">
        <v>43160</v>
      </c>
      <c r="M304" s="117">
        <f t="shared" si="132"/>
        <v>4</v>
      </c>
      <c r="N304" s="79" t="s">
        <v>1482</v>
      </c>
      <c r="O304" s="85">
        <v>1</v>
      </c>
      <c r="P304" s="79"/>
      <c r="Q304" s="88">
        <f t="shared" si="122"/>
        <v>100</v>
      </c>
      <c r="R304" s="89">
        <f t="shared" si="123"/>
        <v>4</v>
      </c>
      <c r="S304" s="89">
        <f t="shared" si="124"/>
        <v>4</v>
      </c>
      <c r="T304" s="89">
        <f t="shared" si="125"/>
        <v>4</v>
      </c>
      <c r="U304" s="90" t="str">
        <f t="shared" si="127"/>
        <v>NO</v>
      </c>
      <c r="V304" s="91" t="str">
        <f t="shared" si="126"/>
        <v>CUMPLIDO</v>
      </c>
      <c r="W304" s="91" t="str">
        <f t="shared" ref="W304:W367" si="133">IF(A304&lt;&gt;"",IF(AC304=1,"VENCIDO",IF(AC304=2,"PRÓXIMO A VENCER",IF(AC304=3,"EN TERMINO",IF(AC304=4,"CON AVANCE",IF(AC304=5,"CUMPLIDO",))))),"")</f>
        <v/>
      </c>
      <c r="X304" s="92" t="s">
        <v>535</v>
      </c>
      <c r="Y304" s="92" t="s">
        <v>551</v>
      </c>
      <c r="Z304" s="92">
        <f t="shared" ref="Z304:Z367" si="134">IF(A304&lt;&gt;"",1,Z303+1)</f>
        <v>2</v>
      </c>
      <c r="AA304" s="92" t="str">
        <f t="shared" si="120"/>
        <v>H16ECP - 2</v>
      </c>
      <c r="AB304" s="60">
        <f t="shared" si="129"/>
        <v>5</v>
      </c>
      <c r="AC304" s="60">
        <f t="shared" si="130"/>
        <v>1</v>
      </c>
      <c r="AD304" s="60" t="str">
        <f t="shared" si="128"/>
        <v>H16ECP.</v>
      </c>
      <c r="AE304" s="60" t="str">
        <f t="shared" si="131"/>
        <v>H16ECP</v>
      </c>
      <c r="AF304" s="68"/>
      <c r="AG304" s="68"/>
      <c r="AH304" s="68"/>
      <c r="AI304" s="15"/>
      <c r="AJ304" s="15"/>
      <c r="AK304" s="15"/>
      <c r="AL304" s="15"/>
      <c r="AM304" s="15"/>
      <c r="AN304" s="15"/>
      <c r="AO304" s="15"/>
    </row>
    <row r="305" spans="1:41" s="2" customFormat="1" ht="249.95" customHeight="1" x14ac:dyDescent="0.2">
      <c r="A305" s="79"/>
      <c r="B305" s="90">
        <v>304</v>
      </c>
      <c r="C305" s="109"/>
      <c r="D305" s="109" t="s">
        <v>24</v>
      </c>
      <c r="E305" s="115" t="s">
        <v>1876</v>
      </c>
      <c r="F305" s="115" t="s">
        <v>524</v>
      </c>
      <c r="G305" s="115" t="s">
        <v>1875</v>
      </c>
      <c r="H305" s="115" t="s">
        <v>1288</v>
      </c>
      <c r="I305" s="118" t="s">
        <v>1289</v>
      </c>
      <c r="J305" s="90">
        <v>1</v>
      </c>
      <c r="K305" s="116">
        <v>43040</v>
      </c>
      <c r="L305" s="116">
        <v>43250</v>
      </c>
      <c r="M305" s="117">
        <f t="shared" si="132"/>
        <v>30</v>
      </c>
      <c r="N305" s="79" t="s">
        <v>1236</v>
      </c>
      <c r="O305" s="85">
        <v>0.5</v>
      </c>
      <c r="P305" s="79"/>
      <c r="Q305" s="88">
        <f t="shared" si="122"/>
        <v>50</v>
      </c>
      <c r="R305" s="89">
        <f t="shared" si="123"/>
        <v>15</v>
      </c>
      <c r="S305" s="89">
        <f t="shared" si="124"/>
        <v>15</v>
      </c>
      <c r="T305" s="89">
        <f t="shared" si="125"/>
        <v>30</v>
      </c>
      <c r="U305" s="90" t="str">
        <f t="shared" si="127"/>
        <v>NO</v>
      </c>
      <c r="V305" s="91" t="str">
        <f t="shared" si="126"/>
        <v>VENCIDO</v>
      </c>
      <c r="W305" s="91" t="str">
        <f t="shared" si="133"/>
        <v/>
      </c>
      <c r="X305" s="92" t="s">
        <v>535</v>
      </c>
      <c r="Y305" s="92" t="s">
        <v>551</v>
      </c>
      <c r="Z305" s="92">
        <f t="shared" si="134"/>
        <v>3</v>
      </c>
      <c r="AA305" s="92" t="str">
        <f t="shared" si="120"/>
        <v>H16ECP - 3</v>
      </c>
      <c r="AB305" s="60">
        <f t="shared" si="129"/>
        <v>1</v>
      </c>
      <c r="AC305" s="60">
        <f t="shared" si="130"/>
        <v>1</v>
      </c>
      <c r="AD305" s="60" t="str">
        <f t="shared" si="128"/>
        <v>H16ECP.</v>
      </c>
      <c r="AE305" s="60" t="str">
        <f t="shared" si="131"/>
        <v>H16ECP</v>
      </c>
      <c r="AF305" s="68"/>
      <c r="AG305" s="68"/>
      <c r="AH305" s="68"/>
      <c r="AI305" s="15"/>
      <c r="AJ305" s="15"/>
      <c r="AK305" s="15"/>
      <c r="AL305" s="15"/>
      <c r="AM305" s="15"/>
      <c r="AN305" s="15"/>
      <c r="AO305" s="15"/>
    </row>
    <row r="306" spans="1:41" s="2" customFormat="1" ht="249.95" customHeight="1" x14ac:dyDescent="0.2">
      <c r="A306" s="79">
        <v>263</v>
      </c>
      <c r="B306" s="90">
        <v>305</v>
      </c>
      <c r="C306" s="109" t="s">
        <v>2533</v>
      </c>
      <c r="D306" s="109" t="s">
        <v>24</v>
      </c>
      <c r="E306" s="115" t="s">
        <v>848</v>
      </c>
      <c r="F306" s="115" t="s">
        <v>525</v>
      </c>
      <c r="G306" s="95" t="s">
        <v>1674</v>
      </c>
      <c r="H306" s="95" t="s">
        <v>1675</v>
      </c>
      <c r="I306" s="118" t="s">
        <v>1613</v>
      </c>
      <c r="J306" s="90">
        <v>1</v>
      </c>
      <c r="K306" s="116">
        <v>43040</v>
      </c>
      <c r="L306" s="116">
        <v>43099</v>
      </c>
      <c r="M306" s="117">
        <f t="shared" si="132"/>
        <v>8.4285714285714288</v>
      </c>
      <c r="N306" s="79" t="s">
        <v>1482</v>
      </c>
      <c r="O306" s="85">
        <v>1</v>
      </c>
      <c r="P306" s="79"/>
      <c r="Q306" s="88">
        <f t="shared" si="122"/>
        <v>100</v>
      </c>
      <c r="R306" s="89">
        <f t="shared" si="123"/>
        <v>8.4285714285714288</v>
      </c>
      <c r="S306" s="89">
        <f t="shared" si="124"/>
        <v>8.4285714285714288</v>
      </c>
      <c r="T306" s="89">
        <f t="shared" si="125"/>
        <v>8.4285714285714288</v>
      </c>
      <c r="U306" s="90" t="str">
        <f t="shared" si="127"/>
        <v>SI</v>
      </c>
      <c r="V306" s="91" t="str">
        <f t="shared" si="126"/>
        <v>CUMPLIDO</v>
      </c>
      <c r="W306" s="91" t="str">
        <f t="shared" si="133"/>
        <v>CUMPLIDO</v>
      </c>
      <c r="X306" s="92" t="s">
        <v>535</v>
      </c>
      <c r="Y306" s="92" t="s">
        <v>552</v>
      </c>
      <c r="Z306" s="92">
        <f t="shared" si="134"/>
        <v>1</v>
      </c>
      <c r="AA306" s="92" t="str">
        <f t="shared" si="120"/>
        <v>H17ECP - 1</v>
      </c>
      <c r="AB306" s="60">
        <f t="shared" si="129"/>
        <v>5</v>
      </c>
      <c r="AC306" s="60">
        <f t="shared" si="130"/>
        <v>5</v>
      </c>
      <c r="AD306" s="60" t="str">
        <f t="shared" si="128"/>
        <v>H17ECP.</v>
      </c>
      <c r="AE306" s="60" t="str">
        <f t="shared" si="131"/>
        <v>H17ECP</v>
      </c>
      <c r="AF306" s="68"/>
      <c r="AG306" s="68"/>
      <c r="AH306" s="68"/>
      <c r="AI306" s="15"/>
      <c r="AJ306" s="15"/>
      <c r="AK306" s="15"/>
      <c r="AL306" s="15"/>
      <c r="AM306" s="15"/>
      <c r="AN306" s="15"/>
      <c r="AO306" s="15"/>
    </row>
    <row r="307" spans="1:41" s="2" customFormat="1" ht="249.95" customHeight="1" x14ac:dyDescent="0.2">
      <c r="A307" s="79">
        <v>264</v>
      </c>
      <c r="B307" s="90">
        <v>306</v>
      </c>
      <c r="C307" s="109" t="s">
        <v>2527</v>
      </c>
      <c r="D307" s="109" t="s">
        <v>36</v>
      </c>
      <c r="E307" s="115" t="s">
        <v>849</v>
      </c>
      <c r="F307" s="115" t="s">
        <v>526</v>
      </c>
      <c r="G307" s="103" t="s">
        <v>886</v>
      </c>
      <c r="H307" s="102" t="s">
        <v>861</v>
      </c>
      <c r="I307" s="132" t="s">
        <v>61</v>
      </c>
      <c r="J307" s="132">
        <v>3</v>
      </c>
      <c r="K307" s="110">
        <v>43040</v>
      </c>
      <c r="L307" s="110">
        <v>43342</v>
      </c>
      <c r="M307" s="117">
        <f t="shared" si="132"/>
        <v>43.142857142857146</v>
      </c>
      <c r="N307" s="79" t="s">
        <v>23</v>
      </c>
      <c r="O307" s="85">
        <v>0.15</v>
      </c>
      <c r="P307" s="79"/>
      <c r="Q307" s="88">
        <f t="shared" si="122"/>
        <v>5</v>
      </c>
      <c r="R307" s="89">
        <f t="shared" si="123"/>
        <v>2.157142857142857</v>
      </c>
      <c r="S307" s="89">
        <f t="shared" si="124"/>
        <v>2.157142857142857</v>
      </c>
      <c r="T307" s="89">
        <f t="shared" si="125"/>
        <v>43.142857142857146</v>
      </c>
      <c r="U307" s="90" t="str">
        <f t="shared" si="127"/>
        <v>NO</v>
      </c>
      <c r="V307" s="91" t="str">
        <f t="shared" si="126"/>
        <v>VENCIDO</v>
      </c>
      <c r="W307" s="91" t="str">
        <f t="shared" si="133"/>
        <v>VENCIDO</v>
      </c>
      <c r="X307" s="92" t="s">
        <v>535</v>
      </c>
      <c r="Y307" s="92" t="s">
        <v>553</v>
      </c>
      <c r="Z307" s="92">
        <f t="shared" si="134"/>
        <v>1</v>
      </c>
      <c r="AA307" s="92" t="str">
        <f t="shared" si="120"/>
        <v>H18ECP - 1</v>
      </c>
      <c r="AB307" s="60">
        <f t="shared" si="129"/>
        <v>1</v>
      </c>
      <c r="AC307" s="60">
        <f t="shared" si="130"/>
        <v>1</v>
      </c>
      <c r="AD307" s="60" t="str">
        <f t="shared" si="128"/>
        <v>H18ECP.</v>
      </c>
      <c r="AE307" s="60" t="str">
        <f t="shared" si="131"/>
        <v>H18ECP</v>
      </c>
      <c r="AF307" s="68"/>
      <c r="AG307" s="68"/>
      <c r="AH307" s="68"/>
      <c r="AI307" s="15"/>
      <c r="AJ307" s="15"/>
      <c r="AK307" s="15"/>
      <c r="AL307" s="15"/>
      <c r="AM307" s="15"/>
      <c r="AN307" s="15"/>
      <c r="AO307" s="15"/>
    </row>
    <row r="308" spans="1:41" s="2" customFormat="1" ht="168.75" customHeight="1" x14ac:dyDescent="0.2">
      <c r="A308" s="79">
        <v>265</v>
      </c>
      <c r="B308" s="90">
        <v>307</v>
      </c>
      <c r="C308" s="124" t="s">
        <v>2528</v>
      </c>
      <c r="D308" s="124" t="s">
        <v>527</v>
      </c>
      <c r="E308" s="115" t="s">
        <v>850</v>
      </c>
      <c r="F308" s="115" t="s">
        <v>528</v>
      </c>
      <c r="G308" s="95" t="s">
        <v>1943</v>
      </c>
      <c r="H308" s="95" t="s">
        <v>1944</v>
      </c>
      <c r="I308" s="118" t="s">
        <v>9</v>
      </c>
      <c r="J308" s="90">
        <v>1</v>
      </c>
      <c r="K308" s="116">
        <v>43040</v>
      </c>
      <c r="L308" s="116">
        <v>43099</v>
      </c>
      <c r="M308" s="117">
        <f t="shared" si="132"/>
        <v>8.4285714285714288</v>
      </c>
      <c r="N308" s="90" t="s">
        <v>1715</v>
      </c>
      <c r="O308" s="85">
        <v>0.5</v>
      </c>
      <c r="P308" s="90"/>
      <c r="Q308" s="88">
        <f t="shared" si="122"/>
        <v>50</v>
      </c>
      <c r="R308" s="89">
        <f t="shared" si="123"/>
        <v>4.2142857142857144</v>
      </c>
      <c r="S308" s="89">
        <f t="shared" si="124"/>
        <v>4.2142857142857144</v>
      </c>
      <c r="T308" s="89">
        <f t="shared" si="125"/>
        <v>8.4285714285714288</v>
      </c>
      <c r="U308" s="90" t="str">
        <f t="shared" si="127"/>
        <v>NO</v>
      </c>
      <c r="V308" s="91" t="str">
        <f t="shared" si="126"/>
        <v>VENCIDO</v>
      </c>
      <c r="W308" s="91" t="str">
        <f t="shared" si="133"/>
        <v>VENCIDO</v>
      </c>
      <c r="X308" s="92" t="s">
        <v>535</v>
      </c>
      <c r="Y308" s="92" t="s">
        <v>554</v>
      </c>
      <c r="Z308" s="92">
        <f t="shared" si="134"/>
        <v>1</v>
      </c>
      <c r="AA308" s="92" t="str">
        <f t="shared" si="120"/>
        <v>H19ECP - 1</v>
      </c>
      <c r="AB308" s="60">
        <f t="shared" si="129"/>
        <v>1</v>
      </c>
      <c r="AC308" s="60">
        <f t="shared" si="130"/>
        <v>1</v>
      </c>
      <c r="AD308" s="60" t="str">
        <f t="shared" si="128"/>
        <v>H19ECP.</v>
      </c>
      <c r="AE308" s="60" t="str">
        <f t="shared" si="131"/>
        <v>H19ECP</v>
      </c>
      <c r="AF308" s="69"/>
      <c r="AG308" s="69"/>
      <c r="AH308" s="69"/>
    </row>
    <row r="309" spans="1:41" s="2" customFormat="1" ht="249.95" customHeight="1" x14ac:dyDescent="0.2">
      <c r="A309" s="79">
        <v>266</v>
      </c>
      <c r="B309" s="90">
        <v>308</v>
      </c>
      <c r="C309" s="124" t="s">
        <v>2528</v>
      </c>
      <c r="D309" s="109" t="s">
        <v>29</v>
      </c>
      <c r="E309" s="115" t="s">
        <v>2222</v>
      </c>
      <c r="F309" s="115" t="s">
        <v>529</v>
      </c>
      <c r="G309" s="95" t="s">
        <v>1857</v>
      </c>
      <c r="H309" s="95" t="s">
        <v>1858</v>
      </c>
      <c r="I309" s="118" t="s">
        <v>1859</v>
      </c>
      <c r="J309" s="90">
        <v>1</v>
      </c>
      <c r="K309" s="116">
        <v>43040</v>
      </c>
      <c r="L309" s="116">
        <v>43099</v>
      </c>
      <c r="M309" s="117">
        <f t="shared" si="132"/>
        <v>8.4285714285714288</v>
      </c>
      <c r="N309" s="79" t="s">
        <v>1715</v>
      </c>
      <c r="O309" s="85">
        <v>1</v>
      </c>
      <c r="P309" s="107"/>
      <c r="Q309" s="88">
        <f t="shared" si="122"/>
        <v>100</v>
      </c>
      <c r="R309" s="89">
        <f t="shared" si="123"/>
        <v>8.4285714285714288</v>
      </c>
      <c r="S309" s="89">
        <f t="shared" si="124"/>
        <v>8.4285714285714288</v>
      </c>
      <c r="T309" s="89">
        <f t="shared" si="125"/>
        <v>8.4285714285714288</v>
      </c>
      <c r="U309" s="90" t="str">
        <f t="shared" si="127"/>
        <v>SI</v>
      </c>
      <c r="V309" s="91" t="str">
        <f t="shared" si="126"/>
        <v>CUMPLIDO</v>
      </c>
      <c r="W309" s="91" t="str">
        <f t="shared" si="133"/>
        <v>CUMPLIDO</v>
      </c>
      <c r="X309" s="92" t="s">
        <v>535</v>
      </c>
      <c r="Y309" s="92" t="s">
        <v>555</v>
      </c>
      <c r="Z309" s="92">
        <f t="shared" si="134"/>
        <v>1</v>
      </c>
      <c r="AA309" s="92" t="str">
        <f t="shared" si="120"/>
        <v>H20ECP - 1</v>
      </c>
      <c r="AB309" s="60">
        <f t="shared" si="129"/>
        <v>5</v>
      </c>
      <c r="AC309" s="60">
        <f t="shared" si="130"/>
        <v>5</v>
      </c>
      <c r="AD309" s="60" t="str">
        <f t="shared" si="128"/>
        <v>H20ECP.</v>
      </c>
      <c r="AE309" s="60" t="str">
        <f t="shared" si="131"/>
        <v>H20ECP</v>
      </c>
      <c r="AF309" s="68"/>
      <c r="AG309" s="68"/>
      <c r="AH309" s="68"/>
      <c r="AI309" s="15"/>
      <c r="AJ309" s="15"/>
      <c r="AK309" s="15"/>
      <c r="AL309" s="15"/>
      <c r="AM309" s="15"/>
      <c r="AN309" s="15"/>
      <c r="AO309" s="15"/>
    </row>
    <row r="310" spans="1:41" s="2" customFormat="1" ht="249.95" customHeight="1" x14ac:dyDescent="0.2">
      <c r="A310" s="79">
        <v>267</v>
      </c>
      <c r="B310" s="90">
        <v>309</v>
      </c>
      <c r="C310" s="109" t="s">
        <v>2527</v>
      </c>
      <c r="D310" s="109" t="s">
        <v>24</v>
      </c>
      <c r="E310" s="115" t="s">
        <v>851</v>
      </c>
      <c r="F310" s="115" t="s">
        <v>569</v>
      </c>
      <c r="G310" s="95" t="s">
        <v>1398</v>
      </c>
      <c r="H310" s="95" t="s">
        <v>1403</v>
      </c>
      <c r="I310" s="118" t="s">
        <v>1399</v>
      </c>
      <c r="J310" s="90">
        <v>2</v>
      </c>
      <c r="K310" s="116">
        <v>43040</v>
      </c>
      <c r="L310" s="116">
        <v>43403</v>
      </c>
      <c r="M310" s="117">
        <f t="shared" si="132"/>
        <v>51.857142857142854</v>
      </c>
      <c r="N310" s="79" t="s">
        <v>1236</v>
      </c>
      <c r="O310" s="85">
        <v>0</v>
      </c>
      <c r="P310" s="107"/>
      <c r="Q310" s="88">
        <f t="shared" si="122"/>
        <v>0</v>
      </c>
      <c r="R310" s="89">
        <f t="shared" si="123"/>
        <v>0</v>
      </c>
      <c r="S310" s="89">
        <f t="shared" si="124"/>
        <v>0</v>
      </c>
      <c r="T310" s="89">
        <f t="shared" si="125"/>
        <v>51.857142857142854</v>
      </c>
      <c r="U310" s="90" t="str">
        <f t="shared" si="127"/>
        <v>NO</v>
      </c>
      <c r="V310" s="91" t="str">
        <f t="shared" si="126"/>
        <v>VENCIDO</v>
      </c>
      <c r="W310" s="91" t="str">
        <f t="shared" si="133"/>
        <v>VENCIDO</v>
      </c>
      <c r="X310" s="92" t="s">
        <v>535</v>
      </c>
      <c r="Y310" s="92" t="s">
        <v>556</v>
      </c>
      <c r="Z310" s="92">
        <f t="shared" si="134"/>
        <v>1</v>
      </c>
      <c r="AA310" s="92" t="str">
        <f t="shared" si="120"/>
        <v>H21ECP - 1</v>
      </c>
      <c r="AB310" s="60">
        <f t="shared" si="129"/>
        <v>1</v>
      </c>
      <c r="AC310" s="60">
        <f t="shared" si="130"/>
        <v>1</v>
      </c>
      <c r="AD310" s="60" t="str">
        <f t="shared" si="128"/>
        <v>H21ECP.</v>
      </c>
      <c r="AE310" s="60" t="str">
        <f t="shared" si="131"/>
        <v>H21ECP</v>
      </c>
      <c r="AF310" s="68"/>
      <c r="AG310" s="68"/>
      <c r="AH310" s="68"/>
      <c r="AI310" s="15"/>
      <c r="AJ310" s="15"/>
      <c r="AK310" s="15"/>
      <c r="AL310" s="15"/>
      <c r="AM310" s="15"/>
      <c r="AN310" s="15"/>
      <c r="AO310" s="15"/>
    </row>
    <row r="311" spans="1:41" s="2" customFormat="1" ht="249.95" customHeight="1" x14ac:dyDescent="0.2">
      <c r="A311" s="79">
        <v>268</v>
      </c>
      <c r="B311" s="90">
        <v>310</v>
      </c>
      <c r="C311" s="109" t="s">
        <v>2528</v>
      </c>
      <c r="D311" s="109" t="s">
        <v>24</v>
      </c>
      <c r="E311" s="115" t="s">
        <v>852</v>
      </c>
      <c r="F311" s="115" t="s">
        <v>2540</v>
      </c>
      <c r="G311" s="95" t="s">
        <v>1401</v>
      </c>
      <c r="H311" s="95" t="s">
        <v>1402</v>
      </c>
      <c r="I311" s="118" t="s">
        <v>9</v>
      </c>
      <c r="J311" s="90">
        <v>1</v>
      </c>
      <c r="K311" s="116">
        <v>43040</v>
      </c>
      <c r="L311" s="116">
        <v>43250</v>
      </c>
      <c r="M311" s="117">
        <f t="shared" si="132"/>
        <v>30</v>
      </c>
      <c r="N311" s="79" t="s">
        <v>1236</v>
      </c>
      <c r="O311" s="85">
        <v>1</v>
      </c>
      <c r="P311" s="107"/>
      <c r="Q311" s="88">
        <f t="shared" si="122"/>
        <v>100</v>
      </c>
      <c r="R311" s="89">
        <f t="shared" si="123"/>
        <v>30</v>
      </c>
      <c r="S311" s="89">
        <f t="shared" si="124"/>
        <v>30</v>
      </c>
      <c r="T311" s="89">
        <f t="shared" si="125"/>
        <v>30</v>
      </c>
      <c r="U311" s="90" t="str">
        <f t="shared" si="127"/>
        <v>SI</v>
      </c>
      <c r="V311" s="91" t="str">
        <f t="shared" si="126"/>
        <v>CUMPLIDO</v>
      </c>
      <c r="W311" s="91" t="str">
        <f t="shared" si="133"/>
        <v>CUMPLIDO</v>
      </c>
      <c r="X311" s="92" t="s">
        <v>535</v>
      </c>
      <c r="Y311" s="92" t="s">
        <v>557</v>
      </c>
      <c r="Z311" s="92">
        <f t="shared" si="134"/>
        <v>1</v>
      </c>
      <c r="AA311" s="92" t="str">
        <f t="shared" si="120"/>
        <v>H22ECP - 1</v>
      </c>
      <c r="AB311" s="60">
        <f t="shared" si="129"/>
        <v>5</v>
      </c>
      <c r="AC311" s="60">
        <f t="shared" si="130"/>
        <v>5</v>
      </c>
      <c r="AD311" s="60" t="str">
        <f t="shared" si="128"/>
        <v>H22ECP.</v>
      </c>
      <c r="AE311" s="60" t="str">
        <f t="shared" si="131"/>
        <v>H22ECP</v>
      </c>
      <c r="AF311" s="68"/>
      <c r="AG311" s="68"/>
      <c r="AH311" s="68"/>
      <c r="AI311" s="15"/>
      <c r="AJ311" s="15"/>
      <c r="AK311" s="15"/>
      <c r="AL311" s="15"/>
      <c r="AM311" s="15"/>
      <c r="AN311" s="15"/>
      <c r="AO311" s="15"/>
    </row>
    <row r="312" spans="1:41" s="2" customFormat="1" ht="249.95" customHeight="1" x14ac:dyDescent="0.2">
      <c r="A312" s="79">
        <v>269</v>
      </c>
      <c r="B312" s="90">
        <v>311</v>
      </c>
      <c r="C312" s="109" t="s">
        <v>2528</v>
      </c>
      <c r="D312" s="109" t="s">
        <v>24</v>
      </c>
      <c r="E312" s="115" t="s">
        <v>1404</v>
      </c>
      <c r="F312" s="115" t="s">
        <v>1877</v>
      </c>
      <c r="G312" s="115" t="s">
        <v>1400</v>
      </c>
      <c r="H312" s="115" t="s">
        <v>1405</v>
      </c>
      <c r="I312" s="118" t="s">
        <v>9</v>
      </c>
      <c r="J312" s="90">
        <v>2</v>
      </c>
      <c r="K312" s="116">
        <v>43040</v>
      </c>
      <c r="L312" s="116">
        <v>43403</v>
      </c>
      <c r="M312" s="117">
        <f t="shared" si="132"/>
        <v>51.857142857142854</v>
      </c>
      <c r="N312" s="79" t="s">
        <v>1236</v>
      </c>
      <c r="O312" s="85">
        <v>0</v>
      </c>
      <c r="P312" s="79"/>
      <c r="Q312" s="88">
        <f t="shared" si="122"/>
        <v>0</v>
      </c>
      <c r="R312" s="89">
        <f t="shared" si="123"/>
        <v>0</v>
      </c>
      <c r="S312" s="89">
        <f t="shared" si="124"/>
        <v>0</v>
      </c>
      <c r="T312" s="89">
        <f t="shared" si="125"/>
        <v>51.857142857142854</v>
      </c>
      <c r="U312" s="90" t="str">
        <f t="shared" si="127"/>
        <v>NO</v>
      </c>
      <c r="V312" s="91" t="str">
        <f t="shared" si="126"/>
        <v>VENCIDO</v>
      </c>
      <c r="W312" s="91" t="str">
        <f t="shared" si="133"/>
        <v>VENCIDO</v>
      </c>
      <c r="X312" s="92" t="s">
        <v>535</v>
      </c>
      <c r="Y312" s="92" t="s">
        <v>558</v>
      </c>
      <c r="Z312" s="92">
        <f t="shared" si="134"/>
        <v>1</v>
      </c>
      <c r="AA312" s="92" t="str">
        <f t="shared" si="120"/>
        <v>H23ECP - 1</v>
      </c>
      <c r="AB312" s="60">
        <f t="shared" si="129"/>
        <v>1</v>
      </c>
      <c r="AC312" s="60">
        <f t="shared" si="130"/>
        <v>1</v>
      </c>
      <c r="AD312" s="60" t="str">
        <f t="shared" si="128"/>
        <v>H23ECP.</v>
      </c>
      <c r="AE312" s="60" t="str">
        <f t="shared" si="131"/>
        <v>H23ECP</v>
      </c>
      <c r="AF312" s="68"/>
      <c r="AG312" s="68"/>
      <c r="AH312" s="68"/>
      <c r="AI312" s="15"/>
      <c r="AJ312" s="15"/>
      <c r="AK312" s="15"/>
      <c r="AL312" s="15"/>
      <c r="AM312" s="15"/>
      <c r="AN312" s="15"/>
      <c r="AO312" s="15"/>
    </row>
    <row r="313" spans="1:41" s="2" customFormat="1" ht="249.95" customHeight="1" x14ac:dyDescent="0.2">
      <c r="A313" s="79">
        <v>270</v>
      </c>
      <c r="B313" s="90">
        <v>312</v>
      </c>
      <c r="C313" s="109" t="s">
        <v>2527</v>
      </c>
      <c r="D313" s="109" t="s">
        <v>530</v>
      </c>
      <c r="E313" s="115" t="s">
        <v>1862</v>
      </c>
      <c r="F313" s="115" t="s">
        <v>531</v>
      </c>
      <c r="G313" s="115" t="s">
        <v>1860</v>
      </c>
      <c r="H313" s="115" t="s">
        <v>1861</v>
      </c>
      <c r="I313" s="118" t="s">
        <v>9</v>
      </c>
      <c r="J313" s="90">
        <v>1</v>
      </c>
      <c r="K313" s="116">
        <v>43040</v>
      </c>
      <c r="L313" s="116">
        <v>43099</v>
      </c>
      <c r="M313" s="117">
        <f t="shared" si="132"/>
        <v>8.4285714285714288</v>
      </c>
      <c r="N313" s="79" t="s">
        <v>1715</v>
      </c>
      <c r="O313" s="85">
        <v>0</v>
      </c>
      <c r="P313" s="79"/>
      <c r="Q313" s="88">
        <f t="shared" si="122"/>
        <v>0</v>
      </c>
      <c r="R313" s="89">
        <f t="shared" si="123"/>
        <v>0</v>
      </c>
      <c r="S313" s="89">
        <f t="shared" si="124"/>
        <v>0</v>
      </c>
      <c r="T313" s="89">
        <f t="shared" si="125"/>
        <v>8.4285714285714288</v>
      </c>
      <c r="U313" s="90" t="str">
        <f t="shared" si="127"/>
        <v>NO</v>
      </c>
      <c r="V313" s="91" t="str">
        <f t="shared" si="126"/>
        <v>VENCIDO</v>
      </c>
      <c r="W313" s="91" t="str">
        <f t="shared" si="133"/>
        <v>VENCIDO</v>
      </c>
      <c r="X313" s="92" t="s">
        <v>535</v>
      </c>
      <c r="Y313" s="92" t="s">
        <v>559</v>
      </c>
      <c r="Z313" s="92">
        <f t="shared" si="134"/>
        <v>1</v>
      </c>
      <c r="AA313" s="92" t="str">
        <f t="shared" si="120"/>
        <v>H24ECP - 1</v>
      </c>
      <c r="AB313" s="60">
        <f t="shared" si="129"/>
        <v>1</v>
      </c>
      <c r="AC313" s="60">
        <f t="shared" si="130"/>
        <v>1</v>
      </c>
      <c r="AD313" s="60" t="str">
        <f t="shared" si="128"/>
        <v>H24ECP.</v>
      </c>
      <c r="AE313" s="60" t="str">
        <f t="shared" si="131"/>
        <v>H24ECP</v>
      </c>
      <c r="AF313" s="68"/>
      <c r="AG313" s="68"/>
      <c r="AH313" s="68"/>
      <c r="AI313" s="15"/>
      <c r="AJ313" s="15"/>
      <c r="AK313" s="15"/>
      <c r="AL313" s="15"/>
      <c r="AM313" s="15"/>
      <c r="AN313" s="15"/>
      <c r="AO313" s="15"/>
    </row>
    <row r="314" spans="1:41" s="2" customFormat="1" ht="249.95" customHeight="1" x14ac:dyDescent="0.2">
      <c r="A314" s="79">
        <f>A313+1</f>
        <v>271</v>
      </c>
      <c r="B314" s="90">
        <v>313</v>
      </c>
      <c r="C314" s="109" t="s">
        <v>2528</v>
      </c>
      <c r="D314" s="109" t="s">
        <v>24</v>
      </c>
      <c r="E314" s="115" t="s">
        <v>853</v>
      </c>
      <c r="F314" s="115" t="s">
        <v>532</v>
      </c>
      <c r="G314" s="115" t="s">
        <v>1863</v>
      </c>
      <c r="H314" s="115" t="s">
        <v>1864</v>
      </c>
      <c r="I314" s="118" t="s">
        <v>1754</v>
      </c>
      <c r="J314" s="90">
        <v>1</v>
      </c>
      <c r="K314" s="116">
        <v>43040</v>
      </c>
      <c r="L314" s="116">
        <v>43099</v>
      </c>
      <c r="M314" s="117">
        <f t="shared" si="132"/>
        <v>8.4285714285714288</v>
      </c>
      <c r="N314" s="79" t="s">
        <v>1715</v>
      </c>
      <c r="O314" s="85">
        <v>1</v>
      </c>
      <c r="P314" s="79"/>
      <c r="Q314" s="88">
        <f t="shared" si="122"/>
        <v>100</v>
      </c>
      <c r="R314" s="89">
        <f t="shared" si="123"/>
        <v>8.4285714285714288</v>
      </c>
      <c r="S314" s="89">
        <f t="shared" si="124"/>
        <v>8.4285714285714288</v>
      </c>
      <c r="T314" s="89">
        <f t="shared" si="125"/>
        <v>8.4285714285714288</v>
      </c>
      <c r="U314" s="90" t="str">
        <f t="shared" si="127"/>
        <v>SI</v>
      </c>
      <c r="V314" s="91" t="str">
        <f t="shared" si="126"/>
        <v>CUMPLIDO</v>
      </c>
      <c r="W314" s="91" t="str">
        <f t="shared" si="133"/>
        <v>CUMPLIDO</v>
      </c>
      <c r="X314" s="92" t="s">
        <v>535</v>
      </c>
      <c r="Y314" s="92" t="s">
        <v>560</v>
      </c>
      <c r="Z314" s="92">
        <f t="shared" si="134"/>
        <v>1</v>
      </c>
      <c r="AA314" s="92" t="str">
        <f t="shared" si="120"/>
        <v>H25ECP - 1</v>
      </c>
      <c r="AB314" s="60">
        <f t="shared" si="129"/>
        <v>5</v>
      </c>
      <c r="AC314" s="60">
        <f t="shared" si="130"/>
        <v>5</v>
      </c>
      <c r="AD314" s="60" t="str">
        <f t="shared" si="128"/>
        <v>H25ECP.</v>
      </c>
      <c r="AE314" s="60" t="str">
        <f t="shared" si="131"/>
        <v>H25ECP</v>
      </c>
      <c r="AF314" s="68"/>
      <c r="AG314" s="68"/>
      <c r="AH314" s="68"/>
      <c r="AI314" s="15"/>
      <c r="AJ314" s="15"/>
      <c r="AK314" s="15"/>
      <c r="AL314" s="15"/>
      <c r="AM314" s="15"/>
      <c r="AN314" s="15"/>
      <c r="AO314" s="15"/>
    </row>
    <row r="315" spans="1:41" s="2" customFormat="1" ht="249.95" customHeight="1" x14ac:dyDescent="0.2">
      <c r="A315" s="79">
        <f t="shared" ref="A315:A316" si="135">A314+1</f>
        <v>272</v>
      </c>
      <c r="B315" s="90">
        <v>314</v>
      </c>
      <c r="C315" s="109" t="s">
        <v>2528</v>
      </c>
      <c r="D315" s="109" t="s">
        <v>24</v>
      </c>
      <c r="E315" s="115" t="s">
        <v>854</v>
      </c>
      <c r="F315" s="115" t="s">
        <v>533</v>
      </c>
      <c r="G315" s="115" t="s">
        <v>1400</v>
      </c>
      <c r="H315" s="115" t="s">
        <v>1405</v>
      </c>
      <c r="I315" s="118" t="s">
        <v>485</v>
      </c>
      <c r="J315" s="90">
        <v>2</v>
      </c>
      <c r="K315" s="116">
        <v>43040</v>
      </c>
      <c r="L315" s="116">
        <v>43403</v>
      </c>
      <c r="M315" s="117">
        <f t="shared" si="132"/>
        <v>51.857142857142854</v>
      </c>
      <c r="N315" s="79" t="s">
        <v>1236</v>
      </c>
      <c r="O315" s="85">
        <v>0</v>
      </c>
      <c r="P315" s="79"/>
      <c r="Q315" s="88">
        <f t="shared" si="122"/>
        <v>0</v>
      </c>
      <c r="R315" s="89">
        <f t="shared" si="123"/>
        <v>0</v>
      </c>
      <c r="S315" s="89">
        <f t="shared" si="124"/>
        <v>0</v>
      </c>
      <c r="T315" s="89">
        <f t="shared" si="125"/>
        <v>51.857142857142854</v>
      </c>
      <c r="U315" s="90" t="str">
        <f t="shared" si="127"/>
        <v>NO</v>
      </c>
      <c r="V315" s="91" t="str">
        <f t="shared" si="126"/>
        <v>VENCIDO</v>
      </c>
      <c r="W315" s="91" t="str">
        <f t="shared" si="133"/>
        <v>VENCIDO</v>
      </c>
      <c r="X315" s="92" t="s">
        <v>535</v>
      </c>
      <c r="Y315" s="92" t="s">
        <v>561</v>
      </c>
      <c r="Z315" s="92">
        <f t="shared" si="134"/>
        <v>1</v>
      </c>
      <c r="AA315" s="92" t="str">
        <f t="shared" si="120"/>
        <v>H26ECP - 1</v>
      </c>
      <c r="AB315" s="60">
        <f t="shared" si="129"/>
        <v>1</v>
      </c>
      <c r="AC315" s="60">
        <f t="shared" si="130"/>
        <v>1</v>
      </c>
      <c r="AD315" s="60" t="str">
        <f t="shared" si="128"/>
        <v>H26ECP.</v>
      </c>
      <c r="AE315" s="60" t="str">
        <f t="shared" si="131"/>
        <v>H26ECP</v>
      </c>
      <c r="AF315" s="68"/>
      <c r="AG315" s="68"/>
      <c r="AH315" s="68"/>
      <c r="AI315" s="15"/>
      <c r="AJ315" s="15"/>
      <c r="AK315" s="15"/>
      <c r="AL315" s="15"/>
      <c r="AM315" s="15"/>
      <c r="AN315" s="15"/>
      <c r="AO315" s="15"/>
    </row>
    <row r="316" spans="1:41" s="2" customFormat="1" ht="249.95" customHeight="1" x14ac:dyDescent="0.2">
      <c r="A316" s="79">
        <f t="shared" si="135"/>
        <v>273</v>
      </c>
      <c r="B316" s="90">
        <v>315</v>
      </c>
      <c r="C316" s="109" t="s">
        <v>2527</v>
      </c>
      <c r="D316" s="109" t="s">
        <v>33</v>
      </c>
      <c r="E316" s="115" t="s">
        <v>1682</v>
      </c>
      <c r="F316" s="115" t="s">
        <v>480</v>
      </c>
      <c r="G316" s="115" t="s">
        <v>1680</v>
      </c>
      <c r="H316" s="115" t="s">
        <v>1676</v>
      </c>
      <c r="I316" s="118" t="s">
        <v>1677</v>
      </c>
      <c r="J316" s="90">
        <v>1</v>
      </c>
      <c r="K316" s="116">
        <v>43040</v>
      </c>
      <c r="L316" s="116">
        <v>43099</v>
      </c>
      <c r="M316" s="117">
        <f t="shared" si="132"/>
        <v>8.4285714285714288</v>
      </c>
      <c r="N316" s="79" t="s">
        <v>1482</v>
      </c>
      <c r="O316" s="85">
        <v>1</v>
      </c>
      <c r="P316" s="79"/>
      <c r="Q316" s="88">
        <f t="shared" si="122"/>
        <v>100</v>
      </c>
      <c r="R316" s="89">
        <f t="shared" si="123"/>
        <v>8.4285714285714288</v>
      </c>
      <c r="S316" s="89">
        <f t="shared" si="124"/>
        <v>8.4285714285714288</v>
      </c>
      <c r="T316" s="89">
        <f t="shared" si="125"/>
        <v>8.4285714285714288</v>
      </c>
      <c r="U316" s="90" t="str">
        <f t="shared" si="127"/>
        <v>SI</v>
      </c>
      <c r="V316" s="91" t="str">
        <f t="shared" si="126"/>
        <v>CUMPLIDO</v>
      </c>
      <c r="W316" s="91" t="str">
        <f t="shared" si="133"/>
        <v>CUMPLIDO</v>
      </c>
      <c r="X316" s="92" t="s">
        <v>534</v>
      </c>
      <c r="Y316" s="92" t="s">
        <v>489</v>
      </c>
      <c r="Z316" s="92">
        <f t="shared" si="134"/>
        <v>1</v>
      </c>
      <c r="AA316" s="92" t="str">
        <f t="shared" si="120"/>
        <v>H1EVP - 1</v>
      </c>
      <c r="AB316" s="60">
        <f t="shared" si="129"/>
        <v>5</v>
      </c>
      <c r="AC316" s="60">
        <f t="shared" si="130"/>
        <v>5</v>
      </c>
      <c r="AD316" s="60" t="str">
        <f t="shared" si="128"/>
        <v>H1EVP.</v>
      </c>
      <c r="AE316" s="60" t="str">
        <f t="shared" si="131"/>
        <v>H1EVP</v>
      </c>
      <c r="AF316" s="68"/>
      <c r="AG316" s="68"/>
      <c r="AH316" s="68"/>
      <c r="AI316" s="15"/>
      <c r="AJ316" s="15"/>
      <c r="AK316" s="15"/>
      <c r="AL316" s="15"/>
      <c r="AM316" s="15"/>
      <c r="AN316" s="15"/>
      <c r="AO316" s="15"/>
    </row>
    <row r="317" spans="1:41" s="2" customFormat="1" ht="249.95" customHeight="1" x14ac:dyDescent="0.2">
      <c r="A317" s="79"/>
      <c r="B317" s="90">
        <v>316</v>
      </c>
      <c r="C317" s="109"/>
      <c r="D317" s="109" t="s">
        <v>33</v>
      </c>
      <c r="E317" s="95" t="s">
        <v>1681</v>
      </c>
      <c r="F317" s="115" t="s">
        <v>1683</v>
      </c>
      <c r="G317" s="115" t="s">
        <v>2541</v>
      </c>
      <c r="H317" s="115" t="s">
        <v>1678</v>
      </c>
      <c r="I317" s="90" t="s">
        <v>1679</v>
      </c>
      <c r="J317" s="90">
        <v>1</v>
      </c>
      <c r="K317" s="116">
        <v>43040</v>
      </c>
      <c r="L317" s="116">
        <v>43099</v>
      </c>
      <c r="M317" s="117">
        <f t="shared" si="132"/>
        <v>8.4285714285714288</v>
      </c>
      <c r="N317" s="79" t="s">
        <v>1482</v>
      </c>
      <c r="O317" s="85">
        <v>1</v>
      </c>
      <c r="P317" s="79"/>
      <c r="Q317" s="88">
        <f t="shared" si="122"/>
        <v>100</v>
      </c>
      <c r="R317" s="89">
        <f t="shared" si="123"/>
        <v>8.4285714285714288</v>
      </c>
      <c r="S317" s="89">
        <f t="shared" si="124"/>
        <v>8.4285714285714288</v>
      </c>
      <c r="T317" s="89">
        <f t="shared" si="125"/>
        <v>8.4285714285714288</v>
      </c>
      <c r="U317" s="90" t="str">
        <f t="shared" si="127"/>
        <v>NO</v>
      </c>
      <c r="V317" s="91" t="str">
        <f t="shared" si="126"/>
        <v>CUMPLIDO</v>
      </c>
      <c r="W317" s="91" t="str">
        <f t="shared" si="133"/>
        <v/>
      </c>
      <c r="X317" s="92" t="s">
        <v>534</v>
      </c>
      <c r="Y317" s="92" t="s">
        <v>489</v>
      </c>
      <c r="Z317" s="92">
        <f t="shared" si="134"/>
        <v>2</v>
      </c>
      <c r="AA317" s="92" t="str">
        <f t="shared" si="120"/>
        <v>H1EVP - 2</v>
      </c>
      <c r="AB317" s="60">
        <f t="shared" si="129"/>
        <v>5</v>
      </c>
      <c r="AC317" s="60">
        <f t="shared" si="130"/>
        <v>5</v>
      </c>
      <c r="AD317" s="60" t="str">
        <f t="shared" si="128"/>
        <v>H1EVP.</v>
      </c>
      <c r="AE317" s="60" t="str">
        <f t="shared" si="131"/>
        <v>H1EVP</v>
      </c>
      <c r="AF317" s="68"/>
      <c r="AG317" s="68"/>
      <c r="AH317" s="68"/>
      <c r="AI317" s="15"/>
      <c r="AJ317" s="15"/>
      <c r="AK317" s="15"/>
      <c r="AL317" s="15"/>
      <c r="AM317" s="15"/>
      <c r="AN317" s="15"/>
      <c r="AO317" s="15"/>
    </row>
    <row r="318" spans="1:41" s="2" customFormat="1" ht="249.95" customHeight="1" x14ac:dyDescent="0.2">
      <c r="A318" s="79">
        <f>A316+1</f>
        <v>274</v>
      </c>
      <c r="B318" s="90">
        <v>317</v>
      </c>
      <c r="C318" s="109" t="s">
        <v>2527</v>
      </c>
      <c r="D318" s="109" t="s">
        <v>481</v>
      </c>
      <c r="E318" s="115" t="s">
        <v>2045</v>
      </c>
      <c r="F318" s="115" t="s">
        <v>482</v>
      </c>
      <c r="G318" s="115" t="s">
        <v>1687</v>
      </c>
      <c r="H318" s="115" t="s">
        <v>1684</v>
      </c>
      <c r="I318" s="90" t="s">
        <v>1685</v>
      </c>
      <c r="J318" s="90">
        <v>1</v>
      </c>
      <c r="K318" s="116">
        <v>43040</v>
      </c>
      <c r="L318" s="116">
        <v>43099</v>
      </c>
      <c r="M318" s="117">
        <f t="shared" si="132"/>
        <v>8.4285714285714288</v>
      </c>
      <c r="N318" s="79" t="s">
        <v>1482</v>
      </c>
      <c r="O318" s="85">
        <v>1</v>
      </c>
      <c r="P318" s="79"/>
      <c r="Q318" s="88">
        <f t="shared" si="122"/>
        <v>100</v>
      </c>
      <c r="R318" s="89">
        <f t="shared" si="123"/>
        <v>8.4285714285714288</v>
      </c>
      <c r="S318" s="89">
        <f t="shared" si="124"/>
        <v>8.4285714285714288</v>
      </c>
      <c r="T318" s="89">
        <f t="shared" si="125"/>
        <v>8.4285714285714288</v>
      </c>
      <c r="U318" s="90" t="str">
        <f t="shared" si="127"/>
        <v>SI</v>
      </c>
      <c r="V318" s="91" t="str">
        <f t="shared" si="126"/>
        <v>CUMPLIDO</v>
      </c>
      <c r="W318" s="91" t="str">
        <f t="shared" si="133"/>
        <v>CUMPLIDO</v>
      </c>
      <c r="X318" s="92" t="s">
        <v>534</v>
      </c>
      <c r="Y318" s="92" t="s">
        <v>490</v>
      </c>
      <c r="Z318" s="92">
        <f t="shared" si="134"/>
        <v>1</v>
      </c>
      <c r="AA318" s="92" t="str">
        <f t="shared" si="120"/>
        <v>H2EVP - 1</v>
      </c>
      <c r="AB318" s="60">
        <f t="shared" si="129"/>
        <v>5</v>
      </c>
      <c r="AC318" s="60">
        <f t="shared" si="130"/>
        <v>5</v>
      </c>
      <c r="AD318" s="60" t="str">
        <f t="shared" si="128"/>
        <v>H2EVP.</v>
      </c>
      <c r="AE318" s="60" t="str">
        <f t="shared" si="131"/>
        <v>H2EVP</v>
      </c>
      <c r="AF318" s="68"/>
      <c r="AG318" s="68"/>
      <c r="AH318" s="68"/>
      <c r="AI318" s="15"/>
      <c r="AJ318" s="15"/>
      <c r="AK318" s="15"/>
      <c r="AL318" s="15"/>
      <c r="AM318" s="15"/>
      <c r="AN318" s="15"/>
      <c r="AO318" s="15"/>
    </row>
    <row r="319" spans="1:41" s="2" customFormat="1" ht="249.95" customHeight="1" x14ac:dyDescent="0.2">
      <c r="A319" s="79"/>
      <c r="B319" s="90">
        <v>318</v>
      </c>
      <c r="C319" s="109"/>
      <c r="D319" s="109" t="s">
        <v>481</v>
      </c>
      <c r="E319" s="115" t="s">
        <v>1689</v>
      </c>
      <c r="F319" s="115" t="s">
        <v>482</v>
      </c>
      <c r="G319" s="115" t="s">
        <v>1688</v>
      </c>
      <c r="H319" s="115" t="s">
        <v>1686</v>
      </c>
      <c r="I319" s="90" t="s">
        <v>1668</v>
      </c>
      <c r="J319" s="90">
        <v>1</v>
      </c>
      <c r="K319" s="116">
        <v>43132</v>
      </c>
      <c r="L319" s="116">
        <v>43250</v>
      </c>
      <c r="M319" s="117">
        <f t="shared" si="132"/>
        <v>16.857142857142858</v>
      </c>
      <c r="N319" s="79" t="s">
        <v>1482</v>
      </c>
      <c r="O319" s="85">
        <v>1</v>
      </c>
      <c r="P319" s="79"/>
      <c r="Q319" s="88">
        <f t="shared" si="122"/>
        <v>100</v>
      </c>
      <c r="R319" s="89">
        <f t="shared" si="123"/>
        <v>16.857142857142858</v>
      </c>
      <c r="S319" s="89">
        <f t="shared" si="124"/>
        <v>16.857142857142858</v>
      </c>
      <c r="T319" s="89">
        <f t="shared" si="125"/>
        <v>16.857142857142858</v>
      </c>
      <c r="U319" s="90" t="str">
        <f t="shared" si="127"/>
        <v>NO</v>
      </c>
      <c r="V319" s="91" t="str">
        <f t="shared" si="126"/>
        <v>CUMPLIDO</v>
      </c>
      <c r="W319" s="91" t="str">
        <f t="shared" si="133"/>
        <v/>
      </c>
      <c r="X319" s="92" t="s">
        <v>534</v>
      </c>
      <c r="Y319" s="92" t="s">
        <v>490</v>
      </c>
      <c r="Z319" s="92">
        <f t="shared" si="134"/>
        <v>2</v>
      </c>
      <c r="AA319" s="92" t="str">
        <f>CONCATENATE(Y319," - ",Z319)</f>
        <v>H2EVP - 2</v>
      </c>
      <c r="AB319" s="60">
        <f t="shared" si="129"/>
        <v>5</v>
      </c>
      <c r="AC319" s="60">
        <f t="shared" si="130"/>
        <v>5</v>
      </c>
      <c r="AD319" s="60" t="str">
        <f t="shared" si="128"/>
        <v>H2EVP.</v>
      </c>
      <c r="AE319" s="60" t="str">
        <f t="shared" si="131"/>
        <v>H2EVP</v>
      </c>
      <c r="AF319" s="68"/>
      <c r="AG319" s="68"/>
      <c r="AH319" s="68"/>
      <c r="AI319" s="15"/>
      <c r="AJ319" s="15"/>
      <c r="AK319" s="15"/>
      <c r="AL319" s="15"/>
      <c r="AM319" s="15"/>
      <c r="AN319" s="15"/>
      <c r="AO319" s="15"/>
    </row>
    <row r="320" spans="1:41" s="2" customFormat="1" ht="249.95" customHeight="1" x14ac:dyDescent="0.2">
      <c r="A320" s="79">
        <v>275</v>
      </c>
      <c r="B320" s="90">
        <v>319</v>
      </c>
      <c r="C320" s="109" t="s">
        <v>2528</v>
      </c>
      <c r="D320" s="109" t="s">
        <v>483</v>
      </c>
      <c r="E320" s="95" t="s">
        <v>2848</v>
      </c>
      <c r="F320" s="115" t="s">
        <v>484</v>
      </c>
      <c r="G320" s="115" t="s">
        <v>2542</v>
      </c>
      <c r="H320" s="115" t="s">
        <v>2543</v>
      </c>
      <c r="I320" s="118" t="s">
        <v>1691</v>
      </c>
      <c r="J320" s="90">
        <v>1</v>
      </c>
      <c r="K320" s="116">
        <v>43040</v>
      </c>
      <c r="L320" s="116">
        <v>43099</v>
      </c>
      <c r="M320" s="117">
        <f t="shared" si="132"/>
        <v>8.4285714285714288</v>
      </c>
      <c r="N320" s="79" t="s">
        <v>1482</v>
      </c>
      <c r="O320" s="85">
        <v>1</v>
      </c>
      <c r="P320" s="79"/>
      <c r="Q320" s="88">
        <f t="shared" si="122"/>
        <v>100</v>
      </c>
      <c r="R320" s="89">
        <f t="shared" si="123"/>
        <v>8.4285714285714288</v>
      </c>
      <c r="S320" s="89">
        <f t="shared" si="124"/>
        <v>8.4285714285714288</v>
      </c>
      <c r="T320" s="89">
        <f t="shared" si="125"/>
        <v>8.4285714285714288</v>
      </c>
      <c r="U320" s="90" t="str">
        <f t="shared" si="127"/>
        <v>SI</v>
      </c>
      <c r="V320" s="91" t="str">
        <f t="shared" si="126"/>
        <v>CUMPLIDO</v>
      </c>
      <c r="W320" s="91" t="str">
        <f t="shared" si="133"/>
        <v>CUMPLIDO</v>
      </c>
      <c r="X320" s="92" t="s">
        <v>534</v>
      </c>
      <c r="Y320" s="92" t="s">
        <v>491</v>
      </c>
      <c r="Z320" s="92">
        <f t="shared" si="134"/>
        <v>1</v>
      </c>
      <c r="AA320" s="92" t="str">
        <f t="shared" ref="AA320:AA377" si="136">CONCATENATE(Y320," - ",Z320)</f>
        <v>H3EVP - 1</v>
      </c>
      <c r="AB320" s="60">
        <f t="shared" si="129"/>
        <v>5</v>
      </c>
      <c r="AC320" s="60">
        <f t="shared" si="130"/>
        <v>5</v>
      </c>
      <c r="AD320" s="60" t="str">
        <f t="shared" si="128"/>
        <v>H3EVP.</v>
      </c>
      <c r="AE320" s="60" t="str">
        <f t="shared" si="131"/>
        <v>H3EVP</v>
      </c>
      <c r="AF320" s="68"/>
      <c r="AG320" s="68"/>
      <c r="AH320" s="68"/>
      <c r="AI320" s="15"/>
      <c r="AJ320" s="15"/>
      <c r="AK320" s="15"/>
      <c r="AL320" s="15"/>
      <c r="AM320" s="15"/>
      <c r="AN320" s="15"/>
      <c r="AO320" s="15"/>
    </row>
    <row r="321" spans="1:41" s="2" customFormat="1" ht="249.95" customHeight="1" x14ac:dyDescent="0.2">
      <c r="A321" s="79">
        <v>276</v>
      </c>
      <c r="B321" s="90">
        <v>320</v>
      </c>
      <c r="C321" s="109" t="s">
        <v>2527</v>
      </c>
      <c r="D321" s="109" t="s">
        <v>24</v>
      </c>
      <c r="E321" s="95" t="s">
        <v>1879</v>
      </c>
      <c r="F321" s="115" t="s">
        <v>1693</v>
      </c>
      <c r="G321" s="115" t="s">
        <v>1878</v>
      </c>
      <c r="H321" s="115" t="s">
        <v>1692</v>
      </c>
      <c r="I321" s="118" t="s">
        <v>485</v>
      </c>
      <c r="J321" s="90">
        <v>12</v>
      </c>
      <c r="K321" s="116">
        <v>43040</v>
      </c>
      <c r="L321" s="116">
        <v>43099</v>
      </c>
      <c r="M321" s="117">
        <f t="shared" si="132"/>
        <v>8.4285714285714288</v>
      </c>
      <c r="N321" s="79" t="s">
        <v>1482</v>
      </c>
      <c r="O321" s="85">
        <v>12</v>
      </c>
      <c r="P321" s="79"/>
      <c r="Q321" s="88">
        <f t="shared" si="122"/>
        <v>100</v>
      </c>
      <c r="R321" s="89">
        <f t="shared" si="123"/>
        <v>8.4285714285714288</v>
      </c>
      <c r="S321" s="89">
        <f t="shared" si="124"/>
        <v>8.4285714285714288</v>
      </c>
      <c r="T321" s="89">
        <f t="shared" si="125"/>
        <v>8.4285714285714288</v>
      </c>
      <c r="U321" s="90" t="str">
        <f t="shared" si="127"/>
        <v>SI</v>
      </c>
      <c r="V321" s="91" t="str">
        <f t="shared" si="126"/>
        <v>CUMPLIDO</v>
      </c>
      <c r="W321" s="91" t="str">
        <f t="shared" si="133"/>
        <v>CUMPLIDO</v>
      </c>
      <c r="X321" s="92" t="s">
        <v>534</v>
      </c>
      <c r="Y321" s="92" t="s">
        <v>492</v>
      </c>
      <c r="Z321" s="92">
        <f t="shared" si="134"/>
        <v>1</v>
      </c>
      <c r="AA321" s="92" t="str">
        <f t="shared" si="136"/>
        <v>H4EVP - 1</v>
      </c>
      <c r="AB321" s="60">
        <f t="shared" si="129"/>
        <v>5</v>
      </c>
      <c r="AC321" s="60">
        <f t="shared" si="130"/>
        <v>5</v>
      </c>
      <c r="AD321" s="60" t="str">
        <f t="shared" si="128"/>
        <v>H4EVP.</v>
      </c>
      <c r="AE321" s="60" t="str">
        <f t="shared" si="131"/>
        <v>H4EVP</v>
      </c>
      <c r="AF321" s="68"/>
      <c r="AG321" s="68"/>
      <c r="AH321" s="68"/>
      <c r="AI321" s="15"/>
      <c r="AJ321" s="15"/>
      <c r="AK321" s="15"/>
      <c r="AL321" s="15"/>
      <c r="AM321" s="15"/>
      <c r="AN321" s="15"/>
      <c r="AO321" s="15"/>
    </row>
    <row r="322" spans="1:41" s="2" customFormat="1" ht="249.95" customHeight="1" x14ac:dyDescent="0.2">
      <c r="A322" s="79"/>
      <c r="B322" s="90">
        <v>321</v>
      </c>
      <c r="C322" s="109"/>
      <c r="D322" s="109" t="s">
        <v>24</v>
      </c>
      <c r="E322" s="95" t="s">
        <v>1695</v>
      </c>
      <c r="F322" s="115" t="s">
        <v>1693</v>
      </c>
      <c r="G322" s="102" t="s">
        <v>1880</v>
      </c>
      <c r="H322" s="102" t="s">
        <v>1734</v>
      </c>
      <c r="I322" s="79" t="s">
        <v>1735</v>
      </c>
      <c r="J322" s="132">
        <v>3</v>
      </c>
      <c r="K322" s="110">
        <v>43040</v>
      </c>
      <c r="L322" s="110">
        <v>43099</v>
      </c>
      <c r="M322" s="117">
        <f t="shared" si="132"/>
        <v>8.4285714285714288</v>
      </c>
      <c r="N322" s="79" t="s">
        <v>1694</v>
      </c>
      <c r="O322" s="85">
        <v>3</v>
      </c>
      <c r="P322" s="79"/>
      <c r="Q322" s="88">
        <f t="shared" si="122"/>
        <v>100</v>
      </c>
      <c r="R322" s="89">
        <f t="shared" si="123"/>
        <v>8.4285714285714288</v>
      </c>
      <c r="S322" s="89">
        <f t="shared" si="124"/>
        <v>8.4285714285714288</v>
      </c>
      <c r="T322" s="89">
        <f t="shared" si="125"/>
        <v>8.4285714285714288</v>
      </c>
      <c r="U322" s="90" t="str">
        <f t="shared" si="127"/>
        <v>NO</v>
      </c>
      <c r="V322" s="91" t="str">
        <f t="shared" si="126"/>
        <v>CUMPLIDO</v>
      </c>
      <c r="W322" s="91" t="str">
        <f t="shared" si="133"/>
        <v/>
      </c>
      <c r="X322" s="92" t="s">
        <v>534</v>
      </c>
      <c r="Y322" s="92" t="s">
        <v>492</v>
      </c>
      <c r="Z322" s="92">
        <f t="shared" si="134"/>
        <v>2</v>
      </c>
      <c r="AA322" s="92" t="str">
        <f t="shared" si="136"/>
        <v>H4EVP - 2</v>
      </c>
      <c r="AB322" s="60">
        <f t="shared" si="129"/>
        <v>5</v>
      </c>
      <c r="AC322" s="60">
        <f t="shared" si="130"/>
        <v>5</v>
      </c>
      <c r="AD322" s="60" t="str">
        <f t="shared" si="128"/>
        <v>H4EVP.</v>
      </c>
      <c r="AE322" s="60" t="str">
        <f t="shared" si="131"/>
        <v>H4EVP</v>
      </c>
      <c r="AF322" s="68"/>
      <c r="AG322" s="68"/>
      <c r="AH322" s="68"/>
      <c r="AI322" s="15"/>
      <c r="AJ322" s="15"/>
      <c r="AK322" s="15"/>
      <c r="AL322" s="15"/>
      <c r="AM322" s="15"/>
      <c r="AN322" s="15"/>
      <c r="AO322" s="15"/>
    </row>
    <row r="323" spans="1:41" s="2" customFormat="1" ht="249.95" customHeight="1" x14ac:dyDescent="0.2">
      <c r="A323" s="79">
        <v>277</v>
      </c>
      <c r="B323" s="90">
        <v>322</v>
      </c>
      <c r="C323" s="109" t="s">
        <v>2528</v>
      </c>
      <c r="D323" s="109" t="s">
        <v>29</v>
      </c>
      <c r="E323" s="95" t="s">
        <v>2006</v>
      </c>
      <c r="F323" s="115" t="s">
        <v>486</v>
      </c>
      <c r="G323" s="115" t="s">
        <v>2007</v>
      </c>
      <c r="H323" s="115" t="s">
        <v>1697</v>
      </c>
      <c r="I323" s="118" t="s">
        <v>1696</v>
      </c>
      <c r="J323" s="90">
        <v>2</v>
      </c>
      <c r="K323" s="116">
        <v>43132</v>
      </c>
      <c r="L323" s="116">
        <v>43281</v>
      </c>
      <c r="M323" s="117">
        <f t="shared" si="132"/>
        <v>21.285714285714285</v>
      </c>
      <c r="N323" s="79" t="s">
        <v>1482</v>
      </c>
      <c r="O323" s="85">
        <v>2</v>
      </c>
      <c r="P323" s="79"/>
      <c r="Q323" s="88">
        <f t="shared" si="122"/>
        <v>100</v>
      </c>
      <c r="R323" s="89">
        <f t="shared" si="123"/>
        <v>21.285714285714285</v>
      </c>
      <c r="S323" s="89">
        <f t="shared" si="124"/>
        <v>21.285714285714285</v>
      </c>
      <c r="T323" s="89">
        <f t="shared" si="125"/>
        <v>21.285714285714285</v>
      </c>
      <c r="U323" s="90" t="str">
        <f t="shared" si="127"/>
        <v>SI</v>
      </c>
      <c r="V323" s="91" t="str">
        <f t="shared" si="126"/>
        <v>CUMPLIDO</v>
      </c>
      <c r="W323" s="91" t="str">
        <f t="shared" si="133"/>
        <v>CUMPLIDO</v>
      </c>
      <c r="X323" s="92" t="s">
        <v>534</v>
      </c>
      <c r="Y323" s="92" t="s">
        <v>493</v>
      </c>
      <c r="Z323" s="92">
        <f t="shared" si="134"/>
        <v>1</v>
      </c>
      <c r="AA323" s="92" t="str">
        <f t="shared" si="136"/>
        <v>H5EVP - 1</v>
      </c>
      <c r="AB323" s="60">
        <f t="shared" si="129"/>
        <v>5</v>
      </c>
      <c r="AC323" s="60">
        <f t="shared" si="130"/>
        <v>5</v>
      </c>
      <c r="AD323" s="60" t="str">
        <f t="shared" si="128"/>
        <v>H5EVP.</v>
      </c>
      <c r="AE323" s="60" t="str">
        <f t="shared" si="131"/>
        <v>H5EVP</v>
      </c>
      <c r="AF323" s="68"/>
      <c r="AG323" s="68"/>
      <c r="AH323" s="68"/>
      <c r="AI323" s="15"/>
      <c r="AJ323" s="15"/>
      <c r="AK323" s="15"/>
      <c r="AL323" s="15"/>
      <c r="AM323" s="15"/>
      <c r="AN323" s="15"/>
      <c r="AO323" s="15"/>
    </row>
    <row r="324" spans="1:41" s="2" customFormat="1" ht="249.95" customHeight="1" x14ac:dyDescent="0.2">
      <c r="A324" s="79">
        <v>278</v>
      </c>
      <c r="B324" s="90">
        <v>323</v>
      </c>
      <c r="C324" s="109" t="s">
        <v>2529</v>
      </c>
      <c r="D324" s="109" t="s">
        <v>487</v>
      </c>
      <c r="E324" s="115" t="s">
        <v>2223</v>
      </c>
      <c r="F324" s="115" t="s">
        <v>488</v>
      </c>
      <c r="G324" s="115" t="s">
        <v>1700</v>
      </c>
      <c r="H324" s="115" t="s">
        <v>1698</v>
      </c>
      <c r="I324" s="118" t="s">
        <v>1699</v>
      </c>
      <c r="J324" s="90">
        <v>1</v>
      </c>
      <c r="K324" s="116">
        <v>43040</v>
      </c>
      <c r="L324" s="116">
        <v>43099</v>
      </c>
      <c r="M324" s="117">
        <f t="shared" si="132"/>
        <v>8.4285714285714288</v>
      </c>
      <c r="N324" s="79" t="s">
        <v>1482</v>
      </c>
      <c r="O324" s="85">
        <v>1</v>
      </c>
      <c r="P324" s="79"/>
      <c r="Q324" s="88">
        <f t="shared" ref="Q324:Q382" si="137">IF(O324/J324&gt;1,100,+O324/J324*100)</f>
        <v>100</v>
      </c>
      <c r="R324" s="89">
        <f t="shared" ref="R324:R382" si="138">+M324*Q324/100</f>
        <v>8.4285714285714288</v>
      </c>
      <c r="S324" s="89">
        <f t="shared" ref="S324:S382" si="139">IF(L324&lt;=$AG$1,R324,0)</f>
        <v>8.4285714285714288</v>
      </c>
      <c r="T324" s="89">
        <f t="shared" ref="T324:T382" si="140">IF($AG$1&gt;=L324,M324,0)</f>
        <v>8.4285714285714288</v>
      </c>
      <c r="U324" s="90" t="str">
        <f t="shared" si="127"/>
        <v>SI</v>
      </c>
      <c r="V324" s="91" t="str">
        <f t="shared" ref="V324:V382" si="141">IF(Q324=100,"CUMPLIDO",IF(L324-$AG$1&lt;0,"VENCIDO",IF(L324-$AG$1&lt;=30,"PRÓXIMO A VENCER",IF(Q324&gt;0,"CON AVANCE","EN TERMINO"))))</f>
        <v>CUMPLIDO</v>
      </c>
      <c r="W324" s="91" t="str">
        <f t="shared" si="133"/>
        <v>CUMPLIDO</v>
      </c>
      <c r="X324" s="92" t="s">
        <v>534</v>
      </c>
      <c r="Y324" s="92" t="s">
        <v>494</v>
      </c>
      <c r="Z324" s="92">
        <f t="shared" si="134"/>
        <v>1</v>
      </c>
      <c r="AA324" s="92" t="str">
        <f t="shared" si="136"/>
        <v>H6EVP - 1</v>
      </c>
      <c r="AB324" s="60">
        <f t="shared" si="129"/>
        <v>5</v>
      </c>
      <c r="AC324" s="60">
        <f t="shared" si="130"/>
        <v>5</v>
      </c>
      <c r="AD324" s="60" t="str">
        <f t="shared" si="128"/>
        <v>H6EVP.</v>
      </c>
      <c r="AE324" s="60" t="str">
        <f t="shared" si="131"/>
        <v>H6EVP</v>
      </c>
      <c r="AF324" s="68"/>
      <c r="AG324" s="68"/>
      <c r="AH324" s="68"/>
      <c r="AI324" s="15"/>
      <c r="AJ324" s="15"/>
      <c r="AK324" s="15"/>
      <c r="AL324" s="15"/>
      <c r="AM324" s="15"/>
      <c r="AN324" s="15"/>
      <c r="AO324" s="15"/>
    </row>
    <row r="325" spans="1:41" s="2" customFormat="1" ht="249.95" customHeight="1" x14ac:dyDescent="0.2">
      <c r="A325" s="79"/>
      <c r="B325" s="90">
        <v>324</v>
      </c>
      <c r="C325" s="109"/>
      <c r="D325" s="109" t="s">
        <v>487</v>
      </c>
      <c r="E325" s="115" t="s">
        <v>1702</v>
      </c>
      <c r="F325" s="115" t="s">
        <v>488</v>
      </c>
      <c r="G325" s="115" t="s">
        <v>1703</v>
      </c>
      <c r="H325" s="115" t="s">
        <v>1678</v>
      </c>
      <c r="I325" s="118" t="s">
        <v>1701</v>
      </c>
      <c r="J325" s="90">
        <v>1</v>
      </c>
      <c r="K325" s="116">
        <v>43040</v>
      </c>
      <c r="L325" s="116">
        <v>43099</v>
      </c>
      <c r="M325" s="117">
        <f t="shared" si="132"/>
        <v>8.4285714285714288</v>
      </c>
      <c r="N325" s="79" t="s">
        <v>1482</v>
      </c>
      <c r="O325" s="85">
        <v>1</v>
      </c>
      <c r="P325" s="79"/>
      <c r="Q325" s="88">
        <f t="shared" si="137"/>
        <v>100</v>
      </c>
      <c r="R325" s="89">
        <f t="shared" si="138"/>
        <v>8.4285714285714288</v>
      </c>
      <c r="S325" s="89">
        <f t="shared" si="139"/>
        <v>8.4285714285714288</v>
      </c>
      <c r="T325" s="89">
        <f t="shared" si="140"/>
        <v>8.4285714285714288</v>
      </c>
      <c r="U325" s="90" t="str">
        <f t="shared" ref="U325:U383" si="142">IF(W325="CUMPLIDO","SI","NO")</f>
        <v>NO</v>
      </c>
      <c r="V325" s="91" t="str">
        <f t="shared" si="141"/>
        <v>CUMPLIDO</v>
      </c>
      <c r="W325" s="91" t="str">
        <f t="shared" si="133"/>
        <v/>
      </c>
      <c r="X325" s="92" t="s">
        <v>534</v>
      </c>
      <c r="Y325" s="92" t="s">
        <v>494</v>
      </c>
      <c r="Z325" s="92">
        <f t="shared" si="134"/>
        <v>2</v>
      </c>
      <c r="AA325" s="92" t="str">
        <f t="shared" si="136"/>
        <v>H6EVP - 2</v>
      </c>
      <c r="AB325" s="60">
        <f t="shared" si="129"/>
        <v>5</v>
      </c>
      <c r="AC325" s="60">
        <f t="shared" si="130"/>
        <v>5</v>
      </c>
      <c r="AD325" s="60" t="str">
        <f t="shared" si="128"/>
        <v>H6EVP.</v>
      </c>
      <c r="AE325" s="60" t="str">
        <f t="shared" si="131"/>
        <v>H6EVP</v>
      </c>
      <c r="AF325" s="68"/>
      <c r="AG325" s="68"/>
      <c r="AH325" s="68"/>
      <c r="AI325" s="15"/>
      <c r="AJ325" s="15"/>
      <c r="AK325" s="15"/>
      <c r="AL325" s="15"/>
      <c r="AM325" s="15"/>
      <c r="AN325" s="15"/>
      <c r="AO325" s="15"/>
    </row>
    <row r="326" spans="1:41" s="2" customFormat="1" ht="249.95" customHeight="1" x14ac:dyDescent="0.2">
      <c r="A326" s="79">
        <v>279</v>
      </c>
      <c r="B326" s="90">
        <v>325</v>
      </c>
      <c r="C326" s="109" t="s">
        <v>2528</v>
      </c>
      <c r="D326" s="109" t="s">
        <v>24</v>
      </c>
      <c r="E326" s="115" t="s">
        <v>166</v>
      </c>
      <c r="F326" s="115" t="s">
        <v>167</v>
      </c>
      <c r="G326" s="115" t="s">
        <v>960</v>
      </c>
      <c r="H326" s="115" t="s">
        <v>961</v>
      </c>
      <c r="I326" s="118" t="s">
        <v>962</v>
      </c>
      <c r="J326" s="90">
        <v>3</v>
      </c>
      <c r="K326" s="116">
        <v>43040</v>
      </c>
      <c r="L326" s="116">
        <v>43312</v>
      </c>
      <c r="M326" s="117">
        <f t="shared" si="132"/>
        <v>38.857142857142854</v>
      </c>
      <c r="N326" s="79" t="s">
        <v>21</v>
      </c>
      <c r="O326" s="85">
        <v>3</v>
      </c>
      <c r="P326" s="79"/>
      <c r="Q326" s="88">
        <f t="shared" si="137"/>
        <v>100</v>
      </c>
      <c r="R326" s="89">
        <f t="shared" si="138"/>
        <v>38.857142857142854</v>
      </c>
      <c r="S326" s="89">
        <f t="shared" si="139"/>
        <v>38.857142857142854</v>
      </c>
      <c r="T326" s="89">
        <f t="shared" si="140"/>
        <v>38.857142857142854</v>
      </c>
      <c r="U326" s="90" t="str">
        <f t="shared" si="142"/>
        <v>SI</v>
      </c>
      <c r="V326" s="91" t="str">
        <f t="shared" si="141"/>
        <v>CUMPLIDO</v>
      </c>
      <c r="W326" s="91" t="str">
        <f t="shared" si="133"/>
        <v>CUMPLIDO</v>
      </c>
      <c r="X326" s="92" t="s">
        <v>501</v>
      </c>
      <c r="Y326" s="92" t="s">
        <v>377</v>
      </c>
      <c r="Z326" s="92">
        <f t="shared" si="134"/>
        <v>1</v>
      </c>
      <c r="AA326" s="92" t="str">
        <f t="shared" si="136"/>
        <v>H1R15 - 1</v>
      </c>
      <c r="AB326" s="60">
        <f t="shared" si="129"/>
        <v>5</v>
      </c>
      <c r="AC326" s="60">
        <f t="shared" si="130"/>
        <v>5</v>
      </c>
      <c r="AD326" s="60" t="str">
        <f t="shared" si="128"/>
        <v>H1R15.</v>
      </c>
      <c r="AE326" s="60" t="str">
        <f t="shared" si="131"/>
        <v>H1R15</v>
      </c>
      <c r="AF326" s="68"/>
      <c r="AG326" s="68"/>
      <c r="AH326" s="68"/>
      <c r="AI326" s="15"/>
      <c r="AJ326" s="15"/>
      <c r="AK326" s="15"/>
      <c r="AL326" s="15"/>
      <c r="AM326" s="15"/>
      <c r="AN326" s="15"/>
      <c r="AO326" s="15"/>
    </row>
    <row r="327" spans="1:41" s="2" customFormat="1" ht="249.95" customHeight="1" x14ac:dyDescent="0.2">
      <c r="A327" s="79">
        <v>280</v>
      </c>
      <c r="B327" s="90">
        <v>326</v>
      </c>
      <c r="C327" s="109" t="s">
        <v>2529</v>
      </c>
      <c r="D327" s="109" t="s">
        <v>168</v>
      </c>
      <c r="E327" s="115" t="s">
        <v>1339</v>
      </c>
      <c r="F327" s="115" t="s">
        <v>169</v>
      </c>
      <c r="G327" s="115" t="s">
        <v>2544</v>
      </c>
      <c r="H327" s="95" t="s">
        <v>2545</v>
      </c>
      <c r="I327" s="90" t="s">
        <v>1340</v>
      </c>
      <c r="J327" s="90">
        <v>2</v>
      </c>
      <c r="K327" s="116">
        <v>43040</v>
      </c>
      <c r="L327" s="116">
        <v>43403</v>
      </c>
      <c r="M327" s="117">
        <f t="shared" si="132"/>
        <v>51.857142857142854</v>
      </c>
      <c r="N327" s="79" t="s">
        <v>1236</v>
      </c>
      <c r="O327" s="85">
        <v>0</v>
      </c>
      <c r="P327" s="79"/>
      <c r="Q327" s="88">
        <f t="shared" si="137"/>
        <v>0</v>
      </c>
      <c r="R327" s="89">
        <f t="shared" si="138"/>
        <v>0</v>
      </c>
      <c r="S327" s="89">
        <f t="shared" si="139"/>
        <v>0</v>
      </c>
      <c r="T327" s="89">
        <f t="shared" si="140"/>
        <v>51.857142857142854</v>
      </c>
      <c r="U327" s="90" t="str">
        <f t="shared" si="142"/>
        <v>NO</v>
      </c>
      <c r="V327" s="91" t="str">
        <f t="shared" si="141"/>
        <v>VENCIDO</v>
      </c>
      <c r="W327" s="91" t="str">
        <f t="shared" si="133"/>
        <v>VENCIDO</v>
      </c>
      <c r="X327" s="92" t="s">
        <v>501</v>
      </c>
      <c r="Y327" s="92" t="s">
        <v>378</v>
      </c>
      <c r="Z327" s="92">
        <f t="shared" si="134"/>
        <v>1</v>
      </c>
      <c r="AA327" s="92" t="str">
        <f t="shared" si="136"/>
        <v>H2R15 - 1</v>
      </c>
      <c r="AB327" s="60">
        <f t="shared" si="129"/>
        <v>1</v>
      </c>
      <c r="AC327" s="60">
        <f t="shared" si="130"/>
        <v>1</v>
      </c>
      <c r="AD327" s="60" t="str">
        <f t="shared" si="128"/>
        <v>H2R15.</v>
      </c>
      <c r="AE327" s="60" t="str">
        <f t="shared" si="131"/>
        <v>H2R15</v>
      </c>
      <c r="AF327" s="68"/>
      <c r="AG327" s="68"/>
      <c r="AH327" s="68"/>
      <c r="AI327" s="15"/>
      <c r="AJ327" s="15"/>
      <c r="AK327" s="15"/>
      <c r="AL327" s="15"/>
      <c r="AM327" s="15"/>
      <c r="AN327" s="15"/>
      <c r="AO327" s="15"/>
    </row>
    <row r="328" spans="1:41" s="2" customFormat="1" ht="249.95" customHeight="1" x14ac:dyDescent="0.2">
      <c r="A328" s="79">
        <v>281</v>
      </c>
      <c r="B328" s="90">
        <v>327</v>
      </c>
      <c r="C328" s="109" t="s">
        <v>2527</v>
      </c>
      <c r="D328" s="109" t="s">
        <v>170</v>
      </c>
      <c r="E328" s="95" t="s">
        <v>1341</v>
      </c>
      <c r="F328" s="115" t="s">
        <v>171</v>
      </c>
      <c r="G328" s="115" t="s">
        <v>1342</v>
      </c>
      <c r="H328" s="115" t="s">
        <v>1343</v>
      </c>
      <c r="I328" s="118" t="s">
        <v>1344</v>
      </c>
      <c r="J328" s="90">
        <v>1</v>
      </c>
      <c r="K328" s="116">
        <v>43040</v>
      </c>
      <c r="L328" s="116">
        <v>43099</v>
      </c>
      <c r="M328" s="117">
        <f t="shared" si="132"/>
        <v>8.4285714285714288</v>
      </c>
      <c r="N328" s="79" t="s">
        <v>1236</v>
      </c>
      <c r="O328" s="85">
        <v>1</v>
      </c>
      <c r="P328" s="79"/>
      <c r="Q328" s="88">
        <f t="shared" si="137"/>
        <v>100</v>
      </c>
      <c r="R328" s="89">
        <f t="shared" si="138"/>
        <v>8.4285714285714288</v>
      </c>
      <c r="S328" s="89">
        <f t="shared" si="139"/>
        <v>8.4285714285714288</v>
      </c>
      <c r="T328" s="89">
        <f t="shared" si="140"/>
        <v>8.4285714285714288</v>
      </c>
      <c r="U328" s="90" t="str">
        <f t="shared" si="142"/>
        <v>SI</v>
      </c>
      <c r="V328" s="91" t="str">
        <f t="shared" si="141"/>
        <v>CUMPLIDO</v>
      </c>
      <c r="W328" s="91" t="str">
        <f t="shared" si="133"/>
        <v>CUMPLIDO</v>
      </c>
      <c r="X328" s="92" t="s">
        <v>501</v>
      </c>
      <c r="Y328" s="92" t="s">
        <v>379</v>
      </c>
      <c r="Z328" s="92">
        <f t="shared" si="134"/>
        <v>1</v>
      </c>
      <c r="AA328" s="92" t="str">
        <f t="shared" si="136"/>
        <v>H3R15 - 1</v>
      </c>
      <c r="AB328" s="60">
        <f t="shared" si="129"/>
        <v>5</v>
      </c>
      <c r="AC328" s="60">
        <f t="shared" si="130"/>
        <v>5</v>
      </c>
      <c r="AD328" s="60" t="str">
        <f t="shared" si="128"/>
        <v>H3R15.</v>
      </c>
      <c r="AE328" s="60" t="str">
        <f t="shared" si="131"/>
        <v>H3R15</v>
      </c>
      <c r="AF328" s="68"/>
      <c r="AG328" s="68"/>
      <c r="AH328" s="68"/>
      <c r="AI328" s="15"/>
      <c r="AJ328" s="15"/>
      <c r="AK328" s="15"/>
      <c r="AL328" s="15"/>
      <c r="AM328" s="15"/>
      <c r="AN328" s="15"/>
      <c r="AO328" s="15"/>
    </row>
    <row r="329" spans="1:41" s="2" customFormat="1" ht="249.95" customHeight="1" x14ac:dyDescent="0.2">
      <c r="A329" s="79">
        <v>282</v>
      </c>
      <c r="B329" s="90">
        <v>328</v>
      </c>
      <c r="C329" s="109" t="s">
        <v>2527</v>
      </c>
      <c r="D329" s="109" t="s">
        <v>24</v>
      </c>
      <c r="E329" s="95" t="s">
        <v>855</v>
      </c>
      <c r="F329" s="115" t="s">
        <v>172</v>
      </c>
      <c r="G329" s="115" t="s">
        <v>1623</v>
      </c>
      <c r="H329" s="115" t="s">
        <v>1624</v>
      </c>
      <c r="I329" s="118" t="s">
        <v>8</v>
      </c>
      <c r="J329" s="90">
        <v>1</v>
      </c>
      <c r="K329" s="116">
        <v>43040</v>
      </c>
      <c r="L329" s="116">
        <v>43099</v>
      </c>
      <c r="M329" s="117">
        <f t="shared" si="132"/>
        <v>8.4285714285714288</v>
      </c>
      <c r="N329" s="79" t="s">
        <v>1482</v>
      </c>
      <c r="O329" s="85">
        <v>1</v>
      </c>
      <c r="P329" s="79"/>
      <c r="Q329" s="88">
        <f t="shared" si="137"/>
        <v>100</v>
      </c>
      <c r="R329" s="89">
        <f t="shared" si="138"/>
        <v>8.4285714285714288</v>
      </c>
      <c r="S329" s="89">
        <f t="shared" si="139"/>
        <v>8.4285714285714288</v>
      </c>
      <c r="T329" s="89">
        <f t="shared" si="140"/>
        <v>8.4285714285714288</v>
      </c>
      <c r="U329" s="90" t="str">
        <f t="shared" si="142"/>
        <v>SI</v>
      </c>
      <c r="V329" s="91" t="str">
        <f t="shared" si="141"/>
        <v>CUMPLIDO</v>
      </c>
      <c r="W329" s="91" t="str">
        <f t="shared" si="133"/>
        <v>CUMPLIDO</v>
      </c>
      <c r="X329" s="92" t="s">
        <v>501</v>
      </c>
      <c r="Y329" s="92" t="s">
        <v>380</v>
      </c>
      <c r="Z329" s="92">
        <f t="shared" si="134"/>
        <v>1</v>
      </c>
      <c r="AA329" s="92" t="str">
        <f t="shared" si="136"/>
        <v>H4R15 - 1</v>
      </c>
      <c r="AB329" s="60">
        <f t="shared" si="129"/>
        <v>5</v>
      </c>
      <c r="AC329" s="60">
        <f t="shared" si="130"/>
        <v>5</v>
      </c>
      <c r="AD329" s="60" t="str">
        <f t="shared" ref="AD329:AD392" si="143">IF(A329&lt;&gt;"",MID(E329,1,FIND(" ",E329,1)-1),AD328)</f>
        <v>H4R15.</v>
      </c>
      <c r="AE329" s="60" t="str">
        <f t="shared" si="131"/>
        <v>H4R15</v>
      </c>
      <c r="AF329" s="68"/>
      <c r="AG329" s="68"/>
      <c r="AH329" s="68"/>
      <c r="AI329" s="15"/>
      <c r="AJ329" s="15"/>
      <c r="AK329" s="15"/>
      <c r="AL329" s="15"/>
      <c r="AM329" s="15"/>
      <c r="AN329" s="15"/>
      <c r="AO329" s="15"/>
    </row>
    <row r="330" spans="1:41" s="2" customFormat="1" ht="249.95" customHeight="1" x14ac:dyDescent="0.2">
      <c r="A330" s="79">
        <v>283</v>
      </c>
      <c r="B330" s="90">
        <v>329</v>
      </c>
      <c r="C330" s="109" t="s">
        <v>2527</v>
      </c>
      <c r="D330" s="109" t="s">
        <v>36</v>
      </c>
      <c r="E330" s="95" t="s">
        <v>2546</v>
      </c>
      <c r="F330" s="115" t="s">
        <v>173</v>
      </c>
      <c r="G330" s="102" t="s">
        <v>879</v>
      </c>
      <c r="H330" s="102" t="s">
        <v>863</v>
      </c>
      <c r="I330" s="132" t="s">
        <v>61</v>
      </c>
      <c r="J330" s="132">
        <v>3</v>
      </c>
      <c r="K330" s="110">
        <v>43040</v>
      </c>
      <c r="L330" s="110">
        <v>43342</v>
      </c>
      <c r="M330" s="117">
        <f t="shared" si="132"/>
        <v>43.142857142857146</v>
      </c>
      <c r="N330" s="79" t="s">
        <v>23</v>
      </c>
      <c r="O330" s="85">
        <v>3</v>
      </c>
      <c r="P330" s="79"/>
      <c r="Q330" s="88">
        <f t="shared" si="137"/>
        <v>100</v>
      </c>
      <c r="R330" s="89">
        <f t="shared" si="138"/>
        <v>43.142857142857146</v>
      </c>
      <c r="S330" s="89">
        <f t="shared" si="139"/>
        <v>43.142857142857146</v>
      </c>
      <c r="T330" s="89">
        <f t="shared" si="140"/>
        <v>43.142857142857146</v>
      </c>
      <c r="U330" s="90" t="str">
        <f t="shared" si="142"/>
        <v>SI</v>
      </c>
      <c r="V330" s="91" t="str">
        <f t="shared" si="141"/>
        <v>CUMPLIDO</v>
      </c>
      <c r="W330" s="91" t="str">
        <f t="shared" si="133"/>
        <v>CUMPLIDO</v>
      </c>
      <c r="X330" s="92" t="s">
        <v>501</v>
      </c>
      <c r="Y330" s="92" t="s">
        <v>381</v>
      </c>
      <c r="Z330" s="92">
        <f t="shared" si="134"/>
        <v>1</v>
      </c>
      <c r="AA330" s="92" t="str">
        <f t="shared" si="136"/>
        <v>H5R15 - 1</v>
      </c>
      <c r="AB330" s="60">
        <f t="shared" si="129"/>
        <v>5</v>
      </c>
      <c r="AC330" s="60">
        <f t="shared" si="130"/>
        <v>5</v>
      </c>
      <c r="AD330" s="60" t="str">
        <f t="shared" si="143"/>
        <v>H5R15.</v>
      </c>
      <c r="AE330" s="60" t="str">
        <f t="shared" si="131"/>
        <v>H5R15</v>
      </c>
      <c r="AF330" s="68"/>
      <c r="AG330" s="68"/>
      <c r="AH330" s="68"/>
      <c r="AI330" s="15"/>
      <c r="AJ330" s="15"/>
      <c r="AK330" s="15"/>
      <c r="AL330" s="15"/>
      <c r="AM330" s="15"/>
      <c r="AN330" s="15"/>
      <c r="AO330" s="15"/>
    </row>
    <row r="331" spans="1:41" s="2" customFormat="1" ht="249.95" customHeight="1" x14ac:dyDescent="0.2">
      <c r="A331" s="79">
        <v>284</v>
      </c>
      <c r="B331" s="90">
        <v>330</v>
      </c>
      <c r="C331" s="109" t="s">
        <v>2528</v>
      </c>
      <c r="D331" s="109" t="s">
        <v>33</v>
      </c>
      <c r="E331" s="95" t="s">
        <v>1881</v>
      </c>
      <c r="F331" s="115" t="s">
        <v>1882</v>
      </c>
      <c r="G331" s="115" t="s">
        <v>1749</v>
      </c>
      <c r="H331" s="115" t="s">
        <v>1750</v>
      </c>
      <c r="I331" s="118" t="s">
        <v>1883</v>
      </c>
      <c r="J331" s="90">
        <v>1</v>
      </c>
      <c r="K331" s="116">
        <v>43040</v>
      </c>
      <c r="L331" s="116">
        <v>43099</v>
      </c>
      <c r="M331" s="117">
        <f t="shared" si="132"/>
        <v>8.4285714285714288</v>
      </c>
      <c r="N331" s="79" t="s">
        <v>1715</v>
      </c>
      <c r="O331" s="85">
        <v>0.9</v>
      </c>
      <c r="P331" s="79"/>
      <c r="Q331" s="88">
        <f t="shared" si="137"/>
        <v>90</v>
      </c>
      <c r="R331" s="89">
        <f t="shared" si="138"/>
        <v>7.5857142857142854</v>
      </c>
      <c r="S331" s="89">
        <f t="shared" si="139"/>
        <v>7.5857142857142854</v>
      </c>
      <c r="T331" s="89">
        <f t="shared" si="140"/>
        <v>8.4285714285714288</v>
      </c>
      <c r="U331" s="90" t="str">
        <f t="shared" si="142"/>
        <v>NO</v>
      </c>
      <c r="V331" s="91" t="str">
        <f t="shared" si="141"/>
        <v>VENCIDO</v>
      </c>
      <c r="W331" s="91" t="str">
        <f t="shared" si="133"/>
        <v>VENCIDO</v>
      </c>
      <c r="X331" s="92" t="s">
        <v>501</v>
      </c>
      <c r="Y331" s="92" t="s">
        <v>382</v>
      </c>
      <c r="Z331" s="92">
        <f t="shared" si="134"/>
        <v>1</v>
      </c>
      <c r="AA331" s="92" t="str">
        <f t="shared" si="136"/>
        <v>H6R15 - 1</v>
      </c>
      <c r="AB331" s="60">
        <f t="shared" ref="AB331:AB394" si="144">IF(V331="VENCIDO",1,IF(V331="PRÓXIMO A VENCER",2,IF(V331="EN TERMINO",3,IF(V331="CON AVANCE",4,IF(V331="CUMPLIDO",5,)))))</f>
        <v>1</v>
      </c>
      <c r="AC331" s="60">
        <f t="shared" ref="AC331:AC394" si="145">IF(Z332=Z331+1,MIN(AB331,AC332),AB331)</f>
        <v>1</v>
      </c>
      <c r="AD331" s="60" t="str">
        <f t="shared" si="143"/>
        <v>H6R15.</v>
      </c>
      <c r="AE331" s="60" t="str">
        <f t="shared" si="131"/>
        <v>H6R15</v>
      </c>
      <c r="AF331" s="68"/>
      <c r="AG331" s="68"/>
      <c r="AH331" s="68"/>
      <c r="AI331" s="15"/>
      <c r="AJ331" s="15"/>
      <c r="AK331" s="15"/>
      <c r="AL331" s="15"/>
      <c r="AM331" s="15"/>
      <c r="AN331" s="15"/>
      <c r="AO331" s="15"/>
    </row>
    <row r="332" spans="1:41" s="2" customFormat="1" ht="249.95" customHeight="1" x14ac:dyDescent="0.2">
      <c r="A332" s="79">
        <v>285</v>
      </c>
      <c r="B332" s="90">
        <v>331</v>
      </c>
      <c r="C332" s="109" t="s">
        <v>2527</v>
      </c>
      <c r="D332" s="109" t="s">
        <v>47</v>
      </c>
      <c r="E332" s="95" t="s">
        <v>2224</v>
      </c>
      <c r="F332" s="115" t="s">
        <v>174</v>
      </c>
      <c r="G332" s="115" t="s">
        <v>1751</v>
      </c>
      <c r="H332" s="115" t="s">
        <v>1750</v>
      </c>
      <c r="I332" s="118" t="s">
        <v>1883</v>
      </c>
      <c r="J332" s="90">
        <v>1</v>
      </c>
      <c r="K332" s="116">
        <v>43040</v>
      </c>
      <c r="L332" s="116">
        <v>43099</v>
      </c>
      <c r="M332" s="117">
        <f t="shared" si="132"/>
        <v>8.4285714285714288</v>
      </c>
      <c r="N332" s="79" t="s">
        <v>1715</v>
      </c>
      <c r="O332" s="85">
        <v>0.9</v>
      </c>
      <c r="P332" s="79"/>
      <c r="Q332" s="88">
        <f t="shared" si="137"/>
        <v>90</v>
      </c>
      <c r="R332" s="89">
        <f t="shared" si="138"/>
        <v>7.5857142857142854</v>
      </c>
      <c r="S332" s="89">
        <f t="shared" si="139"/>
        <v>7.5857142857142854</v>
      </c>
      <c r="T332" s="89">
        <f t="shared" si="140"/>
        <v>8.4285714285714288</v>
      </c>
      <c r="U332" s="90" t="str">
        <f t="shared" si="142"/>
        <v>NO</v>
      </c>
      <c r="V332" s="91" t="str">
        <f t="shared" si="141"/>
        <v>VENCIDO</v>
      </c>
      <c r="W332" s="91" t="str">
        <f t="shared" si="133"/>
        <v>VENCIDO</v>
      </c>
      <c r="X332" s="92" t="s">
        <v>501</v>
      </c>
      <c r="Y332" s="92" t="s">
        <v>383</v>
      </c>
      <c r="Z332" s="92">
        <f t="shared" si="134"/>
        <v>1</v>
      </c>
      <c r="AA332" s="92" t="str">
        <f t="shared" si="136"/>
        <v>H7R15 - 1</v>
      </c>
      <c r="AB332" s="60">
        <f t="shared" si="144"/>
        <v>1</v>
      </c>
      <c r="AC332" s="60">
        <f t="shared" si="145"/>
        <v>1</v>
      </c>
      <c r="AD332" s="60" t="str">
        <f t="shared" si="143"/>
        <v>H7R15.</v>
      </c>
      <c r="AE332" s="60" t="str">
        <f t="shared" ref="AE332:AE395" si="146">IFERROR(MID(AD332,1,FIND(".",AD332,1)-1),AD332)</f>
        <v>H7R15</v>
      </c>
      <c r="AF332" s="68"/>
      <c r="AG332" s="68"/>
      <c r="AH332" s="68"/>
      <c r="AI332" s="15"/>
      <c r="AJ332" s="15"/>
      <c r="AK332" s="15"/>
      <c r="AL332" s="15"/>
      <c r="AM332" s="15"/>
      <c r="AN332" s="15"/>
      <c r="AO332" s="15"/>
    </row>
    <row r="333" spans="1:41" s="2" customFormat="1" ht="249.95" customHeight="1" x14ac:dyDescent="0.2">
      <c r="A333" s="79">
        <v>286</v>
      </c>
      <c r="B333" s="90">
        <v>332</v>
      </c>
      <c r="C333" s="109" t="s">
        <v>2527</v>
      </c>
      <c r="D333" s="109" t="s">
        <v>33</v>
      </c>
      <c r="E333" s="95" t="s">
        <v>2891</v>
      </c>
      <c r="F333" s="115" t="s">
        <v>175</v>
      </c>
      <c r="G333" s="115" t="s">
        <v>1752</v>
      </c>
      <c r="H333" s="95" t="s">
        <v>1753</v>
      </c>
      <c r="I333" s="90" t="s">
        <v>9</v>
      </c>
      <c r="J333" s="90">
        <v>1</v>
      </c>
      <c r="K333" s="116">
        <v>43040</v>
      </c>
      <c r="L333" s="116">
        <v>43099</v>
      </c>
      <c r="M333" s="117">
        <f t="shared" si="132"/>
        <v>8.4285714285714288</v>
      </c>
      <c r="N333" s="79" t="s">
        <v>1715</v>
      </c>
      <c r="O333" s="85">
        <v>1</v>
      </c>
      <c r="P333" s="79"/>
      <c r="Q333" s="88">
        <f t="shared" si="137"/>
        <v>100</v>
      </c>
      <c r="R333" s="89">
        <f t="shared" si="138"/>
        <v>8.4285714285714288</v>
      </c>
      <c r="S333" s="89">
        <f t="shared" si="139"/>
        <v>8.4285714285714288</v>
      </c>
      <c r="T333" s="89">
        <f t="shared" si="140"/>
        <v>8.4285714285714288</v>
      </c>
      <c r="U333" s="90" t="str">
        <f t="shared" si="142"/>
        <v>SI</v>
      </c>
      <c r="V333" s="91" t="str">
        <f t="shared" si="141"/>
        <v>CUMPLIDO</v>
      </c>
      <c r="W333" s="91" t="str">
        <f t="shared" si="133"/>
        <v>CUMPLIDO</v>
      </c>
      <c r="X333" s="92" t="s">
        <v>501</v>
      </c>
      <c r="Y333" s="92" t="s">
        <v>384</v>
      </c>
      <c r="Z333" s="92">
        <f t="shared" si="134"/>
        <v>1</v>
      </c>
      <c r="AA333" s="92" t="str">
        <f t="shared" si="136"/>
        <v>H8R15 - 1</v>
      </c>
      <c r="AB333" s="60">
        <f t="shared" si="144"/>
        <v>5</v>
      </c>
      <c r="AC333" s="60">
        <f t="shared" si="145"/>
        <v>5</v>
      </c>
      <c r="AD333" s="60" t="str">
        <f t="shared" si="143"/>
        <v>H8R15.</v>
      </c>
      <c r="AE333" s="60" t="str">
        <f t="shared" si="146"/>
        <v>H8R15</v>
      </c>
      <c r="AF333" s="68"/>
      <c r="AG333" s="68"/>
      <c r="AH333" s="68"/>
      <c r="AI333" s="15"/>
      <c r="AJ333" s="15"/>
      <c r="AK333" s="15"/>
      <c r="AL333" s="15"/>
      <c r="AM333" s="15"/>
      <c r="AN333" s="15"/>
      <c r="AO333" s="15"/>
    </row>
    <row r="334" spans="1:41" s="2" customFormat="1" ht="249.95" customHeight="1" x14ac:dyDescent="0.2">
      <c r="A334" s="79">
        <v>287</v>
      </c>
      <c r="B334" s="90">
        <v>333</v>
      </c>
      <c r="C334" s="109" t="s">
        <v>2527</v>
      </c>
      <c r="D334" s="109" t="s">
        <v>24</v>
      </c>
      <c r="E334" s="95" t="s">
        <v>2927</v>
      </c>
      <c r="F334" s="115" t="s">
        <v>176</v>
      </c>
      <c r="G334" s="115" t="s">
        <v>1755</v>
      </c>
      <c r="H334" s="95" t="s">
        <v>1756</v>
      </c>
      <c r="I334" s="90" t="s">
        <v>9</v>
      </c>
      <c r="J334" s="90">
        <v>1</v>
      </c>
      <c r="K334" s="116">
        <v>43040</v>
      </c>
      <c r="L334" s="116">
        <v>43099</v>
      </c>
      <c r="M334" s="117">
        <f t="shared" si="132"/>
        <v>8.4285714285714288</v>
      </c>
      <c r="N334" s="79" t="s">
        <v>1715</v>
      </c>
      <c r="O334" s="85">
        <v>0.4</v>
      </c>
      <c r="P334" s="79"/>
      <c r="Q334" s="88">
        <f t="shared" si="137"/>
        <v>40</v>
      </c>
      <c r="R334" s="89">
        <f t="shared" si="138"/>
        <v>3.3714285714285719</v>
      </c>
      <c r="S334" s="89">
        <f t="shared" si="139"/>
        <v>3.3714285714285719</v>
      </c>
      <c r="T334" s="89">
        <f t="shared" si="140"/>
        <v>8.4285714285714288</v>
      </c>
      <c r="U334" s="90" t="str">
        <f t="shared" si="142"/>
        <v>NO</v>
      </c>
      <c r="V334" s="91" t="str">
        <f t="shared" si="141"/>
        <v>VENCIDO</v>
      </c>
      <c r="W334" s="91" t="str">
        <f t="shared" si="133"/>
        <v>VENCIDO</v>
      </c>
      <c r="X334" s="92" t="s">
        <v>501</v>
      </c>
      <c r="Y334" s="92" t="s">
        <v>385</v>
      </c>
      <c r="Z334" s="92">
        <f t="shared" si="134"/>
        <v>1</v>
      </c>
      <c r="AA334" s="92" t="str">
        <f t="shared" si="136"/>
        <v>H9R15 - 1</v>
      </c>
      <c r="AB334" s="60">
        <f t="shared" si="144"/>
        <v>1</v>
      </c>
      <c r="AC334" s="60">
        <f t="shared" si="145"/>
        <v>1</v>
      </c>
      <c r="AD334" s="60" t="str">
        <f t="shared" si="143"/>
        <v>H9R15.</v>
      </c>
      <c r="AE334" s="60" t="str">
        <f t="shared" si="146"/>
        <v>H9R15</v>
      </c>
      <c r="AF334" s="68"/>
      <c r="AG334" s="68"/>
      <c r="AH334" s="68"/>
      <c r="AI334" s="15"/>
      <c r="AJ334" s="15"/>
      <c r="AK334" s="15"/>
      <c r="AL334" s="15"/>
      <c r="AM334" s="15"/>
      <c r="AN334" s="15"/>
      <c r="AO334" s="15"/>
    </row>
    <row r="335" spans="1:41" s="2" customFormat="1" ht="249.95" customHeight="1" x14ac:dyDescent="0.2">
      <c r="A335" s="79">
        <v>288</v>
      </c>
      <c r="B335" s="90">
        <v>334</v>
      </c>
      <c r="C335" s="109" t="s">
        <v>2527</v>
      </c>
      <c r="D335" s="109" t="s">
        <v>38</v>
      </c>
      <c r="E335" s="95" t="s">
        <v>2227</v>
      </c>
      <c r="F335" s="115" t="s">
        <v>177</v>
      </c>
      <c r="G335" s="95" t="s">
        <v>1757</v>
      </c>
      <c r="H335" s="95" t="s">
        <v>1758</v>
      </c>
      <c r="I335" s="90" t="s">
        <v>1653</v>
      </c>
      <c r="J335" s="90">
        <v>1</v>
      </c>
      <c r="K335" s="116">
        <v>43040</v>
      </c>
      <c r="L335" s="116">
        <v>43099</v>
      </c>
      <c r="M335" s="117">
        <f t="shared" si="132"/>
        <v>8.4285714285714288</v>
      </c>
      <c r="N335" s="79" t="s">
        <v>1715</v>
      </c>
      <c r="O335" s="85">
        <v>1</v>
      </c>
      <c r="P335" s="79"/>
      <c r="Q335" s="88">
        <f t="shared" si="137"/>
        <v>100</v>
      </c>
      <c r="R335" s="89">
        <f t="shared" si="138"/>
        <v>8.4285714285714288</v>
      </c>
      <c r="S335" s="89">
        <f t="shared" si="139"/>
        <v>8.4285714285714288</v>
      </c>
      <c r="T335" s="89">
        <f t="shared" si="140"/>
        <v>8.4285714285714288</v>
      </c>
      <c r="U335" s="90" t="str">
        <f t="shared" si="142"/>
        <v>SI</v>
      </c>
      <c r="V335" s="91" t="str">
        <f t="shared" si="141"/>
        <v>CUMPLIDO</v>
      </c>
      <c r="W335" s="91" t="str">
        <f t="shared" si="133"/>
        <v>CUMPLIDO</v>
      </c>
      <c r="X335" s="92" t="s">
        <v>501</v>
      </c>
      <c r="Y335" s="92" t="s">
        <v>386</v>
      </c>
      <c r="Z335" s="92">
        <f t="shared" si="134"/>
        <v>1</v>
      </c>
      <c r="AA335" s="92" t="str">
        <f t="shared" si="136"/>
        <v>H10R15 - 1</v>
      </c>
      <c r="AB335" s="60">
        <f t="shared" si="144"/>
        <v>5</v>
      </c>
      <c r="AC335" s="60">
        <f t="shared" si="145"/>
        <v>5</v>
      </c>
      <c r="AD335" s="60" t="str">
        <f t="shared" si="143"/>
        <v>H10R15.</v>
      </c>
      <c r="AE335" s="60" t="str">
        <f t="shared" si="146"/>
        <v>H10R15</v>
      </c>
      <c r="AF335" s="68"/>
      <c r="AG335" s="68"/>
      <c r="AH335" s="68"/>
      <c r="AI335" s="15"/>
      <c r="AJ335" s="15"/>
      <c r="AK335" s="15"/>
      <c r="AL335" s="15"/>
      <c r="AM335" s="15"/>
      <c r="AN335" s="15"/>
      <c r="AO335" s="15"/>
    </row>
    <row r="336" spans="1:41" s="2" customFormat="1" ht="249.95" customHeight="1" x14ac:dyDescent="0.2">
      <c r="A336" s="79">
        <v>289</v>
      </c>
      <c r="B336" s="90">
        <v>335</v>
      </c>
      <c r="C336" s="109" t="s">
        <v>2527</v>
      </c>
      <c r="D336" s="109" t="s">
        <v>143</v>
      </c>
      <c r="E336" s="95" t="s">
        <v>178</v>
      </c>
      <c r="F336" s="115" t="s">
        <v>179</v>
      </c>
      <c r="G336" s="95" t="s">
        <v>1759</v>
      </c>
      <c r="H336" s="95" t="s">
        <v>1760</v>
      </c>
      <c r="I336" s="90" t="s">
        <v>1945</v>
      </c>
      <c r="J336" s="90">
        <v>1</v>
      </c>
      <c r="K336" s="116">
        <v>43040</v>
      </c>
      <c r="L336" s="116">
        <v>43099</v>
      </c>
      <c r="M336" s="117">
        <f t="shared" si="132"/>
        <v>8.4285714285714288</v>
      </c>
      <c r="N336" s="79" t="s">
        <v>1715</v>
      </c>
      <c r="O336" s="85">
        <v>1</v>
      </c>
      <c r="P336" s="79"/>
      <c r="Q336" s="88">
        <f t="shared" si="137"/>
        <v>100</v>
      </c>
      <c r="R336" s="89">
        <f t="shared" si="138"/>
        <v>8.4285714285714288</v>
      </c>
      <c r="S336" s="89">
        <f t="shared" si="139"/>
        <v>8.4285714285714288</v>
      </c>
      <c r="T336" s="89">
        <f t="shared" si="140"/>
        <v>8.4285714285714288</v>
      </c>
      <c r="U336" s="90" t="str">
        <f t="shared" si="142"/>
        <v>SI</v>
      </c>
      <c r="V336" s="91" t="str">
        <f t="shared" si="141"/>
        <v>CUMPLIDO</v>
      </c>
      <c r="W336" s="91" t="str">
        <f t="shared" si="133"/>
        <v>CUMPLIDO</v>
      </c>
      <c r="X336" s="92" t="s">
        <v>501</v>
      </c>
      <c r="Y336" s="92" t="s">
        <v>387</v>
      </c>
      <c r="Z336" s="92">
        <f t="shared" si="134"/>
        <v>1</v>
      </c>
      <c r="AA336" s="92" t="str">
        <f t="shared" si="136"/>
        <v>H11R15 - 1</v>
      </c>
      <c r="AB336" s="60">
        <f t="shared" si="144"/>
        <v>5</v>
      </c>
      <c r="AC336" s="60">
        <f t="shared" si="145"/>
        <v>5</v>
      </c>
      <c r="AD336" s="60" t="str">
        <f t="shared" si="143"/>
        <v>H11R15.</v>
      </c>
      <c r="AE336" s="60" t="str">
        <f t="shared" si="146"/>
        <v>H11R15</v>
      </c>
      <c r="AF336" s="68"/>
      <c r="AG336" s="68"/>
      <c r="AH336" s="68"/>
      <c r="AI336" s="15"/>
      <c r="AJ336" s="15"/>
      <c r="AK336" s="15"/>
      <c r="AL336" s="15"/>
      <c r="AM336" s="15"/>
      <c r="AN336" s="15"/>
      <c r="AO336" s="15"/>
    </row>
    <row r="337" spans="1:41" s="2" customFormat="1" ht="249.95" customHeight="1" x14ac:dyDescent="0.2">
      <c r="A337" s="79">
        <v>290</v>
      </c>
      <c r="B337" s="90">
        <v>336</v>
      </c>
      <c r="C337" s="109" t="s">
        <v>2528</v>
      </c>
      <c r="D337" s="109" t="s">
        <v>29</v>
      </c>
      <c r="E337" s="95" t="s">
        <v>1946</v>
      </c>
      <c r="F337" s="115" t="s">
        <v>180</v>
      </c>
      <c r="G337" s="95" t="s">
        <v>1625</v>
      </c>
      <c r="H337" s="95" t="s">
        <v>1626</v>
      </c>
      <c r="I337" s="90" t="s">
        <v>1627</v>
      </c>
      <c r="J337" s="90">
        <v>1</v>
      </c>
      <c r="K337" s="116">
        <v>43040</v>
      </c>
      <c r="L337" s="116">
        <v>43099</v>
      </c>
      <c r="M337" s="117">
        <f t="shared" si="132"/>
        <v>8.4285714285714288</v>
      </c>
      <c r="N337" s="79" t="s">
        <v>1482</v>
      </c>
      <c r="O337" s="85">
        <v>1</v>
      </c>
      <c r="P337" s="79"/>
      <c r="Q337" s="88">
        <f t="shared" si="137"/>
        <v>100</v>
      </c>
      <c r="R337" s="89">
        <f t="shared" si="138"/>
        <v>8.4285714285714288</v>
      </c>
      <c r="S337" s="89">
        <f t="shared" si="139"/>
        <v>8.4285714285714288</v>
      </c>
      <c r="T337" s="89">
        <f t="shared" si="140"/>
        <v>8.4285714285714288</v>
      </c>
      <c r="U337" s="90" t="str">
        <f t="shared" si="142"/>
        <v>SI</v>
      </c>
      <c r="V337" s="91" t="str">
        <f t="shared" si="141"/>
        <v>CUMPLIDO</v>
      </c>
      <c r="W337" s="91" t="str">
        <f t="shared" si="133"/>
        <v>CUMPLIDO</v>
      </c>
      <c r="X337" s="92" t="s">
        <v>501</v>
      </c>
      <c r="Y337" s="92" t="s">
        <v>388</v>
      </c>
      <c r="Z337" s="92">
        <f t="shared" si="134"/>
        <v>1</v>
      </c>
      <c r="AA337" s="92" t="str">
        <f t="shared" si="136"/>
        <v>H12R15 - 1</v>
      </c>
      <c r="AB337" s="60">
        <f t="shared" si="144"/>
        <v>5</v>
      </c>
      <c r="AC337" s="60">
        <f t="shared" si="145"/>
        <v>5</v>
      </c>
      <c r="AD337" s="60" t="str">
        <f t="shared" si="143"/>
        <v>H12R15.</v>
      </c>
      <c r="AE337" s="60" t="str">
        <f t="shared" si="146"/>
        <v>H12R15</v>
      </c>
      <c r="AF337" s="68"/>
      <c r="AG337" s="68"/>
      <c r="AH337" s="68"/>
      <c r="AI337" s="15"/>
      <c r="AJ337" s="15"/>
      <c r="AK337" s="15"/>
      <c r="AL337" s="15"/>
      <c r="AM337" s="15"/>
      <c r="AN337" s="15"/>
      <c r="AO337" s="15"/>
    </row>
    <row r="338" spans="1:41" s="2" customFormat="1" ht="249.95" customHeight="1" x14ac:dyDescent="0.2">
      <c r="A338" s="79">
        <v>291</v>
      </c>
      <c r="B338" s="90">
        <v>337</v>
      </c>
      <c r="C338" s="109" t="s">
        <v>2528</v>
      </c>
      <c r="D338" s="109" t="s">
        <v>33</v>
      </c>
      <c r="E338" s="95" t="s">
        <v>181</v>
      </c>
      <c r="F338" s="115" t="s">
        <v>182</v>
      </c>
      <c r="G338" s="95" t="s">
        <v>2008</v>
      </c>
      <c r="H338" s="95" t="s">
        <v>1610</v>
      </c>
      <c r="I338" s="90" t="s">
        <v>9</v>
      </c>
      <c r="J338" s="90">
        <v>1</v>
      </c>
      <c r="K338" s="116">
        <v>43040</v>
      </c>
      <c r="L338" s="116">
        <v>43099</v>
      </c>
      <c r="M338" s="117">
        <f t="shared" si="132"/>
        <v>8.4285714285714288</v>
      </c>
      <c r="N338" s="79" t="s">
        <v>1482</v>
      </c>
      <c r="O338" s="85">
        <v>1</v>
      </c>
      <c r="P338" s="103"/>
      <c r="Q338" s="88">
        <f t="shared" si="137"/>
        <v>100</v>
      </c>
      <c r="R338" s="89">
        <f t="shared" si="138"/>
        <v>8.4285714285714288</v>
      </c>
      <c r="S338" s="89">
        <f t="shared" si="139"/>
        <v>8.4285714285714288</v>
      </c>
      <c r="T338" s="89">
        <f t="shared" si="140"/>
        <v>8.4285714285714288</v>
      </c>
      <c r="U338" s="90" t="str">
        <f t="shared" si="142"/>
        <v>SI</v>
      </c>
      <c r="V338" s="91" t="str">
        <f t="shared" si="141"/>
        <v>CUMPLIDO</v>
      </c>
      <c r="W338" s="91" t="str">
        <f t="shared" si="133"/>
        <v>CUMPLIDO</v>
      </c>
      <c r="X338" s="92" t="s">
        <v>501</v>
      </c>
      <c r="Y338" s="92" t="s">
        <v>389</v>
      </c>
      <c r="Z338" s="92">
        <f t="shared" si="134"/>
        <v>1</v>
      </c>
      <c r="AA338" s="92" t="str">
        <f t="shared" si="136"/>
        <v>H13R15 - 1</v>
      </c>
      <c r="AB338" s="60">
        <f t="shared" si="144"/>
        <v>5</v>
      </c>
      <c r="AC338" s="60">
        <f t="shared" si="145"/>
        <v>5</v>
      </c>
      <c r="AD338" s="60" t="str">
        <f t="shared" si="143"/>
        <v>H13R15.</v>
      </c>
      <c r="AE338" s="60" t="str">
        <f t="shared" si="146"/>
        <v>H13R15</v>
      </c>
      <c r="AF338" s="68"/>
      <c r="AG338" s="68"/>
      <c r="AH338" s="68"/>
      <c r="AI338" s="15"/>
      <c r="AJ338" s="15"/>
      <c r="AK338" s="15"/>
      <c r="AL338" s="15"/>
      <c r="AM338" s="15"/>
      <c r="AN338" s="15"/>
      <c r="AO338" s="15"/>
    </row>
    <row r="339" spans="1:41" s="2" customFormat="1" ht="249.95" customHeight="1" x14ac:dyDescent="0.2">
      <c r="A339" s="79">
        <v>292</v>
      </c>
      <c r="B339" s="90">
        <v>338</v>
      </c>
      <c r="C339" s="109" t="s">
        <v>2528</v>
      </c>
      <c r="D339" s="109" t="s">
        <v>33</v>
      </c>
      <c r="E339" s="95" t="s">
        <v>2667</v>
      </c>
      <c r="F339" s="115" t="s">
        <v>856</v>
      </c>
      <c r="G339" s="115" t="s">
        <v>2661</v>
      </c>
      <c r="H339" s="95" t="s">
        <v>1629</v>
      </c>
      <c r="I339" s="90" t="s">
        <v>8</v>
      </c>
      <c r="J339" s="90">
        <v>1</v>
      </c>
      <c r="K339" s="116">
        <v>43040</v>
      </c>
      <c r="L339" s="116">
        <v>43099</v>
      </c>
      <c r="M339" s="117">
        <f t="shared" ref="M339:M396" si="147">(+L339-K339)/7</f>
        <v>8.4285714285714288</v>
      </c>
      <c r="N339" s="79" t="s">
        <v>1889</v>
      </c>
      <c r="O339" s="85">
        <v>1</v>
      </c>
      <c r="P339" s="102" t="s">
        <v>2933</v>
      </c>
      <c r="Q339" s="88">
        <f t="shared" si="137"/>
        <v>100</v>
      </c>
      <c r="R339" s="89">
        <f t="shared" si="138"/>
        <v>8.4285714285714288</v>
      </c>
      <c r="S339" s="89">
        <f t="shared" si="139"/>
        <v>8.4285714285714288</v>
      </c>
      <c r="T339" s="89">
        <f t="shared" si="140"/>
        <v>8.4285714285714288</v>
      </c>
      <c r="U339" s="90" t="str">
        <f t="shared" si="142"/>
        <v>SI</v>
      </c>
      <c r="V339" s="91" t="str">
        <f t="shared" si="141"/>
        <v>CUMPLIDO</v>
      </c>
      <c r="W339" s="91" t="str">
        <f t="shared" si="133"/>
        <v>CUMPLIDO</v>
      </c>
      <c r="X339" s="92" t="s">
        <v>501</v>
      </c>
      <c r="Y339" s="92" t="s">
        <v>390</v>
      </c>
      <c r="Z339" s="92">
        <f t="shared" si="134"/>
        <v>1</v>
      </c>
      <c r="AA339" s="92" t="str">
        <f t="shared" si="136"/>
        <v>H14R15 - 1</v>
      </c>
      <c r="AB339" s="60">
        <f t="shared" si="144"/>
        <v>5</v>
      </c>
      <c r="AC339" s="60">
        <f t="shared" si="145"/>
        <v>5</v>
      </c>
      <c r="AD339" s="60" t="str">
        <f t="shared" si="143"/>
        <v>H14R15.</v>
      </c>
      <c r="AE339" s="60" t="str">
        <f t="shared" si="146"/>
        <v>H14R15</v>
      </c>
      <c r="AF339" s="68"/>
      <c r="AG339" s="68"/>
      <c r="AH339" s="68"/>
      <c r="AI339" s="15"/>
      <c r="AJ339" s="15"/>
      <c r="AK339" s="15"/>
      <c r="AL339" s="15"/>
      <c r="AM339" s="15"/>
      <c r="AN339" s="15"/>
      <c r="AO339" s="15"/>
    </row>
    <row r="340" spans="1:41" s="2" customFormat="1" ht="249.95" customHeight="1" x14ac:dyDescent="0.2">
      <c r="A340" s="79">
        <v>293</v>
      </c>
      <c r="B340" s="90">
        <v>339</v>
      </c>
      <c r="C340" s="109" t="s">
        <v>2527</v>
      </c>
      <c r="D340" s="135" t="s">
        <v>143</v>
      </c>
      <c r="E340" s="115" t="s">
        <v>2228</v>
      </c>
      <c r="F340" s="115" t="s">
        <v>183</v>
      </c>
      <c r="G340" s="115" t="s">
        <v>1630</v>
      </c>
      <c r="H340" s="115" t="s">
        <v>1631</v>
      </c>
      <c r="I340" s="90" t="s">
        <v>1632</v>
      </c>
      <c r="J340" s="90">
        <v>1</v>
      </c>
      <c r="K340" s="116">
        <v>43040</v>
      </c>
      <c r="L340" s="116">
        <v>43099</v>
      </c>
      <c r="M340" s="117">
        <f t="shared" si="147"/>
        <v>8.4285714285714288</v>
      </c>
      <c r="N340" s="79" t="s">
        <v>1482</v>
      </c>
      <c r="O340" s="85">
        <v>1</v>
      </c>
      <c r="P340" s="79"/>
      <c r="Q340" s="88">
        <f t="shared" si="137"/>
        <v>100</v>
      </c>
      <c r="R340" s="89">
        <f t="shared" si="138"/>
        <v>8.4285714285714288</v>
      </c>
      <c r="S340" s="89">
        <f t="shared" si="139"/>
        <v>8.4285714285714288</v>
      </c>
      <c r="T340" s="89">
        <f t="shared" si="140"/>
        <v>8.4285714285714288</v>
      </c>
      <c r="U340" s="90" t="str">
        <f t="shared" si="142"/>
        <v>SI</v>
      </c>
      <c r="V340" s="91" t="str">
        <f t="shared" si="141"/>
        <v>CUMPLIDO</v>
      </c>
      <c r="W340" s="91" t="str">
        <f t="shared" si="133"/>
        <v>CUMPLIDO</v>
      </c>
      <c r="X340" s="92" t="s">
        <v>501</v>
      </c>
      <c r="Y340" s="92" t="s">
        <v>391</v>
      </c>
      <c r="Z340" s="92">
        <f t="shared" si="134"/>
        <v>1</v>
      </c>
      <c r="AA340" s="92" t="str">
        <f t="shared" si="136"/>
        <v>H15R15 - 1</v>
      </c>
      <c r="AB340" s="60">
        <f t="shared" si="144"/>
        <v>5</v>
      </c>
      <c r="AC340" s="60">
        <f t="shared" si="145"/>
        <v>5</v>
      </c>
      <c r="AD340" s="60" t="str">
        <f t="shared" si="143"/>
        <v>H15R15.</v>
      </c>
      <c r="AE340" s="60" t="str">
        <f t="shared" si="146"/>
        <v>H15R15</v>
      </c>
      <c r="AF340" s="68"/>
      <c r="AG340" s="68"/>
      <c r="AH340" s="68"/>
      <c r="AI340" s="15"/>
      <c r="AJ340" s="15"/>
      <c r="AK340" s="15"/>
      <c r="AL340" s="15"/>
      <c r="AM340" s="15"/>
      <c r="AN340" s="15"/>
      <c r="AO340" s="15"/>
    </row>
    <row r="341" spans="1:41" s="2" customFormat="1" ht="249.95" customHeight="1" x14ac:dyDescent="0.2">
      <c r="A341" s="79">
        <f>A340+1</f>
        <v>294</v>
      </c>
      <c r="B341" s="90">
        <v>340</v>
      </c>
      <c r="C341" s="109" t="s">
        <v>2527</v>
      </c>
      <c r="D341" s="109" t="s">
        <v>24</v>
      </c>
      <c r="E341" s="115" t="s">
        <v>2229</v>
      </c>
      <c r="F341" s="115" t="s">
        <v>183</v>
      </c>
      <c r="G341" s="102" t="s">
        <v>1732</v>
      </c>
      <c r="H341" s="102" t="s">
        <v>863</v>
      </c>
      <c r="I341" s="132" t="s">
        <v>61</v>
      </c>
      <c r="J341" s="132">
        <v>3</v>
      </c>
      <c r="K341" s="110">
        <v>43040</v>
      </c>
      <c r="L341" s="110">
        <v>43342</v>
      </c>
      <c r="M341" s="117">
        <f t="shared" si="147"/>
        <v>43.142857142857146</v>
      </c>
      <c r="N341" s="79" t="s">
        <v>23</v>
      </c>
      <c r="O341" s="108">
        <v>1.79</v>
      </c>
      <c r="P341" s="79"/>
      <c r="Q341" s="88">
        <f t="shared" si="137"/>
        <v>59.666666666666671</v>
      </c>
      <c r="R341" s="89">
        <f t="shared" si="138"/>
        <v>25.741904761904767</v>
      </c>
      <c r="S341" s="89">
        <f t="shared" si="139"/>
        <v>25.741904761904767</v>
      </c>
      <c r="T341" s="89">
        <f t="shared" si="140"/>
        <v>43.142857142857146</v>
      </c>
      <c r="U341" s="90" t="str">
        <f t="shared" si="142"/>
        <v>NO</v>
      </c>
      <c r="V341" s="91" t="str">
        <f t="shared" si="141"/>
        <v>VENCIDO</v>
      </c>
      <c r="W341" s="91" t="str">
        <f t="shared" si="133"/>
        <v>VENCIDO</v>
      </c>
      <c r="X341" s="92" t="s">
        <v>501</v>
      </c>
      <c r="Y341" s="92" t="s">
        <v>392</v>
      </c>
      <c r="Z341" s="92">
        <f t="shared" si="134"/>
        <v>1</v>
      </c>
      <c r="AA341" s="92" t="str">
        <f t="shared" si="136"/>
        <v>H16R15 - 1</v>
      </c>
      <c r="AB341" s="60">
        <f t="shared" si="144"/>
        <v>1</v>
      </c>
      <c r="AC341" s="60">
        <f t="shared" si="145"/>
        <v>1</v>
      </c>
      <c r="AD341" s="60" t="str">
        <f t="shared" si="143"/>
        <v>H16R15.</v>
      </c>
      <c r="AE341" s="60" t="str">
        <f t="shared" si="146"/>
        <v>H16R15</v>
      </c>
      <c r="AF341" s="68"/>
      <c r="AG341" s="68"/>
      <c r="AH341" s="68"/>
      <c r="AI341" s="15"/>
      <c r="AJ341" s="15"/>
      <c r="AK341" s="15"/>
      <c r="AL341" s="15"/>
      <c r="AM341" s="15"/>
      <c r="AN341" s="15"/>
      <c r="AO341" s="15"/>
    </row>
    <row r="342" spans="1:41" s="2" customFormat="1" ht="249.95" customHeight="1" x14ac:dyDescent="0.2">
      <c r="A342" s="79">
        <f t="shared" ref="A342:A355" si="148">A341+1</f>
        <v>295</v>
      </c>
      <c r="B342" s="90">
        <v>341</v>
      </c>
      <c r="C342" s="109" t="s">
        <v>2528</v>
      </c>
      <c r="D342" s="109" t="s">
        <v>33</v>
      </c>
      <c r="E342" s="115" t="s">
        <v>2230</v>
      </c>
      <c r="F342" s="115" t="s">
        <v>184</v>
      </c>
      <c r="G342" s="95" t="s">
        <v>1633</v>
      </c>
      <c r="H342" s="95" t="s">
        <v>1634</v>
      </c>
      <c r="I342" s="90" t="s">
        <v>1635</v>
      </c>
      <c r="J342" s="90">
        <v>1</v>
      </c>
      <c r="K342" s="116">
        <v>43040</v>
      </c>
      <c r="L342" s="116">
        <v>43099</v>
      </c>
      <c r="M342" s="117">
        <f t="shared" si="147"/>
        <v>8.4285714285714288</v>
      </c>
      <c r="N342" s="79" t="s">
        <v>1482</v>
      </c>
      <c r="O342" s="85">
        <v>1</v>
      </c>
      <c r="P342" s="79"/>
      <c r="Q342" s="88">
        <f t="shared" si="137"/>
        <v>100</v>
      </c>
      <c r="R342" s="89">
        <f t="shared" si="138"/>
        <v>8.4285714285714288</v>
      </c>
      <c r="S342" s="89">
        <f t="shared" si="139"/>
        <v>8.4285714285714288</v>
      </c>
      <c r="T342" s="89">
        <f t="shared" si="140"/>
        <v>8.4285714285714288</v>
      </c>
      <c r="U342" s="90" t="str">
        <f t="shared" si="142"/>
        <v>SI</v>
      </c>
      <c r="V342" s="91" t="str">
        <f t="shared" si="141"/>
        <v>CUMPLIDO</v>
      </c>
      <c r="W342" s="91" t="str">
        <f t="shared" si="133"/>
        <v>CUMPLIDO</v>
      </c>
      <c r="X342" s="92" t="s">
        <v>501</v>
      </c>
      <c r="Y342" s="92" t="s">
        <v>393</v>
      </c>
      <c r="Z342" s="92">
        <f t="shared" si="134"/>
        <v>1</v>
      </c>
      <c r="AA342" s="92" t="str">
        <f t="shared" si="136"/>
        <v>H17R15 - 1</v>
      </c>
      <c r="AB342" s="60">
        <f t="shared" si="144"/>
        <v>5</v>
      </c>
      <c r="AC342" s="60">
        <f t="shared" si="145"/>
        <v>5</v>
      </c>
      <c r="AD342" s="60" t="str">
        <f t="shared" si="143"/>
        <v>H17R15.</v>
      </c>
      <c r="AE342" s="60" t="str">
        <f t="shared" si="146"/>
        <v>H17R15</v>
      </c>
      <c r="AF342" s="68"/>
      <c r="AG342" s="68"/>
      <c r="AH342" s="68"/>
      <c r="AI342" s="15"/>
      <c r="AJ342" s="15"/>
      <c r="AK342" s="15"/>
      <c r="AL342" s="15"/>
      <c r="AM342" s="15"/>
      <c r="AN342" s="15"/>
      <c r="AO342" s="15"/>
    </row>
    <row r="343" spans="1:41" s="2" customFormat="1" ht="249.95" customHeight="1" x14ac:dyDescent="0.2">
      <c r="A343" s="79">
        <f t="shared" si="148"/>
        <v>296</v>
      </c>
      <c r="B343" s="90">
        <v>342</v>
      </c>
      <c r="C343" s="109" t="s">
        <v>2559</v>
      </c>
      <c r="D343" s="109" t="s">
        <v>143</v>
      </c>
      <c r="E343" s="115" t="s">
        <v>185</v>
      </c>
      <c r="F343" s="115" t="s">
        <v>183</v>
      </c>
      <c r="G343" s="95" t="s">
        <v>1636</v>
      </c>
      <c r="H343" s="95" t="s">
        <v>1637</v>
      </c>
      <c r="I343" s="90" t="s">
        <v>1638</v>
      </c>
      <c r="J343" s="90">
        <v>2</v>
      </c>
      <c r="K343" s="116">
        <v>43040</v>
      </c>
      <c r="L343" s="116">
        <v>43099</v>
      </c>
      <c r="M343" s="117">
        <f t="shared" si="147"/>
        <v>8.4285714285714288</v>
      </c>
      <c r="N343" s="79" t="s">
        <v>1482</v>
      </c>
      <c r="O343" s="85">
        <v>2</v>
      </c>
      <c r="P343" s="79"/>
      <c r="Q343" s="88">
        <f t="shared" si="137"/>
        <v>100</v>
      </c>
      <c r="R343" s="89">
        <f t="shared" si="138"/>
        <v>8.4285714285714288</v>
      </c>
      <c r="S343" s="89">
        <f t="shared" si="139"/>
        <v>8.4285714285714288</v>
      </c>
      <c r="T343" s="89">
        <f t="shared" si="140"/>
        <v>8.4285714285714288</v>
      </c>
      <c r="U343" s="90" t="str">
        <f t="shared" si="142"/>
        <v>SI</v>
      </c>
      <c r="V343" s="91" t="str">
        <f t="shared" si="141"/>
        <v>CUMPLIDO</v>
      </c>
      <c r="W343" s="91" t="str">
        <f t="shared" si="133"/>
        <v>CUMPLIDO</v>
      </c>
      <c r="X343" s="92" t="s">
        <v>501</v>
      </c>
      <c r="Y343" s="92" t="s">
        <v>394</v>
      </c>
      <c r="Z343" s="92">
        <f t="shared" si="134"/>
        <v>1</v>
      </c>
      <c r="AA343" s="92" t="str">
        <f t="shared" si="136"/>
        <v>H18R15 - 1</v>
      </c>
      <c r="AB343" s="60">
        <f t="shared" si="144"/>
        <v>5</v>
      </c>
      <c r="AC343" s="60">
        <f t="shared" si="145"/>
        <v>5</v>
      </c>
      <c r="AD343" s="60" t="str">
        <f t="shared" si="143"/>
        <v>H18R15.</v>
      </c>
      <c r="AE343" s="60" t="str">
        <f t="shared" si="146"/>
        <v>H18R15</v>
      </c>
      <c r="AF343" s="68"/>
      <c r="AG343" s="68"/>
      <c r="AH343" s="68"/>
      <c r="AI343" s="15"/>
      <c r="AJ343" s="15"/>
      <c r="AK343" s="15"/>
      <c r="AL343" s="15"/>
      <c r="AM343" s="15"/>
      <c r="AN343" s="15"/>
      <c r="AO343" s="15"/>
    </row>
    <row r="344" spans="1:41" s="2" customFormat="1" ht="249.95" customHeight="1" x14ac:dyDescent="0.2">
      <c r="A344" s="79">
        <f t="shared" si="148"/>
        <v>297</v>
      </c>
      <c r="B344" s="90">
        <v>343</v>
      </c>
      <c r="C344" s="109" t="s">
        <v>2559</v>
      </c>
      <c r="D344" s="109" t="s">
        <v>143</v>
      </c>
      <c r="E344" s="115" t="s">
        <v>2480</v>
      </c>
      <c r="F344" s="115" t="s">
        <v>186</v>
      </c>
      <c r="G344" s="95" t="s">
        <v>1636</v>
      </c>
      <c r="H344" s="95" t="s">
        <v>1639</v>
      </c>
      <c r="I344" s="90" t="s">
        <v>1638</v>
      </c>
      <c r="J344" s="90">
        <v>2</v>
      </c>
      <c r="K344" s="116">
        <v>43040</v>
      </c>
      <c r="L344" s="116">
        <v>43099</v>
      </c>
      <c r="M344" s="117">
        <f t="shared" si="147"/>
        <v>8.4285714285714288</v>
      </c>
      <c r="N344" s="79" t="s">
        <v>1482</v>
      </c>
      <c r="O344" s="85">
        <v>2</v>
      </c>
      <c r="P344" s="79"/>
      <c r="Q344" s="88">
        <f t="shared" si="137"/>
        <v>100</v>
      </c>
      <c r="R344" s="89">
        <f t="shared" si="138"/>
        <v>8.4285714285714288</v>
      </c>
      <c r="S344" s="89">
        <f t="shared" si="139"/>
        <v>8.4285714285714288</v>
      </c>
      <c r="T344" s="89">
        <f t="shared" si="140"/>
        <v>8.4285714285714288</v>
      </c>
      <c r="U344" s="90" t="str">
        <f t="shared" si="142"/>
        <v>SI</v>
      </c>
      <c r="V344" s="91" t="str">
        <f t="shared" si="141"/>
        <v>CUMPLIDO</v>
      </c>
      <c r="W344" s="91" t="str">
        <f t="shared" si="133"/>
        <v>CUMPLIDO</v>
      </c>
      <c r="X344" s="92" t="s">
        <v>501</v>
      </c>
      <c r="Y344" s="92" t="s">
        <v>395</v>
      </c>
      <c r="Z344" s="92">
        <f t="shared" si="134"/>
        <v>1</v>
      </c>
      <c r="AA344" s="92" t="str">
        <f t="shared" si="136"/>
        <v>H19R15 - 1</v>
      </c>
      <c r="AB344" s="60">
        <f t="shared" si="144"/>
        <v>5</v>
      </c>
      <c r="AC344" s="60">
        <f t="shared" si="145"/>
        <v>5</v>
      </c>
      <c r="AD344" s="60" t="str">
        <f t="shared" si="143"/>
        <v>H19R15.</v>
      </c>
      <c r="AE344" s="60" t="str">
        <f t="shared" si="146"/>
        <v>H19R15</v>
      </c>
      <c r="AF344" s="68"/>
      <c r="AG344" s="68"/>
      <c r="AH344" s="68"/>
      <c r="AI344" s="15"/>
      <c r="AJ344" s="15"/>
      <c r="AK344" s="15"/>
      <c r="AL344" s="15"/>
      <c r="AM344" s="15"/>
      <c r="AN344" s="15"/>
      <c r="AO344" s="15"/>
    </row>
    <row r="345" spans="1:41" s="2" customFormat="1" ht="249.95" customHeight="1" x14ac:dyDescent="0.2">
      <c r="A345" s="79">
        <f t="shared" si="148"/>
        <v>298</v>
      </c>
      <c r="B345" s="90">
        <v>344</v>
      </c>
      <c r="C345" s="109" t="s">
        <v>2528</v>
      </c>
      <c r="D345" s="109" t="s">
        <v>33</v>
      </c>
      <c r="E345" s="115" t="s">
        <v>1345</v>
      </c>
      <c r="F345" s="115" t="s">
        <v>187</v>
      </c>
      <c r="G345" s="95" t="s">
        <v>1346</v>
      </c>
      <c r="H345" s="95" t="s">
        <v>1347</v>
      </c>
      <c r="I345" s="90" t="s">
        <v>1348</v>
      </c>
      <c r="J345" s="90">
        <v>2</v>
      </c>
      <c r="K345" s="116">
        <v>43040</v>
      </c>
      <c r="L345" s="116">
        <v>43403</v>
      </c>
      <c r="M345" s="117">
        <f t="shared" si="147"/>
        <v>51.857142857142854</v>
      </c>
      <c r="N345" s="79" t="s">
        <v>1236</v>
      </c>
      <c r="O345" s="85">
        <v>0</v>
      </c>
      <c r="P345" s="79"/>
      <c r="Q345" s="88">
        <f t="shared" si="137"/>
        <v>0</v>
      </c>
      <c r="R345" s="89">
        <f t="shared" si="138"/>
        <v>0</v>
      </c>
      <c r="S345" s="89">
        <f t="shared" si="139"/>
        <v>0</v>
      </c>
      <c r="T345" s="89">
        <f t="shared" si="140"/>
        <v>51.857142857142854</v>
      </c>
      <c r="U345" s="90" t="str">
        <f t="shared" si="142"/>
        <v>NO</v>
      </c>
      <c r="V345" s="91" t="str">
        <f t="shared" si="141"/>
        <v>VENCIDO</v>
      </c>
      <c r="W345" s="91" t="str">
        <f t="shared" si="133"/>
        <v>VENCIDO</v>
      </c>
      <c r="X345" s="92" t="s">
        <v>501</v>
      </c>
      <c r="Y345" s="92" t="s">
        <v>396</v>
      </c>
      <c r="Z345" s="92">
        <f t="shared" si="134"/>
        <v>1</v>
      </c>
      <c r="AA345" s="92" t="str">
        <f t="shared" si="136"/>
        <v>H20R15 - 1</v>
      </c>
      <c r="AB345" s="60">
        <f t="shared" si="144"/>
        <v>1</v>
      </c>
      <c r="AC345" s="60">
        <f t="shared" si="145"/>
        <v>1</v>
      </c>
      <c r="AD345" s="60" t="str">
        <f t="shared" si="143"/>
        <v>H20R15.</v>
      </c>
      <c r="AE345" s="60" t="str">
        <f t="shared" si="146"/>
        <v>H20R15</v>
      </c>
      <c r="AF345" s="68"/>
      <c r="AG345" s="68"/>
      <c r="AH345" s="68"/>
      <c r="AI345" s="15"/>
      <c r="AJ345" s="15"/>
      <c r="AK345" s="15"/>
      <c r="AL345" s="15"/>
      <c r="AM345" s="15"/>
      <c r="AN345" s="15"/>
      <c r="AO345" s="15"/>
    </row>
    <row r="346" spans="1:41" s="2" customFormat="1" ht="249.95" customHeight="1" x14ac:dyDescent="0.2">
      <c r="A346" s="79">
        <f>A345+1</f>
        <v>299</v>
      </c>
      <c r="B346" s="90">
        <v>345</v>
      </c>
      <c r="C346" s="109" t="s">
        <v>2528</v>
      </c>
      <c r="D346" s="109" t="s">
        <v>41</v>
      </c>
      <c r="E346" s="115" t="s">
        <v>1352</v>
      </c>
      <c r="F346" s="115" t="s">
        <v>188</v>
      </c>
      <c r="G346" s="95" t="s">
        <v>1349</v>
      </c>
      <c r="H346" s="95" t="s">
        <v>1350</v>
      </c>
      <c r="I346" s="90" t="s">
        <v>1351</v>
      </c>
      <c r="J346" s="90">
        <v>2</v>
      </c>
      <c r="K346" s="116">
        <v>43040</v>
      </c>
      <c r="L346" s="116">
        <v>43403</v>
      </c>
      <c r="M346" s="117">
        <f t="shared" si="147"/>
        <v>51.857142857142854</v>
      </c>
      <c r="N346" s="79" t="s">
        <v>1236</v>
      </c>
      <c r="O346" s="85">
        <v>0</v>
      </c>
      <c r="P346" s="79"/>
      <c r="Q346" s="88">
        <f t="shared" si="137"/>
        <v>0</v>
      </c>
      <c r="R346" s="89">
        <f t="shared" si="138"/>
        <v>0</v>
      </c>
      <c r="S346" s="89">
        <f t="shared" si="139"/>
        <v>0</v>
      </c>
      <c r="T346" s="89">
        <f t="shared" si="140"/>
        <v>51.857142857142854</v>
      </c>
      <c r="U346" s="90" t="str">
        <f t="shared" si="142"/>
        <v>NO</v>
      </c>
      <c r="V346" s="91" t="str">
        <f t="shared" si="141"/>
        <v>VENCIDO</v>
      </c>
      <c r="W346" s="91" t="str">
        <f t="shared" si="133"/>
        <v>VENCIDO</v>
      </c>
      <c r="X346" s="92" t="s">
        <v>501</v>
      </c>
      <c r="Y346" s="92" t="s">
        <v>397</v>
      </c>
      <c r="Z346" s="92">
        <f t="shared" si="134"/>
        <v>1</v>
      </c>
      <c r="AA346" s="92" t="str">
        <f t="shared" si="136"/>
        <v>H21R15 - 1</v>
      </c>
      <c r="AB346" s="60">
        <f t="shared" si="144"/>
        <v>1</v>
      </c>
      <c r="AC346" s="60">
        <f t="shared" si="145"/>
        <v>1</v>
      </c>
      <c r="AD346" s="60" t="str">
        <f t="shared" si="143"/>
        <v>H21R15.</v>
      </c>
      <c r="AE346" s="60" t="str">
        <f t="shared" si="146"/>
        <v>H21R15</v>
      </c>
      <c r="AF346" s="68"/>
      <c r="AG346" s="68"/>
      <c r="AH346" s="68"/>
      <c r="AI346" s="15"/>
      <c r="AJ346" s="15"/>
      <c r="AK346" s="15"/>
      <c r="AL346" s="15"/>
      <c r="AM346" s="15"/>
      <c r="AN346" s="15"/>
      <c r="AO346" s="15"/>
    </row>
    <row r="347" spans="1:41" s="2" customFormat="1" ht="249.95" customHeight="1" x14ac:dyDescent="0.2">
      <c r="A347" s="79">
        <f t="shared" si="148"/>
        <v>300</v>
      </c>
      <c r="B347" s="90">
        <v>346</v>
      </c>
      <c r="C347" s="109" t="s">
        <v>2527</v>
      </c>
      <c r="D347" s="109" t="s">
        <v>33</v>
      </c>
      <c r="E347" s="115" t="s">
        <v>2481</v>
      </c>
      <c r="F347" s="115" t="s">
        <v>189</v>
      </c>
      <c r="G347" s="102" t="s">
        <v>880</v>
      </c>
      <c r="H347" s="102" t="s">
        <v>881</v>
      </c>
      <c r="I347" s="132" t="s">
        <v>9</v>
      </c>
      <c r="J347" s="132">
        <v>1</v>
      </c>
      <c r="K347" s="110">
        <v>43040</v>
      </c>
      <c r="L347" s="110">
        <v>43099</v>
      </c>
      <c r="M347" s="117">
        <f t="shared" si="147"/>
        <v>8.4285714285714288</v>
      </c>
      <c r="N347" s="79" t="s">
        <v>23</v>
      </c>
      <c r="O347" s="79">
        <v>1</v>
      </c>
      <c r="P347" s="79"/>
      <c r="Q347" s="88">
        <f t="shared" si="137"/>
        <v>100</v>
      </c>
      <c r="R347" s="89">
        <f t="shared" si="138"/>
        <v>8.4285714285714288</v>
      </c>
      <c r="S347" s="89">
        <f t="shared" si="139"/>
        <v>8.4285714285714288</v>
      </c>
      <c r="T347" s="89">
        <f t="shared" si="140"/>
        <v>8.4285714285714288</v>
      </c>
      <c r="U347" s="90" t="str">
        <f t="shared" si="142"/>
        <v>SI</v>
      </c>
      <c r="V347" s="91" t="str">
        <f t="shared" si="141"/>
        <v>CUMPLIDO</v>
      </c>
      <c r="W347" s="91" t="str">
        <f t="shared" si="133"/>
        <v>CUMPLIDO</v>
      </c>
      <c r="X347" s="92" t="s">
        <v>501</v>
      </c>
      <c r="Y347" s="92" t="s">
        <v>398</v>
      </c>
      <c r="Z347" s="92">
        <f t="shared" si="134"/>
        <v>1</v>
      </c>
      <c r="AA347" s="92" t="str">
        <f t="shared" si="136"/>
        <v xml:space="preserve">
H22R15 - 1</v>
      </c>
      <c r="AB347" s="60">
        <f t="shared" si="144"/>
        <v>5</v>
      </c>
      <c r="AC347" s="60">
        <f t="shared" si="145"/>
        <v>5</v>
      </c>
      <c r="AD347" s="60" t="str">
        <f t="shared" si="143"/>
        <v xml:space="preserve">
H22R15.</v>
      </c>
      <c r="AE347" s="60" t="str">
        <f t="shared" si="146"/>
        <v xml:space="preserve">
H22R15</v>
      </c>
      <c r="AF347" s="68"/>
      <c r="AG347" s="68"/>
      <c r="AH347" s="68"/>
      <c r="AI347" s="15"/>
      <c r="AJ347" s="15"/>
      <c r="AK347" s="15"/>
      <c r="AL347" s="15"/>
      <c r="AM347" s="15"/>
      <c r="AN347" s="15"/>
      <c r="AO347" s="15"/>
    </row>
    <row r="348" spans="1:41" s="2" customFormat="1" ht="249.95" customHeight="1" x14ac:dyDescent="0.2">
      <c r="A348" s="79">
        <f t="shared" si="148"/>
        <v>301</v>
      </c>
      <c r="B348" s="90">
        <v>347</v>
      </c>
      <c r="C348" s="109" t="s">
        <v>2527</v>
      </c>
      <c r="D348" s="109" t="s">
        <v>34</v>
      </c>
      <c r="E348" s="115" t="s">
        <v>1353</v>
      </c>
      <c r="F348" s="115" t="s">
        <v>2547</v>
      </c>
      <c r="G348" s="95" t="s">
        <v>1354</v>
      </c>
      <c r="H348" s="115" t="s">
        <v>1355</v>
      </c>
      <c r="I348" s="118" t="s">
        <v>1356</v>
      </c>
      <c r="J348" s="90">
        <v>3</v>
      </c>
      <c r="K348" s="116">
        <v>43040</v>
      </c>
      <c r="L348" s="116">
        <v>43403</v>
      </c>
      <c r="M348" s="117">
        <f t="shared" si="147"/>
        <v>51.857142857142854</v>
      </c>
      <c r="N348" s="79" t="s">
        <v>1236</v>
      </c>
      <c r="O348" s="85">
        <v>0</v>
      </c>
      <c r="P348" s="79"/>
      <c r="Q348" s="88">
        <f t="shared" si="137"/>
        <v>0</v>
      </c>
      <c r="R348" s="89">
        <f t="shared" si="138"/>
        <v>0</v>
      </c>
      <c r="S348" s="89">
        <f t="shared" si="139"/>
        <v>0</v>
      </c>
      <c r="T348" s="89">
        <f t="shared" si="140"/>
        <v>51.857142857142854</v>
      </c>
      <c r="U348" s="90" t="str">
        <f t="shared" si="142"/>
        <v>NO</v>
      </c>
      <c r="V348" s="91" t="str">
        <f t="shared" si="141"/>
        <v>VENCIDO</v>
      </c>
      <c r="W348" s="91" t="str">
        <f t="shared" si="133"/>
        <v>VENCIDO</v>
      </c>
      <c r="X348" s="92" t="s">
        <v>501</v>
      </c>
      <c r="Y348" s="92" t="s">
        <v>399</v>
      </c>
      <c r="Z348" s="92">
        <f t="shared" si="134"/>
        <v>1</v>
      </c>
      <c r="AA348" s="92" t="str">
        <f t="shared" si="136"/>
        <v>H23R15 - 1</v>
      </c>
      <c r="AB348" s="60">
        <f t="shared" si="144"/>
        <v>1</v>
      </c>
      <c r="AC348" s="60">
        <f t="shared" si="145"/>
        <v>1</v>
      </c>
      <c r="AD348" s="60" t="str">
        <f t="shared" si="143"/>
        <v>H23R15.</v>
      </c>
      <c r="AE348" s="60" t="str">
        <f t="shared" si="146"/>
        <v>H23R15</v>
      </c>
      <c r="AF348" s="68"/>
      <c r="AG348" s="68"/>
      <c r="AH348" s="68"/>
      <c r="AI348" s="15"/>
      <c r="AJ348" s="15"/>
      <c r="AK348" s="15"/>
      <c r="AL348" s="15"/>
      <c r="AM348" s="15"/>
      <c r="AN348" s="15"/>
      <c r="AO348" s="15"/>
    </row>
    <row r="349" spans="1:41" s="2" customFormat="1" ht="249.95" customHeight="1" x14ac:dyDescent="0.2">
      <c r="A349" s="79">
        <f>A348+1</f>
        <v>302</v>
      </c>
      <c r="B349" s="90">
        <v>348</v>
      </c>
      <c r="C349" s="109" t="s">
        <v>2535</v>
      </c>
      <c r="D349" s="109" t="s">
        <v>34</v>
      </c>
      <c r="E349" s="115" t="s">
        <v>1366</v>
      </c>
      <c r="F349" s="115" t="s">
        <v>1365</v>
      </c>
      <c r="G349" s="95" t="s">
        <v>1357</v>
      </c>
      <c r="H349" s="115" t="s">
        <v>1947</v>
      </c>
      <c r="I349" s="118" t="s">
        <v>1356</v>
      </c>
      <c r="J349" s="90">
        <v>3</v>
      </c>
      <c r="K349" s="116">
        <v>43040</v>
      </c>
      <c r="L349" s="116">
        <v>43403</v>
      </c>
      <c r="M349" s="117">
        <f t="shared" si="147"/>
        <v>51.857142857142854</v>
      </c>
      <c r="N349" s="79" t="s">
        <v>1236</v>
      </c>
      <c r="O349" s="85">
        <v>0</v>
      </c>
      <c r="P349" s="79"/>
      <c r="Q349" s="88">
        <f t="shared" si="137"/>
        <v>0</v>
      </c>
      <c r="R349" s="89">
        <f t="shared" si="138"/>
        <v>0</v>
      </c>
      <c r="S349" s="89">
        <f t="shared" si="139"/>
        <v>0</v>
      </c>
      <c r="T349" s="89">
        <f t="shared" si="140"/>
        <v>51.857142857142854</v>
      </c>
      <c r="U349" s="90" t="str">
        <f t="shared" si="142"/>
        <v>NO</v>
      </c>
      <c r="V349" s="91" t="str">
        <f t="shared" si="141"/>
        <v>VENCIDO</v>
      </c>
      <c r="W349" s="91" t="str">
        <f t="shared" si="133"/>
        <v>VENCIDO</v>
      </c>
      <c r="X349" s="92" t="s">
        <v>501</v>
      </c>
      <c r="Y349" s="92" t="s">
        <v>400</v>
      </c>
      <c r="Z349" s="92">
        <f t="shared" si="134"/>
        <v>1</v>
      </c>
      <c r="AA349" s="92" t="str">
        <f t="shared" si="136"/>
        <v>H24R15 - 1</v>
      </c>
      <c r="AB349" s="60">
        <f t="shared" si="144"/>
        <v>1</v>
      </c>
      <c r="AC349" s="60">
        <f t="shared" si="145"/>
        <v>1</v>
      </c>
      <c r="AD349" s="60" t="str">
        <f t="shared" si="143"/>
        <v>H24R15.</v>
      </c>
      <c r="AE349" s="60" t="str">
        <f t="shared" si="146"/>
        <v>H24R15</v>
      </c>
      <c r="AF349" s="68"/>
      <c r="AG349" s="68"/>
      <c r="AH349" s="68"/>
      <c r="AI349" s="15"/>
      <c r="AJ349" s="15"/>
      <c r="AK349" s="15"/>
      <c r="AL349" s="15"/>
      <c r="AM349" s="15"/>
      <c r="AN349" s="15"/>
      <c r="AO349" s="15"/>
    </row>
    <row r="350" spans="1:41" s="2" customFormat="1" ht="249.95" customHeight="1" x14ac:dyDescent="0.2">
      <c r="A350" s="79">
        <f t="shared" si="148"/>
        <v>303</v>
      </c>
      <c r="B350" s="90">
        <v>349</v>
      </c>
      <c r="C350" s="109" t="s">
        <v>2564</v>
      </c>
      <c r="D350" s="109" t="s">
        <v>34</v>
      </c>
      <c r="E350" s="115" t="s">
        <v>1367</v>
      </c>
      <c r="F350" s="115" t="s">
        <v>1368</v>
      </c>
      <c r="G350" s="95" t="s">
        <v>1358</v>
      </c>
      <c r="H350" s="115" t="s">
        <v>1359</v>
      </c>
      <c r="I350" s="118" t="s">
        <v>9</v>
      </c>
      <c r="J350" s="90">
        <v>1</v>
      </c>
      <c r="K350" s="116">
        <v>43040</v>
      </c>
      <c r="L350" s="116">
        <v>43403</v>
      </c>
      <c r="M350" s="117">
        <f t="shared" si="147"/>
        <v>51.857142857142854</v>
      </c>
      <c r="N350" s="79" t="s">
        <v>1236</v>
      </c>
      <c r="O350" s="85">
        <v>0</v>
      </c>
      <c r="P350" s="79"/>
      <c r="Q350" s="88">
        <f t="shared" si="137"/>
        <v>0</v>
      </c>
      <c r="R350" s="89">
        <f t="shared" si="138"/>
        <v>0</v>
      </c>
      <c r="S350" s="89">
        <f t="shared" si="139"/>
        <v>0</v>
      </c>
      <c r="T350" s="89">
        <f t="shared" si="140"/>
        <v>51.857142857142854</v>
      </c>
      <c r="U350" s="90" t="str">
        <f t="shared" si="142"/>
        <v>NO</v>
      </c>
      <c r="V350" s="91" t="str">
        <f t="shared" si="141"/>
        <v>VENCIDO</v>
      </c>
      <c r="W350" s="91" t="str">
        <f t="shared" si="133"/>
        <v>VENCIDO</v>
      </c>
      <c r="X350" s="92" t="s">
        <v>501</v>
      </c>
      <c r="Y350" s="92" t="s">
        <v>401</v>
      </c>
      <c r="Z350" s="92">
        <f t="shared" si="134"/>
        <v>1</v>
      </c>
      <c r="AA350" s="92" t="str">
        <f t="shared" si="136"/>
        <v>H25R15 - 1</v>
      </c>
      <c r="AB350" s="60">
        <f t="shared" si="144"/>
        <v>1</v>
      </c>
      <c r="AC350" s="60">
        <f t="shared" si="145"/>
        <v>1</v>
      </c>
      <c r="AD350" s="60" t="str">
        <f t="shared" si="143"/>
        <v>H25R15.</v>
      </c>
      <c r="AE350" s="60" t="str">
        <f t="shared" si="146"/>
        <v>H25R15</v>
      </c>
      <c r="AF350" s="68"/>
      <c r="AG350" s="68"/>
      <c r="AH350" s="68"/>
      <c r="AI350" s="15"/>
      <c r="AJ350" s="15"/>
      <c r="AK350" s="15"/>
      <c r="AL350" s="15"/>
      <c r="AM350" s="15"/>
      <c r="AN350" s="15"/>
      <c r="AO350" s="15"/>
    </row>
    <row r="351" spans="1:41" s="2" customFormat="1" ht="249.95" customHeight="1" x14ac:dyDescent="0.2">
      <c r="A351" s="79">
        <f t="shared" si="148"/>
        <v>304</v>
      </c>
      <c r="B351" s="90">
        <v>350</v>
      </c>
      <c r="C351" s="109" t="s">
        <v>2565</v>
      </c>
      <c r="D351" s="109" t="s">
        <v>34</v>
      </c>
      <c r="E351" s="115" t="s">
        <v>1369</v>
      </c>
      <c r="F351" s="115" t="s">
        <v>1370</v>
      </c>
      <c r="G351" s="95" t="s">
        <v>2834</v>
      </c>
      <c r="H351" s="115" t="s">
        <v>1948</v>
      </c>
      <c r="I351" s="118" t="s">
        <v>1360</v>
      </c>
      <c r="J351" s="90">
        <v>10</v>
      </c>
      <c r="K351" s="116">
        <v>43040</v>
      </c>
      <c r="L351" s="116">
        <v>43403</v>
      </c>
      <c r="M351" s="117">
        <f t="shared" si="147"/>
        <v>51.857142857142854</v>
      </c>
      <c r="N351" s="79" t="s">
        <v>1236</v>
      </c>
      <c r="O351" s="85">
        <v>0</v>
      </c>
      <c r="P351" s="79"/>
      <c r="Q351" s="88">
        <f t="shared" si="137"/>
        <v>0</v>
      </c>
      <c r="R351" s="89">
        <f t="shared" si="138"/>
        <v>0</v>
      </c>
      <c r="S351" s="89">
        <f t="shared" si="139"/>
        <v>0</v>
      </c>
      <c r="T351" s="89">
        <f t="shared" si="140"/>
        <v>51.857142857142854</v>
      </c>
      <c r="U351" s="90" t="str">
        <f t="shared" si="142"/>
        <v>NO</v>
      </c>
      <c r="V351" s="91" t="str">
        <f t="shared" si="141"/>
        <v>VENCIDO</v>
      </c>
      <c r="W351" s="91" t="str">
        <f t="shared" si="133"/>
        <v>VENCIDO</v>
      </c>
      <c r="X351" s="92" t="s">
        <v>501</v>
      </c>
      <c r="Y351" s="92" t="s">
        <v>402</v>
      </c>
      <c r="Z351" s="92">
        <f t="shared" si="134"/>
        <v>1</v>
      </c>
      <c r="AA351" s="92" t="str">
        <f t="shared" si="136"/>
        <v>H26R15 - 1</v>
      </c>
      <c r="AB351" s="60">
        <f t="shared" si="144"/>
        <v>1</v>
      </c>
      <c r="AC351" s="60">
        <f t="shared" si="145"/>
        <v>1</v>
      </c>
      <c r="AD351" s="60" t="str">
        <f t="shared" si="143"/>
        <v>H26R15.</v>
      </c>
      <c r="AE351" s="60" t="str">
        <f t="shared" si="146"/>
        <v>H26R15</v>
      </c>
      <c r="AF351" s="68"/>
      <c r="AG351" s="68"/>
      <c r="AH351" s="68"/>
      <c r="AI351" s="15"/>
      <c r="AJ351" s="15"/>
      <c r="AK351" s="15"/>
      <c r="AL351" s="15"/>
      <c r="AM351" s="15"/>
      <c r="AN351" s="15"/>
      <c r="AO351" s="15"/>
    </row>
    <row r="352" spans="1:41" s="2" customFormat="1" ht="249.95" customHeight="1" x14ac:dyDescent="0.2">
      <c r="A352" s="79">
        <f t="shared" si="148"/>
        <v>305</v>
      </c>
      <c r="B352" s="90">
        <v>351</v>
      </c>
      <c r="C352" s="109" t="s">
        <v>2535</v>
      </c>
      <c r="D352" s="109" t="s">
        <v>34</v>
      </c>
      <c r="E352" s="115" t="s">
        <v>1371</v>
      </c>
      <c r="F352" s="115" t="s">
        <v>1372</v>
      </c>
      <c r="G352" s="95" t="s">
        <v>1361</v>
      </c>
      <c r="H352" s="115" t="s">
        <v>1362</v>
      </c>
      <c r="I352" s="118" t="s">
        <v>27</v>
      </c>
      <c r="J352" s="90">
        <v>2</v>
      </c>
      <c r="K352" s="116">
        <v>43040</v>
      </c>
      <c r="L352" s="116">
        <v>43403</v>
      </c>
      <c r="M352" s="117">
        <f t="shared" si="147"/>
        <v>51.857142857142854</v>
      </c>
      <c r="N352" s="79" t="s">
        <v>1236</v>
      </c>
      <c r="O352" s="85">
        <v>0</v>
      </c>
      <c r="P352" s="79"/>
      <c r="Q352" s="88">
        <f t="shared" si="137"/>
        <v>0</v>
      </c>
      <c r="R352" s="89">
        <f t="shared" si="138"/>
        <v>0</v>
      </c>
      <c r="S352" s="89">
        <f t="shared" si="139"/>
        <v>0</v>
      </c>
      <c r="T352" s="89">
        <f t="shared" si="140"/>
        <v>51.857142857142854</v>
      </c>
      <c r="U352" s="90" t="str">
        <f t="shared" si="142"/>
        <v>NO</v>
      </c>
      <c r="V352" s="91" t="str">
        <f t="shared" si="141"/>
        <v>VENCIDO</v>
      </c>
      <c r="W352" s="91" t="str">
        <f t="shared" si="133"/>
        <v>VENCIDO</v>
      </c>
      <c r="X352" s="92" t="s">
        <v>501</v>
      </c>
      <c r="Y352" s="92" t="s">
        <v>403</v>
      </c>
      <c r="Z352" s="92">
        <f t="shared" si="134"/>
        <v>1</v>
      </c>
      <c r="AA352" s="92" t="str">
        <f t="shared" si="136"/>
        <v>H27R15 - 1</v>
      </c>
      <c r="AB352" s="60">
        <f t="shared" si="144"/>
        <v>1</v>
      </c>
      <c r="AC352" s="60">
        <f t="shared" si="145"/>
        <v>1</v>
      </c>
      <c r="AD352" s="60" t="str">
        <f t="shared" si="143"/>
        <v>H27R15.</v>
      </c>
      <c r="AE352" s="60" t="str">
        <f t="shared" si="146"/>
        <v>H27R15</v>
      </c>
      <c r="AF352" s="68"/>
      <c r="AG352" s="68"/>
      <c r="AH352" s="68"/>
      <c r="AI352" s="15"/>
      <c r="AJ352" s="15"/>
      <c r="AK352" s="15"/>
      <c r="AL352" s="15"/>
      <c r="AM352" s="15"/>
      <c r="AN352" s="15"/>
      <c r="AO352" s="15"/>
    </row>
    <row r="353" spans="1:41" s="2" customFormat="1" ht="249.95" customHeight="1" x14ac:dyDescent="0.2">
      <c r="A353" s="79">
        <f>A352+1</f>
        <v>306</v>
      </c>
      <c r="B353" s="90">
        <v>352</v>
      </c>
      <c r="C353" s="109" t="s">
        <v>2528</v>
      </c>
      <c r="D353" s="109" t="s">
        <v>34</v>
      </c>
      <c r="E353" s="95" t="s">
        <v>1373</v>
      </c>
      <c r="F353" s="115" t="s">
        <v>1374</v>
      </c>
      <c r="G353" s="95" t="s">
        <v>1363</v>
      </c>
      <c r="H353" s="95" t="s">
        <v>1364</v>
      </c>
      <c r="I353" s="90" t="s">
        <v>9</v>
      </c>
      <c r="J353" s="90">
        <v>2</v>
      </c>
      <c r="K353" s="116">
        <v>43040</v>
      </c>
      <c r="L353" s="116">
        <v>43403</v>
      </c>
      <c r="M353" s="117">
        <f t="shared" si="147"/>
        <v>51.857142857142854</v>
      </c>
      <c r="N353" s="79" t="s">
        <v>1236</v>
      </c>
      <c r="O353" s="85">
        <v>0.5</v>
      </c>
      <c r="P353" s="79"/>
      <c r="Q353" s="88">
        <f t="shared" si="137"/>
        <v>25</v>
      </c>
      <c r="R353" s="89">
        <f t="shared" si="138"/>
        <v>12.964285714285714</v>
      </c>
      <c r="S353" s="89">
        <f t="shared" si="139"/>
        <v>12.964285714285714</v>
      </c>
      <c r="T353" s="89">
        <f t="shared" si="140"/>
        <v>51.857142857142854</v>
      </c>
      <c r="U353" s="90" t="str">
        <f t="shared" si="142"/>
        <v>NO</v>
      </c>
      <c r="V353" s="91" t="str">
        <f t="shared" si="141"/>
        <v>VENCIDO</v>
      </c>
      <c r="W353" s="91" t="str">
        <f t="shared" si="133"/>
        <v>VENCIDO</v>
      </c>
      <c r="X353" s="92" t="s">
        <v>501</v>
      </c>
      <c r="Y353" s="92" t="s">
        <v>404</v>
      </c>
      <c r="Z353" s="92">
        <f t="shared" si="134"/>
        <v>1</v>
      </c>
      <c r="AA353" s="92" t="str">
        <f t="shared" si="136"/>
        <v>H28R15 - 1</v>
      </c>
      <c r="AB353" s="60">
        <f t="shared" si="144"/>
        <v>1</v>
      </c>
      <c r="AC353" s="60">
        <f t="shared" si="145"/>
        <v>1</v>
      </c>
      <c r="AD353" s="60" t="str">
        <f t="shared" si="143"/>
        <v>H28R15.</v>
      </c>
      <c r="AE353" s="60" t="str">
        <f t="shared" si="146"/>
        <v>H28R15</v>
      </c>
      <c r="AF353" s="68"/>
      <c r="AG353" s="68"/>
      <c r="AH353" s="68"/>
      <c r="AI353" s="15"/>
      <c r="AJ353" s="15"/>
      <c r="AK353" s="15"/>
      <c r="AL353" s="15"/>
      <c r="AM353" s="15"/>
      <c r="AN353" s="15"/>
      <c r="AO353" s="15"/>
    </row>
    <row r="354" spans="1:41" s="2" customFormat="1" ht="249.95" customHeight="1" x14ac:dyDescent="0.2">
      <c r="A354" s="79">
        <f t="shared" si="148"/>
        <v>307</v>
      </c>
      <c r="B354" s="90">
        <v>353</v>
      </c>
      <c r="C354" s="109" t="s">
        <v>2528</v>
      </c>
      <c r="D354" s="109" t="s">
        <v>24</v>
      </c>
      <c r="E354" s="115" t="s">
        <v>2482</v>
      </c>
      <c r="F354" s="115" t="s">
        <v>190</v>
      </c>
      <c r="G354" s="115" t="s">
        <v>1642</v>
      </c>
      <c r="H354" s="115" t="s">
        <v>1643</v>
      </c>
      <c r="I354" s="118" t="s">
        <v>1566</v>
      </c>
      <c r="J354" s="90">
        <v>1</v>
      </c>
      <c r="K354" s="116">
        <v>43040</v>
      </c>
      <c r="L354" s="116">
        <v>43189</v>
      </c>
      <c r="M354" s="117">
        <f t="shared" si="147"/>
        <v>21.285714285714285</v>
      </c>
      <c r="N354" s="79" t="s">
        <v>1482</v>
      </c>
      <c r="O354" s="85">
        <v>1</v>
      </c>
      <c r="P354" s="79"/>
      <c r="Q354" s="88">
        <f t="shared" si="137"/>
        <v>100</v>
      </c>
      <c r="R354" s="89">
        <f t="shared" si="138"/>
        <v>21.285714285714285</v>
      </c>
      <c r="S354" s="89">
        <f t="shared" si="139"/>
        <v>21.285714285714285</v>
      </c>
      <c r="T354" s="89">
        <f t="shared" si="140"/>
        <v>21.285714285714285</v>
      </c>
      <c r="U354" s="90" t="str">
        <f t="shared" si="142"/>
        <v>SI</v>
      </c>
      <c r="V354" s="91" t="str">
        <f t="shared" si="141"/>
        <v>CUMPLIDO</v>
      </c>
      <c r="W354" s="91" t="str">
        <f t="shared" si="133"/>
        <v>CUMPLIDO</v>
      </c>
      <c r="X354" s="92" t="s">
        <v>501</v>
      </c>
      <c r="Y354" s="92" t="s">
        <v>405</v>
      </c>
      <c r="Z354" s="92">
        <f t="shared" si="134"/>
        <v>1</v>
      </c>
      <c r="AA354" s="92" t="str">
        <f t="shared" si="136"/>
        <v>H29R15 - 1</v>
      </c>
      <c r="AB354" s="60">
        <f t="shared" si="144"/>
        <v>5</v>
      </c>
      <c r="AC354" s="60">
        <f t="shared" si="145"/>
        <v>5</v>
      </c>
      <c r="AD354" s="60" t="str">
        <f t="shared" si="143"/>
        <v>H29R15.</v>
      </c>
      <c r="AE354" s="60" t="str">
        <f t="shared" si="146"/>
        <v>H29R15</v>
      </c>
      <c r="AF354" s="68"/>
      <c r="AG354" s="68"/>
      <c r="AH354" s="68"/>
      <c r="AI354" s="15"/>
      <c r="AJ354" s="15"/>
      <c r="AK354" s="15"/>
      <c r="AL354" s="15"/>
      <c r="AM354" s="15"/>
      <c r="AN354" s="15"/>
      <c r="AO354" s="15"/>
    </row>
    <row r="355" spans="1:41" s="2" customFormat="1" ht="249.95" customHeight="1" x14ac:dyDescent="0.2">
      <c r="A355" s="79">
        <f t="shared" si="148"/>
        <v>308</v>
      </c>
      <c r="B355" s="90">
        <v>354</v>
      </c>
      <c r="C355" s="109" t="s">
        <v>2527</v>
      </c>
      <c r="D355" s="109" t="s">
        <v>191</v>
      </c>
      <c r="E355" s="95" t="s">
        <v>1885</v>
      </c>
      <c r="F355" s="115" t="s">
        <v>192</v>
      </c>
      <c r="G355" s="103" t="s">
        <v>1886</v>
      </c>
      <c r="H355" s="103" t="s">
        <v>1640</v>
      </c>
      <c r="I355" s="118" t="s">
        <v>1641</v>
      </c>
      <c r="J355" s="79">
        <v>2</v>
      </c>
      <c r="K355" s="86">
        <v>43040</v>
      </c>
      <c r="L355" s="86">
        <v>43099</v>
      </c>
      <c r="M355" s="117">
        <f t="shared" si="147"/>
        <v>8.4285714285714288</v>
      </c>
      <c r="N355" s="79" t="s">
        <v>1482</v>
      </c>
      <c r="O355" s="85">
        <v>2</v>
      </c>
      <c r="P355" s="79"/>
      <c r="Q355" s="88">
        <f t="shared" si="137"/>
        <v>100</v>
      </c>
      <c r="R355" s="89">
        <f t="shared" si="138"/>
        <v>8.4285714285714288</v>
      </c>
      <c r="S355" s="89">
        <f t="shared" si="139"/>
        <v>8.4285714285714288</v>
      </c>
      <c r="T355" s="89">
        <f t="shared" si="140"/>
        <v>8.4285714285714288</v>
      </c>
      <c r="U355" s="90" t="str">
        <f t="shared" si="142"/>
        <v>SI</v>
      </c>
      <c r="V355" s="91" t="str">
        <f t="shared" si="141"/>
        <v>CUMPLIDO</v>
      </c>
      <c r="W355" s="91" t="str">
        <f t="shared" si="133"/>
        <v>CUMPLIDO</v>
      </c>
      <c r="X355" s="92" t="s">
        <v>501</v>
      </c>
      <c r="Y355" s="92" t="s">
        <v>406</v>
      </c>
      <c r="Z355" s="92">
        <f t="shared" si="134"/>
        <v>1</v>
      </c>
      <c r="AA355" s="92" t="str">
        <f t="shared" si="136"/>
        <v>H30R15 - 1</v>
      </c>
      <c r="AB355" s="60">
        <f t="shared" si="144"/>
        <v>5</v>
      </c>
      <c r="AC355" s="60">
        <f t="shared" si="145"/>
        <v>5</v>
      </c>
      <c r="AD355" s="60" t="str">
        <f t="shared" si="143"/>
        <v>H30R15.</v>
      </c>
      <c r="AE355" s="60" t="str">
        <f t="shared" si="146"/>
        <v>H30R15</v>
      </c>
      <c r="AF355" s="68"/>
      <c r="AG355" s="68"/>
      <c r="AH355" s="68"/>
      <c r="AI355" s="15"/>
      <c r="AJ355" s="15"/>
      <c r="AK355" s="15"/>
      <c r="AL355" s="15"/>
      <c r="AM355" s="15"/>
      <c r="AN355" s="15"/>
      <c r="AO355" s="15"/>
    </row>
    <row r="356" spans="1:41" s="15" customFormat="1" ht="249.95" customHeight="1" x14ac:dyDescent="0.2">
      <c r="A356" s="79"/>
      <c r="B356" s="90">
        <v>355</v>
      </c>
      <c r="C356" s="109"/>
      <c r="D356" s="109" t="s">
        <v>191</v>
      </c>
      <c r="E356" s="102" t="s">
        <v>1890</v>
      </c>
      <c r="F356" s="103" t="s">
        <v>192</v>
      </c>
      <c r="G356" s="103" t="s">
        <v>1887</v>
      </c>
      <c r="H356" s="103" t="s">
        <v>1888</v>
      </c>
      <c r="I356" s="105" t="s">
        <v>1884</v>
      </c>
      <c r="J356" s="79">
        <v>1</v>
      </c>
      <c r="K356" s="86">
        <v>43040</v>
      </c>
      <c r="L356" s="86">
        <v>43099</v>
      </c>
      <c r="M356" s="87">
        <f t="shared" si="147"/>
        <v>8.4285714285714288</v>
      </c>
      <c r="N356" s="79" t="s">
        <v>1889</v>
      </c>
      <c r="O356" s="85">
        <v>1</v>
      </c>
      <c r="P356" s="79"/>
      <c r="Q356" s="88">
        <f t="shared" si="137"/>
        <v>100</v>
      </c>
      <c r="R356" s="89">
        <f t="shared" si="138"/>
        <v>8.4285714285714288</v>
      </c>
      <c r="S356" s="89">
        <f t="shared" si="139"/>
        <v>8.4285714285714288</v>
      </c>
      <c r="T356" s="89">
        <f t="shared" si="140"/>
        <v>8.4285714285714288</v>
      </c>
      <c r="U356" s="90" t="str">
        <f t="shared" si="142"/>
        <v>NO</v>
      </c>
      <c r="V356" s="91" t="str">
        <f t="shared" si="141"/>
        <v>CUMPLIDO</v>
      </c>
      <c r="W356" s="91" t="str">
        <f t="shared" si="133"/>
        <v/>
      </c>
      <c r="X356" s="119" t="s">
        <v>501</v>
      </c>
      <c r="Y356" s="119" t="s">
        <v>406</v>
      </c>
      <c r="Z356" s="92">
        <f t="shared" si="134"/>
        <v>2</v>
      </c>
      <c r="AA356" s="92" t="str">
        <f t="shared" si="136"/>
        <v>H30R15 - 2</v>
      </c>
      <c r="AB356" s="60">
        <f t="shared" si="144"/>
        <v>5</v>
      </c>
      <c r="AC356" s="60">
        <f t="shared" si="145"/>
        <v>5</v>
      </c>
      <c r="AD356" s="60" t="str">
        <f t="shared" si="143"/>
        <v>H30R15.</v>
      </c>
      <c r="AE356" s="60" t="str">
        <f t="shared" si="146"/>
        <v>H30R15</v>
      </c>
      <c r="AF356" s="68"/>
      <c r="AG356" s="68"/>
      <c r="AH356" s="68"/>
    </row>
    <row r="357" spans="1:41" s="2" customFormat="1" ht="249.95" customHeight="1" x14ac:dyDescent="0.2">
      <c r="A357" s="79">
        <f>A355+1</f>
        <v>309</v>
      </c>
      <c r="B357" s="90">
        <v>356</v>
      </c>
      <c r="C357" s="109" t="s">
        <v>2566</v>
      </c>
      <c r="D357" s="109" t="s">
        <v>143</v>
      </c>
      <c r="E357" s="95" t="s">
        <v>2483</v>
      </c>
      <c r="F357" s="115" t="s">
        <v>183</v>
      </c>
      <c r="G357" s="115" t="s">
        <v>1644</v>
      </c>
      <c r="H357" s="115" t="s">
        <v>1645</v>
      </c>
      <c r="I357" s="118" t="s">
        <v>1646</v>
      </c>
      <c r="J357" s="90">
        <v>3</v>
      </c>
      <c r="K357" s="116">
        <v>43040</v>
      </c>
      <c r="L357" s="116">
        <v>43342</v>
      </c>
      <c r="M357" s="117">
        <f t="shared" si="147"/>
        <v>43.142857142857146</v>
      </c>
      <c r="N357" s="79" t="s">
        <v>1482</v>
      </c>
      <c r="O357" s="85">
        <v>3</v>
      </c>
      <c r="P357" s="79" t="s">
        <v>2619</v>
      </c>
      <c r="Q357" s="88">
        <f t="shared" si="137"/>
        <v>100</v>
      </c>
      <c r="R357" s="89">
        <f t="shared" si="138"/>
        <v>43.142857142857146</v>
      </c>
      <c r="S357" s="89">
        <f t="shared" si="139"/>
        <v>43.142857142857146</v>
      </c>
      <c r="T357" s="89">
        <f t="shared" si="140"/>
        <v>43.142857142857146</v>
      </c>
      <c r="U357" s="90" t="str">
        <f t="shared" si="142"/>
        <v>SI</v>
      </c>
      <c r="V357" s="91" t="str">
        <f t="shared" si="141"/>
        <v>CUMPLIDO</v>
      </c>
      <c r="W357" s="91" t="str">
        <f t="shared" si="133"/>
        <v>CUMPLIDO</v>
      </c>
      <c r="X357" s="92" t="s">
        <v>501</v>
      </c>
      <c r="Y357" s="92" t="s">
        <v>407</v>
      </c>
      <c r="Z357" s="92">
        <f t="shared" si="134"/>
        <v>1</v>
      </c>
      <c r="AA357" s="92" t="str">
        <f t="shared" si="136"/>
        <v>H31R15 - 1</v>
      </c>
      <c r="AB357" s="60">
        <f t="shared" si="144"/>
        <v>5</v>
      </c>
      <c r="AC357" s="60">
        <f t="shared" si="145"/>
        <v>5</v>
      </c>
      <c r="AD357" s="60" t="str">
        <f t="shared" si="143"/>
        <v>H31R15.</v>
      </c>
      <c r="AE357" s="60" t="str">
        <f t="shared" si="146"/>
        <v>H31R15</v>
      </c>
      <c r="AF357" s="68"/>
      <c r="AG357" s="68"/>
      <c r="AH357" s="68"/>
      <c r="AI357" s="15"/>
      <c r="AJ357" s="15"/>
      <c r="AK357" s="15"/>
      <c r="AL357" s="15"/>
      <c r="AM357" s="15"/>
      <c r="AN357" s="15"/>
      <c r="AO357" s="15"/>
    </row>
    <row r="358" spans="1:41" s="2" customFormat="1" ht="249.95" customHeight="1" x14ac:dyDescent="0.2">
      <c r="A358" s="79">
        <f>A357+1</f>
        <v>310</v>
      </c>
      <c r="B358" s="90">
        <v>357</v>
      </c>
      <c r="C358" s="109" t="s">
        <v>2567</v>
      </c>
      <c r="D358" s="109" t="s">
        <v>143</v>
      </c>
      <c r="E358" s="95" t="s">
        <v>2484</v>
      </c>
      <c r="F358" s="115" t="s">
        <v>193</v>
      </c>
      <c r="G358" s="115" t="s">
        <v>1573</v>
      </c>
      <c r="H358" s="115" t="s">
        <v>1574</v>
      </c>
      <c r="I358" s="118" t="s">
        <v>1575</v>
      </c>
      <c r="J358" s="90">
        <v>3</v>
      </c>
      <c r="K358" s="116">
        <v>43040</v>
      </c>
      <c r="L358" s="116">
        <v>43342</v>
      </c>
      <c r="M358" s="117">
        <f t="shared" si="147"/>
        <v>43.142857142857146</v>
      </c>
      <c r="N358" s="79" t="s">
        <v>1482</v>
      </c>
      <c r="O358" s="85">
        <v>0</v>
      </c>
      <c r="P358" s="79"/>
      <c r="Q358" s="88">
        <f t="shared" si="137"/>
        <v>0</v>
      </c>
      <c r="R358" s="89">
        <f t="shared" si="138"/>
        <v>0</v>
      </c>
      <c r="S358" s="89">
        <f t="shared" si="139"/>
        <v>0</v>
      </c>
      <c r="T358" s="89">
        <f t="shared" si="140"/>
        <v>43.142857142857146</v>
      </c>
      <c r="U358" s="90" t="str">
        <f t="shared" si="142"/>
        <v>NO</v>
      </c>
      <c r="V358" s="91" t="str">
        <f t="shared" si="141"/>
        <v>VENCIDO</v>
      </c>
      <c r="W358" s="91" t="str">
        <f t="shared" si="133"/>
        <v>VENCIDO</v>
      </c>
      <c r="X358" s="92" t="s">
        <v>501</v>
      </c>
      <c r="Y358" s="92" t="s">
        <v>408</v>
      </c>
      <c r="Z358" s="92">
        <f t="shared" si="134"/>
        <v>1</v>
      </c>
      <c r="AA358" s="92" t="str">
        <f t="shared" si="136"/>
        <v>H32R15 - 1</v>
      </c>
      <c r="AB358" s="60">
        <f t="shared" si="144"/>
        <v>1</v>
      </c>
      <c r="AC358" s="60">
        <f t="shared" si="145"/>
        <v>1</v>
      </c>
      <c r="AD358" s="60" t="str">
        <f t="shared" si="143"/>
        <v>H32R15.</v>
      </c>
      <c r="AE358" s="60" t="str">
        <f t="shared" si="146"/>
        <v>H32R15</v>
      </c>
      <c r="AF358" s="68"/>
      <c r="AG358" s="68"/>
      <c r="AH358" s="68" t="s">
        <v>562</v>
      </c>
      <c r="AI358" s="15"/>
      <c r="AJ358" s="15"/>
      <c r="AK358" s="15"/>
      <c r="AL358" s="15"/>
      <c r="AM358" s="15"/>
      <c r="AN358" s="15"/>
      <c r="AO358" s="15"/>
    </row>
    <row r="359" spans="1:41" s="2" customFormat="1" ht="198" customHeight="1" x14ac:dyDescent="0.2">
      <c r="A359" s="79">
        <f>A358+1</f>
        <v>311</v>
      </c>
      <c r="B359" s="90">
        <v>358</v>
      </c>
      <c r="C359" s="109" t="s">
        <v>2528</v>
      </c>
      <c r="D359" s="109" t="s">
        <v>29</v>
      </c>
      <c r="E359" s="95" t="s">
        <v>1761</v>
      </c>
      <c r="F359" s="115" t="s">
        <v>1649</v>
      </c>
      <c r="G359" s="115" t="s">
        <v>2009</v>
      </c>
      <c r="H359" s="115" t="s">
        <v>1647</v>
      </c>
      <c r="I359" s="118" t="s">
        <v>1765</v>
      </c>
      <c r="J359" s="90">
        <v>2</v>
      </c>
      <c r="K359" s="116">
        <v>43040</v>
      </c>
      <c r="L359" s="116">
        <v>43099</v>
      </c>
      <c r="M359" s="117">
        <f t="shared" si="147"/>
        <v>8.4285714285714288</v>
      </c>
      <c r="N359" s="79" t="s">
        <v>1482</v>
      </c>
      <c r="O359" s="85">
        <v>2</v>
      </c>
      <c r="P359" s="79"/>
      <c r="Q359" s="88">
        <f t="shared" si="137"/>
        <v>100</v>
      </c>
      <c r="R359" s="89">
        <f t="shared" si="138"/>
        <v>8.4285714285714288</v>
      </c>
      <c r="S359" s="89">
        <f t="shared" si="139"/>
        <v>8.4285714285714288</v>
      </c>
      <c r="T359" s="89">
        <f t="shared" si="140"/>
        <v>8.4285714285714288</v>
      </c>
      <c r="U359" s="90" t="str">
        <f t="shared" si="142"/>
        <v>SI</v>
      </c>
      <c r="V359" s="91" t="str">
        <f t="shared" si="141"/>
        <v>CUMPLIDO</v>
      </c>
      <c r="W359" s="91" t="str">
        <f t="shared" si="133"/>
        <v>CUMPLIDO</v>
      </c>
      <c r="X359" s="92" t="s">
        <v>501</v>
      </c>
      <c r="Y359" s="92" t="s">
        <v>409</v>
      </c>
      <c r="Z359" s="92">
        <f t="shared" si="134"/>
        <v>1</v>
      </c>
      <c r="AA359" s="92" t="str">
        <f t="shared" si="136"/>
        <v>H33R15 - 1</v>
      </c>
      <c r="AB359" s="60">
        <f t="shared" si="144"/>
        <v>5</v>
      </c>
      <c r="AC359" s="60">
        <f t="shared" si="145"/>
        <v>5</v>
      </c>
      <c r="AD359" s="60" t="str">
        <f t="shared" si="143"/>
        <v>H33R15.</v>
      </c>
      <c r="AE359" s="60" t="str">
        <f t="shared" si="146"/>
        <v>H33R15</v>
      </c>
      <c r="AF359" s="68"/>
      <c r="AG359" s="68"/>
      <c r="AH359" s="68"/>
      <c r="AI359" s="15"/>
      <c r="AJ359" s="15"/>
      <c r="AK359" s="15"/>
      <c r="AL359" s="15"/>
      <c r="AM359" s="15"/>
      <c r="AN359" s="15"/>
      <c r="AO359" s="15"/>
    </row>
    <row r="360" spans="1:41" s="2" customFormat="1" ht="195" customHeight="1" x14ac:dyDescent="0.2">
      <c r="A360" s="79"/>
      <c r="B360" s="90">
        <v>359</v>
      </c>
      <c r="C360" s="109"/>
      <c r="D360" s="109" t="s">
        <v>29</v>
      </c>
      <c r="E360" s="95" t="s">
        <v>1762</v>
      </c>
      <c r="F360" s="115" t="s">
        <v>1649</v>
      </c>
      <c r="G360" s="115" t="s">
        <v>1764</v>
      </c>
      <c r="H360" s="115" t="s">
        <v>1763</v>
      </c>
      <c r="I360" s="118" t="s">
        <v>1766</v>
      </c>
      <c r="J360" s="90">
        <v>1</v>
      </c>
      <c r="K360" s="116">
        <v>43040</v>
      </c>
      <c r="L360" s="116">
        <v>43099</v>
      </c>
      <c r="M360" s="117">
        <f t="shared" si="147"/>
        <v>8.4285714285714288</v>
      </c>
      <c r="N360" s="79" t="s">
        <v>1715</v>
      </c>
      <c r="O360" s="85">
        <v>1</v>
      </c>
      <c r="P360" s="79"/>
      <c r="Q360" s="88">
        <f t="shared" si="137"/>
        <v>100</v>
      </c>
      <c r="R360" s="89">
        <f t="shared" si="138"/>
        <v>8.4285714285714288</v>
      </c>
      <c r="S360" s="89">
        <f t="shared" si="139"/>
        <v>8.4285714285714288</v>
      </c>
      <c r="T360" s="89">
        <f t="shared" si="140"/>
        <v>8.4285714285714288</v>
      </c>
      <c r="U360" s="90" t="str">
        <f t="shared" si="142"/>
        <v>NO</v>
      </c>
      <c r="V360" s="91" t="str">
        <f t="shared" si="141"/>
        <v>CUMPLIDO</v>
      </c>
      <c r="W360" s="91" t="str">
        <f t="shared" si="133"/>
        <v/>
      </c>
      <c r="X360" s="92" t="s">
        <v>501</v>
      </c>
      <c r="Y360" s="92" t="s">
        <v>409</v>
      </c>
      <c r="Z360" s="92">
        <f t="shared" si="134"/>
        <v>2</v>
      </c>
      <c r="AA360" s="92" t="str">
        <f t="shared" si="136"/>
        <v>H33R15 - 2</v>
      </c>
      <c r="AB360" s="60">
        <f t="shared" si="144"/>
        <v>5</v>
      </c>
      <c r="AC360" s="60">
        <f t="shared" si="145"/>
        <v>5</v>
      </c>
      <c r="AD360" s="60" t="str">
        <f t="shared" si="143"/>
        <v>H33R15.</v>
      </c>
      <c r="AE360" s="60" t="str">
        <f t="shared" si="146"/>
        <v>H33R15</v>
      </c>
      <c r="AF360" s="68"/>
      <c r="AG360" s="68"/>
      <c r="AH360" s="68"/>
      <c r="AI360" s="15"/>
      <c r="AJ360" s="15"/>
      <c r="AK360" s="15"/>
      <c r="AL360" s="15"/>
      <c r="AM360" s="15"/>
      <c r="AN360" s="15"/>
      <c r="AO360" s="15"/>
    </row>
    <row r="361" spans="1:41" s="2" customFormat="1" ht="249.95" customHeight="1" x14ac:dyDescent="0.2">
      <c r="A361" s="79">
        <v>312</v>
      </c>
      <c r="B361" s="90">
        <v>360</v>
      </c>
      <c r="C361" s="109" t="s">
        <v>2529</v>
      </c>
      <c r="D361" s="109" t="s">
        <v>29</v>
      </c>
      <c r="E361" s="95" t="s">
        <v>194</v>
      </c>
      <c r="F361" s="115" t="s">
        <v>195</v>
      </c>
      <c r="G361" s="115" t="s">
        <v>1648</v>
      </c>
      <c r="H361" s="115" t="s">
        <v>2010</v>
      </c>
      <c r="I361" s="118" t="s">
        <v>10</v>
      </c>
      <c r="J361" s="90">
        <v>1</v>
      </c>
      <c r="K361" s="116">
        <v>43040</v>
      </c>
      <c r="L361" s="116">
        <v>43099</v>
      </c>
      <c r="M361" s="117">
        <f t="shared" si="147"/>
        <v>8.4285714285714288</v>
      </c>
      <c r="N361" s="79" t="s">
        <v>1482</v>
      </c>
      <c r="O361" s="85">
        <v>1</v>
      </c>
      <c r="P361" s="79"/>
      <c r="Q361" s="88">
        <f t="shared" si="137"/>
        <v>100</v>
      </c>
      <c r="R361" s="89">
        <f t="shared" si="138"/>
        <v>8.4285714285714288</v>
      </c>
      <c r="S361" s="89">
        <f t="shared" si="139"/>
        <v>8.4285714285714288</v>
      </c>
      <c r="T361" s="89">
        <f t="shared" si="140"/>
        <v>8.4285714285714288</v>
      </c>
      <c r="U361" s="90" t="str">
        <f t="shared" si="142"/>
        <v>SI</v>
      </c>
      <c r="V361" s="91" t="str">
        <f t="shared" si="141"/>
        <v>CUMPLIDO</v>
      </c>
      <c r="W361" s="91" t="str">
        <f t="shared" si="133"/>
        <v>CUMPLIDO</v>
      </c>
      <c r="X361" s="92" t="s">
        <v>501</v>
      </c>
      <c r="Y361" s="92" t="s">
        <v>410</v>
      </c>
      <c r="Z361" s="92">
        <f t="shared" si="134"/>
        <v>1</v>
      </c>
      <c r="AA361" s="92" t="str">
        <f t="shared" si="136"/>
        <v>H34R15 - 1</v>
      </c>
      <c r="AB361" s="60">
        <f t="shared" si="144"/>
        <v>5</v>
      </c>
      <c r="AC361" s="60">
        <f t="shared" si="145"/>
        <v>5</v>
      </c>
      <c r="AD361" s="60" t="str">
        <f t="shared" si="143"/>
        <v>H34R15.</v>
      </c>
      <c r="AE361" s="60" t="str">
        <f t="shared" si="146"/>
        <v>H34R15</v>
      </c>
      <c r="AF361" s="68"/>
      <c r="AG361" s="68"/>
      <c r="AH361" s="68"/>
      <c r="AI361" s="15"/>
      <c r="AJ361" s="15"/>
      <c r="AK361" s="15"/>
      <c r="AL361" s="15"/>
      <c r="AM361" s="15"/>
      <c r="AN361" s="15"/>
      <c r="AO361" s="15"/>
    </row>
    <row r="362" spans="1:41" s="2" customFormat="1" ht="249.95" customHeight="1" x14ac:dyDescent="0.2">
      <c r="A362" s="79">
        <f>A361+1</f>
        <v>313</v>
      </c>
      <c r="B362" s="90">
        <v>361</v>
      </c>
      <c r="C362" s="109" t="s">
        <v>2528</v>
      </c>
      <c r="D362" s="109" t="s">
        <v>29</v>
      </c>
      <c r="E362" s="95" t="s">
        <v>1891</v>
      </c>
      <c r="F362" s="115" t="s">
        <v>196</v>
      </c>
      <c r="G362" s="115" t="s">
        <v>1767</v>
      </c>
      <c r="H362" s="115" t="s">
        <v>1768</v>
      </c>
      <c r="I362" s="118" t="s">
        <v>9</v>
      </c>
      <c r="J362" s="90">
        <v>1</v>
      </c>
      <c r="K362" s="116">
        <v>43040</v>
      </c>
      <c r="L362" s="116">
        <v>43099</v>
      </c>
      <c r="M362" s="117">
        <f t="shared" si="147"/>
        <v>8.4285714285714288</v>
      </c>
      <c r="N362" s="79" t="s">
        <v>1715</v>
      </c>
      <c r="O362" s="85">
        <v>1</v>
      </c>
      <c r="P362" s="79"/>
      <c r="Q362" s="88">
        <f t="shared" si="137"/>
        <v>100</v>
      </c>
      <c r="R362" s="89">
        <f t="shared" si="138"/>
        <v>8.4285714285714288</v>
      </c>
      <c r="S362" s="89">
        <f t="shared" si="139"/>
        <v>8.4285714285714288</v>
      </c>
      <c r="T362" s="89">
        <f t="shared" si="140"/>
        <v>8.4285714285714288</v>
      </c>
      <c r="U362" s="90" t="str">
        <f t="shared" si="142"/>
        <v>SI</v>
      </c>
      <c r="V362" s="91" t="str">
        <f t="shared" si="141"/>
        <v>CUMPLIDO</v>
      </c>
      <c r="W362" s="91" t="str">
        <f t="shared" si="133"/>
        <v>CUMPLIDO</v>
      </c>
      <c r="X362" s="92" t="s">
        <v>501</v>
      </c>
      <c r="Y362" s="92" t="s">
        <v>411</v>
      </c>
      <c r="Z362" s="92">
        <f t="shared" si="134"/>
        <v>1</v>
      </c>
      <c r="AA362" s="92" t="str">
        <f t="shared" si="136"/>
        <v>H35R15 - 1</v>
      </c>
      <c r="AB362" s="60">
        <f t="shared" si="144"/>
        <v>5</v>
      </c>
      <c r="AC362" s="60">
        <f t="shared" si="145"/>
        <v>5</v>
      </c>
      <c r="AD362" s="60" t="str">
        <f t="shared" si="143"/>
        <v>H35R15.</v>
      </c>
      <c r="AE362" s="60" t="str">
        <f t="shared" si="146"/>
        <v>H35R15</v>
      </c>
      <c r="AF362" s="68"/>
      <c r="AG362" s="68"/>
      <c r="AH362" s="68"/>
      <c r="AI362" s="15"/>
      <c r="AJ362" s="15"/>
      <c r="AK362" s="15"/>
      <c r="AL362" s="15"/>
      <c r="AM362" s="15"/>
      <c r="AN362" s="15"/>
      <c r="AO362" s="15"/>
    </row>
    <row r="363" spans="1:41" s="2" customFormat="1" ht="249.95" customHeight="1" x14ac:dyDescent="0.2">
      <c r="A363" s="79">
        <f t="shared" ref="A363:A384" si="149">A362+1</f>
        <v>314</v>
      </c>
      <c r="B363" s="90">
        <v>362</v>
      </c>
      <c r="C363" s="109" t="s">
        <v>2568</v>
      </c>
      <c r="D363" s="109" t="s">
        <v>143</v>
      </c>
      <c r="E363" s="95" t="s">
        <v>2485</v>
      </c>
      <c r="F363" s="115" t="s">
        <v>197</v>
      </c>
      <c r="G363" s="115" t="s">
        <v>1769</v>
      </c>
      <c r="H363" s="115" t="s">
        <v>1770</v>
      </c>
      <c r="I363" s="118" t="s">
        <v>1774</v>
      </c>
      <c r="J363" s="90">
        <v>1</v>
      </c>
      <c r="K363" s="116">
        <v>43040</v>
      </c>
      <c r="L363" s="116">
        <v>43099</v>
      </c>
      <c r="M363" s="117">
        <f t="shared" si="147"/>
        <v>8.4285714285714288</v>
      </c>
      <c r="N363" s="79" t="s">
        <v>1715</v>
      </c>
      <c r="O363" s="85">
        <v>1</v>
      </c>
      <c r="P363" s="79"/>
      <c r="Q363" s="88">
        <f t="shared" si="137"/>
        <v>100</v>
      </c>
      <c r="R363" s="89">
        <f t="shared" si="138"/>
        <v>8.4285714285714288</v>
      </c>
      <c r="S363" s="89">
        <f t="shared" si="139"/>
        <v>8.4285714285714288</v>
      </c>
      <c r="T363" s="89">
        <f t="shared" si="140"/>
        <v>8.4285714285714288</v>
      </c>
      <c r="U363" s="90" t="str">
        <f t="shared" si="142"/>
        <v>SI</v>
      </c>
      <c r="V363" s="91" t="str">
        <f t="shared" si="141"/>
        <v>CUMPLIDO</v>
      </c>
      <c r="W363" s="91" t="str">
        <f t="shared" si="133"/>
        <v>CUMPLIDO</v>
      </c>
      <c r="X363" s="92" t="s">
        <v>501</v>
      </c>
      <c r="Y363" s="92" t="s">
        <v>412</v>
      </c>
      <c r="Z363" s="92">
        <f t="shared" si="134"/>
        <v>1</v>
      </c>
      <c r="AA363" s="92" t="str">
        <f t="shared" si="136"/>
        <v>H36R15 - 1</v>
      </c>
      <c r="AB363" s="60">
        <f t="shared" si="144"/>
        <v>5</v>
      </c>
      <c r="AC363" s="60">
        <f t="shared" si="145"/>
        <v>5</v>
      </c>
      <c r="AD363" s="60" t="str">
        <f t="shared" si="143"/>
        <v>H36R15.</v>
      </c>
      <c r="AE363" s="60" t="str">
        <f t="shared" si="146"/>
        <v>H36R15</v>
      </c>
      <c r="AF363" s="68"/>
      <c r="AG363" s="68"/>
      <c r="AH363" s="68"/>
      <c r="AI363" s="15"/>
      <c r="AJ363" s="15"/>
      <c r="AK363" s="15"/>
      <c r="AL363" s="15"/>
      <c r="AM363" s="15"/>
      <c r="AN363" s="15"/>
      <c r="AO363" s="15"/>
    </row>
    <row r="364" spans="1:41" s="2" customFormat="1" ht="249.95" customHeight="1" x14ac:dyDescent="0.2">
      <c r="A364" s="79">
        <f t="shared" si="149"/>
        <v>315</v>
      </c>
      <c r="B364" s="90">
        <v>363</v>
      </c>
      <c r="C364" s="109" t="s">
        <v>2528</v>
      </c>
      <c r="D364" s="109" t="s">
        <v>39</v>
      </c>
      <c r="E364" s="95" t="s">
        <v>2486</v>
      </c>
      <c r="F364" s="115" t="s">
        <v>198</v>
      </c>
      <c r="G364" s="115" t="s">
        <v>1771</v>
      </c>
      <c r="H364" s="115" t="s">
        <v>1772</v>
      </c>
      <c r="I364" s="118" t="s">
        <v>1773</v>
      </c>
      <c r="J364" s="90">
        <v>2</v>
      </c>
      <c r="K364" s="116">
        <v>43040</v>
      </c>
      <c r="L364" s="116">
        <v>43099</v>
      </c>
      <c r="M364" s="117">
        <f t="shared" si="147"/>
        <v>8.4285714285714288</v>
      </c>
      <c r="N364" s="79" t="s">
        <v>1715</v>
      </c>
      <c r="O364" s="85">
        <v>2</v>
      </c>
      <c r="P364" s="79"/>
      <c r="Q364" s="88">
        <f t="shared" si="137"/>
        <v>100</v>
      </c>
      <c r="R364" s="89">
        <f t="shared" si="138"/>
        <v>8.4285714285714288</v>
      </c>
      <c r="S364" s="89">
        <f t="shared" si="139"/>
        <v>8.4285714285714288</v>
      </c>
      <c r="T364" s="89">
        <f t="shared" si="140"/>
        <v>8.4285714285714288</v>
      </c>
      <c r="U364" s="90" t="str">
        <f t="shared" si="142"/>
        <v>SI</v>
      </c>
      <c r="V364" s="91" t="str">
        <f t="shared" si="141"/>
        <v>CUMPLIDO</v>
      </c>
      <c r="W364" s="91" t="str">
        <f t="shared" si="133"/>
        <v>CUMPLIDO</v>
      </c>
      <c r="X364" s="92" t="s">
        <v>501</v>
      </c>
      <c r="Y364" s="92" t="s">
        <v>413</v>
      </c>
      <c r="Z364" s="92">
        <f t="shared" si="134"/>
        <v>1</v>
      </c>
      <c r="AA364" s="92" t="str">
        <f t="shared" si="136"/>
        <v>H37R15 - 1</v>
      </c>
      <c r="AB364" s="60">
        <f t="shared" si="144"/>
        <v>5</v>
      </c>
      <c r="AC364" s="60">
        <f t="shared" si="145"/>
        <v>5</v>
      </c>
      <c r="AD364" s="60" t="str">
        <f t="shared" si="143"/>
        <v>H37R15.</v>
      </c>
      <c r="AE364" s="60" t="str">
        <f t="shared" si="146"/>
        <v>H37R15</v>
      </c>
      <c r="AF364" s="68"/>
      <c r="AG364" s="68"/>
      <c r="AH364" s="68"/>
      <c r="AI364" s="15"/>
      <c r="AJ364" s="15"/>
      <c r="AK364" s="15"/>
      <c r="AL364" s="15"/>
      <c r="AM364" s="15"/>
      <c r="AN364" s="15"/>
      <c r="AO364" s="15"/>
    </row>
    <row r="365" spans="1:41" s="2" customFormat="1" ht="249.95" customHeight="1" x14ac:dyDescent="0.2">
      <c r="A365" s="79">
        <f>A364+1</f>
        <v>316</v>
      </c>
      <c r="B365" s="90">
        <v>364</v>
      </c>
      <c r="C365" s="109" t="s">
        <v>2527</v>
      </c>
      <c r="D365" s="109" t="s">
        <v>143</v>
      </c>
      <c r="E365" s="95" t="s">
        <v>2487</v>
      </c>
      <c r="F365" s="115" t="s">
        <v>1950</v>
      </c>
      <c r="G365" s="115" t="s">
        <v>1628</v>
      </c>
      <c r="H365" s="115" t="s">
        <v>1629</v>
      </c>
      <c r="I365" s="118" t="s">
        <v>8</v>
      </c>
      <c r="J365" s="90">
        <v>1</v>
      </c>
      <c r="K365" s="116">
        <v>43040</v>
      </c>
      <c r="L365" s="116">
        <v>43099</v>
      </c>
      <c r="M365" s="117">
        <f t="shared" si="147"/>
        <v>8.4285714285714288</v>
      </c>
      <c r="N365" s="79" t="s">
        <v>1482</v>
      </c>
      <c r="O365" s="85">
        <v>1</v>
      </c>
      <c r="P365" s="79"/>
      <c r="Q365" s="88">
        <f t="shared" si="137"/>
        <v>100</v>
      </c>
      <c r="R365" s="89">
        <f t="shared" si="138"/>
        <v>8.4285714285714288</v>
      </c>
      <c r="S365" s="89">
        <f t="shared" si="139"/>
        <v>8.4285714285714288</v>
      </c>
      <c r="T365" s="89">
        <f t="shared" si="140"/>
        <v>8.4285714285714288</v>
      </c>
      <c r="U365" s="90" t="str">
        <f t="shared" si="142"/>
        <v>SI</v>
      </c>
      <c r="V365" s="91" t="str">
        <f t="shared" si="141"/>
        <v>CUMPLIDO</v>
      </c>
      <c r="W365" s="91" t="str">
        <f t="shared" si="133"/>
        <v>CUMPLIDO</v>
      </c>
      <c r="X365" s="92" t="s">
        <v>501</v>
      </c>
      <c r="Y365" s="92" t="s">
        <v>414</v>
      </c>
      <c r="Z365" s="92">
        <f t="shared" si="134"/>
        <v>1</v>
      </c>
      <c r="AA365" s="92" t="str">
        <f t="shared" si="136"/>
        <v>H38R15 - 1</v>
      </c>
      <c r="AB365" s="60">
        <f t="shared" si="144"/>
        <v>5</v>
      </c>
      <c r="AC365" s="60">
        <f t="shared" si="145"/>
        <v>5</v>
      </c>
      <c r="AD365" s="60" t="str">
        <f t="shared" si="143"/>
        <v>H38R15.</v>
      </c>
      <c r="AE365" s="60" t="str">
        <f t="shared" si="146"/>
        <v>H38R15</v>
      </c>
      <c r="AF365" s="68"/>
      <c r="AG365" s="68"/>
      <c r="AH365" s="68" t="s">
        <v>562</v>
      </c>
      <c r="AI365" s="15"/>
      <c r="AJ365" s="15"/>
      <c r="AK365" s="15"/>
      <c r="AL365" s="15"/>
      <c r="AM365" s="15"/>
      <c r="AN365" s="15"/>
      <c r="AO365" s="15"/>
    </row>
    <row r="366" spans="1:41" s="2" customFormat="1" ht="249.95" customHeight="1" x14ac:dyDescent="0.2">
      <c r="A366" s="79">
        <f t="shared" si="149"/>
        <v>317</v>
      </c>
      <c r="B366" s="90">
        <v>365</v>
      </c>
      <c r="C366" s="109" t="s">
        <v>2527</v>
      </c>
      <c r="D366" s="109" t="s">
        <v>39</v>
      </c>
      <c r="E366" s="95" t="s">
        <v>1949</v>
      </c>
      <c r="F366" s="115" t="s">
        <v>1951</v>
      </c>
      <c r="G366" s="115" t="s">
        <v>2011</v>
      </c>
      <c r="H366" s="115" t="s">
        <v>2012</v>
      </c>
      <c r="I366" s="118" t="s">
        <v>8</v>
      </c>
      <c r="J366" s="90">
        <v>1</v>
      </c>
      <c r="K366" s="116">
        <v>43040</v>
      </c>
      <c r="L366" s="116">
        <v>43099</v>
      </c>
      <c r="M366" s="117">
        <f t="shared" si="147"/>
        <v>8.4285714285714288</v>
      </c>
      <c r="N366" s="79" t="s">
        <v>1482</v>
      </c>
      <c r="O366" s="85">
        <v>1</v>
      </c>
      <c r="P366" s="79"/>
      <c r="Q366" s="88">
        <f t="shared" si="137"/>
        <v>100</v>
      </c>
      <c r="R366" s="89">
        <f t="shared" si="138"/>
        <v>8.4285714285714288</v>
      </c>
      <c r="S366" s="89">
        <f t="shared" si="139"/>
        <v>8.4285714285714288</v>
      </c>
      <c r="T366" s="89">
        <f t="shared" si="140"/>
        <v>8.4285714285714288</v>
      </c>
      <c r="U366" s="90" t="str">
        <f t="shared" si="142"/>
        <v>SI</v>
      </c>
      <c r="V366" s="91" t="str">
        <f t="shared" si="141"/>
        <v>CUMPLIDO</v>
      </c>
      <c r="W366" s="91" t="str">
        <f t="shared" si="133"/>
        <v>CUMPLIDO</v>
      </c>
      <c r="X366" s="92" t="s">
        <v>501</v>
      </c>
      <c r="Y366" s="92" t="s">
        <v>415</v>
      </c>
      <c r="Z366" s="92">
        <f t="shared" si="134"/>
        <v>1</v>
      </c>
      <c r="AA366" s="92" t="str">
        <f t="shared" si="136"/>
        <v>H39R15 - 1</v>
      </c>
      <c r="AB366" s="60">
        <f t="shared" si="144"/>
        <v>5</v>
      </c>
      <c r="AC366" s="60">
        <f t="shared" si="145"/>
        <v>5</v>
      </c>
      <c r="AD366" s="60" t="str">
        <f t="shared" si="143"/>
        <v>H39R15.</v>
      </c>
      <c r="AE366" s="60" t="str">
        <f t="shared" si="146"/>
        <v>H39R15</v>
      </c>
      <c r="AF366" s="68"/>
      <c r="AG366" s="68"/>
      <c r="AH366" s="68"/>
      <c r="AI366" s="15"/>
      <c r="AJ366" s="15"/>
      <c r="AK366" s="15"/>
      <c r="AL366" s="15"/>
      <c r="AM366" s="15"/>
      <c r="AN366" s="15"/>
      <c r="AO366" s="15"/>
    </row>
    <row r="367" spans="1:41" s="2" customFormat="1" ht="249.95" customHeight="1" x14ac:dyDescent="0.2">
      <c r="A367" s="79">
        <f>A366+1</f>
        <v>318</v>
      </c>
      <c r="B367" s="90">
        <v>366</v>
      </c>
      <c r="C367" s="109" t="s">
        <v>2527</v>
      </c>
      <c r="D367" s="109" t="s">
        <v>143</v>
      </c>
      <c r="E367" s="95" t="s">
        <v>2488</v>
      </c>
      <c r="F367" s="115" t="s">
        <v>199</v>
      </c>
      <c r="G367" s="115" t="s">
        <v>1775</v>
      </c>
      <c r="H367" s="115" t="s">
        <v>1776</v>
      </c>
      <c r="I367" s="118" t="s">
        <v>8</v>
      </c>
      <c r="J367" s="90">
        <v>1</v>
      </c>
      <c r="K367" s="116">
        <v>43040</v>
      </c>
      <c r="L367" s="116">
        <v>43099</v>
      </c>
      <c r="M367" s="117">
        <f t="shared" si="147"/>
        <v>8.4285714285714288</v>
      </c>
      <c r="N367" s="79" t="s">
        <v>1715</v>
      </c>
      <c r="O367" s="85">
        <v>1</v>
      </c>
      <c r="P367" s="79"/>
      <c r="Q367" s="88">
        <f t="shared" si="137"/>
        <v>100</v>
      </c>
      <c r="R367" s="89">
        <f t="shared" si="138"/>
        <v>8.4285714285714288</v>
      </c>
      <c r="S367" s="89">
        <f t="shared" si="139"/>
        <v>8.4285714285714288</v>
      </c>
      <c r="T367" s="89">
        <f t="shared" si="140"/>
        <v>8.4285714285714288</v>
      </c>
      <c r="U367" s="90" t="str">
        <f t="shared" si="142"/>
        <v>SI</v>
      </c>
      <c r="V367" s="91" t="str">
        <f t="shared" si="141"/>
        <v>CUMPLIDO</v>
      </c>
      <c r="W367" s="91" t="str">
        <f t="shared" si="133"/>
        <v>CUMPLIDO</v>
      </c>
      <c r="X367" s="92" t="s">
        <v>501</v>
      </c>
      <c r="Y367" s="92" t="s">
        <v>416</v>
      </c>
      <c r="Z367" s="92">
        <f t="shared" si="134"/>
        <v>1</v>
      </c>
      <c r="AA367" s="92" t="str">
        <f t="shared" si="136"/>
        <v>H40R15 - 1</v>
      </c>
      <c r="AB367" s="60">
        <f t="shared" si="144"/>
        <v>5</v>
      </c>
      <c r="AC367" s="60">
        <f t="shared" si="145"/>
        <v>5</v>
      </c>
      <c r="AD367" s="60" t="str">
        <f t="shared" si="143"/>
        <v>H40R15.</v>
      </c>
      <c r="AE367" s="60" t="str">
        <f t="shared" si="146"/>
        <v>H40R15</v>
      </c>
      <c r="AF367" s="68"/>
      <c r="AG367" s="68"/>
      <c r="AH367" s="68"/>
      <c r="AI367" s="15"/>
      <c r="AJ367" s="15"/>
      <c r="AK367" s="15"/>
      <c r="AL367" s="15"/>
      <c r="AM367" s="15"/>
      <c r="AN367" s="15"/>
      <c r="AO367" s="15"/>
    </row>
    <row r="368" spans="1:41" s="2" customFormat="1" ht="249.95" customHeight="1" x14ac:dyDescent="0.2">
      <c r="A368" s="79">
        <f t="shared" si="149"/>
        <v>319</v>
      </c>
      <c r="B368" s="90">
        <v>367</v>
      </c>
      <c r="C368" s="109" t="s">
        <v>2527</v>
      </c>
      <c r="D368" s="109" t="s">
        <v>143</v>
      </c>
      <c r="E368" s="95" t="s">
        <v>1952</v>
      </c>
      <c r="F368" s="115" t="s">
        <v>201</v>
      </c>
      <c r="G368" s="95" t="s">
        <v>1775</v>
      </c>
      <c r="H368" s="95" t="s">
        <v>1776</v>
      </c>
      <c r="I368" s="90" t="s">
        <v>8</v>
      </c>
      <c r="J368" s="90">
        <v>1</v>
      </c>
      <c r="K368" s="116">
        <v>43040</v>
      </c>
      <c r="L368" s="116">
        <v>43099</v>
      </c>
      <c r="M368" s="117">
        <f t="shared" si="147"/>
        <v>8.4285714285714288</v>
      </c>
      <c r="N368" s="79" t="s">
        <v>1715</v>
      </c>
      <c r="O368" s="85">
        <v>1</v>
      </c>
      <c r="P368" s="79"/>
      <c r="Q368" s="88">
        <f t="shared" si="137"/>
        <v>100</v>
      </c>
      <c r="R368" s="89">
        <f t="shared" si="138"/>
        <v>8.4285714285714288</v>
      </c>
      <c r="S368" s="89">
        <f t="shared" si="139"/>
        <v>8.4285714285714288</v>
      </c>
      <c r="T368" s="89">
        <f t="shared" si="140"/>
        <v>8.4285714285714288</v>
      </c>
      <c r="U368" s="90" t="str">
        <f t="shared" si="142"/>
        <v>SI</v>
      </c>
      <c r="V368" s="91" t="str">
        <f t="shared" si="141"/>
        <v>CUMPLIDO</v>
      </c>
      <c r="W368" s="91" t="str">
        <f t="shared" ref="W368:W424" si="150">IF(A368&lt;&gt;"",IF(AC368=1,"VENCIDO",IF(AC368=2,"PRÓXIMO A VENCER",IF(AC368=3,"EN TERMINO",IF(AC368=4,"CON AVANCE",IF(AC368=5,"CUMPLIDO",))))),"")</f>
        <v>CUMPLIDO</v>
      </c>
      <c r="X368" s="92" t="s">
        <v>501</v>
      </c>
      <c r="Y368" s="92" t="s">
        <v>418</v>
      </c>
      <c r="Z368" s="92">
        <f>IF(A368&lt;&gt;"",1,#REF!+1)</f>
        <v>1</v>
      </c>
      <c r="AA368" s="92" t="str">
        <f t="shared" si="136"/>
        <v>H42R15 - 1</v>
      </c>
      <c r="AB368" s="60">
        <f t="shared" si="144"/>
        <v>5</v>
      </c>
      <c r="AC368" s="60">
        <f t="shared" si="145"/>
        <v>5</v>
      </c>
      <c r="AD368" s="60" t="str">
        <f t="shared" si="143"/>
        <v>H42R15.</v>
      </c>
      <c r="AE368" s="60" t="str">
        <f t="shared" si="146"/>
        <v>H42R15</v>
      </c>
      <c r="AF368" s="68"/>
      <c r="AG368" s="68"/>
      <c r="AH368" s="68"/>
      <c r="AI368" s="15"/>
      <c r="AJ368" s="15"/>
      <c r="AK368" s="15"/>
      <c r="AL368" s="15"/>
      <c r="AM368" s="15"/>
      <c r="AN368" s="15"/>
      <c r="AO368" s="15"/>
    </row>
    <row r="369" spans="1:41" s="2" customFormat="1" ht="249.95" customHeight="1" x14ac:dyDescent="0.2">
      <c r="A369" s="79">
        <f>A368+1</f>
        <v>320</v>
      </c>
      <c r="B369" s="90">
        <v>368</v>
      </c>
      <c r="C369" s="109" t="s">
        <v>2528</v>
      </c>
      <c r="D369" s="109" t="s">
        <v>24</v>
      </c>
      <c r="E369" s="95" t="s">
        <v>1953</v>
      </c>
      <c r="F369" s="115" t="s">
        <v>1954</v>
      </c>
      <c r="G369" s="115" t="s">
        <v>1777</v>
      </c>
      <c r="H369" s="115" t="s">
        <v>1778</v>
      </c>
      <c r="I369" s="118" t="s">
        <v>9</v>
      </c>
      <c r="J369" s="90">
        <v>1</v>
      </c>
      <c r="K369" s="116">
        <v>43040</v>
      </c>
      <c r="L369" s="116">
        <v>43099</v>
      </c>
      <c r="M369" s="117">
        <f t="shared" si="147"/>
        <v>8.4285714285714288</v>
      </c>
      <c r="N369" s="79" t="s">
        <v>1715</v>
      </c>
      <c r="O369" s="85">
        <v>1</v>
      </c>
      <c r="P369" s="79"/>
      <c r="Q369" s="88">
        <f t="shared" si="137"/>
        <v>100</v>
      </c>
      <c r="R369" s="89">
        <f t="shared" si="138"/>
        <v>8.4285714285714288</v>
      </c>
      <c r="S369" s="89">
        <f t="shared" si="139"/>
        <v>8.4285714285714288</v>
      </c>
      <c r="T369" s="89">
        <f t="shared" si="140"/>
        <v>8.4285714285714288</v>
      </c>
      <c r="U369" s="90" t="str">
        <f t="shared" si="142"/>
        <v>SI</v>
      </c>
      <c r="V369" s="91" t="str">
        <f t="shared" si="141"/>
        <v>CUMPLIDO</v>
      </c>
      <c r="W369" s="91" t="str">
        <f t="shared" si="150"/>
        <v>CUMPLIDO</v>
      </c>
      <c r="X369" s="92" t="s">
        <v>501</v>
      </c>
      <c r="Y369" s="92" t="s">
        <v>419</v>
      </c>
      <c r="Z369" s="92">
        <f t="shared" ref="Z369:Z424" si="151">IF(A369&lt;&gt;"",1,Z368+1)</f>
        <v>1</v>
      </c>
      <c r="AA369" s="92" t="str">
        <f t="shared" si="136"/>
        <v>H43R15 - 1</v>
      </c>
      <c r="AB369" s="60">
        <f t="shared" si="144"/>
        <v>5</v>
      </c>
      <c r="AC369" s="60">
        <f t="shared" si="145"/>
        <v>5</v>
      </c>
      <c r="AD369" s="60" t="str">
        <f t="shared" si="143"/>
        <v>H43R15.</v>
      </c>
      <c r="AE369" s="60" t="str">
        <f t="shared" si="146"/>
        <v>H43R15</v>
      </c>
      <c r="AF369" s="68"/>
      <c r="AG369" s="68"/>
      <c r="AH369" s="68"/>
      <c r="AI369" s="15"/>
      <c r="AJ369" s="15"/>
      <c r="AK369" s="15"/>
      <c r="AL369" s="15"/>
      <c r="AM369" s="15"/>
      <c r="AN369" s="15"/>
      <c r="AO369" s="15"/>
    </row>
    <row r="370" spans="1:41" s="2" customFormat="1" ht="249.95" customHeight="1" x14ac:dyDescent="0.2">
      <c r="A370" s="79">
        <f t="shared" si="149"/>
        <v>321</v>
      </c>
      <c r="B370" s="90">
        <v>369</v>
      </c>
      <c r="C370" s="109" t="s">
        <v>2527</v>
      </c>
      <c r="D370" s="109" t="s">
        <v>205</v>
      </c>
      <c r="E370" s="95" t="s">
        <v>2493</v>
      </c>
      <c r="F370" s="115" t="s">
        <v>206</v>
      </c>
      <c r="G370" s="115" t="s">
        <v>1785</v>
      </c>
      <c r="H370" s="115" t="s">
        <v>1786</v>
      </c>
      <c r="I370" s="118" t="s">
        <v>8</v>
      </c>
      <c r="J370" s="90">
        <v>1</v>
      </c>
      <c r="K370" s="86">
        <v>43040</v>
      </c>
      <c r="L370" s="86">
        <v>43099</v>
      </c>
      <c r="M370" s="117">
        <f t="shared" si="147"/>
        <v>8.4285714285714288</v>
      </c>
      <c r="N370" s="79" t="s">
        <v>1715</v>
      </c>
      <c r="O370" s="85">
        <v>1</v>
      </c>
      <c r="P370" s="79"/>
      <c r="Q370" s="88">
        <f t="shared" si="137"/>
        <v>100</v>
      </c>
      <c r="R370" s="89">
        <f t="shared" si="138"/>
        <v>8.4285714285714288</v>
      </c>
      <c r="S370" s="89">
        <f t="shared" si="139"/>
        <v>8.4285714285714288</v>
      </c>
      <c r="T370" s="89">
        <f t="shared" si="140"/>
        <v>8.4285714285714288</v>
      </c>
      <c r="U370" s="90" t="str">
        <f t="shared" si="142"/>
        <v>SI</v>
      </c>
      <c r="V370" s="91" t="str">
        <f t="shared" si="141"/>
        <v>CUMPLIDO</v>
      </c>
      <c r="W370" s="91" t="str">
        <f t="shared" si="150"/>
        <v>CUMPLIDO</v>
      </c>
      <c r="X370" s="92" t="s">
        <v>501</v>
      </c>
      <c r="Y370" s="92" t="s">
        <v>423</v>
      </c>
      <c r="Z370" s="92">
        <f>IF(A370&lt;&gt;"",1,#REF!+1)</f>
        <v>1</v>
      </c>
      <c r="AA370" s="92" t="str">
        <f t="shared" si="136"/>
        <v>H48R15 - 1</v>
      </c>
      <c r="AB370" s="60">
        <f t="shared" si="144"/>
        <v>5</v>
      </c>
      <c r="AC370" s="60">
        <f t="shared" si="145"/>
        <v>5</v>
      </c>
      <c r="AD370" s="60" t="str">
        <f t="shared" si="143"/>
        <v>H48R15.</v>
      </c>
      <c r="AE370" s="60" t="str">
        <f t="shared" si="146"/>
        <v>H48R15</v>
      </c>
      <c r="AF370" s="68"/>
      <c r="AG370" s="68"/>
      <c r="AH370" s="68"/>
      <c r="AI370" s="15"/>
      <c r="AJ370" s="15"/>
      <c r="AK370" s="15"/>
      <c r="AL370" s="15"/>
      <c r="AM370" s="15"/>
      <c r="AN370" s="15"/>
      <c r="AO370" s="15"/>
    </row>
    <row r="371" spans="1:41" s="2" customFormat="1" ht="249.95" customHeight="1" x14ac:dyDescent="0.2">
      <c r="A371" s="79">
        <f t="shared" si="149"/>
        <v>322</v>
      </c>
      <c r="B371" s="90">
        <v>370</v>
      </c>
      <c r="C371" s="109" t="s">
        <v>2527</v>
      </c>
      <c r="D371" s="109" t="s">
        <v>205</v>
      </c>
      <c r="E371" s="95" t="s">
        <v>2494</v>
      </c>
      <c r="F371" s="115" t="s">
        <v>206</v>
      </c>
      <c r="G371" s="115" t="s">
        <v>1787</v>
      </c>
      <c r="H371" s="115" t="s">
        <v>1788</v>
      </c>
      <c r="I371" s="105" t="s">
        <v>8</v>
      </c>
      <c r="J371" s="79">
        <v>1</v>
      </c>
      <c r="K371" s="86">
        <v>43040</v>
      </c>
      <c r="L371" s="116">
        <v>43099</v>
      </c>
      <c r="M371" s="117">
        <f t="shared" si="147"/>
        <v>8.4285714285714288</v>
      </c>
      <c r="N371" s="79" t="s">
        <v>1715</v>
      </c>
      <c r="O371" s="85">
        <v>1</v>
      </c>
      <c r="P371" s="79"/>
      <c r="Q371" s="88">
        <f t="shared" si="137"/>
        <v>100</v>
      </c>
      <c r="R371" s="89">
        <f t="shared" si="138"/>
        <v>8.4285714285714288</v>
      </c>
      <c r="S371" s="89">
        <f t="shared" si="139"/>
        <v>8.4285714285714288</v>
      </c>
      <c r="T371" s="89">
        <f t="shared" si="140"/>
        <v>8.4285714285714288</v>
      </c>
      <c r="U371" s="90" t="str">
        <f t="shared" si="142"/>
        <v>SI</v>
      </c>
      <c r="V371" s="91" t="str">
        <f t="shared" si="141"/>
        <v>CUMPLIDO</v>
      </c>
      <c r="W371" s="91" t="str">
        <f t="shared" si="150"/>
        <v>CUMPLIDO</v>
      </c>
      <c r="X371" s="92" t="s">
        <v>501</v>
      </c>
      <c r="Y371" s="92" t="s">
        <v>424</v>
      </c>
      <c r="Z371" s="92">
        <f t="shared" si="151"/>
        <v>1</v>
      </c>
      <c r="AA371" s="92" t="str">
        <f t="shared" si="136"/>
        <v>H49R15 - 1</v>
      </c>
      <c r="AB371" s="60">
        <f t="shared" si="144"/>
        <v>5</v>
      </c>
      <c r="AC371" s="60">
        <f t="shared" si="145"/>
        <v>5</v>
      </c>
      <c r="AD371" s="60" t="str">
        <f t="shared" si="143"/>
        <v>H49R15.</v>
      </c>
      <c r="AE371" s="60" t="str">
        <f t="shared" si="146"/>
        <v>H49R15</v>
      </c>
      <c r="AF371" s="68"/>
      <c r="AG371" s="68"/>
      <c r="AH371" s="68"/>
      <c r="AI371" s="15"/>
      <c r="AJ371" s="15"/>
      <c r="AK371" s="15"/>
      <c r="AL371" s="15"/>
      <c r="AM371" s="15"/>
      <c r="AN371" s="15"/>
      <c r="AO371" s="15"/>
    </row>
    <row r="372" spans="1:41" s="2" customFormat="1" ht="249.95" customHeight="1" x14ac:dyDescent="0.2">
      <c r="A372" s="79">
        <f>A371+1</f>
        <v>323</v>
      </c>
      <c r="B372" s="90">
        <v>371</v>
      </c>
      <c r="C372" s="109" t="s">
        <v>2528</v>
      </c>
      <c r="D372" s="109" t="s">
        <v>205</v>
      </c>
      <c r="E372" s="95" t="s">
        <v>1792</v>
      </c>
      <c r="F372" s="115" t="s">
        <v>206</v>
      </c>
      <c r="G372" s="103" t="s">
        <v>1789</v>
      </c>
      <c r="H372" s="103" t="s">
        <v>1788</v>
      </c>
      <c r="I372" s="105" t="s">
        <v>8</v>
      </c>
      <c r="J372" s="90">
        <v>1</v>
      </c>
      <c r="K372" s="86">
        <v>43040</v>
      </c>
      <c r="L372" s="86">
        <v>43099</v>
      </c>
      <c r="M372" s="117">
        <f t="shared" si="147"/>
        <v>8.4285714285714288</v>
      </c>
      <c r="N372" s="79" t="s">
        <v>1715</v>
      </c>
      <c r="O372" s="85">
        <v>0.5</v>
      </c>
      <c r="P372" s="79"/>
      <c r="Q372" s="88">
        <f t="shared" si="137"/>
        <v>50</v>
      </c>
      <c r="R372" s="89">
        <f t="shared" si="138"/>
        <v>4.2142857142857144</v>
      </c>
      <c r="S372" s="89">
        <f t="shared" si="139"/>
        <v>4.2142857142857144</v>
      </c>
      <c r="T372" s="89">
        <f t="shared" si="140"/>
        <v>8.4285714285714288</v>
      </c>
      <c r="U372" s="90" t="str">
        <f t="shared" si="142"/>
        <v>NO</v>
      </c>
      <c r="V372" s="91" t="str">
        <f t="shared" si="141"/>
        <v>VENCIDO</v>
      </c>
      <c r="W372" s="91" t="str">
        <f t="shared" si="150"/>
        <v>VENCIDO</v>
      </c>
      <c r="X372" s="92" t="s">
        <v>501</v>
      </c>
      <c r="Y372" s="92" t="s">
        <v>425</v>
      </c>
      <c r="Z372" s="92">
        <f t="shared" si="151"/>
        <v>1</v>
      </c>
      <c r="AA372" s="92" t="str">
        <f t="shared" si="136"/>
        <v>H50R15 - 1</v>
      </c>
      <c r="AB372" s="60">
        <f t="shared" si="144"/>
        <v>1</v>
      </c>
      <c r="AC372" s="60">
        <f t="shared" si="145"/>
        <v>1</v>
      </c>
      <c r="AD372" s="60" t="str">
        <f t="shared" si="143"/>
        <v>H50R15.</v>
      </c>
      <c r="AE372" s="60" t="str">
        <f t="shared" si="146"/>
        <v>H50R15</v>
      </c>
      <c r="AF372" s="68"/>
      <c r="AG372" s="68"/>
      <c r="AH372" s="68"/>
      <c r="AI372" s="15"/>
      <c r="AJ372" s="15"/>
      <c r="AK372" s="15"/>
      <c r="AL372" s="15"/>
      <c r="AM372" s="15"/>
      <c r="AN372" s="15"/>
      <c r="AO372" s="15"/>
    </row>
    <row r="373" spans="1:41" s="2" customFormat="1" ht="249.95" customHeight="1" x14ac:dyDescent="0.2">
      <c r="A373" s="79">
        <f t="shared" si="149"/>
        <v>324</v>
      </c>
      <c r="B373" s="90">
        <v>372</v>
      </c>
      <c r="C373" s="109" t="s">
        <v>2528</v>
      </c>
      <c r="D373" s="109" t="s">
        <v>143</v>
      </c>
      <c r="E373" s="95" t="s">
        <v>1957</v>
      </c>
      <c r="F373" s="115" t="s">
        <v>1793</v>
      </c>
      <c r="G373" s="115" t="s">
        <v>1790</v>
      </c>
      <c r="H373" s="115" t="s">
        <v>1791</v>
      </c>
      <c r="I373" s="118" t="s">
        <v>61</v>
      </c>
      <c r="J373" s="90">
        <v>3</v>
      </c>
      <c r="K373" s="116">
        <v>43040</v>
      </c>
      <c r="L373" s="116">
        <v>43342</v>
      </c>
      <c r="M373" s="117">
        <f t="shared" si="147"/>
        <v>43.142857142857146</v>
      </c>
      <c r="N373" s="79" t="s">
        <v>1715</v>
      </c>
      <c r="O373" s="85">
        <v>0</v>
      </c>
      <c r="P373" s="79"/>
      <c r="Q373" s="88">
        <f t="shared" si="137"/>
        <v>0</v>
      </c>
      <c r="R373" s="89">
        <f t="shared" si="138"/>
        <v>0</v>
      </c>
      <c r="S373" s="89">
        <f t="shared" si="139"/>
        <v>0</v>
      </c>
      <c r="T373" s="89">
        <f t="shared" si="140"/>
        <v>43.142857142857146</v>
      </c>
      <c r="U373" s="90" t="str">
        <f t="shared" si="142"/>
        <v>NO</v>
      </c>
      <c r="V373" s="91" t="str">
        <f t="shared" si="141"/>
        <v>VENCIDO</v>
      </c>
      <c r="W373" s="91" t="str">
        <f t="shared" si="150"/>
        <v>VENCIDO</v>
      </c>
      <c r="X373" s="92" t="s">
        <v>501</v>
      </c>
      <c r="Y373" s="92" t="s">
        <v>426</v>
      </c>
      <c r="Z373" s="92">
        <f t="shared" si="151"/>
        <v>1</v>
      </c>
      <c r="AA373" s="92" t="str">
        <f t="shared" si="136"/>
        <v>H51R15 - 1</v>
      </c>
      <c r="AB373" s="60">
        <f t="shared" si="144"/>
        <v>1</v>
      </c>
      <c r="AC373" s="60">
        <f t="shared" si="145"/>
        <v>1</v>
      </c>
      <c r="AD373" s="60" t="str">
        <f t="shared" si="143"/>
        <v>H51R15.</v>
      </c>
      <c r="AE373" s="60" t="str">
        <f t="shared" si="146"/>
        <v>H51R15</v>
      </c>
      <c r="AF373" s="68"/>
      <c r="AG373" s="68"/>
      <c r="AH373" s="68"/>
      <c r="AI373" s="15"/>
      <c r="AJ373" s="15"/>
      <c r="AK373" s="15"/>
      <c r="AL373" s="15"/>
      <c r="AM373" s="15"/>
      <c r="AN373" s="15"/>
      <c r="AO373" s="15"/>
    </row>
    <row r="374" spans="1:41" s="2" customFormat="1" ht="249.95" customHeight="1" x14ac:dyDescent="0.2">
      <c r="A374" s="79">
        <f>A373+1</f>
        <v>325</v>
      </c>
      <c r="B374" s="90">
        <v>373</v>
      </c>
      <c r="C374" s="109" t="s">
        <v>2569</v>
      </c>
      <c r="D374" s="109" t="s">
        <v>207</v>
      </c>
      <c r="E374" s="95" t="s">
        <v>1078</v>
      </c>
      <c r="F374" s="115" t="s">
        <v>208</v>
      </c>
      <c r="G374" s="115" t="s">
        <v>1075</v>
      </c>
      <c r="H374" s="115" t="s">
        <v>1076</v>
      </c>
      <c r="I374" s="118" t="s">
        <v>1077</v>
      </c>
      <c r="J374" s="90">
        <v>3</v>
      </c>
      <c r="K374" s="116">
        <v>43040</v>
      </c>
      <c r="L374" s="116">
        <v>43342</v>
      </c>
      <c r="M374" s="117">
        <f t="shared" si="147"/>
        <v>43.142857142857146</v>
      </c>
      <c r="N374" s="79" t="s">
        <v>1038</v>
      </c>
      <c r="O374" s="85">
        <v>3</v>
      </c>
      <c r="P374" s="79"/>
      <c r="Q374" s="88">
        <f t="shared" si="137"/>
        <v>100</v>
      </c>
      <c r="R374" s="89">
        <f t="shared" si="138"/>
        <v>43.142857142857146</v>
      </c>
      <c r="S374" s="89">
        <f t="shared" si="139"/>
        <v>43.142857142857146</v>
      </c>
      <c r="T374" s="89">
        <f t="shared" si="140"/>
        <v>43.142857142857146</v>
      </c>
      <c r="U374" s="90" t="str">
        <f t="shared" si="142"/>
        <v>SI</v>
      </c>
      <c r="V374" s="91" t="str">
        <f t="shared" si="141"/>
        <v>CUMPLIDO</v>
      </c>
      <c r="W374" s="91" t="str">
        <f t="shared" si="150"/>
        <v>CUMPLIDO</v>
      </c>
      <c r="X374" s="92" t="s">
        <v>501</v>
      </c>
      <c r="Y374" s="92" t="s">
        <v>427</v>
      </c>
      <c r="Z374" s="92">
        <f t="shared" si="151"/>
        <v>1</v>
      </c>
      <c r="AA374" s="92" t="str">
        <f t="shared" si="136"/>
        <v>H52R15 - 1</v>
      </c>
      <c r="AB374" s="60">
        <f t="shared" si="144"/>
        <v>5</v>
      </c>
      <c r="AC374" s="60">
        <f t="shared" si="145"/>
        <v>5</v>
      </c>
      <c r="AD374" s="60" t="str">
        <f t="shared" si="143"/>
        <v>H52R15.</v>
      </c>
      <c r="AE374" s="60" t="str">
        <f t="shared" si="146"/>
        <v>H52R15</v>
      </c>
      <c r="AF374" s="68"/>
      <c r="AG374" s="68"/>
      <c r="AH374" s="68"/>
      <c r="AI374" s="15"/>
      <c r="AJ374" s="15"/>
      <c r="AK374" s="15"/>
      <c r="AL374" s="15"/>
      <c r="AM374" s="15"/>
      <c r="AN374" s="15"/>
      <c r="AO374" s="15"/>
    </row>
    <row r="375" spans="1:41" s="2" customFormat="1" ht="249.95" customHeight="1" x14ac:dyDescent="0.2">
      <c r="A375" s="79">
        <f t="shared" si="149"/>
        <v>326</v>
      </c>
      <c r="B375" s="90">
        <v>374</v>
      </c>
      <c r="C375" s="109" t="s">
        <v>2528</v>
      </c>
      <c r="D375" s="109" t="s">
        <v>33</v>
      </c>
      <c r="E375" s="95" t="s">
        <v>209</v>
      </c>
      <c r="F375" s="115" t="s">
        <v>210</v>
      </c>
      <c r="G375" s="102" t="s">
        <v>882</v>
      </c>
      <c r="H375" s="102" t="s">
        <v>883</v>
      </c>
      <c r="I375" s="132" t="s">
        <v>61</v>
      </c>
      <c r="J375" s="132">
        <v>3</v>
      </c>
      <c r="K375" s="110">
        <v>43040</v>
      </c>
      <c r="L375" s="110">
        <v>43342</v>
      </c>
      <c r="M375" s="117">
        <f t="shared" si="147"/>
        <v>43.142857142857146</v>
      </c>
      <c r="N375" s="79" t="s">
        <v>23</v>
      </c>
      <c r="O375" s="85">
        <v>3</v>
      </c>
      <c r="P375" s="79"/>
      <c r="Q375" s="88">
        <f t="shared" si="137"/>
        <v>100</v>
      </c>
      <c r="R375" s="89">
        <f t="shared" si="138"/>
        <v>43.142857142857146</v>
      </c>
      <c r="S375" s="89">
        <f t="shared" si="139"/>
        <v>43.142857142857146</v>
      </c>
      <c r="T375" s="89">
        <f t="shared" si="140"/>
        <v>43.142857142857146</v>
      </c>
      <c r="U375" s="90" t="str">
        <f t="shared" si="142"/>
        <v>SI</v>
      </c>
      <c r="V375" s="91" t="str">
        <f t="shared" si="141"/>
        <v>CUMPLIDO</v>
      </c>
      <c r="W375" s="91" t="str">
        <f t="shared" si="150"/>
        <v>CUMPLIDO</v>
      </c>
      <c r="X375" s="92" t="s">
        <v>501</v>
      </c>
      <c r="Y375" s="92" t="s">
        <v>428</v>
      </c>
      <c r="Z375" s="92">
        <f t="shared" si="151"/>
        <v>1</v>
      </c>
      <c r="AA375" s="92" t="str">
        <f t="shared" si="136"/>
        <v>H53R15 - 1</v>
      </c>
      <c r="AB375" s="60">
        <f t="shared" si="144"/>
        <v>5</v>
      </c>
      <c r="AC375" s="60">
        <f t="shared" si="145"/>
        <v>5</v>
      </c>
      <c r="AD375" s="60" t="str">
        <f t="shared" si="143"/>
        <v>H53R15</v>
      </c>
      <c r="AE375" s="60" t="str">
        <f t="shared" si="146"/>
        <v>H53R15</v>
      </c>
      <c r="AF375" s="68"/>
      <c r="AG375" s="68"/>
      <c r="AH375" s="68"/>
      <c r="AI375" s="15"/>
      <c r="AJ375" s="15"/>
      <c r="AK375" s="15"/>
      <c r="AL375" s="15"/>
      <c r="AM375" s="15"/>
      <c r="AN375" s="15"/>
      <c r="AO375" s="15"/>
    </row>
    <row r="376" spans="1:41" s="2" customFormat="1" ht="249.95" customHeight="1" x14ac:dyDescent="0.2">
      <c r="A376" s="79">
        <f t="shared" si="149"/>
        <v>327</v>
      </c>
      <c r="B376" s="90">
        <v>375</v>
      </c>
      <c r="C376" s="109" t="s">
        <v>2528</v>
      </c>
      <c r="D376" s="109" t="s">
        <v>20</v>
      </c>
      <c r="E376" s="95" t="s">
        <v>2495</v>
      </c>
      <c r="F376" s="115" t="s">
        <v>211</v>
      </c>
      <c r="G376" s="115" t="s">
        <v>1652</v>
      </c>
      <c r="H376" s="115" t="s">
        <v>1651</v>
      </c>
      <c r="I376" s="118" t="s">
        <v>1650</v>
      </c>
      <c r="J376" s="90">
        <v>2</v>
      </c>
      <c r="K376" s="116">
        <v>43040</v>
      </c>
      <c r="L376" s="116">
        <v>43099</v>
      </c>
      <c r="M376" s="117">
        <f t="shared" si="147"/>
        <v>8.4285714285714288</v>
      </c>
      <c r="N376" s="79" t="s">
        <v>1482</v>
      </c>
      <c r="O376" s="85">
        <v>2</v>
      </c>
      <c r="P376" s="79"/>
      <c r="Q376" s="88">
        <f t="shared" si="137"/>
        <v>100</v>
      </c>
      <c r="R376" s="89">
        <f t="shared" si="138"/>
        <v>8.4285714285714288</v>
      </c>
      <c r="S376" s="89">
        <f t="shared" si="139"/>
        <v>8.4285714285714288</v>
      </c>
      <c r="T376" s="89">
        <f t="shared" si="140"/>
        <v>8.4285714285714288</v>
      </c>
      <c r="U376" s="90" t="str">
        <f t="shared" si="142"/>
        <v>SI</v>
      </c>
      <c r="V376" s="91" t="str">
        <f t="shared" si="141"/>
        <v>CUMPLIDO</v>
      </c>
      <c r="W376" s="91" t="str">
        <f t="shared" si="150"/>
        <v>CUMPLIDO</v>
      </c>
      <c r="X376" s="92" t="s">
        <v>501</v>
      </c>
      <c r="Y376" s="92" t="s">
        <v>429</v>
      </c>
      <c r="Z376" s="92">
        <f t="shared" si="151"/>
        <v>1</v>
      </c>
      <c r="AA376" s="92" t="str">
        <f t="shared" si="136"/>
        <v>H54R15 - 1</v>
      </c>
      <c r="AB376" s="60">
        <f t="shared" si="144"/>
        <v>5</v>
      </c>
      <c r="AC376" s="60">
        <f t="shared" si="145"/>
        <v>5</v>
      </c>
      <c r="AD376" s="60" t="str">
        <f t="shared" si="143"/>
        <v>H54R15.</v>
      </c>
      <c r="AE376" s="60" t="str">
        <f t="shared" si="146"/>
        <v>H54R15</v>
      </c>
      <c r="AF376" s="68"/>
      <c r="AG376" s="68"/>
      <c r="AH376" s="68"/>
      <c r="AI376" s="15"/>
      <c r="AJ376" s="15"/>
      <c r="AK376" s="15"/>
      <c r="AL376" s="15"/>
      <c r="AM376" s="15"/>
      <c r="AN376" s="15"/>
      <c r="AO376" s="15"/>
    </row>
    <row r="377" spans="1:41" s="2" customFormat="1" ht="249.95" customHeight="1" x14ac:dyDescent="0.2">
      <c r="A377" s="79">
        <f>A376+1</f>
        <v>328</v>
      </c>
      <c r="B377" s="90">
        <v>376</v>
      </c>
      <c r="C377" s="109" t="s">
        <v>2528</v>
      </c>
      <c r="D377" s="109" t="s">
        <v>20</v>
      </c>
      <c r="E377" s="95" t="s">
        <v>1797</v>
      </c>
      <c r="F377" s="115" t="s">
        <v>1796</v>
      </c>
      <c r="G377" s="115" t="s">
        <v>1794</v>
      </c>
      <c r="H377" s="115" t="s">
        <v>1795</v>
      </c>
      <c r="I377" s="118" t="s">
        <v>1754</v>
      </c>
      <c r="J377" s="90">
        <v>1</v>
      </c>
      <c r="K377" s="116">
        <v>43040</v>
      </c>
      <c r="L377" s="116">
        <v>43099</v>
      </c>
      <c r="M377" s="117">
        <f t="shared" si="147"/>
        <v>8.4285714285714288</v>
      </c>
      <c r="N377" s="79" t="s">
        <v>1715</v>
      </c>
      <c r="O377" s="85">
        <v>1</v>
      </c>
      <c r="P377" s="79"/>
      <c r="Q377" s="88">
        <f t="shared" si="137"/>
        <v>100</v>
      </c>
      <c r="R377" s="89">
        <f t="shared" si="138"/>
        <v>8.4285714285714288</v>
      </c>
      <c r="S377" s="89">
        <f t="shared" si="139"/>
        <v>8.4285714285714288</v>
      </c>
      <c r="T377" s="89">
        <f t="shared" si="140"/>
        <v>8.4285714285714288</v>
      </c>
      <c r="U377" s="90" t="str">
        <f t="shared" si="142"/>
        <v>SI</v>
      </c>
      <c r="V377" s="91" t="str">
        <f t="shared" si="141"/>
        <v>CUMPLIDO</v>
      </c>
      <c r="W377" s="91" t="str">
        <f t="shared" si="150"/>
        <v>CUMPLIDO</v>
      </c>
      <c r="X377" s="92" t="s">
        <v>501</v>
      </c>
      <c r="Y377" s="92" t="s">
        <v>430</v>
      </c>
      <c r="Z377" s="92">
        <f t="shared" si="151"/>
        <v>1</v>
      </c>
      <c r="AA377" s="92" t="str">
        <f t="shared" si="136"/>
        <v>H55R15 - 1</v>
      </c>
      <c r="AB377" s="60">
        <f t="shared" si="144"/>
        <v>5</v>
      </c>
      <c r="AC377" s="60">
        <f t="shared" si="145"/>
        <v>5</v>
      </c>
      <c r="AD377" s="60" t="str">
        <f t="shared" si="143"/>
        <v>H55R15.</v>
      </c>
      <c r="AE377" s="60" t="str">
        <f t="shared" si="146"/>
        <v>H55R15</v>
      </c>
      <c r="AF377" s="68"/>
      <c r="AG377" s="68"/>
      <c r="AH377" s="68"/>
      <c r="AI377" s="15"/>
      <c r="AJ377" s="15"/>
      <c r="AK377" s="15"/>
      <c r="AL377" s="15"/>
      <c r="AM377" s="15"/>
      <c r="AN377" s="15"/>
      <c r="AO377" s="15"/>
    </row>
    <row r="378" spans="1:41" s="2" customFormat="1" ht="249.95" customHeight="1" x14ac:dyDescent="0.2">
      <c r="A378" s="79">
        <f t="shared" si="149"/>
        <v>329</v>
      </c>
      <c r="B378" s="90">
        <v>377</v>
      </c>
      <c r="C378" s="109" t="s">
        <v>2527</v>
      </c>
      <c r="D378" s="109" t="s">
        <v>212</v>
      </c>
      <c r="E378" s="95" t="s">
        <v>1798</v>
      </c>
      <c r="F378" s="115" t="s">
        <v>213</v>
      </c>
      <c r="G378" s="115" t="s">
        <v>1869</v>
      </c>
      <c r="H378" s="115" t="s">
        <v>1871</v>
      </c>
      <c r="I378" s="118" t="s">
        <v>1870</v>
      </c>
      <c r="J378" s="90">
        <v>6</v>
      </c>
      <c r="K378" s="116">
        <v>43040</v>
      </c>
      <c r="L378" s="116">
        <v>43251</v>
      </c>
      <c r="M378" s="117">
        <f t="shared" si="147"/>
        <v>30.142857142857142</v>
      </c>
      <c r="N378" s="79" t="s">
        <v>1237</v>
      </c>
      <c r="O378" s="85">
        <v>6</v>
      </c>
      <c r="P378" s="79"/>
      <c r="Q378" s="88">
        <f t="shared" si="137"/>
        <v>100</v>
      </c>
      <c r="R378" s="89">
        <f t="shared" si="138"/>
        <v>30.142857142857142</v>
      </c>
      <c r="S378" s="89">
        <f t="shared" si="139"/>
        <v>30.142857142857142</v>
      </c>
      <c r="T378" s="89">
        <f t="shared" si="140"/>
        <v>30.142857142857142</v>
      </c>
      <c r="U378" s="90" t="str">
        <f t="shared" si="142"/>
        <v>SI</v>
      </c>
      <c r="V378" s="91" t="str">
        <f t="shared" si="141"/>
        <v>CUMPLIDO</v>
      </c>
      <c r="W378" s="91" t="str">
        <f t="shared" si="150"/>
        <v>CUMPLIDO</v>
      </c>
      <c r="X378" s="92" t="s">
        <v>501</v>
      </c>
      <c r="Y378" s="92" t="s">
        <v>431</v>
      </c>
      <c r="Z378" s="92">
        <f t="shared" si="151"/>
        <v>1</v>
      </c>
      <c r="AA378" s="92" t="str">
        <f t="shared" ref="AA378:AA439" si="152">CONCATENATE(Y378," - ",Z378)</f>
        <v>H56R15 - 1</v>
      </c>
      <c r="AB378" s="60">
        <f t="shared" si="144"/>
        <v>5</v>
      </c>
      <c r="AC378" s="60">
        <f t="shared" si="145"/>
        <v>5</v>
      </c>
      <c r="AD378" s="60" t="str">
        <f t="shared" si="143"/>
        <v>H56R15.</v>
      </c>
      <c r="AE378" s="60" t="str">
        <f t="shared" si="146"/>
        <v>H56R15</v>
      </c>
      <c r="AF378" s="68"/>
      <c r="AG378" s="68"/>
      <c r="AH378" s="68"/>
      <c r="AI378" s="15"/>
      <c r="AJ378" s="15"/>
      <c r="AK378" s="15"/>
      <c r="AL378" s="15"/>
      <c r="AM378" s="15"/>
      <c r="AN378" s="15"/>
      <c r="AO378" s="15"/>
    </row>
    <row r="379" spans="1:41" s="2" customFormat="1" ht="249.95" customHeight="1" x14ac:dyDescent="0.2">
      <c r="A379" s="79">
        <f>A378+1</f>
        <v>330</v>
      </c>
      <c r="B379" s="90">
        <v>378</v>
      </c>
      <c r="C379" s="109" t="s">
        <v>2559</v>
      </c>
      <c r="D379" s="109" t="s">
        <v>123</v>
      </c>
      <c r="E379" s="95" t="s">
        <v>1084</v>
      </c>
      <c r="F379" s="115" t="s">
        <v>214</v>
      </c>
      <c r="G379" s="115" t="s">
        <v>1079</v>
      </c>
      <c r="H379" s="115" t="s">
        <v>1080</v>
      </c>
      <c r="I379" s="118" t="s">
        <v>1050</v>
      </c>
      <c r="J379" s="90">
        <v>3</v>
      </c>
      <c r="K379" s="116">
        <v>43040</v>
      </c>
      <c r="L379" s="116">
        <v>43403</v>
      </c>
      <c r="M379" s="117">
        <f t="shared" si="147"/>
        <v>51.857142857142854</v>
      </c>
      <c r="N379" s="79" t="s">
        <v>1038</v>
      </c>
      <c r="O379" s="85">
        <v>3</v>
      </c>
      <c r="P379" s="105" t="s">
        <v>2619</v>
      </c>
      <c r="Q379" s="88">
        <f t="shared" si="137"/>
        <v>100</v>
      </c>
      <c r="R379" s="89">
        <f t="shared" si="138"/>
        <v>51.857142857142854</v>
      </c>
      <c r="S379" s="89">
        <f t="shared" si="139"/>
        <v>51.857142857142854</v>
      </c>
      <c r="T379" s="89">
        <f t="shared" si="140"/>
        <v>51.857142857142854</v>
      </c>
      <c r="U379" s="90" t="str">
        <f t="shared" si="142"/>
        <v>SI</v>
      </c>
      <c r="V379" s="91" t="str">
        <f t="shared" si="141"/>
        <v>CUMPLIDO</v>
      </c>
      <c r="W379" s="91" t="str">
        <f t="shared" si="150"/>
        <v>CUMPLIDO</v>
      </c>
      <c r="X379" s="92" t="s">
        <v>501</v>
      </c>
      <c r="Y379" s="92" t="s">
        <v>432</v>
      </c>
      <c r="Z379" s="92">
        <f t="shared" si="151"/>
        <v>1</v>
      </c>
      <c r="AA379" s="92" t="str">
        <f t="shared" si="152"/>
        <v>H57R15 - 1</v>
      </c>
      <c r="AB379" s="60">
        <f t="shared" si="144"/>
        <v>5</v>
      </c>
      <c r="AC379" s="60">
        <f t="shared" si="145"/>
        <v>5</v>
      </c>
      <c r="AD379" s="60" t="str">
        <f t="shared" si="143"/>
        <v>H57R15.</v>
      </c>
      <c r="AE379" s="60" t="str">
        <f t="shared" si="146"/>
        <v>H57R15</v>
      </c>
      <c r="AF379" s="68"/>
      <c r="AG379" s="68"/>
      <c r="AH379" s="68" t="s">
        <v>562</v>
      </c>
      <c r="AI379" s="15"/>
      <c r="AJ379" s="15"/>
      <c r="AK379" s="15"/>
      <c r="AL379" s="15"/>
      <c r="AM379" s="15"/>
      <c r="AN379" s="15"/>
      <c r="AO379" s="15"/>
    </row>
    <row r="380" spans="1:41" s="2" customFormat="1" ht="249.95" customHeight="1" x14ac:dyDescent="0.2">
      <c r="A380" s="79">
        <f t="shared" si="149"/>
        <v>331</v>
      </c>
      <c r="B380" s="90">
        <v>379</v>
      </c>
      <c r="C380" s="109" t="s">
        <v>2528</v>
      </c>
      <c r="D380" s="109" t="s">
        <v>26</v>
      </c>
      <c r="E380" s="95" t="s">
        <v>215</v>
      </c>
      <c r="F380" s="115" t="s">
        <v>216</v>
      </c>
      <c r="G380" s="115" t="s">
        <v>1081</v>
      </c>
      <c r="H380" s="115" t="s">
        <v>1082</v>
      </c>
      <c r="I380" s="118" t="s">
        <v>1083</v>
      </c>
      <c r="J380" s="90">
        <v>10</v>
      </c>
      <c r="K380" s="116">
        <v>43049</v>
      </c>
      <c r="L380" s="116">
        <v>43099</v>
      </c>
      <c r="M380" s="117">
        <f t="shared" si="147"/>
        <v>7.1428571428571432</v>
      </c>
      <c r="N380" s="79" t="s">
        <v>1038</v>
      </c>
      <c r="O380" s="79">
        <v>8</v>
      </c>
      <c r="P380" s="136">
        <v>2</v>
      </c>
      <c r="Q380" s="88">
        <f t="shared" si="137"/>
        <v>80</v>
      </c>
      <c r="R380" s="89">
        <f t="shared" si="138"/>
        <v>5.7142857142857144</v>
      </c>
      <c r="S380" s="89">
        <f t="shared" si="139"/>
        <v>5.7142857142857144</v>
      </c>
      <c r="T380" s="89">
        <f t="shared" si="140"/>
        <v>7.1428571428571432</v>
      </c>
      <c r="U380" s="90" t="str">
        <f t="shared" si="142"/>
        <v>NO</v>
      </c>
      <c r="V380" s="91" t="str">
        <f t="shared" si="141"/>
        <v>VENCIDO</v>
      </c>
      <c r="W380" s="91" t="str">
        <f t="shared" si="150"/>
        <v>VENCIDO</v>
      </c>
      <c r="X380" s="92" t="s">
        <v>501</v>
      </c>
      <c r="Y380" s="92" t="s">
        <v>433</v>
      </c>
      <c r="Z380" s="92">
        <f t="shared" si="151"/>
        <v>1</v>
      </c>
      <c r="AA380" s="92" t="str">
        <f t="shared" si="152"/>
        <v>H58R15 - 1</v>
      </c>
      <c r="AB380" s="60">
        <f t="shared" si="144"/>
        <v>1</v>
      </c>
      <c r="AC380" s="60">
        <f t="shared" si="145"/>
        <v>1</v>
      </c>
      <c r="AD380" s="60" t="str">
        <f t="shared" si="143"/>
        <v>H58R15.</v>
      </c>
      <c r="AE380" s="60" t="str">
        <f t="shared" si="146"/>
        <v>H58R15</v>
      </c>
      <c r="AF380" s="68"/>
      <c r="AG380" s="68"/>
      <c r="AH380" s="68"/>
      <c r="AI380" s="15"/>
      <c r="AJ380" s="15"/>
      <c r="AK380" s="15"/>
      <c r="AL380" s="15"/>
      <c r="AM380" s="15"/>
      <c r="AN380" s="15"/>
      <c r="AO380" s="15"/>
    </row>
    <row r="381" spans="1:41" s="2" customFormat="1" ht="249.95" customHeight="1" x14ac:dyDescent="0.2">
      <c r="A381" s="79">
        <f>A380+1</f>
        <v>332</v>
      </c>
      <c r="B381" s="90">
        <v>380</v>
      </c>
      <c r="C381" s="109" t="s">
        <v>2559</v>
      </c>
      <c r="D381" s="109" t="s">
        <v>143</v>
      </c>
      <c r="E381" s="95" t="s">
        <v>2548</v>
      </c>
      <c r="F381" s="115" t="s">
        <v>217</v>
      </c>
      <c r="G381" s="115" t="s">
        <v>1799</v>
      </c>
      <c r="H381" s="115" t="s">
        <v>1800</v>
      </c>
      <c r="I381" s="118" t="s">
        <v>1801</v>
      </c>
      <c r="J381" s="90">
        <v>1</v>
      </c>
      <c r="K381" s="116">
        <v>43040</v>
      </c>
      <c r="L381" s="116">
        <v>43099</v>
      </c>
      <c r="M381" s="117">
        <f t="shared" si="147"/>
        <v>8.4285714285714288</v>
      </c>
      <c r="N381" s="79" t="s">
        <v>1715</v>
      </c>
      <c r="O381" s="85">
        <v>1</v>
      </c>
      <c r="P381" s="79"/>
      <c r="Q381" s="88">
        <f t="shared" si="137"/>
        <v>100</v>
      </c>
      <c r="R381" s="89">
        <f t="shared" si="138"/>
        <v>8.4285714285714288</v>
      </c>
      <c r="S381" s="89">
        <f t="shared" si="139"/>
        <v>8.4285714285714288</v>
      </c>
      <c r="T381" s="89">
        <f t="shared" si="140"/>
        <v>8.4285714285714288</v>
      </c>
      <c r="U381" s="90" t="str">
        <f t="shared" si="142"/>
        <v>SI</v>
      </c>
      <c r="V381" s="91" t="str">
        <f t="shared" si="141"/>
        <v>CUMPLIDO</v>
      </c>
      <c r="W381" s="91" t="str">
        <f t="shared" si="150"/>
        <v>CUMPLIDO</v>
      </c>
      <c r="X381" s="92" t="s">
        <v>501</v>
      </c>
      <c r="Y381" s="92" t="s">
        <v>434</v>
      </c>
      <c r="Z381" s="92">
        <f t="shared" si="151"/>
        <v>1</v>
      </c>
      <c r="AA381" s="92" t="str">
        <f t="shared" si="152"/>
        <v>H59R15 - 1</v>
      </c>
      <c r="AB381" s="60">
        <f t="shared" si="144"/>
        <v>5</v>
      </c>
      <c r="AC381" s="60">
        <f t="shared" si="145"/>
        <v>5</v>
      </c>
      <c r="AD381" s="60" t="str">
        <f t="shared" si="143"/>
        <v>H59R15.</v>
      </c>
      <c r="AE381" s="60" t="str">
        <f t="shared" si="146"/>
        <v>H59R15</v>
      </c>
      <c r="AF381" s="68"/>
      <c r="AG381" s="68"/>
      <c r="AH381" s="68"/>
      <c r="AI381" s="15"/>
      <c r="AJ381" s="15"/>
      <c r="AK381" s="15"/>
      <c r="AL381" s="15"/>
      <c r="AM381" s="15"/>
      <c r="AN381" s="15"/>
      <c r="AO381" s="15"/>
    </row>
    <row r="382" spans="1:41" s="2" customFormat="1" ht="249.95" customHeight="1" x14ac:dyDescent="0.2">
      <c r="A382" s="79">
        <f t="shared" si="149"/>
        <v>333</v>
      </c>
      <c r="B382" s="90">
        <v>381</v>
      </c>
      <c r="C382" s="109" t="s">
        <v>2566</v>
      </c>
      <c r="D382" s="109" t="s">
        <v>218</v>
      </c>
      <c r="E382" s="95" t="s">
        <v>2496</v>
      </c>
      <c r="F382" s="115" t="s">
        <v>219</v>
      </c>
      <c r="G382" s="115" t="s">
        <v>981</v>
      </c>
      <c r="H382" s="115" t="s">
        <v>982</v>
      </c>
      <c r="I382" s="118" t="s">
        <v>983</v>
      </c>
      <c r="J382" s="90">
        <v>8</v>
      </c>
      <c r="K382" s="116">
        <v>43040</v>
      </c>
      <c r="L382" s="116">
        <v>43403</v>
      </c>
      <c r="M382" s="117">
        <f t="shared" si="147"/>
        <v>51.857142857142854</v>
      </c>
      <c r="N382" s="79" t="s">
        <v>966</v>
      </c>
      <c r="O382" s="85">
        <v>0</v>
      </c>
      <c r="P382" s="79"/>
      <c r="Q382" s="88">
        <f t="shared" si="137"/>
        <v>0</v>
      </c>
      <c r="R382" s="89">
        <f t="shared" si="138"/>
        <v>0</v>
      </c>
      <c r="S382" s="89">
        <f t="shared" si="139"/>
        <v>0</v>
      </c>
      <c r="T382" s="89">
        <f t="shared" si="140"/>
        <v>51.857142857142854</v>
      </c>
      <c r="U382" s="90" t="str">
        <f t="shared" si="142"/>
        <v>NO</v>
      </c>
      <c r="V382" s="91" t="str">
        <f t="shared" si="141"/>
        <v>VENCIDO</v>
      </c>
      <c r="W382" s="91" t="str">
        <f t="shared" si="150"/>
        <v>VENCIDO</v>
      </c>
      <c r="X382" s="92" t="s">
        <v>501</v>
      </c>
      <c r="Y382" s="92" t="s">
        <v>435</v>
      </c>
      <c r="Z382" s="92">
        <f t="shared" si="151"/>
        <v>1</v>
      </c>
      <c r="AA382" s="92" t="str">
        <f t="shared" si="152"/>
        <v>H60R15 - 1</v>
      </c>
      <c r="AB382" s="60">
        <f t="shared" si="144"/>
        <v>1</v>
      </c>
      <c r="AC382" s="60">
        <f t="shared" si="145"/>
        <v>1</v>
      </c>
      <c r="AD382" s="60" t="str">
        <f t="shared" si="143"/>
        <v>H60R15.</v>
      </c>
      <c r="AE382" s="60" t="str">
        <f t="shared" si="146"/>
        <v>H60R15</v>
      </c>
      <c r="AF382" s="68"/>
      <c r="AG382" s="68"/>
      <c r="AH382" s="68"/>
      <c r="AI382" s="15"/>
      <c r="AJ382" s="15"/>
      <c r="AK382" s="15"/>
      <c r="AL382" s="15"/>
      <c r="AM382" s="15"/>
      <c r="AN382" s="15"/>
      <c r="AO382" s="15"/>
    </row>
    <row r="383" spans="1:41" s="2" customFormat="1" ht="249.95" customHeight="1" x14ac:dyDescent="0.2">
      <c r="A383" s="79">
        <f>A382+1</f>
        <v>334</v>
      </c>
      <c r="B383" s="90">
        <v>382</v>
      </c>
      <c r="C383" s="109" t="s">
        <v>2535</v>
      </c>
      <c r="D383" s="109" t="s">
        <v>212</v>
      </c>
      <c r="E383" s="95" t="s">
        <v>2497</v>
      </c>
      <c r="F383" s="115" t="s">
        <v>220</v>
      </c>
      <c r="G383" s="115" t="s">
        <v>2013</v>
      </c>
      <c r="H383" s="115" t="s">
        <v>2014</v>
      </c>
      <c r="I383" s="118" t="s">
        <v>969</v>
      </c>
      <c r="J383" s="90">
        <v>16</v>
      </c>
      <c r="K383" s="116">
        <v>43040</v>
      </c>
      <c r="L383" s="116">
        <v>43403</v>
      </c>
      <c r="M383" s="117">
        <f t="shared" si="147"/>
        <v>51.857142857142854</v>
      </c>
      <c r="N383" s="79" t="s">
        <v>966</v>
      </c>
      <c r="O383" s="79">
        <v>1</v>
      </c>
      <c r="P383" s="79"/>
      <c r="Q383" s="88">
        <f t="shared" ref="Q383:Q444" si="153">IF(O383/J383&gt;1,100,+O383/J383*100)</f>
        <v>6.25</v>
      </c>
      <c r="R383" s="89">
        <f t="shared" ref="R383:R444" si="154">+M383*Q383/100</f>
        <v>3.2410714285714284</v>
      </c>
      <c r="S383" s="89">
        <f t="shared" ref="S383:S444" si="155">IF(L383&lt;=$AG$1,R383,0)</f>
        <v>3.2410714285714284</v>
      </c>
      <c r="T383" s="89">
        <f t="shared" ref="T383:T444" si="156">IF($AG$1&gt;=L383,M383,0)</f>
        <v>51.857142857142854</v>
      </c>
      <c r="U383" s="90" t="str">
        <f t="shared" si="142"/>
        <v>NO</v>
      </c>
      <c r="V383" s="91" t="str">
        <f t="shared" ref="V383:V444" si="157">IF(Q383=100,"CUMPLIDO",IF(L383-$AG$1&lt;0,"VENCIDO",IF(L383-$AG$1&lt;=30,"PRÓXIMO A VENCER",IF(Q383&gt;0,"CON AVANCE","EN TERMINO"))))</f>
        <v>VENCIDO</v>
      </c>
      <c r="W383" s="91" t="str">
        <f t="shared" si="150"/>
        <v>VENCIDO</v>
      </c>
      <c r="X383" s="92" t="s">
        <v>501</v>
      </c>
      <c r="Y383" s="92" t="s">
        <v>436</v>
      </c>
      <c r="Z383" s="92">
        <f t="shared" si="151"/>
        <v>1</v>
      </c>
      <c r="AA383" s="92" t="str">
        <f t="shared" si="152"/>
        <v>H61R15 - 1</v>
      </c>
      <c r="AB383" s="60">
        <f t="shared" si="144"/>
        <v>1</v>
      </c>
      <c r="AC383" s="60">
        <f t="shared" si="145"/>
        <v>1</v>
      </c>
      <c r="AD383" s="60" t="str">
        <f t="shared" si="143"/>
        <v>H61R15.</v>
      </c>
      <c r="AE383" s="60" t="str">
        <f t="shared" si="146"/>
        <v>H61R15</v>
      </c>
      <c r="AF383" s="68"/>
      <c r="AG383" s="68"/>
      <c r="AH383" s="68"/>
      <c r="AI383" s="15"/>
      <c r="AJ383" s="15"/>
      <c r="AK383" s="15"/>
      <c r="AL383" s="15"/>
      <c r="AM383" s="15"/>
      <c r="AN383" s="15"/>
      <c r="AO383" s="15"/>
    </row>
    <row r="384" spans="1:41" s="2" customFormat="1" ht="249.95" customHeight="1" x14ac:dyDescent="0.2">
      <c r="A384" s="79">
        <f t="shared" si="149"/>
        <v>335</v>
      </c>
      <c r="B384" s="90">
        <v>383</v>
      </c>
      <c r="C384" s="109" t="s">
        <v>2535</v>
      </c>
      <c r="D384" s="109" t="s">
        <v>143</v>
      </c>
      <c r="E384" s="95" t="s">
        <v>2498</v>
      </c>
      <c r="F384" s="115" t="s">
        <v>221</v>
      </c>
      <c r="G384" s="115" t="s">
        <v>2013</v>
      </c>
      <c r="H384" s="115" t="s">
        <v>2014</v>
      </c>
      <c r="I384" s="118" t="s">
        <v>984</v>
      </c>
      <c r="J384" s="137">
        <v>16</v>
      </c>
      <c r="K384" s="116">
        <v>43040</v>
      </c>
      <c r="L384" s="116">
        <v>43403</v>
      </c>
      <c r="M384" s="117">
        <f t="shared" si="147"/>
        <v>51.857142857142854</v>
      </c>
      <c r="N384" s="79" t="s">
        <v>966</v>
      </c>
      <c r="O384" s="79">
        <v>1</v>
      </c>
      <c r="P384" s="79"/>
      <c r="Q384" s="88">
        <f t="shared" si="153"/>
        <v>6.25</v>
      </c>
      <c r="R384" s="89">
        <f t="shared" si="154"/>
        <v>3.2410714285714284</v>
      </c>
      <c r="S384" s="89">
        <f t="shared" si="155"/>
        <v>3.2410714285714284</v>
      </c>
      <c r="T384" s="89">
        <f t="shared" si="156"/>
        <v>51.857142857142854</v>
      </c>
      <c r="U384" s="90" t="str">
        <f t="shared" ref="U384:U445" si="158">IF(W384="CUMPLIDO","SI","NO")</f>
        <v>NO</v>
      </c>
      <c r="V384" s="91" t="str">
        <f t="shared" si="157"/>
        <v>VENCIDO</v>
      </c>
      <c r="W384" s="91" t="str">
        <f t="shared" si="150"/>
        <v>VENCIDO</v>
      </c>
      <c r="X384" s="92" t="s">
        <v>501</v>
      </c>
      <c r="Y384" s="92" t="s">
        <v>437</v>
      </c>
      <c r="Z384" s="92">
        <f t="shared" si="151"/>
        <v>1</v>
      </c>
      <c r="AA384" s="92" t="str">
        <f t="shared" si="152"/>
        <v>H62R15 - 1</v>
      </c>
      <c r="AB384" s="60">
        <f t="shared" si="144"/>
        <v>1</v>
      </c>
      <c r="AC384" s="60">
        <f t="shared" si="145"/>
        <v>1</v>
      </c>
      <c r="AD384" s="60" t="str">
        <f t="shared" si="143"/>
        <v>H62R15.</v>
      </c>
      <c r="AE384" s="60" t="str">
        <f t="shared" si="146"/>
        <v>H62R15</v>
      </c>
      <c r="AF384" s="68"/>
      <c r="AG384" s="68"/>
      <c r="AH384" s="68"/>
      <c r="AI384" s="15"/>
      <c r="AJ384" s="15"/>
      <c r="AK384" s="15"/>
      <c r="AL384" s="15"/>
      <c r="AM384" s="15"/>
      <c r="AN384" s="15"/>
      <c r="AO384" s="15"/>
    </row>
    <row r="385" spans="1:41" s="2" customFormat="1" ht="345" customHeight="1" x14ac:dyDescent="0.2">
      <c r="A385" s="79">
        <f>A384+1</f>
        <v>336</v>
      </c>
      <c r="B385" s="90">
        <v>384</v>
      </c>
      <c r="C385" s="109" t="s">
        <v>2528</v>
      </c>
      <c r="D385" s="109" t="s">
        <v>143</v>
      </c>
      <c r="E385" s="95" t="s">
        <v>1376</v>
      </c>
      <c r="F385" s="115" t="s">
        <v>1379</v>
      </c>
      <c r="G385" s="115" t="s">
        <v>1377</v>
      </c>
      <c r="H385" s="115" t="s">
        <v>2015</v>
      </c>
      <c r="I385" s="118" t="s">
        <v>61</v>
      </c>
      <c r="J385" s="137">
        <v>4</v>
      </c>
      <c r="K385" s="116">
        <v>43040</v>
      </c>
      <c r="L385" s="116">
        <v>43403</v>
      </c>
      <c r="M385" s="117">
        <f t="shared" si="147"/>
        <v>51.857142857142854</v>
      </c>
      <c r="N385" s="79" t="s">
        <v>966</v>
      </c>
      <c r="O385" s="85">
        <v>2</v>
      </c>
      <c r="P385" s="79"/>
      <c r="Q385" s="88">
        <f t="shared" si="153"/>
        <v>50</v>
      </c>
      <c r="R385" s="89">
        <f t="shared" si="154"/>
        <v>25.928571428571427</v>
      </c>
      <c r="S385" s="89">
        <f t="shared" si="155"/>
        <v>25.928571428571427</v>
      </c>
      <c r="T385" s="89">
        <f t="shared" si="156"/>
        <v>51.857142857142854</v>
      </c>
      <c r="U385" s="90" t="str">
        <f t="shared" si="158"/>
        <v>NO</v>
      </c>
      <c r="V385" s="91" t="str">
        <f t="shared" si="157"/>
        <v>VENCIDO</v>
      </c>
      <c r="W385" s="91" t="str">
        <f t="shared" si="150"/>
        <v>VENCIDO</v>
      </c>
      <c r="X385" s="92" t="s">
        <v>501</v>
      </c>
      <c r="Y385" s="92" t="s">
        <v>438</v>
      </c>
      <c r="Z385" s="92">
        <f t="shared" si="151"/>
        <v>1</v>
      </c>
      <c r="AA385" s="92" t="str">
        <f t="shared" si="152"/>
        <v>H63R15 - 1</v>
      </c>
      <c r="AB385" s="60">
        <f t="shared" si="144"/>
        <v>1</v>
      </c>
      <c r="AC385" s="60">
        <f t="shared" si="145"/>
        <v>1</v>
      </c>
      <c r="AD385" s="60" t="str">
        <f t="shared" si="143"/>
        <v>H63R15.</v>
      </c>
      <c r="AE385" s="60" t="str">
        <f t="shared" si="146"/>
        <v>H63R15</v>
      </c>
      <c r="AF385" s="68"/>
      <c r="AG385" s="68"/>
      <c r="AH385" s="68"/>
      <c r="AI385" s="15"/>
      <c r="AJ385" s="15"/>
      <c r="AK385" s="15"/>
      <c r="AL385" s="15"/>
      <c r="AM385" s="15"/>
      <c r="AN385" s="15"/>
      <c r="AO385" s="15"/>
    </row>
    <row r="386" spans="1:41" s="2" customFormat="1" ht="249.95" customHeight="1" x14ac:dyDescent="0.2">
      <c r="A386" s="79"/>
      <c r="B386" s="90">
        <v>385</v>
      </c>
      <c r="C386" s="109"/>
      <c r="D386" s="124" t="s">
        <v>143</v>
      </c>
      <c r="E386" s="95" t="s">
        <v>1378</v>
      </c>
      <c r="F386" s="115" t="s">
        <v>565</v>
      </c>
      <c r="G386" s="115" t="s">
        <v>1380</v>
      </c>
      <c r="H386" s="115" t="s">
        <v>1375</v>
      </c>
      <c r="I386" s="118" t="s">
        <v>1340</v>
      </c>
      <c r="J386" s="90">
        <v>3</v>
      </c>
      <c r="K386" s="116">
        <v>43040</v>
      </c>
      <c r="L386" s="116">
        <v>43403</v>
      </c>
      <c r="M386" s="117">
        <f t="shared" si="147"/>
        <v>51.857142857142854</v>
      </c>
      <c r="N386" s="90" t="s">
        <v>1236</v>
      </c>
      <c r="O386" s="85">
        <v>0</v>
      </c>
      <c r="P386" s="90"/>
      <c r="Q386" s="88">
        <f t="shared" si="153"/>
        <v>0</v>
      </c>
      <c r="R386" s="89">
        <f t="shared" si="154"/>
        <v>0</v>
      </c>
      <c r="S386" s="89">
        <f t="shared" si="155"/>
        <v>0</v>
      </c>
      <c r="T386" s="89">
        <f t="shared" si="156"/>
        <v>51.857142857142854</v>
      </c>
      <c r="U386" s="90" t="str">
        <f t="shared" si="158"/>
        <v>NO</v>
      </c>
      <c r="V386" s="91" t="str">
        <f t="shared" si="157"/>
        <v>VENCIDO</v>
      </c>
      <c r="W386" s="91" t="str">
        <f t="shared" si="150"/>
        <v/>
      </c>
      <c r="X386" s="92" t="s">
        <v>501</v>
      </c>
      <c r="Y386" s="92" t="s">
        <v>438</v>
      </c>
      <c r="Z386" s="92">
        <f t="shared" si="151"/>
        <v>2</v>
      </c>
      <c r="AA386" s="92" t="str">
        <f t="shared" si="152"/>
        <v>H63R15 - 2</v>
      </c>
      <c r="AB386" s="60">
        <f t="shared" si="144"/>
        <v>1</v>
      </c>
      <c r="AC386" s="60">
        <f t="shared" si="145"/>
        <v>1</v>
      </c>
      <c r="AD386" s="60" t="str">
        <f t="shared" si="143"/>
        <v>H63R15.</v>
      </c>
      <c r="AE386" s="60" t="str">
        <f t="shared" si="146"/>
        <v>H63R15</v>
      </c>
      <c r="AF386" s="69"/>
      <c r="AG386" s="69"/>
      <c r="AH386" s="69"/>
    </row>
    <row r="387" spans="1:41" s="2" customFormat="1" ht="249.95" customHeight="1" x14ac:dyDescent="0.2">
      <c r="A387" s="79">
        <v>337</v>
      </c>
      <c r="B387" s="90">
        <v>386</v>
      </c>
      <c r="C387" s="109" t="s">
        <v>2528</v>
      </c>
      <c r="D387" s="109" t="s">
        <v>218</v>
      </c>
      <c r="E387" s="95" t="s">
        <v>2499</v>
      </c>
      <c r="F387" s="115" t="s">
        <v>222</v>
      </c>
      <c r="G387" s="115" t="s">
        <v>2016</v>
      </c>
      <c r="H387" s="115" t="s">
        <v>2017</v>
      </c>
      <c r="I387" s="118" t="s">
        <v>985</v>
      </c>
      <c r="J387" s="90">
        <v>5</v>
      </c>
      <c r="K387" s="116">
        <v>43101</v>
      </c>
      <c r="L387" s="116">
        <v>43403</v>
      </c>
      <c r="M387" s="117">
        <f t="shared" si="147"/>
        <v>43.142857142857146</v>
      </c>
      <c r="N387" s="79" t="s">
        <v>966</v>
      </c>
      <c r="O387" s="85">
        <v>0</v>
      </c>
      <c r="P387" s="79"/>
      <c r="Q387" s="88">
        <f t="shared" si="153"/>
        <v>0</v>
      </c>
      <c r="R387" s="89">
        <f t="shared" si="154"/>
        <v>0</v>
      </c>
      <c r="S387" s="89">
        <f t="shared" si="155"/>
        <v>0</v>
      </c>
      <c r="T387" s="89">
        <f t="shared" si="156"/>
        <v>43.142857142857146</v>
      </c>
      <c r="U387" s="90" t="str">
        <f t="shared" si="158"/>
        <v>NO</v>
      </c>
      <c r="V387" s="91" t="str">
        <f t="shared" si="157"/>
        <v>VENCIDO</v>
      </c>
      <c r="W387" s="91" t="str">
        <f t="shared" si="150"/>
        <v>VENCIDO</v>
      </c>
      <c r="X387" s="92" t="s">
        <v>501</v>
      </c>
      <c r="Y387" s="92" t="s">
        <v>439</v>
      </c>
      <c r="Z387" s="92">
        <f t="shared" si="151"/>
        <v>1</v>
      </c>
      <c r="AA387" s="92" t="str">
        <f t="shared" si="152"/>
        <v>H64R15 - 1</v>
      </c>
      <c r="AB387" s="60">
        <f t="shared" si="144"/>
        <v>1</v>
      </c>
      <c r="AC387" s="60">
        <f t="shared" si="145"/>
        <v>1</v>
      </c>
      <c r="AD387" s="60" t="str">
        <f t="shared" si="143"/>
        <v>H64R15.</v>
      </c>
      <c r="AE387" s="60" t="str">
        <f t="shared" si="146"/>
        <v>H64R15</v>
      </c>
      <c r="AF387" s="68"/>
      <c r="AG387" s="68"/>
      <c r="AH387" s="68"/>
      <c r="AI387" s="15"/>
      <c r="AJ387" s="15"/>
      <c r="AK387" s="15"/>
      <c r="AL387" s="15"/>
      <c r="AM387" s="15"/>
      <c r="AN387" s="15"/>
      <c r="AO387" s="15"/>
    </row>
    <row r="388" spans="1:41" s="2" customFormat="1" ht="249.95" customHeight="1" x14ac:dyDescent="0.2">
      <c r="A388" s="79">
        <v>338</v>
      </c>
      <c r="B388" s="90">
        <v>387</v>
      </c>
      <c r="C388" s="109" t="s">
        <v>2528</v>
      </c>
      <c r="D388" s="109" t="s">
        <v>32</v>
      </c>
      <c r="E388" s="95" t="s">
        <v>1196</v>
      </c>
      <c r="F388" s="115" t="s">
        <v>223</v>
      </c>
      <c r="G388" s="115" t="s">
        <v>1194</v>
      </c>
      <c r="H388" s="115" t="s">
        <v>1195</v>
      </c>
      <c r="I388" s="118" t="s">
        <v>61</v>
      </c>
      <c r="J388" s="90">
        <v>4</v>
      </c>
      <c r="K388" s="116">
        <v>43040</v>
      </c>
      <c r="L388" s="116">
        <v>43403</v>
      </c>
      <c r="M388" s="117">
        <f t="shared" si="147"/>
        <v>51.857142857142854</v>
      </c>
      <c r="N388" s="79" t="s">
        <v>1104</v>
      </c>
      <c r="O388" s="85">
        <v>3.944</v>
      </c>
      <c r="P388" s="79"/>
      <c r="Q388" s="131">
        <f t="shared" si="153"/>
        <v>98.6</v>
      </c>
      <c r="R388" s="89">
        <f t="shared" si="154"/>
        <v>51.131142857142848</v>
      </c>
      <c r="S388" s="89">
        <f t="shared" si="155"/>
        <v>51.131142857142848</v>
      </c>
      <c r="T388" s="89">
        <f t="shared" si="156"/>
        <v>51.857142857142854</v>
      </c>
      <c r="U388" s="90" t="str">
        <f t="shared" si="158"/>
        <v>NO</v>
      </c>
      <c r="V388" s="91" t="str">
        <f t="shared" si="157"/>
        <v>VENCIDO</v>
      </c>
      <c r="W388" s="91" t="str">
        <f t="shared" si="150"/>
        <v>VENCIDO</v>
      </c>
      <c r="X388" s="92" t="s">
        <v>501</v>
      </c>
      <c r="Y388" s="92" t="s">
        <v>440</v>
      </c>
      <c r="Z388" s="92">
        <f t="shared" si="151"/>
        <v>1</v>
      </c>
      <c r="AA388" s="92" t="str">
        <f t="shared" si="152"/>
        <v>H65R15 - 1</v>
      </c>
      <c r="AB388" s="60">
        <f t="shared" si="144"/>
        <v>1</v>
      </c>
      <c r="AC388" s="60">
        <f t="shared" si="145"/>
        <v>1</v>
      </c>
      <c r="AD388" s="60" t="str">
        <f t="shared" si="143"/>
        <v>H65R15.</v>
      </c>
      <c r="AE388" s="60" t="str">
        <f t="shared" si="146"/>
        <v>H65R15</v>
      </c>
      <c r="AF388" s="68"/>
      <c r="AG388" s="68"/>
      <c r="AH388" s="68"/>
      <c r="AI388" s="15"/>
      <c r="AJ388" s="15"/>
      <c r="AK388" s="15"/>
      <c r="AL388" s="15"/>
      <c r="AM388" s="15"/>
      <c r="AN388" s="15"/>
      <c r="AO388" s="15"/>
    </row>
    <row r="389" spans="1:41" s="2" customFormat="1" ht="249.95" customHeight="1" x14ac:dyDescent="0.2">
      <c r="A389" s="79">
        <v>339</v>
      </c>
      <c r="B389" s="90">
        <v>388</v>
      </c>
      <c r="C389" s="109" t="s">
        <v>2528</v>
      </c>
      <c r="D389" s="109" t="s">
        <v>32</v>
      </c>
      <c r="E389" s="95" t="s">
        <v>2046</v>
      </c>
      <c r="F389" s="115" t="s">
        <v>224</v>
      </c>
      <c r="G389" s="95" t="s">
        <v>2018</v>
      </c>
      <c r="H389" s="95" t="s">
        <v>2019</v>
      </c>
      <c r="I389" s="118" t="s">
        <v>986</v>
      </c>
      <c r="J389" s="90">
        <v>3</v>
      </c>
      <c r="K389" s="116">
        <v>43101</v>
      </c>
      <c r="L389" s="116">
        <v>43403</v>
      </c>
      <c r="M389" s="117">
        <f t="shared" si="147"/>
        <v>43.142857142857146</v>
      </c>
      <c r="N389" s="79" t="s">
        <v>966</v>
      </c>
      <c r="O389" s="85">
        <v>1</v>
      </c>
      <c r="P389" s="79"/>
      <c r="Q389" s="88">
        <f t="shared" si="153"/>
        <v>33.333333333333329</v>
      </c>
      <c r="R389" s="89">
        <f t="shared" si="154"/>
        <v>14.380952380952381</v>
      </c>
      <c r="S389" s="89">
        <f t="shared" si="155"/>
        <v>14.380952380952381</v>
      </c>
      <c r="T389" s="89">
        <f t="shared" si="156"/>
        <v>43.142857142857146</v>
      </c>
      <c r="U389" s="90" t="str">
        <f t="shared" si="158"/>
        <v>NO</v>
      </c>
      <c r="V389" s="91" t="str">
        <f t="shared" si="157"/>
        <v>VENCIDO</v>
      </c>
      <c r="W389" s="91" t="str">
        <f t="shared" si="150"/>
        <v>VENCIDO</v>
      </c>
      <c r="X389" s="92" t="s">
        <v>501</v>
      </c>
      <c r="Y389" s="92" t="s">
        <v>441</v>
      </c>
      <c r="Z389" s="92">
        <f t="shared" si="151"/>
        <v>1</v>
      </c>
      <c r="AA389" s="92" t="str">
        <f t="shared" si="152"/>
        <v>H66R15 - 1</v>
      </c>
      <c r="AB389" s="60">
        <f t="shared" si="144"/>
        <v>1</v>
      </c>
      <c r="AC389" s="60">
        <f t="shared" si="145"/>
        <v>1</v>
      </c>
      <c r="AD389" s="60" t="str">
        <f t="shared" si="143"/>
        <v>H66R15.</v>
      </c>
      <c r="AE389" s="60" t="str">
        <f t="shared" si="146"/>
        <v>H66R15</v>
      </c>
      <c r="AF389" s="68"/>
      <c r="AG389" s="68"/>
      <c r="AH389" s="68"/>
      <c r="AI389" s="15"/>
      <c r="AJ389" s="15"/>
      <c r="AK389" s="15"/>
      <c r="AL389" s="15"/>
      <c r="AM389" s="15"/>
      <c r="AN389" s="15"/>
      <c r="AO389" s="15"/>
    </row>
    <row r="390" spans="1:41" s="2" customFormat="1" ht="249.95" customHeight="1" x14ac:dyDescent="0.2">
      <c r="A390" s="79">
        <v>340</v>
      </c>
      <c r="B390" s="90">
        <v>389</v>
      </c>
      <c r="C390" s="109" t="s">
        <v>2535</v>
      </c>
      <c r="D390" s="109" t="s">
        <v>131</v>
      </c>
      <c r="E390" s="95" t="s">
        <v>1381</v>
      </c>
      <c r="F390" s="115" t="s">
        <v>225</v>
      </c>
      <c r="G390" s="102" t="s">
        <v>1383</v>
      </c>
      <c r="H390" s="102" t="s">
        <v>884</v>
      </c>
      <c r="I390" s="132" t="s">
        <v>61</v>
      </c>
      <c r="J390" s="132">
        <v>3</v>
      </c>
      <c r="K390" s="110">
        <v>43040</v>
      </c>
      <c r="L390" s="110">
        <v>43342</v>
      </c>
      <c r="M390" s="117">
        <f t="shared" si="147"/>
        <v>43.142857142857146</v>
      </c>
      <c r="N390" s="79" t="s">
        <v>23</v>
      </c>
      <c r="O390" s="85">
        <v>0.76</v>
      </c>
      <c r="P390" s="79"/>
      <c r="Q390" s="88">
        <f t="shared" si="153"/>
        <v>25.333333333333336</v>
      </c>
      <c r="R390" s="89">
        <f t="shared" si="154"/>
        <v>10.929523809523811</v>
      </c>
      <c r="S390" s="89">
        <f t="shared" si="155"/>
        <v>10.929523809523811</v>
      </c>
      <c r="T390" s="89">
        <f t="shared" si="156"/>
        <v>43.142857142857146</v>
      </c>
      <c r="U390" s="90" t="str">
        <f t="shared" si="158"/>
        <v>NO</v>
      </c>
      <c r="V390" s="91" t="str">
        <f t="shared" si="157"/>
        <v>VENCIDO</v>
      </c>
      <c r="W390" s="91" t="str">
        <f t="shared" si="150"/>
        <v>VENCIDO</v>
      </c>
      <c r="X390" s="92" t="s">
        <v>501</v>
      </c>
      <c r="Y390" s="92" t="s">
        <v>442</v>
      </c>
      <c r="Z390" s="92">
        <f t="shared" si="151"/>
        <v>1</v>
      </c>
      <c r="AA390" s="92" t="str">
        <f t="shared" si="152"/>
        <v>H67R15 - 1</v>
      </c>
      <c r="AB390" s="60">
        <f t="shared" si="144"/>
        <v>1</v>
      </c>
      <c r="AC390" s="60">
        <f t="shared" si="145"/>
        <v>1</v>
      </c>
      <c r="AD390" s="60" t="str">
        <f t="shared" si="143"/>
        <v>H67R15.</v>
      </c>
      <c r="AE390" s="60" t="str">
        <f t="shared" si="146"/>
        <v>H67R15</v>
      </c>
      <c r="AF390" s="68"/>
      <c r="AG390" s="68"/>
      <c r="AH390" s="68"/>
      <c r="AI390" s="15"/>
      <c r="AJ390" s="15"/>
      <c r="AK390" s="15"/>
      <c r="AL390" s="15"/>
      <c r="AM390" s="15"/>
      <c r="AN390" s="15"/>
      <c r="AO390" s="15"/>
    </row>
    <row r="391" spans="1:41" s="2" customFormat="1" ht="249.95" customHeight="1" x14ac:dyDescent="0.2">
      <c r="A391" s="79"/>
      <c r="B391" s="90">
        <v>390</v>
      </c>
      <c r="C391" s="109"/>
      <c r="D391" s="109" t="s">
        <v>131</v>
      </c>
      <c r="E391" s="95" t="s">
        <v>1382</v>
      </c>
      <c r="F391" s="115" t="s">
        <v>226</v>
      </c>
      <c r="G391" s="95" t="s">
        <v>1386</v>
      </c>
      <c r="H391" s="95" t="s">
        <v>1384</v>
      </c>
      <c r="I391" s="118" t="s">
        <v>1385</v>
      </c>
      <c r="J391" s="90">
        <v>3</v>
      </c>
      <c r="K391" s="116">
        <v>43040</v>
      </c>
      <c r="L391" s="116">
        <v>43403</v>
      </c>
      <c r="M391" s="117">
        <f t="shared" si="147"/>
        <v>51.857142857142854</v>
      </c>
      <c r="N391" s="79" t="s">
        <v>1236</v>
      </c>
      <c r="O391" s="85">
        <v>0</v>
      </c>
      <c r="P391" s="79"/>
      <c r="Q391" s="88">
        <f t="shared" si="153"/>
        <v>0</v>
      </c>
      <c r="R391" s="89">
        <f t="shared" si="154"/>
        <v>0</v>
      </c>
      <c r="S391" s="89">
        <f t="shared" si="155"/>
        <v>0</v>
      </c>
      <c r="T391" s="89">
        <f t="shared" si="156"/>
        <v>51.857142857142854</v>
      </c>
      <c r="U391" s="90" t="str">
        <f t="shared" si="158"/>
        <v>NO</v>
      </c>
      <c r="V391" s="91" t="str">
        <f t="shared" si="157"/>
        <v>VENCIDO</v>
      </c>
      <c r="W391" s="91" t="str">
        <f t="shared" si="150"/>
        <v/>
      </c>
      <c r="X391" s="92" t="s">
        <v>501</v>
      </c>
      <c r="Y391" s="92" t="s">
        <v>442</v>
      </c>
      <c r="Z391" s="92">
        <f t="shared" si="151"/>
        <v>2</v>
      </c>
      <c r="AA391" s="92" t="str">
        <f t="shared" si="152"/>
        <v>H67R15 - 2</v>
      </c>
      <c r="AB391" s="60">
        <f t="shared" si="144"/>
        <v>1</v>
      </c>
      <c r="AC391" s="60">
        <f t="shared" si="145"/>
        <v>1</v>
      </c>
      <c r="AD391" s="60" t="str">
        <f t="shared" si="143"/>
        <v>H67R15.</v>
      </c>
      <c r="AE391" s="60" t="str">
        <f t="shared" si="146"/>
        <v>H67R15</v>
      </c>
      <c r="AF391" s="68"/>
      <c r="AG391" s="68"/>
      <c r="AH391" s="68"/>
      <c r="AI391" s="15"/>
      <c r="AJ391" s="15"/>
      <c r="AK391" s="15"/>
      <c r="AL391" s="15"/>
      <c r="AM391" s="15"/>
      <c r="AN391" s="15"/>
      <c r="AO391" s="15"/>
    </row>
    <row r="392" spans="1:41" s="2" customFormat="1" ht="249.95" customHeight="1" x14ac:dyDescent="0.2">
      <c r="A392" s="79">
        <v>341</v>
      </c>
      <c r="B392" s="90">
        <v>391</v>
      </c>
      <c r="C392" s="109" t="s">
        <v>2535</v>
      </c>
      <c r="D392" s="109" t="s">
        <v>131</v>
      </c>
      <c r="E392" s="95" t="s">
        <v>1197</v>
      </c>
      <c r="F392" s="115" t="s">
        <v>566</v>
      </c>
      <c r="G392" s="115" t="s">
        <v>1199</v>
      </c>
      <c r="H392" s="95" t="s">
        <v>1200</v>
      </c>
      <c r="I392" s="118" t="s">
        <v>1132</v>
      </c>
      <c r="J392" s="90">
        <v>1</v>
      </c>
      <c r="K392" s="116">
        <v>43040</v>
      </c>
      <c r="L392" s="116">
        <v>43099</v>
      </c>
      <c r="M392" s="117">
        <f t="shared" si="147"/>
        <v>8.4285714285714288</v>
      </c>
      <c r="N392" s="79" t="s">
        <v>1104</v>
      </c>
      <c r="O392" s="79">
        <v>1</v>
      </c>
      <c r="P392" s="79"/>
      <c r="Q392" s="88">
        <f t="shared" si="153"/>
        <v>100</v>
      </c>
      <c r="R392" s="89">
        <f t="shared" si="154"/>
        <v>8.4285714285714288</v>
      </c>
      <c r="S392" s="89">
        <f t="shared" si="155"/>
        <v>8.4285714285714288</v>
      </c>
      <c r="T392" s="89">
        <f t="shared" si="156"/>
        <v>8.4285714285714288</v>
      </c>
      <c r="U392" s="90" t="str">
        <f t="shared" si="158"/>
        <v>SI</v>
      </c>
      <c r="V392" s="91" t="str">
        <f t="shared" si="157"/>
        <v>CUMPLIDO</v>
      </c>
      <c r="W392" s="91" t="str">
        <f t="shared" si="150"/>
        <v>CUMPLIDO</v>
      </c>
      <c r="X392" s="92" t="s">
        <v>501</v>
      </c>
      <c r="Y392" s="92" t="s">
        <v>443</v>
      </c>
      <c r="Z392" s="92">
        <f t="shared" si="151"/>
        <v>1</v>
      </c>
      <c r="AA392" s="92" t="str">
        <f t="shared" si="152"/>
        <v>H68R15 - 1</v>
      </c>
      <c r="AB392" s="60">
        <f t="shared" si="144"/>
        <v>5</v>
      </c>
      <c r="AC392" s="60">
        <f t="shared" si="145"/>
        <v>5</v>
      </c>
      <c r="AD392" s="60" t="str">
        <f t="shared" si="143"/>
        <v>H68R15.</v>
      </c>
      <c r="AE392" s="60" t="str">
        <f t="shared" si="146"/>
        <v>H68R15</v>
      </c>
      <c r="AF392" s="68"/>
      <c r="AG392" s="68"/>
      <c r="AH392" s="68"/>
      <c r="AI392" s="15"/>
      <c r="AJ392" s="15"/>
      <c r="AK392" s="15"/>
      <c r="AL392" s="15"/>
      <c r="AM392" s="15"/>
      <c r="AN392" s="15"/>
      <c r="AO392" s="15"/>
    </row>
    <row r="393" spans="1:41" s="2" customFormat="1" ht="249.95" customHeight="1" x14ac:dyDescent="0.2">
      <c r="A393" s="79">
        <v>342</v>
      </c>
      <c r="B393" s="90">
        <v>392</v>
      </c>
      <c r="C393" s="109" t="s">
        <v>2528</v>
      </c>
      <c r="D393" s="109" t="s">
        <v>131</v>
      </c>
      <c r="E393" s="95" t="s">
        <v>1198</v>
      </c>
      <c r="F393" s="115" t="s">
        <v>227</v>
      </c>
      <c r="G393" s="95" t="s">
        <v>1201</v>
      </c>
      <c r="H393" s="95" t="s">
        <v>1125</v>
      </c>
      <c r="I393" s="118" t="s">
        <v>1060</v>
      </c>
      <c r="J393" s="90">
        <v>2</v>
      </c>
      <c r="K393" s="116">
        <v>43040</v>
      </c>
      <c r="L393" s="116">
        <v>43281</v>
      </c>
      <c r="M393" s="117">
        <f t="shared" si="147"/>
        <v>34.428571428571431</v>
      </c>
      <c r="N393" s="79" t="s">
        <v>1104</v>
      </c>
      <c r="O393" s="85">
        <v>2</v>
      </c>
      <c r="P393" s="79"/>
      <c r="Q393" s="88">
        <f t="shared" si="153"/>
        <v>100</v>
      </c>
      <c r="R393" s="89">
        <f t="shared" si="154"/>
        <v>34.428571428571431</v>
      </c>
      <c r="S393" s="89">
        <f t="shared" si="155"/>
        <v>34.428571428571431</v>
      </c>
      <c r="T393" s="89">
        <f t="shared" si="156"/>
        <v>34.428571428571431</v>
      </c>
      <c r="U393" s="90" t="str">
        <f t="shared" si="158"/>
        <v>SI</v>
      </c>
      <c r="V393" s="91" t="str">
        <f t="shared" si="157"/>
        <v>CUMPLIDO</v>
      </c>
      <c r="W393" s="91" t="str">
        <f t="shared" si="150"/>
        <v>CUMPLIDO</v>
      </c>
      <c r="X393" s="92" t="s">
        <v>501</v>
      </c>
      <c r="Y393" s="92" t="s">
        <v>444</v>
      </c>
      <c r="Z393" s="92">
        <f t="shared" si="151"/>
        <v>1</v>
      </c>
      <c r="AA393" s="92" t="str">
        <f t="shared" si="152"/>
        <v>H69R15 - 1</v>
      </c>
      <c r="AB393" s="60">
        <f t="shared" si="144"/>
        <v>5</v>
      </c>
      <c r="AC393" s="60">
        <f t="shared" si="145"/>
        <v>5</v>
      </c>
      <c r="AD393" s="60" t="str">
        <f t="shared" ref="AD393:AD456" si="159">IF(A393&lt;&gt;"",MID(E393,1,FIND(" ",E393,1)-1),AD392)</f>
        <v>H69R15.</v>
      </c>
      <c r="AE393" s="60" t="str">
        <f t="shared" si="146"/>
        <v>H69R15</v>
      </c>
      <c r="AF393" s="68"/>
      <c r="AG393" s="68"/>
      <c r="AH393" s="68"/>
      <c r="AI393" s="15"/>
      <c r="AJ393" s="15"/>
      <c r="AK393" s="15"/>
      <c r="AL393" s="15"/>
      <c r="AM393" s="15"/>
      <c r="AN393" s="15"/>
      <c r="AO393" s="15"/>
    </row>
    <row r="394" spans="1:41" s="2" customFormat="1" ht="249.95" customHeight="1" x14ac:dyDescent="0.2">
      <c r="A394" s="79">
        <v>343</v>
      </c>
      <c r="B394" s="90">
        <v>393</v>
      </c>
      <c r="C394" s="109" t="s">
        <v>2535</v>
      </c>
      <c r="D394" s="109" t="s">
        <v>228</v>
      </c>
      <c r="E394" s="95" t="s">
        <v>1035</v>
      </c>
      <c r="F394" s="115" t="s">
        <v>1958</v>
      </c>
      <c r="G394" s="95" t="s">
        <v>2013</v>
      </c>
      <c r="H394" s="95" t="s">
        <v>2014</v>
      </c>
      <c r="I394" s="118" t="s">
        <v>984</v>
      </c>
      <c r="J394" s="90">
        <v>16</v>
      </c>
      <c r="K394" s="116">
        <v>43040</v>
      </c>
      <c r="L394" s="116">
        <v>43403</v>
      </c>
      <c r="M394" s="117">
        <f t="shared" si="147"/>
        <v>51.857142857142854</v>
      </c>
      <c r="N394" s="79" t="s">
        <v>966</v>
      </c>
      <c r="O394" s="79">
        <v>1</v>
      </c>
      <c r="P394" s="79"/>
      <c r="Q394" s="88">
        <f t="shared" si="153"/>
        <v>6.25</v>
      </c>
      <c r="R394" s="89">
        <f t="shared" si="154"/>
        <v>3.2410714285714284</v>
      </c>
      <c r="S394" s="89">
        <f t="shared" si="155"/>
        <v>3.2410714285714284</v>
      </c>
      <c r="T394" s="89">
        <f t="shared" si="156"/>
        <v>51.857142857142854</v>
      </c>
      <c r="U394" s="90" t="str">
        <f t="shared" si="158"/>
        <v>NO</v>
      </c>
      <c r="V394" s="91" t="str">
        <f t="shared" si="157"/>
        <v>VENCIDO</v>
      </c>
      <c r="W394" s="91" t="str">
        <f t="shared" si="150"/>
        <v>VENCIDO</v>
      </c>
      <c r="X394" s="92" t="s">
        <v>501</v>
      </c>
      <c r="Y394" s="92" t="s">
        <v>445</v>
      </c>
      <c r="Z394" s="92">
        <f t="shared" si="151"/>
        <v>1</v>
      </c>
      <c r="AA394" s="92" t="str">
        <f t="shared" si="152"/>
        <v>H70R15 - 1</v>
      </c>
      <c r="AB394" s="60">
        <f t="shared" si="144"/>
        <v>1</v>
      </c>
      <c r="AC394" s="60">
        <f t="shared" si="145"/>
        <v>1</v>
      </c>
      <c r="AD394" s="60" t="str">
        <f t="shared" si="159"/>
        <v>H70R15.</v>
      </c>
      <c r="AE394" s="60" t="str">
        <f t="shared" si="146"/>
        <v>H70R15</v>
      </c>
      <c r="AF394" s="68"/>
      <c r="AG394" s="68"/>
      <c r="AH394" s="68"/>
      <c r="AI394" s="15"/>
      <c r="AJ394" s="15"/>
      <c r="AK394" s="15"/>
      <c r="AL394" s="15"/>
      <c r="AM394" s="15"/>
      <c r="AN394" s="15"/>
      <c r="AO394" s="15"/>
    </row>
    <row r="395" spans="1:41" s="2" customFormat="1" ht="249.95" customHeight="1" x14ac:dyDescent="0.2">
      <c r="A395" s="79">
        <v>344</v>
      </c>
      <c r="B395" s="90">
        <v>394</v>
      </c>
      <c r="C395" s="109" t="s">
        <v>2528</v>
      </c>
      <c r="D395" s="109" t="s">
        <v>32</v>
      </c>
      <c r="E395" s="95" t="s">
        <v>1036</v>
      </c>
      <c r="F395" s="115" t="s">
        <v>229</v>
      </c>
      <c r="G395" s="95" t="s">
        <v>1202</v>
      </c>
      <c r="H395" s="95" t="s">
        <v>1203</v>
      </c>
      <c r="I395" s="118" t="s">
        <v>1122</v>
      </c>
      <c r="J395" s="90">
        <v>2</v>
      </c>
      <c r="K395" s="116">
        <v>43040</v>
      </c>
      <c r="L395" s="116">
        <v>43403</v>
      </c>
      <c r="M395" s="117">
        <f t="shared" si="147"/>
        <v>51.857142857142854</v>
      </c>
      <c r="N395" s="79" t="s">
        <v>1104</v>
      </c>
      <c r="O395" s="85">
        <v>0</v>
      </c>
      <c r="P395" s="79"/>
      <c r="Q395" s="88">
        <f t="shared" si="153"/>
        <v>0</v>
      </c>
      <c r="R395" s="89">
        <f t="shared" si="154"/>
        <v>0</v>
      </c>
      <c r="S395" s="89">
        <f t="shared" si="155"/>
        <v>0</v>
      </c>
      <c r="T395" s="89">
        <f t="shared" si="156"/>
        <v>51.857142857142854</v>
      </c>
      <c r="U395" s="90" t="str">
        <f t="shared" si="158"/>
        <v>NO</v>
      </c>
      <c r="V395" s="91" t="str">
        <f t="shared" si="157"/>
        <v>VENCIDO</v>
      </c>
      <c r="W395" s="91" t="str">
        <f t="shared" si="150"/>
        <v>VENCIDO</v>
      </c>
      <c r="X395" s="92" t="s">
        <v>501</v>
      </c>
      <c r="Y395" s="92" t="s">
        <v>446</v>
      </c>
      <c r="Z395" s="92">
        <f t="shared" si="151"/>
        <v>1</v>
      </c>
      <c r="AA395" s="92" t="str">
        <f t="shared" si="152"/>
        <v>H71R15 - 1</v>
      </c>
      <c r="AB395" s="60">
        <f t="shared" ref="AB395:AB458" si="160">IF(V395="VENCIDO",1,IF(V395="PRÓXIMO A VENCER",2,IF(V395="EN TERMINO",3,IF(V395="CON AVANCE",4,IF(V395="CUMPLIDO",5,)))))</f>
        <v>1</v>
      </c>
      <c r="AC395" s="60">
        <f t="shared" ref="AC395:AC458" si="161">IF(Z396=Z395+1,MIN(AB395,AC396),AB395)</f>
        <v>1</v>
      </c>
      <c r="AD395" s="60" t="str">
        <f t="shared" si="159"/>
        <v>H71R15.</v>
      </c>
      <c r="AE395" s="60" t="str">
        <f t="shared" si="146"/>
        <v>H71R15</v>
      </c>
      <c r="AF395" s="68"/>
      <c r="AG395" s="68"/>
      <c r="AH395" s="68"/>
      <c r="AI395" s="15"/>
      <c r="AJ395" s="15"/>
      <c r="AK395" s="15"/>
      <c r="AL395" s="15"/>
      <c r="AM395" s="15"/>
      <c r="AN395" s="15"/>
      <c r="AO395" s="15"/>
    </row>
    <row r="396" spans="1:41" s="2" customFormat="1" ht="249.95" customHeight="1" x14ac:dyDescent="0.2">
      <c r="A396" s="79">
        <v>345</v>
      </c>
      <c r="B396" s="90">
        <v>395</v>
      </c>
      <c r="C396" s="109" t="s">
        <v>2535</v>
      </c>
      <c r="D396" s="109" t="s">
        <v>32</v>
      </c>
      <c r="E396" s="95" t="s">
        <v>1037</v>
      </c>
      <c r="F396" s="115" t="s">
        <v>230</v>
      </c>
      <c r="G396" s="138" t="s">
        <v>1204</v>
      </c>
      <c r="H396" s="115" t="s">
        <v>1205</v>
      </c>
      <c r="I396" s="118" t="s">
        <v>61</v>
      </c>
      <c r="J396" s="90">
        <v>3</v>
      </c>
      <c r="K396" s="116">
        <v>43040</v>
      </c>
      <c r="L396" s="116">
        <v>43311</v>
      </c>
      <c r="M396" s="117">
        <f t="shared" si="147"/>
        <v>38.714285714285715</v>
      </c>
      <c r="N396" s="79" t="s">
        <v>1104</v>
      </c>
      <c r="O396" s="85">
        <v>2.9994999999999998</v>
      </c>
      <c r="P396" s="79"/>
      <c r="Q396" s="127">
        <f t="shared" si="153"/>
        <v>99.98333333333332</v>
      </c>
      <c r="R396" s="89">
        <f t="shared" si="154"/>
        <v>38.707833333333326</v>
      </c>
      <c r="S396" s="89">
        <f t="shared" si="155"/>
        <v>38.707833333333326</v>
      </c>
      <c r="T396" s="89">
        <f t="shared" si="156"/>
        <v>38.714285714285715</v>
      </c>
      <c r="U396" s="90" t="str">
        <f t="shared" si="158"/>
        <v>NO</v>
      </c>
      <c r="V396" s="91" t="str">
        <f t="shared" si="157"/>
        <v>VENCIDO</v>
      </c>
      <c r="W396" s="91" t="str">
        <f t="shared" si="150"/>
        <v>VENCIDO</v>
      </c>
      <c r="X396" s="92" t="s">
        <v>501</v>
      </c>
      <c r="Y396" s="92" t="s">
        <v>447</v>
      </c>
      <c r="Z396" s="92">
        <f t="shared" si="151"/>
        <v>1</v>
      </c>
      <c r="AA396" s="92" t="str">
        <f t="shared" si="152"/>
        <v>H72R15 - 1</v>
      </c>
      <c r="AB396" s="60">
        <f t="shared" si="160"/>
        <v>1</v>
      </c>
      <c r="AC396" s="60">
        <f t="shared" si="161"/>
        <v>1</v>
      </c>
      <c r="AD396" s="60" t="str">
        <f t="shared" si="159"/>
        <v>H72R15.</v>
      </c>
      <c r="AE396" s="60" t="str">
        <f t="shared" ref="AE396:AE459" si="162">IFERROR(MID(AD396,1,FIND(".",AD396,1)-1),AD396)</f>
        <v>H72R15</v>
      </c>
      <c r="AF396" s="68"/>
      <c r="AG396" s="68"/>
      <c r="AH396" s="68"/>
      <c r="AI396" s="15"/>
      <c r="AJ396" s="15"/>
      <c r="AK396" s="15"/>
      <c r="AL396" s="15"/>
      <c r="AM396" s="15"/>
      <c r="AN396" s="15"/>
      <c r="AO396" s="15"/>
    </row>
    <row r="397" spans="1:41" s="2" customFormat="1" ht="249.95" customHeight="1" x14ac:dyDescent="0.2">
      <c r="A397" s="79">
        <v>346</v>
      </c>
      <c r="B397" s="90">
        <v>396</v>
      </c>
      <c r="C397" s="109" t="s">
        <v>2535</v>
      </c>
      <c r="D397" s="109" t="s">
        <v>31</v>
      </c>
      <c r="E397" s="95" t="s">
        <v>1087</v>
      </c>
      <c r="F397" s="115" t="s">
        <v>232</v>
      </c>
      <c r="G397" s="115" t="s">
        <v>2549</v>
      </c>
      <c r="H397" s="139" t="s">
        <v>1085</v>
      </c>
      <c r="I397" s="118" t="s">
        <v>1086</v>
      </c>
      <c r="J397" s="90">
        <v>1</v>
      </c>
      <c r="K397" s="116">
        <v>43049</v>
      </c>
      <c r="L397" s="116">
        <v>43099</v>
      </c>
      <c r="M397" s="117">
        <f t="shared" ref="M397:M445" si="163">(+L397-K397)/7</f>
        <v>7.1428571428571432</v>
      </c>
      <c r="N397" s="79" t="s">
        <v>1038</v>
      </c>
      <c r="O397" s="79">
        <v>1</v>
      </c>
      <c r="P397" s="79"/>
      <c r="Q397" s="88">
        <f t="shared" si="153"/>
        <v>100</v>
      </c>
      <c r="R397" s="89">
        <f t="shared" si="154"/>
        <v>7.1428571428571432</v>
      </c>
      <c r="S397" s="89">
        <f t="shared" si="155"/>
        <v>7.1428571428571432</v>
      </c>
      <c r="T397" s="89">
        <f t="shared" si="156"/>
        <v>7.1428571428571432</v>
      </c>
      <c r="U397" s="90" t="str">
        <f t="shared" si="158"/>
        <v>SI</v>
      </c>
      <c r="V397" s="91" t="str">
        <f t="shared" si="157"/>
        <v>CUMPLIDO</v>
      </c>
      <c r="W397" s="91" t="str">
        <f t="shared" si="150"/>
        <v>CUMPLIDO</v>
      </c>
      <c r="X397" s="92" t="s">
        <v>501</v>
      </c>
      <c r="Y397" s="92" t="s">
        <v>449</v>
      </c>
      <c r="Z397" s="92">
        <f>IF(A397&lt;&gt;"",1,#REF!+1)</f>
        <v>1</v>
      </c>
      <c r="AA397" s="92" t="str">
        <f t="shared" si="152"/>
        <v>H74R15 - 1</v>
      </c>
      <c r="AB397" s="60">
        <f t="shared" si="160"/>
        <v>5</v>
      </c>
      <c r="AC397" s="60">
        <f t="shared" si="161"/>
        <v>5</v>
      </c>
      <c r="AD397" s="60" t="str">
        <f t="shared" si="159"/>
        <v>H74R15.</v>
      </c>
      <c r="AE397" s="60" t="str">
        <f t="shared" si="162"/>
        <v>H74R15</v>
      </c>
      <c r="AF397" s="68"/>
      <c r="AG397" s="68"/>
      <c r="AH397" s="68"/>
      <c r="AI397" s="15"/>
      <c r="AJ397" s="15"/>
      <c r="AK397" s="15"/>
      <c r="AL397" s="15"/>
      <c r="AM397" s="15"/>
      <c r="AN397" s="15"/>
      <c r="AO397" s="15"/>
    </row>
    <row r="398" spans="1:41" s="2" customFormat="1" ht="249.95" customHeight="1" x14ac:dyDescent="0.2">
      <c r="A398" s="79">
        <v>347</v>
      </c>
      <c r="B398" s="90">
        <v>397</v>
      </c>
      <c r="C398" s="109" t="s">
        <v>2528</v>
      </c>
      <c r="D398" s="109" t="s">
        <v>31</v>
      </c>
      <c r="E398" s="95" t="s">
        <v>2099</v>
      </c>
      <c r="F398" s="115" t="s">
        <v>233</v>
      </c>
      <c r="G398" s="115" t="s">
        <v>1208</v>
      </c>
      <c r="H398" s="139" t="s">
        <v>1209</v>
      </c>
      <c r="I398" s="118" t="s">
        <v>1210</v>
      </c>
      <c r="J398" s="90">
        <v>1</v>
      </c>
      <c r="K398" s="116">
        <v>43040</v>
      </c>
      <c r="L398" s="116">
        <v>43069</v>
      </c>
      <c r="M398" s="117">
        <f t="shared" si="163"/>
        <v>4.1428571428571432</v>
      </c>
      <c r="N398" s="79" t="s">
        <v>1104</v>
      </c>
      <c r="O398" s="79">
        <v>1</v>
      </c>
      <c r="P398" s="79"/>
      <c r="Q398" s="88">
        <f t="shared" si="153"/>
        <v>100</v>
      </c>
      <c r="R398" s="89">
        <f t="shared" si="154"/>
        <v>4.1428571428571432</v>
      </c>
      <c r="S398" s="89">
        <f t="shared" si="155"/>
        <v>4.1428571428571432</v>
      </c>
      <c r="T398" s="89">
        <f t="shared" si="156"/>
        <v>4.1428571428571432</v>
      </c>
      <c r="U398" s="90" t="str">
        <f t="shared" si="158"/>
        <v>SI</v>
      </c>
      <c r="V398" s="91" t="str">
        <f t="shared" si="157"/>
        <v>CUMPLIDO</v>
      </c>
      <c r="W398" s="91" t="str">
        <f t="shared" si="150"/>
        <v>CUMPLIDO</v>
      </c>
      <c r="X398" s="92" t="s">
        <v>501</v>
      </c>
      <c r="Y398" s="92" t="s">
        <v>450</v>
      </c>
      <c r="Z398" s="92">
        <f t="shared" si="151"/>
        <v>1</v>
      </c>
      <c r="AA398" s="92" t="str">
        <f t="shared" si="152"/>
        <v>H75R15 - 1</v>
      </c>
      <c r="AB398" s="60">
        <f t="shared" si="160"/>
        <v>5</v>
      </c>
      <c r="AC398" s="60">
        <f t="shared" si="161"/>
        <v>5</v>
      </c>
      <c r="AD398" s="60" t="str">
        <f t="shared" si="159"/>
        <v>H75R15.</v>
      </c>
      <c r="AE398" s="60" t="str">
        <f t="shared" si="162"/>
        <v>H75R15</v>
      </c>
      <c r="AF398" s="68"/>
      <c r="AG398" s="68"/>
      <c r="AH398" s="68"/>
      <c r="AI398" s="15"/>
      <c r="AJ398" s="15"/>
      <c r="AK398" s="15"/>
      <c r="AL398" s="15"/>
      <c r="AM398" s="15"/>
      <c r="AN398" s="15"/>
      <c r="AO398" s="15"/>
    </row>
    <row r="399" spans="1:41" s="2" customFormat="1" ht="249.95" customHeight="1" x14ac:dyDescent="0.2">
      <c r="A399" s="79">
        <v>348</v>
      </c>
      <c r="B399" s="90">
        <v>398</v>
      </c>
      <c r="C399" s="109" t="s">
        <v>2528</v>
      </c>
      <c r="D399" s="109" t="s">
        <v>49</v>
      </c>
      <c r="E399" s="95" t="s">
        <v>1091</v>
      </c>
      <c r="F399" s="115" t="s">
        <v>1090</v>
      </c>
      <c r="G399" s="115" t="s">
        <v>1088</v>
      </c>
      <c r="H399" s="115" t="s">
        <v>1089</v>
      </c>
      <c r="I399" s="118" t="s">
        <v>1050</v>
      </c>
      <c r="J399" s="90">
        <v>3</v>
      </c>
      <c r="K399" s="116">
        <v>43040</v>
      </c>
      <c r="L399" s="116">
        <v>43403</v>
      </c>
      <c r="M399" s="117">
        <f t="shared" si="163"/>
        <v>51.857142857142854</v>
      </c>
      <c r="N399" s="79" t="s">
        <v>1038</v>
      </c>
      <c r="O399" s="85">
        <v>2</v>
      </c>
      <c r="P399" s="79"/>
      <c r="Q399" s="88">
        <f t="shared" si="153"/>
        <v>66.666666666666657</v>
      </c>
      <c r="R399" s="89">
        <f t="shared" si="154"/>
        <v>34.571428571428562</v>
      </c>
      <c r="S399" s="89">
        <f t="shared" si="155"/>
        <v>34.571428571428562</v>
      </c>
      <c r="T399" s="89">
        <f t="shared" si="156"/>
        <v>51.857142857142854</v>
      </c>
      <c r="U399" s="90" t="str">
        <f t="shared" si="158"/>
        <v>NO</v>
      </c>
      <c r="V399" s="91" t="str">
        <f t="shared" si="157"/>
        <v>VENCIDO</v>
      </c>
      <c r="W399" s="91" t="str">
        <f t="shared" si="150"/>
        <v>VENCIDO</v>
      </c>
      <c r="X399" s="92" t="s">
        <v>501</v>
      </c>
      <c r="Y399" s="92" t="s">
        <v>451</v>
      </c>
      <c r="Z399" s="92">
        <f t="shared" si="151"/>
        <v>1</v>
      </c>
      <c r="AA399" s="92" t="str">
        <f t="shared" si="152"/>
        <v>H76R15 - 1</v>
      </c>
      <c r="AB399" s="60">
        <f t="shared" si="160"/>
        <v>1</v>
      </c>
      <c r="AC399" s="60">
        <f t="shared" si="161"/>
        <v>1</v>
      </c>
      <c r="AD399" s="60" t="str">
        <f t="shared" si="159"/>
        <v>H76R15.</v>
      </c>
      <c r="AE399" s="60" t="str">
        <f t="shared" si="162"/>
        <v>H76R15</v>
      </c>
      <c r="AF399" s="68"/>
      <c r="AG399" s="68"/>
      <c r="AH399" s="68"/>
      <c r="AI399" s="15"/>
      <c r="AJ399" s="15"/>
      <c r="AK399" s="15"/>
      <c r="AL399" s="15"/>
      <c r="AM399" s="15"/>
      <c r="AN399" s="15"/>
      <c r="AO399" s="15"/>
    </row>
    <row r="400" spans="1:41" s="2" customFormat="1" ht="249.95" customHeight="1" x14ac:dyDescent="0.2">
      <c r="A400" s="79">
        <v>349</v>
      </c>
      <c r="B400" s="90">
        <v>399</v>
      </c>
      <c r="C400" s="109" t="s">
        <v>2535</v>
      </c>
      <c r="D400" s="109" t="s">
        <v>49</v>
      </c>
      <c r="E400" s="102" t="s">
        <v>1218</v>
      </c>
      <c r="F400" s="115" t="s">
        <v>234</v>
      </c>
      <c r="G400" s="115" t="s">
        <v>1211</v>
      </c>
      <c r="H400" s="115" t="s">
        <v>1212</v>
      </c>
      <c r="I400" s="79" t="s">
        <v>1122</v>
      </c>
      <c r="J400" s="137">
        <v>2</v>
      </c>
      <c r="K400" s="116">
        <v>43040</v>
      </c>
      <c r="L400" s="116">
        <v>43403</v>
      </c>
      <c r="M400" s="117">
        <f t="shared" si="163"/>
        <v>51.857142857142854</v>
      </c>
      <c r="N400" s="79" t="s">
        <v>1104</v>
      </c>
      <c r="O400" s="85">
        <v>1.85</v>
      </c>
      <c r="P400" s="79"/>
      <c r="Q400" s="131">
        <f t="shared" si="153"/>
        <v>92.5</v>
      </c>
      <c r="R400" s="89">
        <f t="shared" si="154"/>
        <v>47.967857142857135</v>
      </c>
      <c r="S400" s="89">
        <f t="shared" si="155"/>
        <v>47.967857142857135</v>
      </c>
      <c r="T400" s="89">
        <f t="shared" si="156"/>
        <v>51.857142857142854</v>
      </c>
      <c r="U400" s="90" t="str">
        <f t="shared" si="158"/>
        <v>NO</v>
      </c>
      <c r="V400" s="91" t="str">
        <f t="shared" si="157"/>
        <v>VENCIDO</v>
      </c>
      <c r="W400" s="91" t="str">
        <f t="shared" si="150"/>
        <v>VENCIDO</v>
      </c>
      <c r="X400" s="92" t="s">
        <v>501</v>
      </c>
      <c r="Y400" s="92" t="s">
        <v>452</v>
      </c>
      <c r="Z400" s="92">
        <f t="shared" si="151"/>
        <v>1</v>
      </c>
      <c r="AA400" s="92" t="str">
        <f t="shared" si="152"/>
        <v>H77R15 - 1</v>
      </c>
      <c r="AB400" s="60">
        <f t="shared" si="160"/>
        <v>1</v>
      </c>
      <c r="AC400" s="60">
        <f t="shared" si="161"/>
        <v>1</v>
      </c>
      <c r="AD400" s="60" t="str">
        <f t="shared" si="159"/>
        <v>H77R15.</v>
      </c>
      <c r="AE400" s="60" t="str">
        <f t="shared" si="162"/>
        <v>H77R15</v>
      </c>
      <c r="AF400" s="68"/>
      <c r="AG400" s="68"/>
      <c r="AH400" s="68"/>
      <c r="AI400" s="15"/>
      <c r="AJ400" s="15"/>
      <c r="AK400" s="15"/>
      <c r="AL400" s="15"/>
      <c r="AM400" s="15"/>
      <c r="AN400" s="15"/>
      <c r="AO400" s="15"/>
    </row>
    <row r="401" spans="1:41" s="2" customFormat="1" ht="249.95" customHeight="1" x14ac:dyDescent="0.2">
      <c r="A401" s="79">
        <v>350</v>
      </c>
      <c r="B401" s="90">
        <v>400</v>
      </c>
      <c r="C401" s="109" t="s">
        <v>2535</v>
      </c>
      <c r="D401" s="109" t="s">
        <v>32</v>
      </c>
      <c r="E401" s="95" t="s">
        <v>2501</v>
      </c>
      <c r="F401" s="115" t="s">
        <v>235</v>
      </c>
      <c r="G401" s="115" t="s">
        <v>1219</v>
      </c>
      <c r="H401" s="115" t="s">
        <v>1177</v>
      </c>
      <c r="I401" s="118" t="s">
        <v>1213</v>
      </c>
      <c r="J401" s="90">
        <v>2</v>
      </c>
      <c r="K401" s="116">
        <v>43040</v>
      </c>
      <c r="L401" s="116">
        <v>43403</v>
      </c>
      <c r="M401" s="117">
        <f t="shared" si="163"/>
        <v>51.857142857142854</v>
      </c>
      <c r="N401" s="79" t="s">
        <v>1104</v>
      </c>
      <c r="O401" s="85">
        <v>0</v>
      </c>
      <c r="P401" s="79"/>
      <c r="Q401" s="88">
        <f t="shared" si="153"/>
        <v>0</v>
      </c>
      <c r="R401" s="89">
        <f t="shared" si="154"/>
        <v>0</v>
      </c>
      <c r="S401" s="89">
        <f t="shared" si="155"/>
        <v>0</v>
      </c>
      <c r="T401" s="89">
        <f t="shared" si="156"/>
        <v>51.857142857142854</v>
      </c>
      <c r="U401" s="90" t="str">
        <f t="shared" si="158"/>
        <v>NO</v>
      </c>
      <c r="V401" s="91" t="str">
        <f t="shared" si="157"/>
        <v>VENCIDO</v>
      </c>
      <c r="W401" s="91" t="str">
        <f t="shared" si="150"/>
        <v>VENCIDO</v>
      </c>
      <c r="X401" s="92" t="s">
        <v>501</v>
      </c>
      <c r="Y401" s="92" t="s">
        <v>453</v>
      </c>
      <c r="Z401" s="92">
        <f t="shared" si="151"/>
        <v>1</v>
      </c>
      <c r="AA401" s="92" t="str">
        <f t="shared" si="152"/>
        <v>H78R15 - 1</v>
      </c>
      <c r="AB401" s="60">
        <f t="shared" si="160"/>
        <v>1</v>
      </c>
      <c r="AC401" s="60">
        <f t="shared" si="161"/>
        <v>1</v>
      </c>
      <c r="AD401" s="60" t="str">
        <f t="shared" si="159"/>
        <v>H78R15.</v>
      </c>
      <c r="AE401" s="60" t="str">
        <f t="shared" si="162"/>
        <v>H78R15</v>
      </c>
      <c r="AF401" s="68"/>
      <c r="AG401" s="68"/>
      <c r="AH401" s="68"/>
      <c r="AI401" s="15"/>
      <c r="AJ401" s="15"/>
      <c r="AK401" s="15"/>
      <c r="AL401" s="15"/>
      <c r="AM401" s="15"/>
      <c r="AN401" s="15"/>
      <c r="AO401" s="15"/>
    </row>
    <row r="402" spans="1:41" s="2" customFormat="1" ht="249.95" customHeight="1" x14ac:dyDescent="0.2">
      <c r="A402" s="79">
        <f>A401+1</f>
        <v>351</v>
      </c>
      <c r="B402" s="90">
        <v>401</v>
      </c>
      <c r="C402" s="109" t="s">
        <v>2535</v>
      </c>
      <c r="D402" s="109" t="s">
        <v>49</v>
      </c>
      <c r="E402" s="95" t="s">
        <v>2502</v>
      </c>
      <c r="F402" s="115" t="s">
        <v>236</v>
      </c>
      <c r="G402" s="115" t="s">
        <v>1214</v>
      </c>
      <c r="H402" s="115" t="s">
        <v>1177</v>
      </c>
      <c r="I402" s="118" t="s">
        <v>1215</v>
      </c>
      <c r="J402" s="90">
        <v>2</v>
      </c>
      <c r="K402" s="116">
        <v>43099</v>
      </c>
      <c r="L402" s="116">
        <v>43281</v>
      </c>
      <c r="M402" s="117">
        <f t="shared" si="163"/>
        <v>26</v>
      </c>
      <c r="N402" s="79" t="s">
        <v>2622</v>
      </c>
      <c r="O402" s="85">
        <v>0</v>
      </c>
      <c r="P402" s="79" t="s">
        <v>2623</v>
      </c>
      <c r="Q402" s="88">
        <f t="shared" si="153"/>
        <v>0</v>
      </c>
      <c r="R402" s="89">
        <f t="shared" si="154"/>
        <v>0</v>
      </c>
      <c r="S402" s="89">
        <f t="shared" si="155"/>
        <v>0</v>
      </c>
      <c r="T402" s="89">
        <f t="shared" si="156"/>
        <v>26</v>
      </c>
      <c r="U402" s="90" t="str">
        <f t="shared" si="158"/>
        <v>NO</v>
      </c>
      <c r="V402" s="91" t="str">
        <f t="shared" si="157"/>
        <v>VENCIDO</v>
      </c>
      <c r="W402" s="91" t="str">
        <f t="shared" si="150"/>
        <v>VENCIDO</v>
      </c>
      <c r="X402" s="92" t="s">
        <v>501</v>
      </c>
      <c r="Y402" s="92" t="s">
        <v>454</v>
      </c>
      <c r="Z402" s="92">
        <f t="shared" si="151"/>
        <v>1</v>
      </c>
      <c r="AA402" s="92" t="str">
        <f t="shared" si="152"/>
        <v>H79R15 - 1</v>
      </c>
      <c r="AB402" s="60">
        <f t="shared" si="160"/>
        <v>1</v>
      </c>
      <c r="AC402" s="60">
        <f t="shared" si="161"/>
        <v>1</v>
      </c>
      <c r="AD402" s="60" t="str">
        <f t="shared" si="159"/>
        <v>H79R15.</v>
      </c>
      <c r="AE402" s="60" t="str">
        <f t="shared" si="162"/>
        <v>H79R15</v>
      </c>
      <c r="AF402" s="68"/>
      <c r="AG402" s="68"/>
      <c r="AH402" s="68"/>
      <c r="AI402" s="15"/>
      <c r="AJ402" s="15"/>
      <c r="AK402" s="15"/>
      <c r="AL402" s="15"/>
      <c r="AM402" s="15"/>
      <c r="AN402" s="15"/>
      <c r="AO402" s="15"/>
    </row>
    <row r="403" spans="1:41" s="2" customFormat="1" ht="249.95" customHeight="1" x14ac:dyDescent="0.2">
      <c r="A403" s="79">
        <f t="shared" ref="A403:A407" si="164">A402+1</f>
        <v>352</v>
      </c>
      <c r="B403" s="90">
        <v>402</v>
      </c>
      <c r="C403" s="109" t="s">
        <v>2535</v>
      </c>
      <c r="D403" s="109" t="s">
        <v>237</v>
      </c>
      <c r="E403" s="95" t="s">
        <v>2503</v>
      </c>
      <c r="F403" s="115" t="s">
        <v>238</v>
      </c>
      <c r="G403" s="115" t="s">
        <v>1216</v>
      </c>
      <c r="H403" s="115" t="s">
        <v>1217</v>
      </c>
      <c r="I403" s="118" t="s">
        <v>1122</v>
      </c>
      <c r="J403" s="90">
        <v>2</v>
      </c>
      <c r="K403" s="116">
        <v>43040</v>
      </c>
      <c r="L403" s="116">
        <v>43403</v>
      </c>
      <c r="M403" s="117">
        <f t="shared" si="163"/>
        <v>51.857142857142854</v>
      </c>
      <c r="N403" s="79" t="s">
        <v>1104</v>
      </c>
      <c r="O403" s="85">
        <v>2</v>
      </c>
      <c r="P403" s="79"/>
      <c r="Q403" s="88">
        <f t="shared" si="153"/>
        <v>100</v>
      </c>
      <c r="R403" s="89">
        <f t="shared" si="154"/>
        <v>51.857142857142854</v>
      </c>
      <c r="S403" s="89">
        <f t="shared" si="155"/>
        <v>51.857142857142854</v>
      </c>
      <c r="T403" s="89">
        <f t="shared" si="156"/>
        <v>51.857142857142854</v>
      </c>
      <c r="U403" s="90" t="str">
        <f t="shared" si="158"/>
        <v>SI</v>
      </c>
      <c r="V403" s="91" t="str">
        <f t="shared" si="157"/>
        <v>CUMPLIDO</v>
      </c>
      <c r="W403" s="91" t="str">
        <f t="shared" si="150"/>
        <v>CUMPLIDO</v>
      </c>
      <c r="X403" s="92" t="s">
        <v>501</v>
      </c>
      <c r="Y403" s="92" t="s">
        <v>455</v>
      </c>
      <c r="Z403" s="92">
        <f t="shared" si="151"/>
        <v>1</v>
      </c>
      <c r="AA403" s="92" t="str">
        <f t="shared" si="152"/>
        <v>H80R15 - 1</v>
      </c>
      <c r="AB403" s="60">
        <f t="shared" si="160"/>
        <v>5</v>
      </c>
      <c r="AC403" s="60">
        <f t="shared" si="161"/>
        <v>5</v>
      </c>
      <c r="AD403" s="60" t="str">
        <f t="shared" si="159"/>
        <v>H80R15.</v>
      </c>
      <c r="AE403" s="60" t="str">
        <f t="shared" si="162"/>
        <v>H80R15</v>
      </c>
      <c r="AF403" s="68"/>
      <c r="AG403" s="68"/>
      <c r="AH403" s="68"/>
      <c r="AI403" s="15"/>
      <c r="AJ403" s="15"/>
      <c r="AK403" s="15"/>
      <c r="AL403" s="15"/>
      <c r="AM403" s="15"/>
      <c r="AN403" s="15"/>
      <c r="AO403" s="15"/>
    </row>
    <row r="404" spans="1:41" s="2" customFormat="1" ht="164.25" customHeight="1" x14ac:dyDescent="0.2">
      <c r="A404" s="79">
        <f t="shared" si="164"/>
        <v>353</v>
      </c>
      <c r="B404" s="90">
        <v>403</v>
      </c>
      <c r="C404" s="109" t="s">
        <v>2535</v>
      </c>
      <c r="D404" s="124" t="s">
        <v>143</v>
      </c>
      <c r="E404" s="95" t="s">
        <v>2504</v>
      </c>
      <c r="F404" s="115" t="s">
        <v>1950</v>
      </c>
      <c r="G404" s="115" t="s">
        <v>1926</v>
      </c>
      <c r="H404" s="115" t="s">
        <v>1959</v>
      </c>
      <c r="I404" s="118" t="s">
        <v>1960</v>
      </c>
      <c r="J404" s="90">
        <v>1</v>
      </c>
      <c r="K404" s="116">
        <v>43132</v>
      </c>
      <c r="L404" s="116">
        <v>43159</v>
      </c>
      <c r="M404" s="117">
        <f t="shared" si="163"/>
        <v>3.8571428571428572</v>
      </c>
      <c r="N404" s="90" t="s">
        <v>1715</v>
      </c>
      <c r="O404" s="85">
        <v>0.61</v>
      </c>
      <c r="P404" s="90"/>
      <c r="Q404" s="88">
        <f t="shared" si="153"/>
        <v>61</v>
      </c>
      <c r="R404" s="89">
        <f t="shared" si="154"/>
        <v>2.3528571428571428</v>
      </c>
      <c r="S404" s="89">
        <f t="shared" si="155"/>
        <v>2.3528571428571428</v>
      </c>
      <c r="T404" s="89">
        <f t="shared" si="156"/>
        <v>3.8571428571428572</v>
      </c>
      <c r="U404" s="90" t="str">
        <f t="shared" si="158"/>
        <v>NO</v>
      </c>
      <c r="V404" s="91" t="str">
        <f t="shared" si="157"/>
        <v>VENCIDO</v>
      </c>
      <c r="W404" s="91" t="str">
        <f t="shared" si="150"/>
        <v>VENCIDO</v>
      </c>
      <c r="X404" s="92" t="s">
        <v>501</v>
      </c>
      <c r="Y404" s="92" t="s">
        <v>456</v>
      </c>
      <c r="Z404" s="92">
        <f t="shared" si="151"/>
        <v>1</v>
      </c>
      <c r="AA404" s="92" t="str">
        <f t="shared" si="152"/>
        <v>H81R15 - 1</v>
      </c>
      <c r="AB404" s="60">
        <f t="shared" si="160"/>
        <v>1</v>
      </c>
      <c r="AC404" s="60">
        <f t="shared" si="161"/>
        <v>1</v>
      </c>
      <c r="AD404" s="60" t="str">
        <f t="shared" si="159"/>
        <v>H81R15.</v>
      </c>
      <c r="AE404" s="60" t="str">
        <f t="shared" si="162"/>
        <v>H81R15</v>
      </c>
      <c r="AF404" s="69"/>
      <c r="AG404" s="69"/>
      <c r="AH404" s="69" t="s">
        <v>562</v>
      </c>
    </row>
    <row r="405" spans="1:41" s="2" customFormat="1" ht="249.95" customHeight="1" x14ac:dyDescent="0.2">
      <c r="A405" s="79">
        <f t="shared" si="164"/>
        <v>354</v>
      </c>
      <c r="B405" s="90">
        <v>404</v>
      </c>
      <c r="C405" s="109" t="s">
        <v>2528</v>
      </c>
      <c r="D405" s="109" t="s">
        <v>239</v>
      </c>
      <c r="E405" s="95" t="s">
        <v>1032</v>
      </c>
      <c r="F405" s="115" t="s">
        <v>240</v>
      </c>
      <c r="G405" s="140" t="s">
        <v>2020</v>
      </c>
      <c r="H405" s="140" t="s">
        <v>2021</v>
      </c>
      <c r="I405" s="141" t="s">
        <v>1033</v>
      </c>
      <c r="J405" s="142">
        <v>1</v>
      </c>
      <c r="K405" s="143">
        <v>43132</v>
      </c>
      <c r="L405" s="143">
        <v>43159</v>
      </c>
      <c r="M405" s="117">
        <f t="shared" si="163"/>
        <v>3.8571428571428572</v>
      </c>
      <c r="N405" s="79" t="s">
        <v>1013</v>
      </c>
      <c r="O405" s="85">
        <v>1</v>
      </c>
      <c r="P405" s="79"/>
      <c r="Q405" s="88">
        <f t="shared" si="153"/>
        <v>100</v>
      </c>
      <c r="R405" s="89">
        <f t="shared" si="154"/>
        <v>3.8571428571428572</v>
      </c>
      <c r="S405" s="89">
        <f t="shared" si="155"/>
        <v>3.8571428571428572</v>
      </c>
      <c r="T405" s="89">
        <f t="shared" si="156"/>
        <v>3.8571428571428572</v>
      </c>
      <c r="U405" s="90" t="str">
        <f t="shared" si="158"/>
        <v>SI</v>
      </c>
      <c r="V405" s="91" t="str">
        <f t="shared" si="157"/>
        <v>CUMPLIDO</v>
      </c>
      <c r="W405" s="91" t="str">
        <f t="shared" si="150"/>
        <v>CUMPLIDO</v>
      </c>
      <c r="X405" s="92" t="s">
        <v>501</v>
      </c>
      <c r="Y405" s="92" t="s">
        <v>457</v>
      </c>
      <c r="Z405" s="92">
        <f t="shared" si="151"/>
        <v>1</v>
      </c>
      <c r="AA405" s="92" t="str">
        <f t="shared" si="152"/>
        <v>H82R15 - 1</v>
      </c>
      <c r="AB405" s="60">
        <f t="shared" si="160"/>
        <v>5</v>
      </c>
      <c r="AC405" s="60">
        <f t="shared" si="161"/>
        <v>5</v>
      </c>
      <c r="AD405" s="60" t="str">
        <f t="shared" si="159"/>
        <v>H82R15.</v>
      </c>
      <c r="AE405" s="60" t="str">
        <f t="shared" si="162"/>
        <v>H82R15</v>
      </c>
      <c r="AF405" s="68"/>
      <c r="AG405" s="68"/>
      <c r="AH405" s="68"/>
      <c r="AI405" s="15"/>
      <c r="AJ405" s="15"/>
      <c r="AK405" s="15"/>
      <c r="AL405" s="15"/>
      <c r="AM405" s="15"/>
      <c r="AN405" s="15"/>
      <c r="AO405" s="15"/>
    </row>
    <row r="406" spans="1:41" s="2" customFormat="1" ht="249.95" customHeight="1" x14ac:dyDescent="0.2">
      <c r="A406" s="79">
        <f>A405+1</f>
        <v>355</v>
      </c>
      <c r="B406" s="90">
        <v>405</v>
      </c>
      <c r="C406" s="109" t="s">
        <v>2528</v>
      </c>
      <c r="D406" s="109" t="s">
        <v>239</v>
      </c>
      <c r="E406" s="95" t="s">
        <v>1034</v>
      </c>
      <c r="F406" s="115" t="s">
        <v>567</v>
      </c>
      <c r="G406" s="140" t="s">
        <v>1220</v>
      </c>
      <c r="H406" s="140" t="s">
        <v>1222</v>
      </c>
      <c r="I406" s="141" t="s">
        <v>1221</v>
      </c>
      <c r="J406" s="142">
        <v>1</v>
      </c>
      <c r="K406" s="143">
        <v>43040</v>
      </c>
      <c r="L406" s="143">
        <v>43281</v>
      </c>
      <c r="M406" s="117">
        <f t="shared" si="163"/>
        <v>34.428571428571431</v>
      </c>
      <c r="N406" s="79" t="s">
        <v>1104</v>
      </c>
      <c r="O406" s="85">
        <v>0</v>
      </c>
      <c r="P406" s="79"/>
      <c r="Q406" s="88">
        <f t="shared" si="153"/>
        <v>0</v>
      </c>
      <c r="R406" s="89">
        <f t="shared" si="154"/>
        <v>0</v>
      </c>
      <c r="S406" s="89">
        <f t="shared" si="155"/>
        <v>0</v>
      </c>
      <c r="T406" s="89">
        <f t="shared" si="156"/>
        <v>34.428571428571431</v>
      </c>
      <c r="U406" s="90" t="str">
        <f t="shared" si="158"/>
        <v>NO</v>
      </c>
      <c r="V406" s="91" t="str">
        <f t="shared" si="157"/>
        <v>VENCIDO</v>
      </c>
      <c r="W406" s="91" t="str">
        <f t="shared" si="150"/>
        <v>VENCIDO</v>
      </c>
      <c r="X406" s="92" t="s">
        <v>501</v>
      </c>
      <c r="Y406" s="92" t="s">
        <v>458</v>
      </c>
      <c r="Z406" s="92">
        <f t="shared" si="151"/>
        <v>1</v>
      </c>
      <c r="AA406" s="92" t="str">
        <f t="shared" si="152"/>
        <v>H83R15 - 1</v>
      </c>
      <c r="AB406" s="60">
        <f t="shared" si="160"/>
        <v>1</v>
      </c>
      <c r="AC406" s="60">
        <f t="shared" si="161"/>
        <v>1</v>
      </c>
      <c r="AD406" s="60" t="str">
        <f t="shared" si="159"/>
        <v>H83R15.</v>
      </c>
      <c r="AE406" s="60" t="str">
        <f t="shared" si="162"/>
        <v>H83R15</v>
      </c>
      <c r="AF406" s="68"/>
      <c r="AG406" s="68"/>
      <c r="AH406" s="68"/>
      <c r="AI406" s="15"/>
      <c r="AJ406" s="15"/>
      <c r="AK406" s="15"/>
      <c r="AL406" s="15"/>
      <c r="AM406" s="15"/>
      <c r="AN406" s="15"/>
      <c r="AO406" s="15"/>
    </row>
    <row r="407" spans="1:41" s="2" customFormat="1" ht="156" customHeight="1" x14ac:dyDescent="0.2">
      <c r="A407" s="79">
        <f t="shared" si="164"/>
        <v>356</v>
      </c>
      <c r="B407" s="90">
        <v>406</v>
      </c>
      <c r="C407" s="109" t="s">
        <v>2528</v>
      </c>
      <c r="D407" s="124" t="s">
        <v>32</v>
      </c>
      <c r="E407" s="95" t="s">
        <v>2469</v>
      </c>
      <c r="F407" s="115" t="s">
        <v>241</v>
      </c>
      <c r="G407" s="115" t="s">
        <v>2470</v>
      </c>
      <c r="H407" s="115" t="s">
        <v>1961</v>
      </c>
      <c r="I407" s="118" t="s">
        <v>1158</v>
      </c>
      <c r="J407" s="90">
        <v>1</v>
      </c>
      <c r="K407" s="143">
        <v>43040</v>
      </c>
      <c r="L407" s="143">
        <v>43099</v>
      </c>
      <c r="M407" s="117">
        <f t="shared" si="163"/>
        <v>8.4285714285714288</v>
      </c>
      <c r="N407" s="90" t="s">
        <v>1104</v>
      </c>
      <c r="O407" s="90">
        <v>1</v>
      </c>
      <c r="P407" s="90"/>
      <c r="Q407" s="88">
        <f t="shared" si="153"/>
        <v>100</v>
      </c>
      <c r="R407" s="89">
        <f t="shared" si="154"/>
        <v>8.4285714285714288</v>
      </c>
      <c r="S407" s="89">
        <f t="shared" si="155"/>
        <v>8.4285714285714288</v>
      </c>
      <c r="T407" s="89">
        <f t="shared" si="156"/>
        <v>8.4285714285714288</v>
      </c>
      <c r="U407" s="90" t="str">
        <f t="shared" si="158"/>
        <v>NO</v>
      </c>
      <c r="V407" s="91" t="str">
        <f t="shared" si="157"/>
        <v>CUMPLIDO</v>
      </c>
      <c r="W407" s="91" t="str">
        <f t="shared" si="150"/>
        <v>VENCIDO</v>
      </c>
      <c r="X407" s="92" t="s">
        <v>501</v>
      </c>
      <c r="Y407" s="92" t="s">
        <v>459</v>
      </c>
      <c r="Z407" s="92">
        <f t="shared" si="151"/>
        <v>1</v>
      </c>
      <c r="AA407" s="92" t="str">
        <f t="shared" si="152"/>
        <v>H84R15 - 1</v>
      </c>
      <c r="AB407" s="60">
        <f t="shared" si="160"/>
        <v>5</v>
      </c>
      <c r="AC407" s="60">
        <f t="shared" si="161"/>
        <v>1</v>
      </c>
      <c r="AD407" s="60" t="str">
        <f t="shared" si="159"/>
        <v>H84R15.</v>
      </c>
      <c r="AE407" s="60" t="str">
        <f t="shared" si="162"/>
        <v>H84R15</v>
      </c>
      <c r="AF407" s="69"/>
      <c r="AG407" s="69"/>
      <c r="AH407" s="69"/>
    </row>
    <row r="408" spans="1:41" s="2" customFormat="1" ht="249.95" customHeight="1" x14ac:dyDescent="0.2">
      <c r="A408" s="79"/>
      <c r="B408" s="90">
        <v>407</v>
      </c>
      <c r="C408" s="109"/>
      <c r="D408" s="109" t="s">
        <v>32</v>
      </c>
      <c r="E408" s="95" t="s">
        <v>987</v>
      </c>
      <c r="F408" s="115" t="s">
        <v>241</v>
      </c>
      <c r="G408" s="115" t="s">
        <v>2471</v>
      </c>
      <c r="H408" s="103" t="s">
        <v>2022</v>
      </c>
      <c r="I408" s="118" t="s">
        <v>986</v>
      </c>
      <c r="J408" s="90">
        <v>3</v>
      </c>
      <c r="K408" s="116">
        <v>43101</v>
      </c>
      <c r="L408" s="116">
        <v>43403</v>
      </c>
      <c r="M408" s="117">
        <f t="shared" si="163"/>
        <v>43.142857142857146</v>
      </c>
      <c r="N408" s="79" t="s">
        <v>966</v>
      </c>
      <c r="O408" s="85">
        <v>1</v>
      </c>
      <c r="P408" s="79"/>
      <c r="Q408" s="88">
        <f t="shared" si="153"/>
        <v>33.333333333333329</v>
      </c>
      <c r="R408" s="89">
        <f t="shared" si="154"/>
        <v>14.380952380952381</v>
      </c>
      <c r="S408" s="89">
        <f t="shared" si="155"/>
        <v>14.380952380952381</v>
      </c>
      <c r="T408" s="89">
        <f t="shared" si="156"/>
        <v>43.142857142857146</v>
      </c>
      <c r="U408" s="90" t="str">
        <f t="shared" si="158"/>
        <v>NO</v>
      </c>
      <c r="V408" s="91" t="str">
        <f t="shared" si="157"/>
        <v>VENCIDO</v>
      </c>
      <c r="W408" s="91" t="str">
        <f t="shared" si="150"/>
        <v/>
      </c>
      <c r="X408" s="92" t="s">
        <v>501</v>
      </c>
      <c r="Y408" s="92" t="s">
        <v>459</v>
      </c>
      <c r="Z408" s="92">
        <f t="shared" si="151"/>
        <v>2</v>
      </c>
      <c r="AA408" s="92" t="str">
        <f t="shared" si="152"/>
        <v>H84R15 - 2</v>
      </c>
      <c r="AB408" s="60">
        <f t="shared" si="160"/>
        <v>1</v>
      </c>
      <c r="AC408" s="60">
        <f t="shared" si="161"/>
        <v>1</v>
      </c>
      <c r="AD408" s="60" t="str">
        <f t="shared" si="159"/>
        <v>H84R15.</v>
      </c>
      <c r="AE408" s="60" t="str">
        <f t="shared" si="162"/>
        <v>H84R15</v>
      </c>
      <c r="AF408" s="68"/>
      <c r="AG408" s="68"/>
      <c r="AH408" s="68"/>
      <c r="AI408" s="15"/>
      <c r="AJ408" s="15"/>
      <c r="AK408" s="15"/>
      <c r="AL408" s="15"/>
      <c r="AM408" s="15"/>
      <c r="AN408" s="15"/>
      <c r="AO408" s="15"/>
    </row>
    <row r="409" spans="1:41" s="2" customFormat="1" ht="249.95" customHeight="1" x14ac:dyDescent="0.2">
      <c r="A409" s="79">
        <v>357</v>
      </c>
      <c r="B409" s="90">
        <v>408</v>
      </c>
      <c r="C409" s="109" t="s">
        <v>2528</v>
      </c>
      <c r="D409" s="109" t="s">
        <v>31</v>
      </c>
      <c r="E409" s="95" t="s">
        <v>1229</v>
      </c>
      <c r="F409" s="115" t="s">
        <v>242</v>
      </c>
      <c r="G409" s="115" t="s">
        <v>1223</v>
      </c>
      <c r="H409" s="103" t="s">
        <v>1224</v>
      </c>
      <c r="I409" s="118" t="s">
        <v>1225</v>
      </c>
      <c r="J409" s="90">
        <v>1</v>
      </c>
      <c r="K409" s="116">
        <v>43040</v>
      </c>
      <c r="L409" s="116">
        <v>43069</v>
      </c>
      <c r="M409" s="117">
        <f t="shared" si="163"/>
        <v>4.1428571428571432</v>
      </c>
      <c r="N409" s="79" t="s">
        <v>1104</v>
      </c>
      <c r="O409" s="79">
        <v>1</v>
      </c>
      <c r="P409" s="79"/>
      <c r="Q409" s="88">
        <f t="shared" si="153"/>
        <v>100</v>
      </c>
      <c r="R409" s="89">
        <f t="shared" si="154"/>
        <v>4.1428571428571432</v>
      </c>
      <c r="S409" s="89">
        <f t="shared" si="155"/>
        <v>4.1428571428571432</v>
      </c>
      <c r="T409" s="89">
        <f t="shared" si="156"/>
        <v>4.1428571428571432</v>
      </c>
      <c r="U409" s="90" t="str">
        <f t="shared" si="158"/>
        <v>SI</v>
      </c>
      <c r="V409" s="91" t="str">
        <f t="shared" si="157"/>
        <v>CUMPLIDO</v>
      </c>
      <c r="W409" s="91" t="str">
        <f t="shared" si="150"/>
        <v>CUMPLIDO</v>
      </c>
      <c r="X409" s="92" t="s">
        <v>501</v>
      </c>
      <c r="Y409" s="92" t="s">
        <v>460</v>
      </c>
      <c r="Z409" s="92">
        <f t="shared" si="151"/>
        <v>1</v>
      </c>
      <c r="AA409" s="92" t="str">
        <f t="shared" si="152"/>
        <v>H85R15 - 1</v>
      </c>
      <c r="AB409" s="60">
        <f t="shared" si="160"/>
        <v>5</v>
      </c>
      <c r="AC409" s="60">
        <f t="shared" si="161"/>
        <v>5</v>
      </c>
      <c r="AD409" s="60" t="str">
        <f t="shared" si="159"/>
        <v>H85R15.</v>
      </c>
      <c r="AE409" s="60" t="str">
        <f t="shared" si="162"/>
        <v>H85R15</v>
      </c>
      <c r="AF409" s="68"/>
      <c r="AG409" s="68"/>
      <c r="AH409" s="68"/>
      <c r="AI409" s="15"/>
      <c r="AJ409" s="15"/>
      <c r="AK409" s="15"/>
      <c r="AL409" s="15"/>
      <c r="AM409" s="15"/>
      <c r="AN409" s="15"/>
      <c r="AO409" s="15"/>
    </row>
    <row r="410" spans="1:41" s="2" customFormat="1" ht="249.95" customHeight="1" x14ac:dyDescent="0.2">
      <c r="A410" s="79">
        <v>358</v>
      </c>
      <c r="B410" s="90">
        <v>409</v>
      </c>
      <c r="C410" s="109" t="s">
        <v>2528</v>
      </c>
      <c r="D410" s="109" t="s">
        <v>32</v>
      </c>
      <c r="E410" s="95" t="s">
        <v>1228</v>
      </c>
      <c r="F410" s="115" t="s">
        <v>243</v>
      </c>
      <c r="G410" s="115" t="s">
        <v>1226</v>
      </c>
      <c r="H410" s="115" t="s">
        <v>1227</v>
      </c>
      <c r="I410" s="118" t="s">
        <v>1141</v>
      </c>
      <c r="J410" s="90">
        <v>1</v>
      </c>
      <c r="K410" s="116">
        <v>43040</v>
      </c>
      <c r="L410" s="116">
        <v>43100</v>
      </c>
      <c r="M410" s="117">
        <f t="shared" si="163"/>
        <v>8.5714285714285712</v>
      </c>
      <c r="N410" s="79" t="s">
        <v>1104</v>
      </c>
      <c r="O410" s="79">
        <v>1</v>
      </c>
      <c r="P410" s="79"/>
      <c r="Q410" s="88">
        <f t="shared" si="153"/>
        <v>100</v>
      </c>
      <c r="R410" s="89">
        <f t="shared" si="154"/>
        <v>8.5714285714285712</v>
      </c>
      <c r="S410" s="89">
        <f t="shared" si="155"/>
        <v>8.5714285714285712</v>
      </c>
      <c r="T410" s="89">
        <f t="shared" si="156"/>
        <v>8.5714285714285712</v>
      </c>
      <c r="U410" s="90" t="str">
        <f t="shared" si="158"/>
        <v>SI</v>
      </c>
      <c r="V410" s="91" t="str">
        <f t="shared" si="157"/>
        <v>CUMPLIDO</v>
      </c>
      <c r="W410" s="91" t="str">
        <f t="shared" si="150"/>
        <v>CUMPLIDO</v>
      </c>
      <c r="X410" s="92" t="s">
        <v>501</v>
      </c>
      <c r="Y410" s="92" t="s">
        <v>461</v>
      </c>
      <c r="Z410" s="92">
        <f t="shared" si="151"/>
        <v>1</v>
      </c>
      <c r="AA410" s="92" t="str">
        <f t="shared" si="152"/>
        <v>H86R15 - 1</v>
      </c>
      <c r="AB410" s="60">
        <f t="shared" si="160"/>
        <v>5</v>
      </c>
      <c r="AC410" s="60">
        <f t="shared" si="161"/>
        <v>5</v>
      </c>
      <c r="AD410" s="60" t="str">
        <f t="shared" si="159"/>
        <v>H86R15.</v>
      </c>
      <c r="AE410" s="60" t="str">
        <f t="shared" si="162"/>
        <v>H86R15</v>
      </c>
      <c r="AF410" s="68"/>
      <c r="AG410" s="68"/>
      <c r="AH410" s="68"/>
      <c r="AI410" s="15"/>
      <c r="AJ410" s="15"/>
      <c r="AK410" s="15"/>
      <c r="AL410" s="15"/>
      <c r="AM410" s="15"/>
      <c r="AN410" s="15"/>
      <c r="AO410" s="15"/>
    </row>
    <row r="411" spans="1:41" s="2" customFormat="1" ht="249.95" customHeight="1" x14ac:dyDescent="0.2">
      <c r="A411" s="79">
        <v>359</v>
      </c>
      <c r="B411" s="90">
        <v>410</v>
      </c>
      <c r="C411" s="109" t="s">
        <v>2528</v>
      </c>
      <c r="D411" s="109" t="s">
        <v>32</v>
      </c>
      <c r="E411" s="95" t="s">
        <v>1233</v>
      </c>
      <c r="F411" s="115" t="s">
        <v>244</v>
      </c>
      <c r="G411" s="115" t="s">
        <v>1107</v>
      </c>
      <c r="H411" s="115" t="s">
        <v>1230</v>
      </c>
      <c r="I411" s="118" t="s">
        <v>61</v>
      </c>
      <c r="J411" s="90">
        <v>4</v>
      </c>
      <c r="K411" s="116">
        <v>43040</v>
      </c>
      <c r="L411" s="116">
        <v>43403</v>
      </c>
      <c r="M411" s="117">
        <f t="shared" si="163"/>
        <v>51.857142857142854</v>
      </c>
      <c r="N411" s="79" t="s">
        <v>1104</v>
      </c>
      <c r="O411" s="85">
        <v>3.9849999999999999</v>
      </c>
      <c r="P411" s="79"/>
      <c r="Q411" s="127">
        <f t="shared" si="153"/>
        <v>99.625</v>
      </c>
      <c r="R411" s="89">
        <f t="shared" si="154"/>
        <v>51.662678571428572</v>
      </c>
      <c r="S411" s="89">
        <f t="shared" si="155"/>
        <v>51.662678571428572</v>
      </c>
      <c r="T411" s="89">
        <f t="shared" si="156"/>
        <v>51.857142857142854</v>
      </c>
      <c r="U411" s="90" t="str">
        <f t="shared" si="158"/>
        <v>NO</v>
      </c>
      <c r="V411" s="91" t="str">
        <f t="shared" si="157"/>
        <v>VENCIDO</v>
      </c>
      <c r="W411" s="91" t="str">
        <f t="shared" si="150"/>
        <v>VENCIDO</v>
      </c>
      <c r="X411" s="92" t="s">
        <v>501</v>
      </c>
      <c r="Y411" s="92" t="s">
        <v>462</v>
      </c>
      <c r="Z411" s="92">
        <f t="shared" si="151"/>
        <v>1</v>
      </c>
      <c r="AA411" s="92" t="str">
        <f t="shared" si="152"/>
        <v>H88R15 - 1</v>
      </c>
      <c r="AB411" s="60">
        <f t="shared" si="160"/>
        <v>1</v>
      </c>
      <c r="AC411" s="60">
        <f t="shared" si="161"/>
        <v>1</v>
      </c>
      <c r="AD411" s="60" t="str">
        <f t="shared" si="159"/>
        <v>H88R15.</v>
      </c>
      <c r="AE411" s="60" t="str">
        <f t="shared" si="162"/>
        <v>H88R15</v>
      </c>
      <c r="AF411" s="68"/>
      <c r="AG411" s="68"/>
      <c r="AH411" s="68"/>
      <c r="AI411" s="15"/>
      <c r="AJ411" s="15"/>
      <c r="AK411" s="15"/>
      <c r="AL411" s="15"/>
      <c r="AM411" s="15"/>
      <c r="AN411" s="15"/>
      <c r="AO411" s="15"/>
    </row>
    <row r="412" spans="1:41" s="2" customFormat="1" ht="249.95" customHeight="1" x14ac:dyDescent="0.2">
      <c r="A412" s="79">
        <v>360</v>
      </c>
      <c r="B412" s="90">
        <v>411</v>
      </c>
      <c r="C412" s="109" t="s">
        <v>2528</v>
      </c>
      <c r="D412" s="109" t="s">
        <v>31</v>
      </c>
      <c r="E412" s="95" t="s">
        <v>1234</v>
      </c>
      <c r="F412" s="115" t="s">
        <v>245</v>
      </c>
      <c r="G412" s="115" t="s">
        <v>1231</v>
      </c>
      <c r="H412" s="115" t="s">
        <v>1232</v>
      </c>
      <c r="I412" s="118" t="s">
        <v>1210</v>
      </c>
      <c r="J412" s="90">
        <v>1</v>
      </c>
      <c r="K412" s="116">
        <v>43040</v>
      </c>
      <c r="L412" s="116">
        <v>43099</v>
      </c>
      <c r="M412" s="117">
        <f t="shared" si="163"/>
        <v>8.4285714285714288</v>
      </c>
      <c r="N412" s="79" t="s">
        <v>1104</v>
      </c>
      <c r="O412" s="85">
        <v>1</v>
      </c>
      <c r="P412" s="79"/>
      <c r="Q412" s="88">
        <f t="shared" si="153"/>
        <v>100</v>
      </c>
      <c r="R412" s="89">
        <f t="shared" si="154"/>
        <v>8.4285714285714288</v>
      </c>
      <c r="S412" s="89">
        <f t="shared" si="155"/>
        <v>8.4285714285714288</v>
      </c>
      <c r="T412" s="89">
        <f t="shared" si="156"/>
        <v>8.4285714285714288</v>
      </c>
      <c r="U412" s="90" t="str">
        <f t="shared" si="158"/>
        <v>SI</v>
      </c>
      <c r="V412" s="91" t="str">
        <f t="shared" si="157"/>
        <v>CUMPLIDO</v>
      </c>
      <c r="W412" s="91" t="str">
        <f t="shared" si="150"/>
        <v>CUMPLIDO</v>
      </c>
      <c r="X412" s="92" t="s">
        <v>501</v>
      </c>
      <c r="Y412" s="92" t="s">
        <v>463</v>
      </c>
      <c r="Z412" s="92">
        <f t="shared" si="151"/>
        <v>1</v>
      </c>
      <c r="AA412" s="92" t="str">
        <f t="shared" si="152"/>
        <v>H89R15 - 1</v>
      </c>
      <c r="AB412" s="60">
        <f t="shared" si="160"/>
        <v>5</v>
      </c>
      <c r="AC412" s="60">
        <f t="shared" si="161"/>
        <v>5</v>
      </c>
      <c r="AD412" s="60" t="str">
        <f t="shared" si="159"/>
        <v>H89R15.</v>
      </c>
      <c r="AE412" s="60" t="str">
        <f t="shared" si="162"/>
        <v>H89R15</v>
      </c>
      <c r="AF412" s="68"/>
      <c r="AG412" s="68"/>
      <c r="AH412" s="68" t="s">
        <v>562</v>
      </c>
      <c r="AI412" s="15"/>
      <c r="AJ412" s="15"/>
      <c r="AK412" s="15"/>
      <c r="AL412" s="15"/>
      <c r="AM412" s="15"/>
      <c r="AN412" s="15"/>
      <c r="AO412" s="15"/>
    </row>
    <row r="413" spans="1:41" s="2" customFormat="1" ht="182.25" customHeight="1" x14ac:dyDescent="0.2">
      <c r="A413" s="79">
        <v>361</v>
      </c>
      <c r="B413" s="90">
        <v>412</v>
      </c>
      <c r="C413" s="109" t="s">
        <v>2528</v>
      </c>
      <c r="D413" s="109" t="s">
        <v>44</v>
      </c>
      <c r="E413" s="95" t="s">
        <v>1472</v>
      </c>
      <c r="F413" s="115" t="s">
        <v>1097</v>
      </c>
      <c r="G413" s="115" t="s">
        <v>1473</v>
      </c>
      <c r="H413" s="115" t="s">
        <v>1098</v>
      </c>
      <c r="I413" s="118" t="s">
        <v>1099</v>
      </c>
      <c r="J413" s="90">
        <v>2</v>
      </c>
      <c r="K413" s="116">
        <v>43132</v>
      </c>
      <c r="L413" s="116">
        <v>43189</v>
      </c>
      <c r="M413" s="117">
        <f t="shared" si="163"/>
        <v>8.1428571428571423</v>
      </c>
      <c r="N413" s="79" t="s">
        <v>1096</v>
      </c>
      <c r="O413" s="85">
        <v>2</v>
      </c>
      <c r="P413" s="79"/>
      <c r="Q413" s="88">
        <f t="shared" si="153"/>
        <v>100</v>
      </c>
      <c r="R413" s="89">
        <f t="shared" si="154"/>
        <v>8.1428571428571423</v>
      </c>
      <c r="S413" s="89">
        <f t="shared" si="155"/>
        <v>8.1428571428571423</v>
      </c>
      <c r="T413" s="89">
        <f t="shared" si="156"/>
        <v>8.1428571428571423</v>
      </c>
      <c r="U413" s="90" t="str">
        <f t="shared" si="158"/>
        <v>SI</v>
      </c>
      <c r="V413" s="91" t="str">
        <f t="shared" si="157"/>
        <v>CUMPLIDO</v>
      </c>
      <c r="W413" s="91" t="str">
        <f t="shared" si="150"/>
        <v>CUMPLIDO</v>
      </c>
      <c r="X413" s="92" t="s">
        <v>501</v>
      </c>
      <c r="Y413" s="92" t="s">
        <v>465</v>
      </c>
      <c r="Z413" s="92">
        <f>IF(A413&lt;&gt;"",1,#REF!+1)</f>
        <v>1</v>
      </c>
      <c r="AA413" s="92" t="str">
        <f t="shared" si="152"/>
        <v>H91R15 - 1</v>
      </c>
      <c r="AB413" s="60">
        <f t="shared" si="160"/>
        <v>5</v>
      </c>
      <c r="AC413" s="60">
        <f t="shared" si="161"/>
        <v>5</v>
      </c>
      <c r="AD413" s="60" t="str">
        <f t="shared" si="159"/>
        <v>H91R15.</v>
      </c>
      <c r="AE413" s="60" t="str">
        <f t="shared" si="162"/>
        <v>H91R15</v>
      </c>
      <c r="AF413" s="68"/>
      <c r="AG413" s="68"/>
      <c r="AH413" s="68"/>
      <c r="AI413" s="15"/>
      <c r="AJ413" s="15"/>
      <c r="AK413" s="15"/>
      <c r="AL413" s="15"/>
      <c r="AM413" s="15"/>
      <c r="AN413" s="15"/>
      <c r="AO413" s="15"/>
    </row>
    <row r="414" spans="1:41" s="2" customFormat="1" ht="180" customHeight="1" x14ac:dyDescent="0.2">
      <c r="A414" s="79"/>
      <c r="B414" s="90">
        <v>413</v>
      </c>
      <c r="C414" s="109"/>
      <c r="D414" s="109" t="s">
        <v>44</v>
      </c>
      <c r="E414" s="95" t="s">
        <v>1471</v>
      </c>
      <c r="F414" s="115" t="s">
        <v>247</v>
      </c>
      <c r="G414" s="115" t="s">
        <v>1474</v>
      </c>
      <c r="H414" s="115" t="s">
        <v>1470</v>
      </c>
      <c r="I414" s="118" t="s">
        <v>1475</v>
      </c>
      <c r="J414" s="90">
        <v>1</v>
      </c>
      <c r="K414" s="116">
        <v>43040</v>
      </c>
      <c r="L414" s="116">
        <v>43250</v>
      </c>
      <c r="M414" s="117">
        <f t="shared" si="163"/>
        <v>30</v>
      </c>
      <c r="N414" s="79" t="s">
        <v>1406</v>
      </c>
      <c r="O414" s="85">
        <v>1</v>
      </c>
      <c r="P414" s="79"/>
      <c r="Q414" s="88">
        <f t="shared" si="153"/>
        <v>100</v>
      </c>
      <c r="R414" s="89">
        <f t="shared" si="154"/>
        <v>30</v>
      </c>
      <c r="S414" s="89">
        <f t="shared" si="155"/>
        <v>30</v>
      </c>
      <c r="T414" s="89">
        <f t="shared" si="156"/>
        <v>30</v>
      </c>
      <c r="U414" s="90" t="str">
        <f t="shared" si="158"/>
        <v>NO</v>
      </c>
      <c r="V414" s="91" t="str">
        <f t="shared" si="157"/>
        <v>CUMPLIDO</v>
      </c>
      <c r="W414" s="91" t="str">
        <f t="shared" si="150"/>
        <v/>
      </c>
      <c r="X414" s="92" t="s">
        <v>501</v>
      </c>
      <c r="Y414" s="92" t="s">
        <v>465</v>
      </c>
      <c r="Z414" s="92">
        <f t="shared" si="151"/>
        <v>2</v>
      </c>
      <c r="AA414" s="92" t="str">
        <f t="shared" si="152"/>
        <v>H91R15 - 2</v>
      </c>
      <c r="AB414" s="60">
        <f t="shared" si="160"/>
        <v>5</v>
      </c>
      <c r="AC414" s="60">
        <f t="shared" si="161"/>
        <v>5</v>
      </c>
      <c r="AD414" s="60" t="str">
        <f t="shared" si="159"/>
        <v>H91R15.</v>
      </c>
      <c r="AE414" s="60" t="str">
        <f t="shared" si="162"/>
        <v>H91R15</v>
      </c>
      <c r="AF414" s="68"/>
      <c r="AG414" s="68"/>
      <c r="AH414" s="68" t="s">
        <v>562</v>
      </c>
      <c r="AI414" s="15"/>
      <c r="AJ414" s="15"/>
      <c r="AK414" s="15"/>
      <c r="AL414" s="15"/>
      <c r="AM414" s="15"/>
      <c r="AN414" s="15"/>
      <c r="AO414" s="15"/>
    </row>
    <row r="415" spans="1:41" s="2" customFormat="1" ht="164.25" customHeight="1" x14ac:dyDescent="0.2">
      <c r="A415" s="79">
        <v>362</v>
      </c>
      <c r="B415" s="90">
        <v>414</v>
      </c>
      <c r="C415" s="124" t="s">
        <v>2535</v>
      </c>
      <c r="D415" s="124" t="s">
        <v>44</v>
      </c>
      <c r="E415" s="95" t="s">
        <v>1963</v>
      </c>
      <c r="F415" s="115" t="s">
        <v>1097</v>
      </c>
      <c r="G415" s="115" t="s">
        <v>1721</v>
      </c>
      <c r="H415" s="115" t="s">
        <v>1721</v>
      </c>
      <c r="I415" s="118" t="s">
        <v>61</v>
      </c>
      <c r="J415" s="90">
        <v>3</v>
      </c>
      <c r="K415" s="116">
        <v>43040</v>
      </c>
      <c r="L415" s="116">
        <v>43342</v>
      </c>
      <c r="M415" s="117">
        <f t="shared" si="163"/>
        <v>43.142857142857146</v>
      </c>
      <c r="N415" s="90" t="s">
        <v>23</v>
      </c>
      <c r="O415" s="85">
        <v>2.4</v>
      </c>
      <c r="P415" s="90"/>
      <c r="Q415" s="88">
        <f t="shared" si="153"/>
        <v>80</v>
      </c>
      <c r="R415" s="89">
        <f t="shared" si="154"/>
        <v>34.514285714285712</v>
      </c>
      <c r="S415" s="89">
        <f t="shared" si="155"/>
        <v>34.514285714285712</v>
      </c>
      <c r="T415" s="89">
        <f t="shared" si="156"/>
        <v>43.142857142857146</v>
      </c>
      <c r="U415" s="90" t="str">
        <f t="shared" si="158"/>
        <v>NO</v>
      </c>
      <c r="V415" s="91" t="str">
        <f t="shared" si="157"/>
        <v>VENCIDO</v>
      </c>
      <c r="W415" s="91" t="str">
        <f t="shared" si="150"/>
        <v>VENCIDO</v>
      </c>
      <c r="X415" s="92" t="s">
        <v>501</v>
      </c>
      <c r="Y415" s="92" t="s">
        <v>466</v>
      </c>
      <c r="Z415" s="92">
        <f t="shared" si="151"/>
        <v>1</v>
      </c>
      <c r="AA415" s="92" t="str">
        <f t="shared" si="152"/>
        <v>H92R15 - 1</v>
      </c>
      <c r="AB415" s="60">
        <f t="shared" si="160"/>
        <v>1</v>
      </c>
      <c r="AC415" s="60">
        <f t="shared" si="161"/>
        <v>1</v>
      </c>
      <c r="AD415" s="60" t="str">
        <f t="shared" si="159"/>
        <v>H92R15.</v>
      </c>
      <c r="AE415" s="60" t="str">
        <f t="shared" si="162"/>
        <v>H92R15</v>
      </c>
      <c r="AF415" s="69"/>
      <c r="AG415" s="69"/>
      <c r="AH415" s="69"/>
    </row>
    <row r="416" spans="1:41" s="2" customFormat="1" ht="168" customHeight="1" x14ac:dyDescent="0.2">
      <c r="A416" s="79">
        <v>363</v>
      </c>
      <c r="B416" s="90">
        <v>415</v>
      </c>
      <c r="C416" s="124" t="s">
        <v>2528</v>
      </c>
      <c r="D416" s="124" t="s">
        <v>30</v>
      </c>
      <c r="E416" s="95" t="s">
        <v>1962</v>
      </c>
      <c r="F416" s="115" t="s">
        <v>1965</v>
      </c>
      <c r="G416" s="115" t="s">
        <v>1718</v>
      </c>
      <c r="H416" s="115" t="s">
        <v>1718</v>
      </c>
      <c r="I416" s="118" t="s">
        <v>61</v>
      </c>
      <c r="J416" s="90">
        <v>3</v>
      </c>
      <c r="K416" s="143">
        <v>43040</v>
      </c>
      <c r="L416" s="143">
        <v>43342</v>
      </c>
      <c r="M416" s="117">
        <f t="shared" si="163"/>
        <v>43.142857142857146</v>
      </c>
      <c r="N416" s="90" t="s">
        <v>23</v>
      </c>
      <c r="O416" s="108">
        <v>1.79</v>
      </c>
      <c r="P416" s="90"/>
      <c r="Q416" s="88">
        <f t="shared" si="153"/>
        <v>59.666666666666671</v>
      </c>
      <c r="R416" s="89">
        <f t="shared" si="154"/>
        <v>25.741904761904767</v>
      </c>
      <c r="S416" s="89">
        <f t="shared" si="155"/>
        <v>25.741904761904767</v>
      </c>
      <c r="T416" s="89">
        <f t="shared" si="156"/>
        <v>43.142857142857146</v>
      </c>
      <c r="U416" s="90" t="str">
        <f t="shared" si="158"/>
        <v>NO</v>
      </c>
      <c r="V416" s="91" t="str">
        <f t="shared" si="157"/>
        <v>VENCIDO</v>
      </c>
      <c r="W416" s="91" t="str">
        <f t="shared" si="150"/>
        <v>VENCIDO</v>
      </c>
      <c r="X416" s="92" t="s">
        <v>501</v>
      </c>
      <c r="Y416" s="92" t="s">
        <v>467</v>
      </c>
      <c r="Z416" s="92">
        <f t="shared" si="151"/>
        <v>1</v>
      </c>
      <c r="AA416" s="92" t="str">
        <f t="shared" si="152"/>
        <v>H93R15 - 1</v>
      </c>
      <c r="AB416" s="60">
        <f t="shared" si="160"/>
        <v>1</v>
      </c>
      <c r="AC416" s="60">
        <f t="shared" si="161"/>
        <v>1</v>
      </c>
      <c r="AD416" s="60" t="str">
        <f t="shared" si="159"/>
        <v>H93R15.</v>
      </c>
      <c r="AE416" s="60" t="str">
        <f t="shared" si="162"/>
        <v>H93R15</v>
      </c>
      <c r="AF416" s="69"/>
      <c r="AG416" s="69"/>
      <c r="AH416" s="69"/>
    </row>
    <row r="417" spans="1:41" s="2" customFormat="1" ht="174.75" customHeight="1" x14ac:dyDescent="0.2">
      <c r="A417" s="79">
        <v>364</v>
      </c>
      <c r="B417" s="90">
        <v>416</v>
      </c>
      <c r="C417" s="124" t="s">
        <v>2528</v>
      </c>
      <c r="D417" s="124" t="s">
        <v>30</v>
      </c>
      <c r="E417" s="95" t="s">
        <v>1964</v>
      </c>
      <c r="F417" s="115" t="s">
        <v>1966</v>
      </c>
      <c r="G417" s="115" t="s">
        <v>1721</v>
      </c>
      <c r="H417" s="115" t="s">
        <v>1721</v>
      </c>
      <c r="I417" s="118" t="s">
        <v>61</v>
      </c>
      <c r="J417" s="90">
        <v>3</v>
      </c>
      <c r="K417" s="116">
        <v>43040</v>
      </c>
      <c r="L417" s="116">
        <v>43342</v>
      </c>
      <c r="M417" s="117">
        <f t="shared" si="163"/>
        <v>43.142857142857146</v>
      </c>
      <c r="N417" s="90" t="s">
        <v>23</v>
      </c>
      <c r="O417" s="108">
        <v>1.79</v>
      </c>
      <c r="P417" s="90"/>
      <c r="Q417" s="88">
        <f t="shared" si="153"/>
        <v>59.666666666666671</v>
      </c>
      <c r="R417" s="89">
        <f t="shared" si="154"/>
        <v>25.741904761904767</v>
      </c>
      <c r="S417" s="89">
        <f t="shared" si="155"/>
        <v>25.741904761904767</v>
      </c>
      <c r="T417" s="89">
        <f t="shared" si="156"/>
        <v>43.142857142857146</v>
      </c>
      <c r="U417" s="90" t="str">
        <f t="shared" si="158"/>
        <v>NO</v>
      </c>
      <c r="V417" s="91" t="str">
        <f t="shared" si="157"/>
        <v>VENCIDO</v>
      </c>
      <c r="W417" s="91" t="str">
        <f t="shared" si="150"/>
        <v>VENCIDO</v>
      </c>
      <c r="X417" s="92" t="s">
        <v>501</v>
      </c>
      <c r="Y417" s="92" t="s">
        <v>468</v>
      </c>
      <c r="Z417" s="92">
        <f t="shared" si="151"/>
        <v>1</v>
      </c>
      <c r="AA417" s="92" t="str">
        <f t="shared" si="152"/>
        <v>H94R15 - 1</v>
      </c>
      <c r="AB417" s="60">
        <f t="shared" si="160"/>
        <v>1</v>
      </c>
      <c r="AC417" s="60">
        <f t="shared" si="161"/>
        <v>1</v>
      </c>
      <c r="AD417" s="60" t="str">
        <f t="shared" si="159"/>
        <v>H94R15.</v>
      </c>
      <c r="AE417" s="60" t="str">
        <f t="shared" si="162"/>
        <v>H94R15</v>
      </c>
      <c r="AF417" s="69"/>
      <c r="AG417" s="69"/>
      <c r="AH417" s="69"/>
    </row>
    <row r="418" spans="1:41" s="2" customFormat="1" ht="142.5" customHeight="1" x14ac:dyDescent="0.2">
      <c r="A418" s="79">
        <v>365</v>
      </c>
      <c r="B418" s="90">
        <v>417</v>
      </c>
      <c r="C418" s="124" t="s">
        <v>2528</v>
      </c>
      <c r="D418" s="124" t="s">
        <v>30</v>
      </c>
      <c r="E418" s="95" t="s">
        <v>1967</v>
      </c>
      <c r="F418" s="115" t="s">
        <v>248</v>
      </c>
      <c r="G418" s="115" t="s">
        <v>859</v>
      </c>
      <c r="H418" s="115" t="s">
        <v>1968</v>
      </c>
      <c r="I418" s="118" t="s">
        <v>61</v>
      </c>
      <c r="J418" s="90">
        <v>3</v>
      </c>
      <c r="K418" s="116">
        <v>43040</v>
      </c>
      <c r="L418" s="116">
        <v>43342</v>
      </c>
      <c r="M418" s="117">
        <f t="shared" si="163"/>
        <v>43.142857142857146</v>
      </c>
      <c r="N418" s="90" t="s">
        <v>23</v>
      </c>
      <c r="O418" s="108">
        <v>1.79</v>
      </c>
      <c r="P418" s="90"/>
      <c r="Q418" s="88">
        <f t="shared" si="153"/>
        <v>59.666666666666671</v>
      </c>
      <c r="R418" s="89">
        <f t="shared" si="154"/>
        <v>25.741904761904767</v>
      </c>
      <c r="S418" s="89">
        <f t="shared" si="155"/>
        <v>25.741904761904767</v>
      </c>
      <c r="T418" s="89">
        <f t="shared" si="156"/>
        <v>43.142857142857146</v>
      </c>
      <c r="U418" s="90" t="str">
        <f t="shared" si="158"/>
        <v>NO</v>
      </c>
      <c r="V418" s="91" t="str">
        <f t="shared" si="157"/>
        <v>VENCIDO</v>
      </c>
      <c r="W418" s="91" t="str">
        <f t="shared" si="150"/>
        <v>VENCIDO</v>
      </c>
      <c r="X418" s="92" t="s">
        <v>501</v>
      </c>
      <c r="Y418" s="92" t="s">
        <v>469</v>
      </c>
      <c r="Z418" s="92">
        <f t="shared" si="151"/>
        <v>1</v>
      </c>
      <c r="AA418" s="92" t="str">
        <f t="shared" si="152"/>
        <v>H95R15 - 1</v>
      </c>
      <c r="AB418" s="60">
        <f t="shared" si="160"/>
        <v>1</v>
      </c>
      <c r="AC418" s="60">
        <f t="shared" si="161"/>
        <v>1</v>
      </c>
      <c r="AD418" s="60" t="str">
        <f t="shared" si="159"/>
        <v>H95R15.</v>
      </c>
      <c r="AE418" s="60" t="str">
        <f t="shared" si="162"/>
        <v>H95R15</v>
      </c>
      <c r="AF418" s="69"/>
      <c r="AG418" s="69"/>
      <c r="AH418" s="69"/>
    </row>
    <row r="419" spans="1:41" s="2" customFormat="1" ht="249.95" customHeight="1" x14ac:dyDescent="0.2">
      <c r="A419" s="79">
        <v>366</v>
      </c>
      <c r="B419" s="90">
        <v>418</v>
      </c>
      <c r="C419" s="124" t="s">
        <v>2528</v>
      </c>
      <c r="D419" s="124" t="s">
        <v>44</v>
      </c>
      <c r="E419" s="95" t="s">
        <v>2505</v>
      </c>
      <c r="F419" s="115" t="s">
        <v>249</v>
      </c>
      <c r="G419" s="115" t="s">
        <v>988</v>
      </c>
      <c r="H419" s="115" t="s">
        <v>2023</v>
      </c>
      <c r="I419" s="118" t="s">
        <v>957</v>
      </c>
      <c r="J419" s="90">
        <v>2</v>
      </c>
      <c r="K419" s="116">
        <v>43101</v>
      </c>
      <c r="L419" s="116">
        <v>43403</v>
      </c>
      <c r="M419" s="117">
        <f t="shared" si="163"/>
        <v>43.142857142857146</v>
      </c>
      <c r="N419" s="90" t="s">
        <v>966</v>
      </c>
      <c r="O419" s="85">
        <v>0</v>
      </c>
      <c r="P419" s="90"/>
      <c r="Q419" s="88">
        <f t="shared" si="153"/>
        <v>0</v>
      </c>
      <c r="R419" s="89">
        <f t="shared" si="154"/>
        <v>0</v>
      </c>
      <c r="S419" s="89">
        <f t="shared" si="155"/>
        <v>0</v>
      </c>
      <c r="T419" s="89">
        <f t="shared" si="156"/>
        <v>43.142857142857146</v>
      </c>
      <c r="U419" s="90" t="str">
        <f t="shared" si="158"/>
        <v>NO</v>
      </c>
      <c r="V419" s="91" t="str">
        <f t="shared" si="157"/>
        <v>VENCIDO</v>
      </c>
      <c r="W419" s="91" t="str">
        <f t="shared" si="150"/>
        <v>VENCIDO</v>
      </c>
      <c r="X419" s="92" t="s">
        <v>501</v>
      </c>
      <c r="Y419" s="92" t="s">
        <v>470</v>
      </c>
      <c r="Z419" s="92">
        <f t="shared" si="151"/>
        <v>1</v>
      </c>
      <c r="AA419" s="92" t="str">
        <f t="shared" si="152"/>
        <v>H96R15 - 1</v>
      </c>
      <c r="AB419" s="60">
        <f t="shared" si="160"/>
        <v>1</v>
      </c>
      <c r="AC419" s="60">
        <f t="shared" si="161"/>
        <v>1</v>
      </c>
      <c r="AD419" s="60" t="str">
        <f t="shared" si="159"/>
        <v>H96R15.</v>
      </c>
      <c r="AE419" s="60" t="str">
        <f t="shared" si="162"/>
        <v>H96R15</v>
      </c>
      <c r="AF419" s="69"/>
      <c r="AG419" s="69"/>
      <c r="AH419" s="69"/>
    </row>
    <row r="420" spans="1:41" s="2" customFormat="1" ht="249.95" customHeight="1" x14ac:dyDescent="0.2">
      <c r="A420" s="79">
        <v>367</v>
      </c>
      <c r="B420" s="90">
        <v>419</v>
      </c>
      <c r="C420" s="124" t="s">
        <v>2570</v>
      </c>
      <c r="D420" s="124" t="s">
        <v>250</v>
      </c>
      <c r="E420" s="95" t="s">
        <v>1094</v>
      </c>
      <c r="F420" s="115" t="s">
        <v>1095</v>
      </c>
      <c r="G420" s="115" t="s">
        <v>1092</v>
      </c>
      <c r="H420" s="115" t="s">
        <v>1093</v>
      </c>
      <c r="I420" s="118" t="s">
        <v>1050</v>
      </c>
      <c r="J420" s="90">
        <v>3</v>
      </c>
      <c r="K420" s="116">
        <v>43040</v>
      </c>
      <c r="L420" s="116">
        <v>43403</v>
      </c>
      <c r="M420" s="117">
        <f t="shared" si="163"/>
        <v>51.857142857142854</v>
      </c>
      <c r="N420" s="90" t="s">
        <v>1038</v>
      </c>
      <c r="O420" s="85">
        <v>0</v>
      </c>
      <c r="P420" s="90"/>
      <c r="Q420" s="88">
        <f t="shared" si="153"/>
        <v>0</v>
      </c>
      <c r="R420" s="89">
        <f t="shared" si="154"/>
        <v>0</v>
      </c>
      <c r="S420" s="89">
        <f t="shared" si="155"/>
        <v>0</v>
      </c>
      <c r="T420" s="89">
        <f t="shared" si="156"/>
        <v>51.857142857142854</v>
      </c>
      <c r="U420" s="90" t="str">
        <f t="shared" si="158"/>
        <v>NO</v>
      </c>
      <c r="V420" s="91" t="str">
        <f t="shared" si="157"/>
        <v>VENCIDO</v>
      </c>
      <c r="W420" s="91" t="str">
        <f t="shared" si="150"/>
        <v>VENCIDO</v>
      </c>
      <c r="X420" s="92" t="s">
        <v>501</v>
      </c>
      <c r="Y420" s="92" t="s">
        <v>471</v>
      </c>
      <c r="Z420" s="92">
        <f t="shared" si="151"/>
        <v>1</v>
      </c>
      <c r="AA420" s="92" t="str">
        <f t="shared" si="152"/>
        <v>H97R15 - 1</v>
      </c>
      <c r="AB420" s="60">
        <f t="shared" si="160"/>
        <v>1</v>
      </c>
      <c r="AC420" s="60">
        <f t="shared" si="161"/>
        <v>1</v>
      </c>
      <c r="AD420" s="60" t="str">
        <f t="shared" si="159"/>
        <v>H97R15.</v>
      </c>
      <c r="AE420" s="60" t="str">
        <f t="shared" si="162"/>
        <v>H97R15</v>
      </c>
      <c r="AF420" s="69"/>
      <c r="AG420" s="69"/>
      <c r="AH420" s="69"/>
    </row>
    <row r="421" spans="1:41" s="2" customFormat="1" ht="249.95" customHeight="1" x14ac:dyDescent="0.2">
      <c r="A421" s="79">
        <v>368</v>
      </c>
      <c r="B421" s="90">
        <v>420</v>
      </c>
      <c r="C421" s="124" t="s">
        <v>2528</v>
      </c>
      <c r="D421" s="124" t="s">
        <v>40</v>
      </c>
      <c r="E421" s="95" t="s">
        <v>2506</v>
      </c>
      <c r="F421" s="115" t="s">
        <v>857</v>
      </c>
      <c r="G421" s="115" t="s">
        <v>1004</v>
      </c>
      <c r="H421" s="115" t="s">
        <v>1005</v>
      </c>
      <c r="I421" s="118" t="s">
        <v>1006</v>
      </c>
      <c r="J421" s="90">
        <v>2</v>
      </c>
      <c r="K421" s="116">
        <v>43040</v>
      </c>
      <c r="L421" s="116">
        <v>43099</v>
      </c>
      <c r="M421" s="117">
        <f t="shared" si="163"/>
        <v>8.4285714285714288</v>
      </c>
      <c r="N421" s="90" t="s">
        <v>994</v>
      </c>
      <c r="O421" s="90">
        <v>2</v>
      </c>
      <c r="P421" s="90"/>
      <c r="Q421" s="88">
        <f t="shared" si="153"/>
        <v>100</v>
      </c>
      <c r="R421" s="89">
        <f t="shared" si="154"/>
        <v>8.4285714285714288</v>
      </c>
      <c r="S421" s="89">
        <f t="shared" si="155"/>
        <v>8.4285714285714288</v>
      </c>
      <c r="T421" s="89">
        <f t="shared" si="156"/>
        <v>8.4285714285714288</v>
      </c>
      <c r="U421" s="90" t="str">
        <f t="shared" si="158"/>
        <v>SI</v>
      </c>
      <c r="V421" s="91" t="str">
        <f t="shared" si="157"/>
        <v>CUMPLIDO</v>
      </c>
      <c r="W421" s="91" t="str">
        <f t="shared" si="150"/>
        <v>CUMPLIDO</v>
      </c>
      <c r="X421" s="92" t="s">
        <v>501</v>
      </c>
      <c r="Y421" s="92" t="s">
        <v>472</v>
      </c>
      <c r="Z421" s="92">
        <f t="shared" si="151"/>
        <v>1</v>
      </c>
      <c r="AA421" s="92" t="str">
        <f t="shared" si="152"/>
        <v>H98R15 - 1</v>
      </c>
      <c r="AB421" s="60">
        <f t="shared" si="160"/>
        <v>5</v>
      </c>
      <c r="AC421" s="60">
        <f t="shared" si="161"/>
        <v>5</v>
      </c>
      <c r="AD421" s="60" t="str">
        <f t="shared" si="159"/>
        <v>H98R15.</v>
      </c>
      <c r="AE421" s="60" t="str">
        <f t="shared" si="162"/>
        <v>H98R15</v>
      </c>
      <c r="AF421" s="69"/>
      <c r="AG421" s="69"/>
      <c r="AH421" s="69"/>
    </row>
    <row r="422" spans="1:41" s="2" customFormat="1" ht="249.95" customHeight="1" x14ac:dyDescent="0.2">
      <c r="A422" s="79">
        <v>369</v>
      </c>
      <c r="B422" s="90">
        <v>421</v>
      </c>
      <c r="C422" s="109" t="s">
        <v>2528</v>
      </c>
      <c r="D422" s="109" t="s">
        <v>39</v>
      </c>
      <c r="E422" s="95" t="s">
        <v>1555</v>
      </c>
      <c r="F422" s="115" t="s">
        <v>710</v>
      </c>
      <c r="G422" s="115" t="s">
        <v>2024</v>
      </c>
      <c r="H422" s="115" t="s">
        <v>2835</v>
      </c>
      <c r="I422" s="118" t="s">
        <v>2025</v>
      </c>
      <c r="J422" s="90">
        <v>1</v>
      </c>
      <c r="K422" s="116">
        <v>43132</v>
      </c>
      <c r="L422" s="116">
        <v>43281</v>
      </c>
      <c r="M422" s="117">
        <f t="shared" si="163"/>
        <v>21.285714285714285</v>
      </c>
      <c r="N422" s="79" t="s">
        <v>1482</v>
      </c>
      <c r="O422" s="85">
        <v>0</v>
      </c>
      <c r="P422" s="79"/>
      <c r="Q422" s="88">
        <f t="shared" si="153"/>
        <v>0</v>
      </c>
      <c r="R422" s="89">
        <f t="shared" si="154"/>
        <v>0</v>
      </c>
      <c r="S422" s="89">
        <f t="shared" si="155"/>
        <v>0</v>
      </c>
      <c r="T422" s="89">
        <f t="shared" si="156"/>
        <v>21.285714285714285</v>
      </c>
      <c r="U422" s="90" t="str">
        <f t="shared" si="158"/>
        <v>NO</v>
      </c>
      <c r="V422" s="91" t="str">
        <f t="shared" si="157"/>
        <v>VENCIDO</v>
      </c>
      <c r="W422" s="91" t="str">
        <f t="shared" si="150"/>
        <v>VENCIDO</v>
      </c>
      <c r="X422" s="92" t="s">
        <v>500</v>
      </c>
      <c r="Y422" s="92" t="s">
        <v>257</v>
      </c>
      <c r="Z422" s="92">
        <f t="shared" si="151"/>
        <v>1</v>
      </c>
      <c r="AA422" s="92" t="str">
        <f t="shared" si="152"/>
        <v>H1R14 - 1</v>
      </c>
      <c r="AB422" s="60">
        <f t="shared" si="160"/>
        <v>1</v>
      </c>
      <c r="AC422" s="60">
        <f t="shared" si="161"/>
        <v>1</v>
      </c>
      <c r="AD422" s="60" t="str">
        <f t="shared" si="159"/>
        <v>H1R14.</v>
      </c>
      <c r="AE422" s="60" t="str">
        <f t="shared" si="162"/>
        <v>H1R14</v>
      </c>
      <c r="AF422" s="68"/>
      <c r="AG422" s="68"/>
      <c r="AH422" s="68"/>
      <c r="AI422" s="15"/>
      <c r="AJ422" s="15"/>
      <c r="AK422" s="15"/>
      <c r="AL422" s="15"/>
      <c r="AM422" s="15"/>
      <c r="AN422" s="15"/>
      <c r="AO422" s="15"/>
    </row>
    <row r="423" spans="1:41" s="2" customFormat="1" ht="249.95" customHeight="1" x14ac:dyDescent="0.2">
      <c r="A423" s="79">
        <v>370</v>
      </c>
      <c r="B423" s="90">
        <v>422</v>
      </c>
      <c r="C423" s="109" t="s">
        <v>2528</v>
      </c>
      <c r="D423" s="109" t="s">
        <v>33</v>
      </c>
      <c r="E423" s="95" t="s">
        <v>1554</v>
      </c>
      <c r="F423" s="115" t="s">
        <v>709</v>
      </c>
      <c r="G423" s="115" t="s">
        <v>1553</v>
      </c>
      <c r="H423" s="115" t="s">
        <v>1556</v>
      </c>
      <c r="I423" s="118" t="s">
        <v>1557</v>
      </c>
      <c r="J423" s="90">
        <v>1</v>
      </c>
      <c r="K423" s="116">
        <v>43040</v>
      </c>
      <c r="L423" s="116">
        <v>43099</v>
      </c>
      <c r="M423" s="117">
        <f t="shared" si="163"/>
        <v>8.4285714285714288</v>
      </c>
      <c r="N423" s="79" t="s">
        <v>1482</v>
      </c>
      <c r="O423" s="85">
        <v>0</v>
      </c>
      <c r="P423" s="79"/>
      <c r="Q423" s="88">
        <f t="shared" si="153"/>
        <v>0</v>
      </c>
      <c r="R423" s="89">
        <f t="shared" si="154"/>
        <v>0</v>
      </c>
      <c r="S423" s="89">
        <f t="shared" si="155"/>
        <v>0</v>
      </c>
      <c r="T423" s="89">
        <f t="shared" si="156"/>
        <v>8.4285714285714288</v>
      </c>
      <c r="U423" s="90" t="str">
        <f t="shared" si="158"/>
        <v>NO</v>
      </c>
      <c r="V423" s="91" t="str">
        <f t="shared" si="157"/>
        <v>VENCIDO</v>
      </c>
      <c r="W423" s="91" t="str">
        <f t="shared" si="150"/>
        <v>VENCIDO</v>
      </c>
      <c r="X423" s="92" t="s">
        <v>500</v>
      </c>
      <c r="Y423" s="92" t="s">
        <v>258</v>
      </c>
      <c r="Z423" s="92">
        <f t="shared" si="151"/>
        <v>1</v>
      </c>
      <c r="AA423" s="92" t="str">
        <f t="shared" si="152"/>
        <v>H2R14 - 1</v>
      </c>
      <c r="AB423" s="60">
        <f t="shared" si="160"/>
        <v>1</v>
      </c>
      <c r="AC423" s="60">
        <f t="shared" si="161"/>
        <v>1</v>
      </c>
      <c r="AD423" s="60" t="str">
        <f t="shared" si="159"/>
        <v>H2R14.</v>
      </c>
      <c r="AE423" s="60" t="str">
        <f t="shared" si="162"/>
        <v>H2R14</v>
      </c>
      <c r="AF423" s="68"/>
      <c r="AG423" s="68"/>
      <c r="AH423" s="68"/>
      <c r="AI423" s="15"/>
      <c r="AJ423" s="15"/>
      <c r="AK423" s="15"/>
      <c r="AL423" s="15"/>
      <c r="AM423" s="15"/>
      <c r="AN423" s="15"/>
      <c r="AO423" s="15"/>
    </row>
    <row r="424" spans="1:41" s="2" customFormat="1" ht="249.95" customHeight="1" x14ac:dyDescent="0.2">
      <c r="A424" s="79">
        <v>371</v>
      </c>
      <c r="B424" s="90">
        <v>423</v>
      </c>
      <c r="C424" s="109" t="s">
        <v>2528</v>
      </c>
      <c r="D424" s="109" t="s">
        <v>33</v>
      </c>
      <c r="E424" s="95" t="s">
        <v>2849</v>
      </c>
      <c r="F424" s="95" t="s">
        <v>59</v>
      </c>
      <c r="G424" s="95" t="s">
        <v>2836</v>
      </c>
      <c r="H424" s="115" t="s">
        <v>1558</v>
      </c>
      <c r="I424" s="118" t="s">
        <v>1559</v>
      </c>
      <c r="J424" s="90">
        <v>1</v>
      </c>
      <c r="K424" s="116">
        <v>43040</v>
      </c>
      <c r="L424" s="116">
        <v>43099</v>
      </c>
      <c r="M424" s="117">
        <f t="shared" si="163"/>
        <v>8.4285714285714288</v>
      </c>
      <c r="N424" s="79" t="s">
        <v>1482</v>
      </c>
      <c r="O424" s="85">
        <v>1</v>
      </c>
      <c r="P424" s="79"/>
      <c r="Q424" s="88">
        <f t="shared" si="153"/>
        <v>100</v>
      </c>
      <c r="R424" s="89">
        <f t="shared" si="154"/>
        <v>8.4285714285714288</v>
      </c>
      <c r="S424" s="89">
        <f t="shared" si="155"/>
        <v>8.4285714285714288</v>
      </c>
      <c r="T424" s="89">
        <f t="shared" si="156"/>
        <v>8.4285714285714288</v>
      </c>
      <c r="U424" s="90" t="str">
        <f t="shared" si="158"/>
        <v>SI</v>
      </c>
      <c r="V424" s="91" t="str">
        <f t="shared" si="157"/>
        <v>CUMPLIDO</v>
      </c>
      <c r="W424" s="91" t="str">
        <f t="shared" si="150"/>
        <v>CUMPLIDO</v>
      </c>
      <c r="X424" s="92" t="s">
        <v>500</v>
      </c>
      <c r="Y424" s="92" t="s">
        <v>259</v>
      </c>
      <c r="Z424" s="92">
        <f t="shared" si="151"/>
        <v>1</v>
      </c>
      <c r="AA424" s="92" t="str">
        <f t="shared" si="152"/>
        <v>H4R14 - 1</v>
      </c>
      <c r="AB424" s="60">
        <f t="shared" si="160"/>
        <v>5</v>
      </c>
      <c r="AC424" s="60">
        <f t="shared" si="161"/>
        <v>5</v>
      </c>
      <c r="AD424" s="60" t="str">
        <f t="shared" si="159"/>
        <v>H4R14.</v>
      </c>
      <c r="AE424" s="60" t="str">
        <f t="shared" si="162"/>
        <v>H4R14</v>
      </c>
      <c r="AF424" s="68"/>
      <c r="AG424" s="68"/>
      <c r="AH424" s="68"/>
      <c r="AI424" s="15"/>
      <c r="AJ424" s="15"/>
      <c r="AK424" s="15"/>
      <c r="AL424" s="15"/>
      <c r="AM424" s="15"/>
      <c r="AN424" s="15"/>
      <c r="AO424" s="15"/>
    </row>
    <row r="425" spans="1:41" s="2" customFormat="1" ht="131.25" customHeight="1" x14ac:dyDescent="0.2">
      <c r="A425" s="79">
        <v>372</v>
      </c>
      <c r="B425" s="90">
        <v>424</v>
      </c>
      <c r="C425" s="109" t="s">
        <v>2571</v>
      </c>
      <c r="D425" s="109" t="s">
        <v>43</v>
      </c>
      <c r="E425" s="95" t="s">
        <v>1292</v>
      </c>
      <c r="F425" s="95" t="s">
        <v>1296</v>
      </c>
      <c r="G425" s="95" t="s">
        <v>1293</v>
      </c>
      <c r="H425" s="115" t="s">
        <v>1290</v>
      </c>
      <c r="I425" s="118" t="s">
        <v>1291</v>
      </c>
      <c r="J425" s="90">
        <v>2</v>
      </c>
      <c r="K425" s="116">
        <v>43040</v>
      </c>
      <c r="L425" s="116">
        <v>43403</v>
      </c>
      <c r="M425" s="117">
        <f t="shared" si="163"/>
        <v>51.857142857142854</v>
      </c>
      <c r="N425" s="79" t="s">
        <v>1236</v>
      </c>
      <c r="O425" s="85">
        <v>0</v>
      </c>
      <c r="P425" s="79"/>
      <c r="Q425" s="88">
        <f t="shared" si="153"/>
        <v>0</v>
      </c>
      <c r="R425" s="89">
        <f t="shared" si="154"/>
        <v>0</v>
      </c>
      <c r="S425" s="89">
        <f t="shared" si="155"/>
        <v>0</v>
      </c>
      <c r="T425" s="89">
        <f t="shared" si="156"/>
        <v>51.857142857142854</v>
      </c>
      <c r="U425" s="90" t="str">
        <f t="shared" si="158"/>
        <v>NO</v>
      </c>
      <c r="V425" s="91" t="str">
        <f t="shared" si="157"/>
        <v>VENCIDO</v>
      </c>
      <c r="W425" s="91" t="str">
        <f t="shared" ref="W425:W483" si="165">IF(A425&lt;&gt;"",IF(AC425=1,"VENCIDO",IF(AC425=2,"PRÓXIMO A VENCER",IF(AC425=3,"EN TERMINO",IF(AC425=4,"CON AVANCE",IF(AC425=5,"CUMPLIDO",))))),"")</f>
        <v>VENCIDO</v>
      </c>
      <c r="X425" s="92" t="s">
        <v>500</v>
      </c>
      <c r="Y425" s="92" t="s">
        <v>260</v>
      </c>
      <c r="Z425" s="92">
        <f t="shared" ref="Z425:Z483" si="166">IF(A425&lt;&gt;"",1,Z424+1)</f>
        <v>1</v>
      </c>
      <c r="AA425" s="92" t="str">
        <f t="shared" si="152"/>
        <v>H5R14 - 1</v>
      </c>
      <c r="AB425" s="60">
        <f t="shared" si="160"/>
        <v>1</v>
      </c>
      <c r="AC425" s="60">
        <f t="shared" si="161"/>
        <v>1</v>
      </c>
      <c r="AD425" s="60" t="str">
        <f t="shared" si="159"/>
        <v>H5R14.</v>
      </c>
      <c r="AE425" s="60" t="str">
        <f t="shared" si="162"/>
        <v>H5R14</v>
      </c>
      <c r="AF425" s="68"/>
      <c r="AG425" s="68"/>
      <c r="AH425" s="68"/>
      <c r="AI425" s="15"/>
      <c r="AJ425" s="15"/>
      <c r="AK425" s="15"/>
      <c r="AL425" s="15"/>
      <c r="AM425" s="15"/>
      <c r="AN425" s="15"/>
      <c r="AO425" s="15"/>
    </row>
    <row r="426" spans="1:41" s="2" customFormat="1" ht="153" customHeight="1" x14ac:dyDescent="0.2">
      <c r="A426" s="79"/>
      <c r="B426" s="90">
        <v>425</v>
      </c>
      <c r="C426" s="109"/>
      <c r="D426" s="109" t="s">
        <v>43</v>
      </c>
      <c r="E426" s="95" t="s">
        <v>1294</v>
      </c>
      <c r="F426" s="95" t="s">
        <v>1295</v>
      </c>
      <c r="G426" s="95" t="s">
        <v>1298</v>
      </c>
      <c r="H426" s="115" t="s">
        <v>1297</v>
      </c>
      <c r="I426" s="118" t="s">
        <v>1299</v>
      </c>
      <c r="J426" s="90">
        <v>2</v>
      </c>
      <c r="K426" s="116">
        <v>43040</v>
      </c>
      <c r="L426" s="116">
        <v>43403</v>
      </c>
      <c r="M426" s="117">
        <f t="shared" si="163"/>
        <v>51.857142857142854</v>
      </c>
      <c r="N426" s="79" t="s">
        <v>1236</v>
      </c>
      <c r="O426" s="85">
        <v>0</v>
      </c>
      <c r="P426" s="79"/>
      <c r="Q426" s="88">
        <f t="shared" si="153"/>
        <v>0</v>
      </c>
      <c r="R426" s="89">
        <f t="shared" si="154"/>
        <v>0</v>
      </c>
      <c r="S426" s="89">
        <f t="shared" si="155"/>
        <v>0</v>
      </c>
      <c r="T426" s="89">
        <f t="shared" si="156"/>
        <v>51.857142857142854</v>
      </c>
      <c r="U426" s="90" t="str">
        <f t="shared" si="158"/>
        <v>NO</v>
      </c>
      <c r="V426" s="91" t="str">
        <f t="shared" si="157"/>
        <v>VENCIDO</v>
      </c>
      <c r="W426" s="91" t="str">
        <f t="shared" si="165"/>
        <v/>
      </c>
      <c r="X426" s="92" t="s">
        <v>500</v>
      </c>
      <c r="Y426" s="92" t="s">
        <v>260</v>
      </c>
      <c r="Z426" s="92">
        <f t="shared" si="166"/>
        <v>2</v>
      </c>
      <c r="AA426" s="92" t="str">
        <f t="shared" si="152"/>
        <v>H5R14 - 2</v>
      </c>
      <c r="AB426" s="60">
        <f t="shared" si="160"/>
        <v>1</v>
      </c>
      <c r="AC426" s="60">
        <f t="shared" si="161"/>
        <v>1</v>
      </c>
      <c r="AD426" s="60" t="str">
        <f t="shared" si="159"/>
        <v>H5R14.</v>
      </c>
      <c r="AE426" s="60" t="str">
        <f t="shared" si="162"/>
        <v>H5R14</v>
      </c>
      <c r="AF426" s="68"/>
      <c r="AG426" s="68"/>
      <c r="AH426" s="68" t="s">
        <v>562</v>
      </c>
      <c r="AI426" s="15"/>
      <c r="AJ426" s="15"/>
      <c r="AK426" s="15"/>
      <c r="AL426" s="15"/>
      <c r="AM426" s="15"/>
      <c r="AN426" s="15"/>
      <c r="AO426" s="15"/>
    </row>
    <row r="427" spans="1:41" s="2" customFormat="1" ht="249.95" customHeight="1" x14ac:dyDescent="0.2">
      <c r="A427" s="79">
        <v>373</v>
      </c>
      <c r="B427" s="90">
        <v>426</v>
      </c>
      <c r="C427" s="109" t="s">
        <v>2528</v>
      </c>
      <c r="D427" s="109" t="s">
        <v>33</v>
      </c>
      <c r="E427" s="95" t="s">
        <v>2850</v>
      </c>
      <c r="F427" s="95" t="s">
        <v>60</v>
      </c>
      <c r="G427" s="95" t="s">
        <v>960</v>
      </c>
      <c r="H427" s="115" t="s">
        <v>961</v>
      </c>
      <c r="I427" s="118" t="s">
        <v>27</v>
      </c>
      <c r="J427" s="90">
        <v>3</v>
      </c>
      <c r="K427" s="116">
        <v>43040</v>
      </c>
      <c r="L427" s="116">
        <v>43312</v>
      </c>
      <c r="M427" s="117">
        <f t="shared" si="163"/>
        <v>38.857142857142854</v>
      </c>
      <c r="N427" s="79" t="s">
        <v>21</v>
      </c>
      <c r="O427" s="85">
        <v>3</v>
      </c>
      <c r="P427" s="79"/>
      <c r="Q427" s="88">
        <f t="shared" si="153"/>
        <v>100</v>
      </c>
      <c r="R427" s="89">
        <f t="shared" si="154"/>
        <v>38.857142857142854</v>
      </c>
      <c r="S427" s="89">
        <f t="shared" si="155"/>
        <v>38.857142857142854</v>
      </c>
      <c r="T427" s="89">
        <f t="shared" si="156"/>
        <v>38.857142857142854</v>
      </c>
      <c r="U427" s="90" t="str">
        <f t="shared" si="158"/>
        <v>SI</v>
      </c>
      <c r="V427" s="91" t="str">
        <f t="shared" si="157"/>
        <v>CUMPLIDO</v>
      </c>
      <c r="W427" s="91" t="str">
        <f t="shared" si="165"/>
        <v>CUMPLIDO</v>
      </c>
      <c r="X427" s="92" t="s">
        <v>500</v>
      </c>
      <c r="Y427" s="92" t="s">
        <v>261</v>
      </c>
      <c r="Z427" s="92">
        <f t="shared" si="166"/>
        <v>1</v>
      </c>
      <c r="AA427" s="92" t="str">
        <f t="shared" si="152"/>
        <v>H6R14 - 1</v>
      </c>
      <c r="AB427" s="60">
        <f t="shared" si="160"/>
        <v>5</v>
      </c>
      <c r="AC427" s="60">
        <f t="shared" si="161"/>
        <v>5</v>
      </c>
      <c r="AD427" s="60" t="str">
        <f t="shared" si="159"/>
        <v>H6R14.</v>
      </c>
      <c r="AE427" s="60" t="str">
        <f t="shared" si="162"/>
        <v>H6R14</v>
      </c>
      <c r="AF427" s="68"/>
      <c r="AG427" s="68"/>
      <c r="AH427" s="68"/>
      <c r="AI427" s="15"/>
      <c r="AJ427" s="15"/>
      <c r="AK427" s="15"/>
      <c r="AL427" s="15"/>
      <c r="AM427" s="15"/>
      <c r="AN427" s="15"/>
      <c r="AO427" s="15"/>
    </row>
    <row r="428" spans="1:41" s="2" customFormat="1" ht="249.95" customHeight="1" x14ac:dyDescent="0.2">
      <c r="A428" s="79">
        <v>374</v>
      </c>
      <c r="B428" s="90">
        <v>427</v>
      </c>
      <c r="C428" s="109" t="s">
        <v>2528</v>
      </c>
      <c r="D428" s="109" t="s">
        <v>39</v>
      </c>
      <c r="E428" s="95" t="s">
        <v>2851</v>
      </c>
      <c r="F428" s="115" t="s">
        <v>62</v>
      </c>
      <c r="G428" s="115" t="s">
        <v>963</v>
      </c>
      <c r="H428" s="115" t="s">
        <v>964</v>
      </c>
      <c r="I428" s="118" t="s">
        <v>965</v>
      </c>
      <c r="J428" s="90">
        <v>2</v>
      </c>
      <c r="K428" s="116">
        <v>43040</v>
      </c>
      <c r="L428" s="116">
        <v>43189</v>
      </c>
      <c r="M428" s="117">
        <f t="shared" si="163"/>
        <v>21.285714285714285</v>
      </c>
      <c r="N428" s="79" t="s">
        <v>21</v>
      </c>
      <c r="O428" s="85">
        <v>2</v>
      </c>
      <c r="P428" s="79"/>
      <c r="Q428" s="88">
        <f t="shared" si="153"/>
        <v>100</v>
      </c>
      <c r="R428" s="89">
        <f t="shared" si="154"/>
        <v>21.285714285714285</v>
      </c>
      <c r="S428" s="89">
        <f t="shared" si="155"/>
        <v>21.285714285714285</v>
      </c>
      <c r="T428" s="89">
        <f t="shared" si="156"/>
        <v>21.285714285714285</v>
      </c>
      <c r="U428" s="90" t="str">
        <f t="shared" si="158"/>
        <v>SI</v>
      </c>
      <c r="V428" s="91" t="str">
        <f t="shared" si="157"/>
        <v>CUMPLIDO</v>
      </c>
      <c r="W428" s="91" t="str">
        <f t="shared" si="165"/>
        <v>CUMPLIDO</v>
      </c>
      <c r="X428" s="92" t="s">
        <v>500</v>
      </c>
      <c r="Y428" s="92" t="s">
        <v>262</v>
      </c>
      <c r="Z428" s="92">
        <f t="shared" si="166"/>
        <v>1</v>
      </c>
      <c r="AA428" s="92" t="str">
        <f t="shared" si="152"/>
        <v>H9R14 - 1</v>
      </c>
      <c r="AB428" s="60">
        <f t="shared" si="160"/>
        <v>5</v>
      </c>
      <c r="AC428" s="60">
        <f t="shared" si="161"/>
        <v>5</v>
      </c>
      <c r="AD428" s="60" t="str">
        <f t="shared" si="159"/>
        <v>H9R14.</v>
      </c>
      <c r="AE428" s="60" t="str">
        <f t="shared" si="162"/>
        <v>H9R14</v>
      </c>
      <c r="AF428" s="68"/>
      <c r="AG428" s="68"/>
      <c r="AH428" s="68"/>
      <c r="AI428" s="15"/>
      <c r="AJ428" s="15"/>
      <c r="AK428" s="15"/>
      <c r="AL428" s="15"/>
      <c r="AM428" s="15"/>
      <c r="AN428" s="15"/>
      <c r="AO428" s="15"/>
    </row>
    <row r="429" spans="1:41" s="2" customFormat="1" ht="249.95" customHeight="1" x14ac:dyDescent="0.2">
      <c r="A429" s="79">
        <v>375</v>
      </c>
      <c r="B429" s="90">
        <v>428</v>
      </c>
      <c r="C429" s="109" t="s">
        <v>2528</v>
      </c>
      <c r="D429" s="109" t="s">
        <v>33</v>
      </c>
      <c r="E429" s="102" t="s">
        <v>1562</v>
      </c>
      <c r="F429" s="115" t="s">
        <v>63</v>
      </c>
      <c r="G429" s="115" t="s">
        <v>1560</v>
      </c>
      <c r="H429" s="115" t="s">
        <v>1563</v>
      </c>
      <c r="I429" s="118" t="s">
        <v>1561</v>
      </c>
      <c r="J429" s="90">
        <v>2</v>
      </c>
      <c r="K429" s="116">
        <v>43040</v>
      </c>
      <c r="L429" s="116">
        <v>43189</v>
      </c>
      <c r="M429" s="117">
        <f t="shared" si="163"/>
        <v>21.285714285714285</v>
      </c>
      <c r="N429" s="79" t="s">
        <v>1482</v>
      </c>
      <c r="O429" s="85">
        <v>2</v>
      </c>
      <c r="P429" s="79"/>
      <c r="Q429" s="88">
        <f t="shared" si="153"/>
        <v>100</v>
      </c>
      <c r="R429" s="89">
        <f t="shared" si="154"/>
        <v>21.285714285714285</v>
      </c>
      <c r="S429" s="89">
        <f t="shared" si="155"/>
        <v>21.285714285714285</v>
      </c>
      <c r="T429" s="89">
        <f t="shared" si="156"/>
        <v>21.285714285714285</v>
      </c>
      <c r="U429" s="90" t="str">
        <f t="shared" si="158"/>
        <v>SI</v>
      </c>
      <c r="V429" s="91" t="str">
        <f t="shared" si="157"/>
        <v>CUMPLIDO</v>
      </c>
      <c r="W429" s="91" t="str">
        <f t="shared" si="165"/>
        <v>CUMPLIDO</v>
      </c>
      <c r="X429" s="92" t="s">
        <v>500</v>
      </c>
      <c r="Y429" s="92" t="s">
        <v>263</v>
      </c>
      <c r="Z429" s="92">
        <f t="shared" si="166"/>
        <v>1</v>
      </c>
      <c r="AA429" s="92" t="str">
        <f t="shared" si="152"/>
        <v>H11R14 - 1</v>
      </c>
      <c r="AB429" s="60">
        <f t="shared" si="160"/>
        <v>5</v>
      </c>
      <c r="AC429" s="60">
        <f t="shared" si="161"/>
        <v>5</v>
      </c>
      <c r="AD429" s="60" t="str">
        <f t="shared" si="159"/>
        <v>H11R14.</v>
      </c>
      <c r="AE429" s="60" t="str">
        <f t="shared" si="162"/>
        <v>H11R14</v>
      </c>
      <c r="AF429" s="68"/>
      <c r="AG429" s="68"/>
      <c r="AH429" s="68"/>
      <c r="AI429" s="15"/>
      <c r="AJ429" s="15"/>
      <c r="AK429" s="15"/>
      <c r="AL429" s="15"/>
      <c r="AM429" s="15"/>
      <c r="AN429" s="15"/>
      <c r="AO429" s="15"/>
    </row>
    <row r="430" spans="1:41" s="2" customFormat="1" ht="249.95" customHeight="1" x14ac:dyDescent="0.2">
      <c r="A430" s="79">
        <v>376</v>
      </c>
      <c r="B430" s="90">
        <v>429</v>
      </c>
      <c r="C430" s="109" t="s">
        <v>2528</v>
      </c>
      <c r="D430" s="109" t="s">
        <v>40</v>
      </c>
      <c r="E430" s="95" t="s">
        <v>2852</v>
      </c>
      <c r="F430" s="115" t="s">
        <v>64</v>
      </c>
      <c r="G430" s="121" t="s">
        <v>929</v>
      </c>
      <c r="H430" s="102" t="s">
        <v>930</v>
      </c>
      <c r="I430" s="132" t="s">
        <v>889</v>
      </c>
      <c r="J430" s="132">
        <v>3</v>
      </c>
      <c r="K430" s="110">
        <v>43040</v>
      </c>
      <c r="L430" s="110">
        <v>43403</v>
      </c>
      <c r="M430" s="117">
        <f t="shared" si="163"/>
        <v>51.857142857142854</v>
      </c>
      <c r="N430" s="132" t="s">
        <v>28</v>
      </c>
      <c r="O430" s="85">
        <v>0</v>
      </c>
      <c r="P430" s="79"/>
      <c r="Q430" s="88">
        <f t="shared" si="153"/>
        <v>0</v>
      </c>
      <c r="R430" s="89">
        <f t="shared" si="154"/>
        <v>0</v>
      </c>
      <c r="S430" s="89">
        <f t="shared" si="155"/>
        <v>0</v>
      </c>
      <c r="T430" s="89">
        <f t="shared" si="156"/>
        <v>51.857142857142854</v>
      </c>
      <c r="U430" s="90" t="str">
        <f t="shared" si="158"/>
        <v>NO</v>
      </c>
      <c r="V430" s="91" t="str">
        <f t="shared" si="157"/>
        <v>VENCIDO</v>
      </c>
      <c r="W430" s="91" t="str">
        <f t="shared" si="165"/>
        <v>VENCIDO</v>
      </c>
      <c r="X430" s="92" t="s">
        <v>500</v>
      </c>
      <c r="Y430" s="92" t="s">
        <v>264</v>
      </c>
      <c r="Z430" s="92">
        <f t="shared" si="166"/>
        <v>1</v>
      </c>
      <c r="AA430" s="92" t="str">
        <f t="shared" si="152"/>
        <v>H13R14 - 1</v>
      </c>
      <c r="AB430" s="60">
        <f t="shared" si="160"/>
        <v>1</v>
      </c>
      <c r="AC430" s="60">
        <f t="shared" si="161"/>
        <v>1</v>
      </c>
      <c r="AD430" s="60" t="str">
        <f t="shared" si="159"/>
        <v>H13R14.</v>
      </c>
      <c r="AE430" s="60" t="str">
        <f t="shared" si="162"/>
        <v>H13R14</v>
      </c>
      <c r="AF430" s="68"/>
      <c r="AG430" s="68"/>
      <c r="AH430" s="68"/>
      <c r="AI430" s="15"/>
      <c r="AJ430" s="15"/>
      <c r="AK430" s="15"/>
      <c r="AL430" s="15"/>
      <c r="AM430" s="15"/>
      <c r="AN430" s="15"/>
      <c r="AO430" s="15"/>
    </row>
    <row r="431" spans="1:41" s="2" customFormat="1" ht="249.95" customHeight="1" x14ac:dyDescent="0.2">
      <c r="A431" s="79">
        <v>377</v>
      </c>
      <c r="B431" s="90">
        <v>430</v>
      </c>
      <c r="C431" s="109" t="s">
        <v>2528</v>
      </c>
      <c r="D431" s="109" t="s">
        <v>33</v>
      </c>
      <c r="E431" s="95" t="s">
        <v>2853</v>
      </c>
      <c r="F431" s="115" t="s">
        <v>65</v>
      </c>
      <c r="G431" s="121" t="s">
        <v>931</v>
      </c>
      <c r="H431" s="102" t="s">
        <v>932</v>
      </c>
      <c r="I431" s="79" t="s">
        <v>933</v>
      </c>
      <c r="J431" s="132">
        <v>1</v>
      </c>
      <c r="K431" s="110">
        <v>43040</v>
      </c>
      <c r="L431" s="110">
        <v>43099</v>
      </c>
      <c r="M431" s="117">
        <f t="shared" si="163"/>
        <v>8.4285714285714288</v>
      </c>
      <c r="N431" s="79" t="s">
        <v>2895</v>
      </c>
      <c r="O431" s="85">
        <v>1</v>
      </c>
      <c r="P431" s="79"/>
      <c r="Q431" s="88">
        <f t="shared" si="153"/>
        <v>100</v>
      </c>
      <c r="R431" s="89">
        <f t="shared" si="154"/>
        <v>8.4285714285714288</v>
      </c>
      <c r="S431" s="89">
        <f t="shared" si="155"/>
        <v>8.4285714285714288</v>
      </c>
      <c r="T431" s="89">
        <f t="shared" si="156"/>
        <v>8.4285714285714288</v>
      </c>
      <c r="U431" s="90" t="str">
        <f t="shared" si="158"/>
        <v>SI</v>
      </c>
      <c r="V431" s="91" t="str">
        <f t="shared" si="157"/>
        <v>CUMPLIDO</v>
      </c>
      <c r="W431" s="91" t="str">
        <f t="shared" si="165"/>
        <v>CUMPLIDO</v>
      </c>
      <c r="X431" s="92" t="s">
        <v>500</v>
      </c>
      <c r="Y431" s="92" t="s">
        <v>265</v>
      </c>
      <c r="Z431" s="92">
        <f t="shared" si="166"/>
        <v>1</v>
      </c>
      <c r="AA431" s="92" t="str">
        <f t="shared" si="152"/>
        <v>H14R14 - 1</v>
      </c>
      <c r="AB431" s="60">
        <f t="shared" si="160"/>
        <v>5</v>
      </c>
      <c r="AC431" s="60">
        <f t="shared" si="161"/>
        <v>5</v>
      </c>
      <c r="AD431" s="60" t="str">
        <f t="shared" si="159"/>
        <v>H14R14.</v>
      </c>
      <c r="AE431" s="60" t="str">
        <f t="shared" si="162"/>
        <v>H14R14</v>
      </c>
      <c r="AF431" s="68"/>
      <c r="AG431" s="68"/>
      <c r="AH431" s="68"/>
      <c r="AI431" s="15"/>
      <c r="AJ431" s="15"/>
      <c r="AK431" s="15"/>
      <c r="AL431" s="15"/>
      <c r="AM431" s="15"/>
      <c r="AN431" s="15"/>
      <c r="AO431" s="15"/>
    </row>
    <row r="432" spans="1:41" s="2" customFormat="1" ht="249.95" customHeight="1" x14ac:dyDescent="0.2">
      <c r="A432" s="79">
        <v>378</v>
      </c>
      <c r="B432" s="90">
        <v>431</v>
      </c>
      <c r="C432" s="109" t="s">
        <v>2528</v>
      </c>
      <c r="D432" s="109" t="s">
        <v>33</v>
      </c>
      <c r="E432" s="95" t="s">
        <v>2837</v>
      </c>
      <c r="F432" s="115" t="s">
        <v>1892</v>
      </c>
      <c r="G432" s="103" t="s">
        <v>899</v>
      </c>
      <c r="H432" s="103" t="s">
        <v>900</v>
      </c>
      <c r="I432" s="105" t="s">
        <v>935</v>
      </c>
      <c r="J432" s="132">
        <v>2</v>
      </c>
      <c r="K432" s="110">
        <v>43132</v>
      </c>
      <c r="L432" s="110">
        <v>43159</v>
      </c>
      <c r="M432" s="117">
        <f t="shared" si="163"/>
        <v>3.8571428571428572</v>
      </c>
      <c r="N432" s="132" t="s">
        <v>28</v>
      </c>
      <c r="O432" s="85">
        <v>2</v>
      </c>
      <c r="P432" s="79"/>
      <c r="Q432" s="88">
        <f t="shared" si="153"/>
        <v>100</v>
      </c>
      <c r="R432" s="89">
        <f t="shared" si="154"/>
        <v>3.8571428571428572</v>
      </c>
      <c r="S432" s="89">
        <f t="shared" si="155"/>
        <v>3.8571428571428572</v>
      </c>
      <c r="T432" s="89">
        <f t="shared" si="156"/>
        <v>3.8571428571428572</v>
      </c>
      <c r="U432" s="90" t="str">
        <f t="shared" si="158"/>
        <v>SI</v>
      </c>
      <c r="V432" s="91" t="str">
        <f t="shared" si="157"/>
        <v>CUMPLIDO</v>
      </c>
      <c r="W432" s="91" t="str">
        <f t="shared" si="165"/>
        <v>CUMPLIDO</v>
      </c>
      <c r="X432" s="92" t="s">
        <v>500</v>
      </c>
      <c r="Y432" s="92" t="s">
        <v>266</v>
      </c>
      <c r="Z432" s="92">
        <f t="shared" si="166"/>
        <v>1</v>
      </c>
      <c r="AA432" s="92" t="str">
        <f t="shared" si="152"/>
        <v>H16R14 - 1</v>
      </c>
      <c r="AB432" s="60">
        <f t="shared" si="160"/>
        <v>5</v>
      </c>
      <c r="AC432" s="60">
        <f t="shared" si="161"/>
        <v>5</v>
      </c>
      <c r="AD432" s="60" t="str">
        <f t="shared" si="159"/>
        <v>H16R14.</v>
      </c>
      <c r="AE432" s="60" t="str">
        <f t="shared" si="162"/>
        <v>H16R14</v>
      </c>
      <c r="AF432" s="68"/>
      <c r="AG432" s="68"/>
      <c r="AH432" s="68" t="s">
        <v>562</v>
      </c>
      <c r="AI432" s="15"/>
      <c r="AJ432" s="15"/>
      <c r="AK432" s="15"/>
      <c r="AL432" s="15"/>
      <c r="AM432" s="15"/>
      <c r="AN432" s="15"/>
      <c r="AO432" s="15"/>
    </row>
    <row r="433" spans="1:41" s="2" customFormat="1" ht="249.95" customHeight="1" x14ac:dyDescent="0.2">
      <c r="A433" s="79">
        <v>379</v>
      </c>
      <c r="B433" s="90">
        <v>432</v>
      </c>
      <c r="C433" s="109" t="s">
        <v>2572</v>
      </c>
      <c r="D433" s="109" t="s">
        <v>33</v>
      </c>
      <c r="E433" s="95" t="s">
        <v>2854</v>
      </c>
      <c r="F433" s="115" t="s">
        <v>66</v>
      </c>
      <c r="G433" s="102" t="s">
        <v>936</v>
      </c>
      <c r="H433" s="102" t="s">
        <v>937</v>
      </c>
      <c r="I433" s="132" t="s">
        <v>938</v>
      </c>
      <c r="J433" s="144">
        <v>1</v>
      </c>
      <c r="K433" s="110">
        <v>43132</v>
      </c>
      <c r="L433" s="110">
        <v>43159</v>
      </c>
      <c r="M433" s="117">
        <f t="shared" si="163"/>
        <v>3.8571428571428572</v>
      </c>
      <c r="N433" s="132" t="s">
        <v>28</v>
      </c>
      <c r="O433" s="85">
        <v>1</v>
      </c>
      <c r="P433" s="79"/>
      <c r="Q433" s="88">
        <f t="shared" si="153"/>
        <v>100</v>
      </c>
      <c r="R433" s="89">
        <f t="shared" si="154"/>
        <v>3.8571428571428572</v>
      </c>
      <c r="S433" s="89">
        <f t="shared" si="155"/>
        <v>3.8571428571428572</v>
      </c>
      <c r="T433" s="89">
        <f t="shared" si="156"/>
        <v>3.8571428571428572</v>
      </c>
      <c r="U433" s="90" t="str">
        <f t="shared" si="158"/>
        <v>SI</v>
      </c>
      <c r="V433" s="91" t="str">
        <f t="shared" si="157"/>
        <v>CUMPLIDO</v>
      </c>
      <c r="W433" s="91" t="str">
        <f t="shared" si="165"/>
        <v>CUMPLIDO</v>
      </c>
      <c r="X433" s="92" t="s">
        <v>500</v>
      </c>
      <c r="Y433" s="92" t="s">
        <v>267</v>
      </c>
      <c r="Z433" s="92">
        <f t="shared" si="166"/>
        <v>1</v>
      </c>
      <c r="AA433" s="92" t="str">
        <f t="shared" si="152"/>
        <v>H17R14 - 1</v>
      </c>
      <c r="AB433" s="60">
        <f t="shared" si="160"/>
        <v>5</v>
      </c>
      <c r="AC433" s="60">
        <f t="shared" si="161"/>
        <v>5</v>
      </c>
      <c r="AD433" s="60" t="str">
        <f t="shared" si="159"/>
        <v>H17R14.</v>
      </c>
      <c r="AE433" s="60" t="str">
        <f t="shared" si="162"/>
        <v>H17R14</v>
      </c>
      <c r="AF433" s="68"/>
      <c r="AG433" s="68"/>
      <c r="AH433" s="68"/>
      <c r="AI433" s="15"/>
      <c r="AJ433" s="15"/>
      <c r="AK433" s="15"/>
      <c r="AL433" s="15"/>
      <c r="AM433" s="15"/>
      <c r="AN433" s="15"/>
      <c r="AO433" s="15"/>
    </row>
    <row r="434" spans="1:41" s="2" customFormat="1" ht="249.95" customHeight="1" x14ac:dyDescent="0.2">
      <c r="A434" s="79">
        <v>380</v>
      </c>
      <c r="B434" s="90">
        <v>433</v>
      </c>
      <c r="C434" s="109" t="s">
        <v>2528</v>
      </c>
      <c r="D434" s="109" t="s">
        <v>33</v>
      </c>
      <c r="E434" s="95" t="s">
        <v>2573</v>
      </c>
      <c r="F434" s="115" t="s">
        <v>67</v>
      </c>
      <c r="G434" s="121" t="s">
        <v>939</v>
      </c>
      <c r="H434" s="102" t="s">
        <v>940</v>
      </c>
      <c r="I434" s="79" t="s">
        <v>941</v>
      </c>
      <c r="J434" s="132">
        <v>2</v>
      </c>
      <c r="K434" s="110">
        <v>43040</v>
      </c>
      <c r="L434" s="110">
        <v>43281</v>
      </c>
      <c r="M434" s="117">
        <f t="shared" si="163"/>
        <v>34.428571428571431</v>
      </c>
      <c r="N434" s="132" t="s">
        <v>28</v>
      </c>
      <c r="O434" s="85">
        <v>0</v>
      </c>
      <c r="P434" s="79"/>
      <c r="Q434" s="88">
        <f t="shared" si="153"/>
        <v>0</v>
      </c>
      <c r="R434" s="89">
        <f t="shared" si="154"/>
        <v>0</v>
      </c>
      <c r="S434" s="89">
        <f t="shared" si="155"/>
        <v>0</v>
      </c>
      <c r="T434" s="89">
        <f t="shared" si="156"/>
        <v>34.428571428571431</v>
      </c>
      <c r="U434" s="90" t="str">
        <f t="shared" si="158"/>
        <v>NO</v>
      </c>
      <c r="V434" s="91" t="str">
        <f t="shared" si="157"/>
        <v>VENCIDO</v>
      </c>
      <c r="W434" s="91" t="str">
        <f t="shared" si="165"/>
        <v>VENCIDO</v>
      </c>
      <c r="X434" s="92" t="s">
        <v>500</v>
      </c>
      <c r="Y434" s="92" t="s">
        <v>268</v>
      </c>
      <c r="Z434" s="92">
        <f t="shared" si="166"/>
        <v>1</v>
      </c>
      <c r="AA434" s="92" t="str">
        <f t="shared" si="152"/>
        <v>H19R14 - 1</v>
      </c>
      <c r="AB434" s="60">
        <f t="shared" si="160"/>
        <v>1</v>
      </c>
      <c r="AC434" s="60">
        <f t="shared" si="161"/>
        <v>1</v>
      </c>
      <c r="AD434" s="60" t="str">
        <f t="shared" si="159"/>
        <v>H19R14.</v>
      </c>
      <c r="AE434" s="60" t="str">
        <f t="shared" si="162"/>
        <v>H19R14</v>
      </c>
      <c r="AF434" s="68"/>
      <c r="AG434" s="68"/>
      <c r="AH434" s="68"/>
      <c r="AI434" s="15"/>
      <c r="AJ434" s="15"/>
      <c r="AK434" s="15"/>
      <c r="AL434" s="15"/>
      <c r="AM434" s="15"/>
      <c r="AN434" s="15"/>
      <c r="AO434" s="15"/>
    </row>
    <row r="435" spans="1:41" s="2" customFormat="1" ht="249.95" customHeight="1" x14ac:dyDescent="0.2">
      <c r="A435" s="79">
        <v>381</v>
      </c>
      <c r="B435" s="90">
        <v>434</v>
      </c>
      <c r="C435" s="109" t="s">
        <v>2528</v>
      </c>
      <c r="D435" s="109" t="s">
        <v>33</v>
      </c>
      <c r="E435" s="95" t="s">
        <v>2855</v>
      </c>
      <c r="F435" s="115" t="s">
        <v>68</v>
      </c>
      <c r="G435" s="121" t="s">
        <v>942</v>
      </c>
      <c r="H435" s="102" t="s">
        <v>943</v>
      </c>
      <c r="I435" s="120" t="s">
        <v>944</v>
      </c>
      <c r="J435" s="144">
        <v>4</v>
      </c>
      <c r="K435" s="110">
        <v>43040</v>
      </c>
      <c r="L435" s="110">
        <v>43403</v>
      </c>
      <c r="M435" s="117">
        <f t="shared" si="163"/>
        <v>51.857142857142854</v>
      </c>
      <c r="N435" s="132" t="s">
        <v>28</v>
      </c>
      <c r="O435" s="85">
        <v>0</v>
      </c>
      <c r="P435" s="79"/>
      <c r="Q435" s="88">
        <f t="shared" si="153"/>
        <v>0</v>
      </c>
      <c r="R435" s="89">
        <f t="shared" si="154"/>
        <v>0</v>
      </c>
      <c r="S435" s="89">
        <f t="shared" si="155"/>
        <v>0</v>
      </c>
      <c r="T435" s="89">
        <f t="shared" si="156"/>
        <v>51.857142857142854</v>
      </c>
      <c r="U435" s="90" t="str">
        <f t="shared" si="158"/>
        <v>NO</v>
      </c>
      <c r="V435" s="91" t="str">
        <f t="shared" si="157"/>
        <v>VENCIDO</v>
      </c>
      <c r="W435" s="91" t="str">
        <f t="shared" si="165"/>
        <v>VENCIDO</v>
      </c>
      <c r="X435" s="92" t="s">
        <v>500</v>
      </c>
      <c r="Y435" s="92" t="s">
        <v>269</v>
      </c>
      <c r="Z435" s="92">
        <f t="shared" si="166"/>
        <v>1</v>
      </c>
      <c r="AA435" s="92" t="str">
        <f t="shared" si="152"/>
        <v>H20R14 - 1</v>
      </c>
      <c r="AB435" s="60">
        <f t="shared" si="160"/>
        <v>1</v>
      </c>
      <c r="AC435" s="60">
        <f t="shared" si="161"/>
        <v>1</v>
      </c>
      <c r="AD435" s="60" t="str">
        <f t="shared" si="159"/>
        <v>H20R14.</v>
      </c>
      <c r="AE435" s="60" t="str">
        <f t="shared" si="162"/>
        <v>H20R14</v>
      </c>
      <c r="AF435" s="68"/>
      <c r="AG435" s="68"/>
      <c r="AH435" s="68"/>
      <c r="AI435" s="15"/>
      <c r="AJ435" s="15"/>
      <c r="AK435" s="15"/>
      <c r="AL435" s="15"/>
      <c r="AM435" s="15"/>
      <c r="AN435" s="15"/>
      <c r="AO435" s="15"/>
    </row>
    <row r="436" spans="1:41" s="2" customFormat="1" ht="249.95" customHeight="1" x14ac:dyDescent="0.2">
      <c r="A436" s="79">
        <v>382</v>
      </c>
      <c r="B436" s="90">
        <v>435</v>
      </c>
      <c r="C436" s="109" t="s">
        <v>2566</v>
      </c>
      <c r="D436" s="109" t="s">
        <v>33</v>
      </c>
      <c r="E436" s="95" t="s">
        <v>2507</v>
      </c>
      <c r="F436" s="145" t="s">
        <v>948</v>
      </c>
      <c r="G436" s="102" t="s">
        <v>1893</v>
      </c>
      <c r="H436" s="102" t="s">
        <v>945</v>
      </c>
      <c r="I436" s="132" t="s">
        <v>9</v>
      </c>
      <c r="J436" s="132">
        <v>1</v>
      </c>
      <c r="K436" s="110">
        <v>43160</v>
      </c>
      <c r="L436" s="110">
        <v>43189</v>
      </c>
      <c r="M436" s="117">
        <f t="shared" si="163"/>
        <v>4.1428571428571432</v>
      </c>
      <c r="N436" s="132" t="s">
        <v>28</v>
      </c>
      <c r="O436" s="85">
        <v>1</v>
      </c>
      <c r="P436" s="79"/>
      <c r="Q436" s="88">
        <f t="shared" si="153"/>
        <v>100</v>
      </c>
      <c r="R436" s="89">
        <f t="shared" si="154"/>
        <v>4.1428571428571432</v>
      </c>
      <c r="S436" s="89">
        <f t="shared" si="155"/>
        <v>4.1428571428571432</v>
      </c>
      <c r="T436" s="89">
        <f t="shared" si="156"/>
        <v>4.1428571428571432</v>
      </c>
      <c r="U436" s="90" t="str">
        <f t="shared" si="158"/>
        <v>SI</v>
      </c>
      <c r="V436" s="91" t="str">
        <f t="shared" si="157"/>
        <v>CUMPLIDO</v>
      </c>
      <c r="W436" s="91" t="str">
        <f t="shared" si="165"/>
        <v>CUMPLIDO</v>
      </c>
      <c r="X436" s="92" t="s">
        <v>500</v>
      </c>
      <c r="Y436" s="92" t="s">
        <v>270</v>
      </c>
      <c r="Z436" s="92">
        <f t="shared" si="166"/>
        <v>1</v>
      </c>
      <c r="AA436" s="92" t="str">
        <f t="shared" si="152"/>
        <v>H21R14 - 1</v>
      </c>
      <c r="AB436" s="60">
        <f t="shared" si="160"/>
        <v>5</v>
      </c>
      <c r="AC436" s="60">
        <f t="shared" si="161"/>
        <v>5</v>
      </c>
      <c r="AD436" s="60" t="str">
        <f t="shared" si="159"/>
        <v>H21R14.</v>
      </c>
      <c r="AE436" s="60" t="str">
        <f t="shared" si="162"/>
        <v>H21R14</v>
      </c>
      <c r="AF436" s="68"/>
      <c r="AG436" s="68"/>
      <c r="AH436" s="68"/>
      <c r="AI436" s="15"/>
      <c r="AJ436" s="15"/>
      <c r="AK436" s="15"/>
      <c r="AL436" s="15"/>
      <c r="AM436" s="15"/>
      <c r="AN436" s="15"/>
      <c r="AO436" s="15"/>
    </row>
    <row r="437" spans="1:41" s="2" customFormat="1" ht="249.95" customHeight="1" x14ac:dyDescent="0.2">
      <c r="A437" s="79"/>
      <c r="B437" s="90">
        <v>436</v>
      </c>
      <c r="C437" s="109"/>
      <c r="D437" s="109" t="s">
        <v>33</v>
      </c>
      <c r="E437" s="95" t="s">
        <v>2856</v>
      </c>
      <c r="F437" s="145" t="s">
        <v>69</v>
      </c>
      <c r="G437" s="102" t="s">
        <v>1894</v>
      </c>
      <c r="H437" s="102" t="s">
        <v>946</v>
      </c>
      <c r="I437" s="132" t="s">
        <v>8</v>
      </c>
      <c r="J437" s="132">
        <v>1</v>
      </c>
      <c r="K437" s="110">
        <v>43040</v>
      </c>
      <c r="L437" s="110">
        <v>43099</v>
      </c>
      <c r="M437" s="117">
        <f t="shared" si="163"/>
        <v>8.4285714285714288</v>
      </c>
      <c r="N437" s="132" t="s">
        <v>28</v>
      </c>
      <c r="O437" s="85">
        <v>1</v>
      </c>
      <c r="P437" s="79"/>
      <c r="Q437" s="88">
        <f t="shared" si="153"/>
        <v>100</v>
      </c>
      <c r="R437" s="89">
        <f t="shared" si="154"/>
        <v>8.4285714285714288</v>
      </c>
      <c r="S437" s="89">
        <f t="shared" si="155"/>
        <v>8.4285714285714288</v>
      </c>
      <c r="T437" s="89">
        <f t="shared" si="156"/>
        <v>8.4285714285714288</v>
      </c>
      <c r="U437" s="90" t="str">
        <f t="shared" si="158"/>
        <v>NO</v>
      </c>
      <c r="V437" s="91" t="str">
        <f t="shared" si="157"/>
        <v>CUMPLIDO</v>
      </c>
      <c r="W437" s="91" t="str">
        <f t="shared" si="165"/>
        <v/>
      </c>
      <c r="X437" s="92" t="s">
        <v>500</v>
      </c>
      <c r="Y437" s="92" t="s">
        <v>270</v>
      </c>
      <c r="Z437" s="92">
        <f t="shared" si="166"/>
        <v>2</v>
      </c>
      <c r="AA437" s="92" t="str">
        <f t="shared" si="152"/>
        <v>H21R14 - 2</v>
      </c>
      <c r="AB437" s="60">
        <f t="shared" si="160"/>
        <v>5</v>
      </c>
      <c r="AC437" s="60">
        <f t="shared" si="161"/>
        <v>5</v>
      </c>
      <c r="AD437" s="60" t="str">
        <f t="shared" si="159"/>
        <v>H21R14.</v>
      </c>
      <c r="AE437" s="60" t="str">
        <f t="shared" si="162"/>
        <v>H21R14</v>
      </c>
      <c r="AF437" s="68"/>
      <c r="AG437" s="68"/>
      <c r="AH437" s="68"/>
      <c r="AI437" s="15"/>
      <c r="AJ437" s="15"/>
      <c r="AK437" s="15"/>
      <c r="AL437" s="15"/>
      <c r="AM437" s="15"/>
      <c r="AN437" s="15"/>
      <c r="AO437" s="15"/>
    </row>
    <row r="438" spans="1:41" s="2" customFormat="1" ht="249.95" customHeight="1" x14ac:dyDescent="0.2">
      <c r="A438" s="79">
        <v>383</v>
      </c>
      <c r="B438" s="90">
        <v>437</v>
      </c>
      <c r="C438" s="109" t="s">
        <v>2528</v>
      </c>
      <c r="D438" s="109" t="s">
        <v>33</v>
      </c>
      <c r="E438" s="95" t="s">
        <v>1567</v>
      </c>
      <c r="F438" s="145" t="s">
        <v>1568</v>
      </c>
      <c r="G438" s="145" t="s">
        <v>1564</v>
      </c>
      <c r="H438" s="145" t="s">
        <v>1565</v>
      </c>
      <c r="I438" s="141" t="s">
        <v>1566</v>
      </c>
      <c r="J438" s="90">
        <v>1</v>
      </c>
      <c r="K438" s="143">
        <v>43040</v>
      </c>
      <c r="L438" s="143">
        <v>43099</v>
      </c>
      <c r="M438" s="117">
        <f t="shared" si="163"/>
        <v>8.4285714285714288</v>
      </c>
      <c r="N438" s="79" t="s">
        <v>1482</v>
      </c>
      <c r="O438" s="85">
        <v>1</v>
      </c>
      <c r="P438" s="79"/>
      <c r="Q438" s="88">
        <f t="shared" si="153"/>
        <v>100</v>
      </c>
      <c r="R438" s="89">
        <f t="shared" si="154"/>
        <v>8.4285714285714288</v>
      </c>
      <c r="S438" s="89">
        <f t="shared" si="155"/>
        <v>8.4285714285714288</v>
      </c>
      <c r="T438" s="89">
        <f t="shared" si="156"/>
        <v>8.4285714285714288</v>
      </c>
      <c r="U438" s="90" t="str">
        <f t="shared" si="158"/>
        <v>SI</v>
      </c>
      <c r="V438" s="91" t="str">
        <f t="shared" si="157"/>
        <v>CUMPLIDO</v>
      </c>
      <c r="W438" s="91" t="str">
        <f t="shared" si="165"/>
        <v>CUMPLIDO</v>
      </c>
      <c r="X438" s="92" t="s">
        <v>500</v>
      </c>
      <c r="Y438" s="92" t="s">
        <v>271</v>
      </c>
      <c r="Z438" s="92">
        <f t="shared" si="166"/>
        <v>1</v>
      </c>
      <c r="AA438" s="92" t="str">
        <f t="shared" si="152"/>
        <v>H22R14 - 1</v>
      </c>
      <c r="AB438" s="60">
        <f t="shared" si="160"/>
        <v>5</v>
      </c>
      <c r="AC438" s="60">
        <f t="shared" si="161"/>
        <v>5</v>
      </c>
      <c r="AD438" s="60" t="str">
        <f t="shared" si="159"/>
        <v>H22R14.</v>
      </c>
      <c r="AE438" s="60" t="str">
        <f t="shared" si="162"/>
        <v>H22R14</v>
      </c>
      <c r="AF438" s="68"/>
      <c r="AG438" s="68"/>
      <c r="AH438" s="68"/>
      <c r="AI438" s="15"/>
      <c r="AJ438" s="15"/>
      <c r="AK438" s="15"/>
      <c r="AL438" s="15"/>
      <c r="AM438" s="15"/>
      <c r="AN438" s="15"/>
      <c r="AO438" s="15"/>
    </row>
    <row r="439" spans="1:41" s="2" customFormat="1" ht="249.95" customHeight="1" x14ac:dyDescent="0.2">
      <c r="A439" s="79">
        <v>384</v>
      </c>
      <c r="B439" s="90">
        <v>438</v>
      </c>
      <c r="C439" s="109" t="s">
        <v>2527</v>
      </c>
      <c r="D439" s="109" t="s">
        <v>33</v>
      </c>
      <c r="E439" s="115" t="s">
        <v>1302</v>
      </c>
      <c r="F439" s="115" t="s">
        <v>70</v>
      </c>
      <c r="G439" s="95" t="s">
        <v>1303</v>
      </c>
      <c r="H439" s="95" t="s">
        <v>1300</v>
      </c>
      <c r="I439" s="118" t="s">
        <v>1301</v>
      </c>
      <c r="J439" s="90">
        <v>2</v>
      </c>
      <c r="K439" s="116">
        <v>43040</v>
      </c>
      <c r="L439" s="116">
        <v>43403</v>
      </c>
      <c r="M439" s="117">
        <f t="shared" si="163"/>
        <v>51.857142857142854</v>
      </c>
      <c r="N439" s="79" t="s">
        <v>1236</v>
      </c>
      <c r="O439" s="85">
        <v>2</v>
      </c>
      <c r="P439" s="79"/>
      <c r="Q439" s="88">
        <f t="shared" si="153"/>
        <v>100</v>
      </c>
      <c r="R439" s="89">
        <f t="shared" si="154"/>
        <v>51.857142857142854</v>
      </c>
      <c r="S439" s="89">
        <f t="shared" si="155"/>
        <v>51.857142857142854</v>
      </c>
      <c r="T439" s="89">
        <f t="shared" si="156"/>
        <v>51.857142857142854</v>
      </c>
      <c r="U439" s="90" t="str">
        <f t="shared" si="158"/>
        <v>SI</v>
      </c>
      <c r="V439" s="91" t="str">
        <f t="shared" si="157"/>
        <v>CUMPLIDO</v>
      </c>
      <c r="W439" s="91" t="str">
        <f t="shared" si="165"/>
        <v>CUMPLIDO</v>
      </c>
      <c r="X439" s="92" t="s">
        <v>500</v>
      </c>
      <c r="Y439" s="92" t="s">
        <v>272</v>
      </c>
      <c r="Z439" s="92">
        <f t="shared" si="166"/>
        <v>1</v>
      </c>
      <c r="AA439" s="92" t="str">
        <f t="shared" si="152"/>
        <v>H25R14 - 1</v>
      </c>
      <c r="AB439" s="60">
        <f t="shared" si="160"/>
        <v>5</v>
      </c>
      <c r="AC439" s="60">
        <f t="shared" si="161"/>
        <v>5</v>
      </c>
      <c r="AD439" s="60" t="str">
        <f t="shared" si="159"/>
        <v>H25R14.</v>
      </c>
      <c r="AE439" s="60" t="str">
        <f t="shared" si="162"/>
        <v>H25R14</v>
      </c>
      <c r="AF439" s="68"/>
      <c r="AG439" s="68"/>
      <c r="AH439" s="68"/>
      <c r="AI439" s="15"/>
      <c r="AJ439" s="15"/>
      <c r="AK439" s="15"/>
      <c r="AL439" s="15"/>
      <c r="AM439" s="15"/>
      <c r="AN439" s="15"/>
      <c r="AO439" s="15"/>
    </row>
    <row r="440" spans="1:41" s="2" customFormat="1" ht="249.95" customHeight="1" x14ac:dyDescent="0.2">
      <c r="A440" s="79">
        <v>385</v>
      </c>
      <c r="B440" s="90">
        <v>439</v>
      </c>
      <c r="C440" s="109" t="s">
        <v>2528</v>
      </c>
      <c r="D440" s="109" t="s">
        <v>33</v>
      </c>
      <c r="E440" s="115" t="s">
        <v>1571</v>
      </c>
      <c r="F440" s="145" t="s">
        <v>71</v>
      </c>
      <c r="G440" s="115" t="s">
        <v>1569</v>
      </c>
      <c r="H440" s="115" t="s">
        <v>1572</v>
      </c>
      <c r="I440" s="118" t="s">
        <v>1570</v>
      </c>
      <c r="J440" s="90">
        <v>2</v>
      </c>
      <c r="K440" s="116">
        <v>43040</v>
      </c>
      <c r="L440" s="116">
        <v>43189</v>
      </c>
      <c r="M440" s="117">
        <f t="shared" si="163"/>
        <v>21.285714285714285</v>
      </c>
      <c r="N440" s="79" t="s">
        <v>1482</v>
      </c>
      <c r="O440" s="85">
        <v>2</v>
      </c>
      <c r="P440" s="79"/>
      <c r="Q440" s="88">
        <f t="shared" si="153"/>
        <v>100</v>
      </c>
      <c r="R440" s="89">
        <f t="shared" si="154"/>
        <v>21.285714285714285</v>
      </c>
      <c r="S440" s="89">
        <f t="shared" si="155"/>
        <v>21.285714285714285</v>
      </c>
      <c r="T440" s="89">
        <f t="shared" si="156"/>
        <v>21.285714285714285</v>
      </c>
      <c r="U440" s="90" t="str">
        <f t="shared" si="158"/>
        <v>SI</v>
      </c>
      <c r="V440" s="91" t="str">
        <f t="shared" si="157"/>
        <v>CUMPLIDO</v>
      </c>
      <c r="W440" s="91" t="str">
        <f t="shared" si="165"/>
        <v>CUMPLIDO</v>
      </c>
      <c r="X440" s="92" t="s">
        <v>500</v>
      </c>
      <c r="Y440" s="92" t="s">
        <v>273</v>
      </c>
      <c r="Z440" s="92">
        <f t="shared" si="166"/>
        <v>1</v>
      </c>
      <c r="AA440" s="92" t="str">
        <f t="shared" ref="AA440:AA497" si="167">CONCATENATE(Y440," - ",Z440)</f>
        <v>H27R14 - 1</v>
      </c>
      <c r="AB440" s="60">
        <f t="shared" si="160"/>
        <v>5</v>
      </c>
      <c r="AC440" s="60">
        <f t="shared" si="161"/>
        <v>5</v>
      </c>
      <c r="AD440" s="60" t="str">
        <f t="shared" si="159"/>
        <v>H27R14.</v>
      </c>
      <c r="AE440" s="60" t="str">
        <f t="shared" si="162"/>
        <v>H27R14</v>
      </c>
      <c r="AF440" s="68"/>
      <c r="AG440" s="68"/>
      <c r="AH440" s="68"/>
      <c r="AI440" s="15"/>
      <c r="AJ440" s="15"/>
      <c r="AK440" s="15"/>
      <c r="AL440" s="15"/>
      <c r="AM440" s="15"/>
      <c r="AN440" s="15"/>
      <c r="AO440" s="15"/>
    </row>
    <row r="441" spans="1:41" s="2" customFormat="1" ht="196.5" customHeight="1" x14ac:dyDescent="0.2">
      <c r="A441" s="79">
        <v>386</v>
      </c>
      <c r="B441" s="90">
        <v>440</v>
      </c>
      <c r="C441" s="109" t="s">
        <v>2527</v>
      </c>
      <c r="D441" s="109" t="s">
        <v>33</v>
      </c>
      <c r="E441" s="115" t="s">
        <v>1306</v>
      </c>
      <c r="F441" s="145" t="s">
        <v>1307</v>
      </c>
      <c r="G441" s="115" t="s">
        <v>1304</v>
      </c>
      <c r="H441" s="115" t="s">
        <v>1305</v>
      </c>
      <c r="I441" s="118" t="s">
        <v>1301</v>
      </c>
      <c r="J441" s="90">
        <v>2</v>
      </c>
      <c r="K441" s="116">
        <v>43040</v>
      </c>
      <c r="L441" s="116">
        <v>43281</v>
      </c>
      <c r="M441" s="117">
        <f t="shared" si="163"/>
        <v>34.428571428571431</v>
      </c>
      <c r="N441" s="79" t="s">
        <v>1236</v>
      </c>
      <c r="O441" s="85">
        <v>2</v>
      </c>
      <c r="P441" s="79"/>
      <c r="Q441" s="88">
        <f t="shared" si="153"/>
        <v>100</v>
      </c>
      <c r="R441" s="89">
        <f t="shared" si="154"/>
        <v>34.428571428571431</v>
      </c>
      <c r="S441" s="89">
        <f t="shared" si="155"/>
        <v>34.428571428571431</v>
      </c>
      <c r="T441" s="89">
        <f t="shared" si="156"/>
        <v>34.428571428571431</v>
      </c>
      <c r="U441" s="90" t="str">
        <f t="shared" si="158"/>
        <v>SI</v>
      </c>
      <c r="V441" s="91" t="str">
        <f t="shared" si="157"/>
        <v>CUMPLIDO</v>
      </c>
      <c r="W441" s="91" t="str">
        <f t="shared" si="165"/>
        <v>CUMPLIDO</v>
      </c>
      <c r="X441" s="92" t="s">
        <v>500</v>
      </c>
      <c r="Y441" s="92" t="s">
        <v>274</v>
      </c>
      <c r="Z441" s="92">
        <f t="shared" si="166"/>
        <v>1</v>
      </c>
      <c r="AA441" s="92" t="str">
        <f t="shared" si="167"/>
        <v>H28R14 - 1</v>
      </c>
      <c r="AB441" s="60">
        <f t="shared" si="160"/>
        <v>5</v>
      </c>
      <c r="AC441" s="60">
        <f t="shared" si="161"/>
        <v>5</v>
      </c>
      <c r="AD441" s="60" t="str">
        <f t="shared" si="159"/>
        <v>H28R14.</v>
      </c>
      <c r="AE441" s="60" t="str">
        <f t="shared" si="162"/>
        <v>H28R14</v>
      </c>
      <c r="AF441" s="68"/>
      <c r="AG441" s="68"/>
      <c r="AH441" s="68"/>
      <c r="AI441" s="15"/>
      <c r="AJ441" s="15"/>
      <c r="AK441" s="15"/>
      <c r="AL441" s="15"/>
      <c r="AM441" s="15"/>
      <c r="AN441" s="15"/>
      <c r="AO441" s="15"/>
    </row>
    <row r="442" spans="1:41" s="2" customFormat="1" ht="249.95" customHeight="1" x14ac:dyDescent="0.2">
      <c r="A442" s="79">
        <v>387</v>
      </c>
      <c r="B442" s="90">
        <v>441</v>
      </c>
      <c r="C442" s="109" t="s">
        <v>2527</v>
      </c>
      <c r="D442" s="109" t="s">
        <v>33</v>
      </c>
      <c r="E442" s="95" t="s">
        <v>2550</v>
      </c>
      <c r="F442" s="115" t="s">
        <v>72</v>
      </c>
      <c r="G442" s="115" t="s">
        <v>1576</v>
      </c>
      <c r="H442" s="115" t="s">
        <v>2040</v>
      </c>
      <c r="I442" s="118" t="s">
        <v>1575</v>
      </c>
      <c r="J442" s="90">
        <v>3</v>
      </c>
      <c r="K442" s="116">
        <v>43040</v>
      </c>
      <c r="L442" s="116">
        <v>43342</v>
      </c>
      <c r="M442" s="117">
        <f t="shared" si="163"/>
        <v>43.142857142857146</v>
      </c>
      <c r="N442" s="79" t="s">
        <v>1482</v>
      </c>
      <c r="O442" s="85">
        <v>0</v>
      </c>
      <c r="P442" s="79"/>
      <c r="Q442" s="88">
        <f t="shared" si="153"/>
        <v>0</v>
      </c>
      <c r="R442" s="89">
        <f t="shared" si="154"/>
        <v>0</v>
      </c>
      <c r="S442" s="89">
        <f t="shared" si="155"/>
        <v>0</v>
      </c>
      <c r="T442" s="89">
        <f t="shared" si="156"/>
        <v>43.142857142857146</v>
      </c>
      <c r="U442" s="90" t="str">
        <f t="shared" si="158"/>
        <v>NO</v>
      </c>
      <c r="V442" s="91" t="str">
        <f t="shared" si="157"/>
        <v>VENCIDO</v>
      </c>
      <c r="W442" s="91" t="str">
        <f t="shared" si="165"/>
        <v>VENCIDO</v>
      </c>
      <c r="X442" s="92" t="s">
        <v>500</v>
      </c>
      <c r="Y442" s="92" t="s">
        <v>275</v>
      </c>
      <c r="Z442" s="92">
        <f t="shared" si="166"/>
        <v>1</v>
      </c>
      <c r="AA442" s="92" t="str">
        <f t="shared" si="167"/>
        <v>H29R14 - 1</v>
      </c>
      <c r="AB442" s="60">
        <f t="shared" si="160"/>
        <v>1</v>
      </c>
      <c r="AC442" s="60">
        <f t="shared" si="161"/>
        <v>1</v>
      </c>
      <c r="AD442" s="60" t="str">
        <f t="shared" si="159"/>
        <v>H29R14.</v>
      </c>
      <c r="AE442" s="60" t="str">
        <f t="shared" si="162"/>
        <v>H29R14</v>
      </c>
      <c r="AF442" s="68"/>
      <c r="AG442" s="68"/>
      <c r="AH442" s="68"/>
      <c r="AI442" s="15"/>
      <c r="AJ442" s="15"/>
      <c r="AK442" s="15"/>
      <c r="AL442" s="15"/>
      <c r="AM442" s="15"/>
      <c r="AN442" s="15"/>
      <c r="AO442" s="15"/>
    </row>
    <row r="443" spans="1:41" s="2" customFormat="1" ht="249.95" customHeight="1" x14ac:dyDescent="0.2">
      <c r="A443" s="79">
        <v>388</v>
      </c>
      <c r="B443" s="90">
        <v>442</v>
      </c>
      <c r="C443" s="109" t="s">
        <v>2528</v>
      </c>
      <c r="D443" s="109" t="s">
        <v>33</v>
      </c>
      <c r="E443" s="115" t="s">
        <v>1577</v>
      </c>
      <c r="F443" s="145" t="s">
        <v>73</v>
      </c>
      <c r="G443" s="115" t="s">
        <v>1576</v>
      </c>
      <c r="H443" s="115" t="s">
        <v>1590</v>
      </c>
      <c r="I443" s="118" t="s">
        <v>1575</v>
      </c>
      <c r="J443" s="90">
        <v>3</v>
      </c>
      <c r="K443" s="116">
        <v>43040</v>
      </c>
      <c r="L443" s="116">
        <v>43342</v>
      </c>
      <c r="M443" s="117">
        <f t="shared" si="163"/>
        <v>43.142857142857146</v>
      </c>
      <c r="N443" s="79" t="s">
        <v>1482</v>
      </c>
      <c r="O443" s="85">
        <v>0</v>
      </c>
      <c r="P443" s="79"/>
      <c r="Q443" s="88">
        <f t="shared" si="153"/>
        <v>0</v>
      </c>
      <c r="R443" s="89">
        <f t="shared" si="154"/>
        <v>0</v>
      </c>
      <c r="S443" s="89">
        <f t="shared" si="155"/>
        <v>0</v>
      </c>
      <c r="T443" s="89">
        <f t="shared" si="156"/>
        <v>43.142857142857146</v>
      </c>
      <c r="U443" s="90" t="str">
        <f t="shared" si="158"/>
        <v>NO</v>
      </c>
      <c r="V443" s="91" t="str">
        <f t="shared" si="157"/>
        <v>VENCIDO</v>
      </c>
      <c r="W443" s="91" t="str">
        <f t="shared" si="165"/>
        <v>VENCIDO</v>
      </c>
      <c r="X443" s="92" t="s">
        <v>500</v>
      </c>
      <c r="Y443" s="92" t="s">
        <v>276</v>
      </c>
      <c r="Z443" s="92">
        <f t="shared" si="166"/>
        <v>1</v>
      </c>
      <c r="AA443" s="92" t="str">
        <f t="shared" si="167"/>
        <v>H31R14 - 1</v>
      </c>
      <c r="AB443" s="60">
        <f t="shared" si="160"/>
        <v>1</v>
      </c>
      <c r="AC443" s="60">
        <f t="shared" si="161"/>
        <v>1</v>
      </c>
      <c r="AD443" s="60" t="str">
        <f t="shared" si="159"/>
        <v>H31R14.</v>
      </c>
      <c r="AE443" s="60" t="str">
        <f t="shared" si="162"/>
        <v>H31R14</v>
      </c>
      <c r="AF443" s="68"/>
      <c r="AG443" s="68"/>
      <c r="AH443" s="68"/>
      <c r="AI443" s="15"/>
      <c r="AJ443" s="15"/>
      <c r="AK443" s="15"/>
      <c r="AL443" s="15"/>
      <c r="AM443" s="15"/>
      <c r="AN443" s="15"/>
      <c r="AO443" s="15"/>
    </row>
    <row r="444" spans="1:41" s="2" customFormat="1" ht="249.95" customHeight="1" x14ac:dyDescent="0.2">
      <c r="A444" s="79">
        <v>389</v>
      </c>
      <c r="B444" s="90">
        <v>443</v>
      </c>
      <c r="C444" s="109" t="s">
        <v>2528</v>
      </c>
      <c r="D444" s="109" t="s">
        <v>39</v>
      </c>
      <c r="E444" s="115" t="s">
        <v>1578</v>
      </c>
      <c r="F444" s="145" t="s">
        <v>74</v>
      </c>
      <c r="G444" s="115" t="s">
        <v>1576</v>
      </c>
      <c r="H444" s="115" t="s">
        <v>1590</v>
      </c>
      <c r="I444" s="118" t="s">
        <v>1575</v>
      </c>
      <c r="J444" s="90">
        <v>3</v>
      </c>
      <c r="K444" s="116">
        <v>43040</v>
      </c>
      <c r="L444" s="116">
        <v>43342</v>
      </c>
      <c r="M444" s="117">
        <f t="shared" si="163"/>
        <v>43.142857142857146</v>
      </c>
      <c r="N444" s="79" t="s">
        <v>1482</v>
      </c>
      <c r="O444" s="85">
        <v>0</v>
      </c>
      <c r="P444" s="79"/>
      <c r="Q444" s="88">
        <f t="shared" si="153"/>
        <v>0</v>
      </c>
      <c r="R444" s="89">
        <f t="shared" si="154"/>
        <v>0</v>
      </c>
      <c r="S444" s="89">
        <f t="shared" si="155"/>
        <v>0</v>
      </c>
      <c r="T444" s="89">
        <f t="shared" si="156"/>
        <v>43.142857142857146</v>
      </c>
      <c r="U444" s="90" t="str">
        <f t="shared" si="158"/>
        <v>NO</v>
      </c>
      <c r="V444" s="91" t="str">
        <f t="shared" si="157"/>
        <v>VENCIDO</v>
      </c>
      <c r="W444" s="91" t="str">
        <f t="shared" si="165"/>
        <v>VENCIDO</v>
      </c>
      <c r="X444" s="92" t="s">
        <v>500</v>
      </c>
      <c r="Y444" s="92" t="s">
        <v>277</v>
      </c>
      <c r="Z444" s="92">
        <f t="shared" si="166"/>
        <v>1</v>
      </c>
      <c r="AA444" s="92" t="str">
        <f t="shared" si="167"/>
        <v>H32R14 - 1</v>
      </c>
      <c r="AB444" s="60">
        <f t="shared" si="160"/>
        <v>1</v>
      </c>
      <c r="AC444" s="60">
        <f t="shared" si="161"/>
        <v>1</v>
      </c>
      <c r="AD444" s="60" t="str">
        <f t="shared" si="159"/>
        <v>H32R14.</v>
      </c>
      <c r="AE444" s="60" t="str">
        <f t="shared" si="162"/>
        <v>H32R14</v>
      </c>
      <c r="AF444" s="68"/>
      <c r="AG444" s="68"/>
      <c r="AH444" s="68"/>
      <c r="AI444" s="15"/>
      <c r="AJ444" s="15"/>
      <c r="AK444" s="15"/>
      <c r="AL444" s="15"/>
      <c r="AM444" s="15"/>
      <c r="AN444" s="15"/>
      <c r="AO444" s="15"/>
    </row>
    <row r="445" spans="1:41" s="2" customFormat="1" ht="249.95" customHeight="1" x14ac:dyDescent="0.2">
      <c r="A445" s="79">
        <v>390</v>
      </c>
      <c r="B445" s="90">
        <v>444</v>
      </c>
      <c r="C445" s="109" t="s">
        <v>2528</v>
      </c>
      <c r="D445" s="109" t="s">
        <v>45</v>
      </c>
      <c r="E445" s="115" t="s">
        <v>1579</v>
      </c>
      <c r="F445" s="145" t="s">
        <v>75</v>
      </c>
      <c r="G445" s="145" t="s">
        <v>2026</v>
      </c>
      <c r="H445" s="145" t="s">
        <v>2027</v>
      </c>
      <c r="I445" s="141" t="s">
        <v>2028</v>
      </c>
      <c r="J445" s="90">
        <v>2</v>
      </c>
      <c r="K445" s="116">
        <v>43040</v>
      </c>
      <c r="L445" s="116">
        <v>43099</v>
      </c>
      <c r="M445" s="117">
        <f t="shared" si="163"/>
        <v>8.4285714285714288</v>
      </c>
      <c r="N445" s="79" t="s">
        <v>1482</v>
      </c>
      <c r="O445" s="85">
        <v>2</v>
      </c>
      <c r="P445" s="79"/>
      <c r="Q445" s="88">
        <f t="shared" ref="Q445:Q502" si="168">IF(O445/J445&gt;1,100,+O445/J445*100)</f>
        <v>100</v>
      </c>
      <c r="R445" s="89">
        <f t="shared" ref="R445:R502" si="169">+M445*Q445/100</f>
        <v>8.4285714285714288</v>
      </c>
      <c r="S445" s="89">
        <f t="shared" ref="S445:S502" si="170">IF(L445&lt;=$AG$1,R445,0)</f>
        <v>8.4285714285714288</v>
      </c>
      <c r="T445" s="89">
        <f t="shared" ref="T445:T502" si="171">IF($AG$1&gt;=L445,M445,0)</f>
        <v>8.4285714285714288</v>
      </c>
      <c r="U445" s="90" t="str">
        <f t="shared" si="158"/>
        <v>SI</v>
      </c>
      <c r="V445" s="91" t="str">
        <f t="shared" ref="V445:V502" si="172">IF(Q445=100,"CUMPLIDO",IF(L445-$AG$1&lt;0,"VENCIDO",IF(L445-$AG$1&lt;=30,"PRÓXIMO A VENCER",IF(Q445&gt;0,"CON AVANCE","EN TERMINO"))))</f>
        <v>CUMPLIDO</v>
      </c>
      <c r="W445" s="91" t="str">
        <f t="shared" si="165"/>
        <v>CUMPLIDO</v>
      </c>
      <c r="X445" s="92" t="s">
        <v>500</v>
      </c>
      <c r="Y445" s="92" t="s">
        <v>278</v>
      </c>
      <c r="Z445" s="92">
        <f t="shared" si="166"/>
        <v>1</v>
      </c>
      <c r="AA445" s="92" t="str">
        <f t="shared" si="167"/>
        <v>H33R14 - 1</v>
      </c>
      <c r="AB445" s="60">
        <f t="shared" si="160"/>
        <v>5</v>
      </c>
      <c r="AC445" s="60">
        <f t="shared" si="161"/>
        <v>5</v>
      </c>
      <c r="AD445" s="60" t="str">
        <f t="shared" si="159"/>
        <v>H33R14.</v>
      </c>
      <c r="AE445" s="60" t="str">
        <f t="shared" si="162"/>
        <v>H33R14</v>
      </c>
      <c r="AF445" s="68"/>
      <c r="AG445" s="68"/>
      <c r="AH445" s="68"/>
      <c r="AI445" s="15"/>
      <c r="AJ445" s="15"/>
      <c r="AK445" s="15"/>
      <c r="AL445" s="15"/>
      <c r="AM445" s="15"/>
      <c r="AN445" s="15"/>
      <c r="AO445" s="15"/>
    </row>
    <row r="446" spans="1:41" s="15" customFormat="1" ht="249.95" customHeight="1" x14ac:dyDescent="0.2">
      <c r="A446" s="79">
        <v>391</v>
      </c>
      <c r="B446" s="90">
        <v>445</v>
      </c>
      <c r="C446" s="109" t="s">
        <v>2528</v>
      </c>
      <c r="D446" s="109" t="s">
        <v>33</v>
      </c>
      <c r="E446" s="103" t="s">
        <v>2858</v>
      </c>
      <c r="F446" s="103" t="s">
        <v>76</v>
      </c>
      <c r="G446" s="103" t="s">
        <v>2029</v>
      </c>
      <c r="H446" s="103" t="s">
        <v>1895</v>
      </c>
      <c r="I446" s="105" t="s">
        <v>8</v>
      </c>
      <c r="J446" s="79">
        <v>1</v>
      </c>
      <c r="K446" s="86">
        <v>43040</v>
      </c>
      <c r="L446" s="86">
        <v>43099</v>
      </c>
      <c r="M446" s="87">
        <f t="shared" ref="M446:M480" si="173">(+L446-K446)/7</f>
        <v>8.4285714285714288</v>
      </c>
      <c r="N446" s="79" t="s">
        <v>1889</v>
      </c>
      <c r="O446" s="85">
        <v>1</v>
      </c>
      <c r="P446" s="79"/>
      <c r="Q446" s="88">
        <f t="shared" si="168"/>
        <v>100</v>
      </c>
      <c r="R446" s="89">
        <f t="shared" si="169"/>
        <v>8.4285714285714288</v>
      </c>
      <c r="S446" s="89">
        <f t="shared" si="170"/>
        <v>8.4285714285714288</v>
      </c>
      <c r="T446" s="89">
        <f t="shared" si="171"/>
        <v>8.4285714285714288</v>
      </c>
      <c r="U446" s="90" t="str">
        <f t="shared" ref="U446:U503" si="174">IF(W446="CUMPLIDO","SI","NO")</f>
        <v>SI</v>
      </c>
      <c r="V446" s="91" t="str">
        <f t="shared" si="172"/>
        <v>CUMPLIDO</v>
      </c>
      <c r="W446" s="91" t="str">
        <f t="shared" si="165"/>
        <v>CUMPLIDO</v>
      </c>
      <c r="X446" s="119" t="s">
        <v>500</v>
      </c>
      <c r="Y446" s="119" t="s">
        <v>279</v>
      </c>
      <c r="Z446" s="92">
        <f t="shared" si="166"/>
        <v>1</v>
      </c>
      <c r="AA446" s="92" t="str">
        <f t="shared" si="167"/>
        <v>H34R14 - 1</v>
      </c>
      <c r="AB446" s="60">
        <f t="shared" si="160"/>
        <v>5</v>
      </c>
      <c r="AC446" s="60">
        <f t="shared" si="161"/>
        <v>5</v>
      </c>
      <c r="AD446" s="60" t="str">
        <f t="shared" si="159"/>
        <v>H34R14.</v>
      </c>
      <c r="AE446" s="60" t="str">
        <f t="shared" si="162"/>
        <v>H34R14</v>
      </c>
      <c r="AF446" s="68"/>
      <c r="AG446" s="68"/>
      <c r="AH446" s="68"/>
    </row>
    <row r="447" spans="1:41" s="2" customFormat="1" ht="249.95" customHeight="1" x14ac:dyDescent="0.2">
      <c r="A447" s="79">
        <v>392</v>
      </c>
      <c r="B447" s="90">
        <v>446</v>
      </c>
      <c r="C447" s="109" t="s">
        <v>2527</v>
      </c>
      <c r="D447" s="97" t="s">
        <v>22</v>
      </c>
      <c r="E447" s="95" t="s">
        <v>1580</v>
      </c>
      <c r="F447" s="115" t="s">
        <v>77</v>
      </c>
      <c r="G447" s="115" t="s">
        <v>1581</v>
      </c>
      <c r="H447" s="115" t="s">
        <v>1582</v>
      </c>
      <c r="I447" s="90" t="s">
        <v>1158</v>
      </c>
      <c r="J447" s="90">
        <v>1</v>
      </c>
      <c r="K447" s="116">
        <v>43040</v>
      </c>
      <c r="L447" s="116">
        <v>43099</v>
      </c>
      <c r="M447" s="117">
        <f t="shared" si="173"/>
        <v>8.4285714285714288</v>
      </c>
      <c r="N447" s="79" t="s">
        <v>1482</v>
      </c>
      <c r="O447" s="85">
        <v>1</v>
      </c>
      <c r="P447" s="79"/>
      <c r="Q447" s="88">
        <f t="shared" si="168"/>
        <v>100</v>
      </c>
      <c r="R447" s="89">
        <f t="shared" si="169"/>
        <v>8.4285714285714288</v>
      </c>
      <c r="S447" s="89">
        <f t="shared" si="170"/>
        <v>8.4285714285714288</v>
      </c>
      <c r="T447" s="89">
        <f t="shared" si="171"/>
        <v>8.4285714285714288</v>
      </c>
      <c r="U447" s="90" t="str">
        <f t="shared" si="174"/>
        <v>SI</v>
      </c>
      <c r="V447" s="91" t="str">
        <f t="shared" si="172"/>
        <v>CUMPLIDO</v>
      </c>
      <c r="W447" s="91" t="str">
        <f t="shared" si="165"/>
        <v>CUMPLIDO</v>
      </c>
      <c r="X447" s="92" t="s">
        <v>500</v>
      </c>
      <c r="Y447" s="92" t="s">
        <v>280</v>
      </c>
      <c r="Z447" s="92">
        <f t="shared" si="166"/>
        <v>1</v>
      </c>
      <c r="AA447" s="92" t="str">
        <f t="shared" si="167"/>
        <v>H35R14 - 1</v>
      </c>
      <c r="AB447" s="60">
        <f t="shared" si="160"/>
        <v>5</v>
      </c>
      <c r="AC447" s="60">
        <f t="shared" si="161"/>
        <v>5</v>
      </c>
      <c r="AD447" s="60" t="str">
        <f t="shared" si="159"/>
        <v>H35R14.</v>
      </c>
      <c r="AE447" s="60" t="str">
        <f t="shared" si="162"/>
        <v>H35R14</v>
      </c>
      <c r="AF447" s="68"/>
      <c r="AG447" s="68"/>
      <c r="AH447" s="68"/>
      <c r="AI447" s="15"/>
      <c r="AJ447" s="15"/>
      <c r="AK447" s="15"/>
      <c r="AL447" s="15"/>
      <c r="AM447" s="15"/>
      <c r="AN447" s="15"/>
      <c r="AO447" s="15"/>
    </row>
    <row r="448" spans="1:41" s="2" customFormat="1" ht="249.95" customHeight="1" x14ac:dyDescent="0.2">
      <c r="A448" s="79">
        <v>393</v>
      </c>
      <c r="B448" s="90">
        <v>447</v>
      </c>
      <c r="C448" s="109" t="s">
        <v>2528</v>
      </c>
      <c r="D448" s="97" t="s">
        <v>33</v>
      </c>
      <c r="E448" s="95" t="s">
        <v>2859</v>
      </c>
      <c r="F448" s="115" t="s">
        <v>78</v>
      </c>
      <c r="G448" s="115" t="s">
        <v>2030</v>
      </c>
      <c r="H448" s="115" t="s">
        <v>1586</v>
      </c>
      <c r="I448" s="90" t="s">
        <v>1587</v>
      </c>
      <c r="J448" s="90">
        <v>2</v>
      </c>
      <c r="K448" s="116">
        <v>43040</v>
      </c>
      <c r="L448" s="116">
        <v>43189</v>
      </c>
      <c r="M448" s="117">
        <f t="shared" si="173"/>
        <v>21.285714285714285</v>
      </c>
      <c r="N448" s="79" t="s">
        <v>1096</v>
      </c>
      <c r="O448" s="85">
        <v>2</v>
      </c>
      <c r="P448" s="102" t="s">
        <v>2666</v>
      </c>
      <c r="Q448" s="88">
        <f t="shared" si="168"/>
        <v>100</v>
      </c>
      <c r="R448" s="89">
        <f t="shared" si="169"/>
        <v>21.285714285714285</v>
      </c>
      <c r="S448" s="89">
        <f t="shared" si="170"/>
        <v>21.285714285714285</v>
      </c>
      <c r="T448" s="89">
        <f t="shared" si="171"/>
        <v>21.285714285714285</v>
      </c>
      <c r="U448" s="90" t="str">
        <f t="shared" si="174"/>
        <v>SI</v>
      </c>
      <c r="V448" s="91" t="str">
        <f t="shared" si="172"/>
        <v>CUMPLIDO</v>
      </c>
      <c r="W448" s="91" t="str">
        <f t="shared" si="165"/>
        <v>CUMPLIDO</v>
      </c>
      <c r="X448" s="92" t="s">
        <v>500</v>
      </c>
      <c r="Y448" s="92" t="s">
        <v>2047</v>
      </c>
      <c r="Z448" s="92">
        <f t="shared" si="166"/>
        <v>1</v>
      </c>
      <c r="AA448" s="92" t="str">
        <f t="shared" si="167"/>
        <v>H36R14 - 1</v>
      </c>
      <c r="AB448" s="60">
        <f t="shared" si="160"/>
        <v>5</v>
      </c>
      <c r="AC448" s="60">
        <f t="shared" si="161"/>
        <v>5</v>
      </c>
      <c r="AD448" s="60" t="str">
        <f t="shared" si="159"/>
        <v>H36R14.</v>
      </c>
      <c r="AE448" s="60" t="str">
        <f t="shared" si="162"/>
        <v>H36R14</v>
      </c>
      <c r="AF448" s="68"/>
      <c r="AG448" s="68"/>
      <c r="AH448" s="68"/>
      <c r="AI448" s="15"/>
      <c r="AJ448" s="15"/>
      <c r="AK448" s="15"/>
      <c r="AL448" s="15"/>
      <c r="AM448" s="15"/>
      <c r="AN448" s="15"/>
      <c r="AO448" s="15"/>
    </row>
    <row r="449" spans="1:41" s="2" customFormat="1" ht="249.95" customHeight="1" x14ac:dyDescent="0.2">
      <c r="A449" s="79">
        <v>394</v>
      </c>
      <c r="B449" s="90">
        <v>448</v>
      </c>
      <c r="C449" s="109" t="s">
        <v>2528</v>
      </c>
      <c r="D449" s="97" t="s">
        <v>33</v>
      </c>
      <c r="E449" s="95" t="s">
        <v>2150</v>
      </c>
      <c r="F449" s="115" t="s">
        <v>79</v>
      </c>
      <c r="G449" s="115" t="s">
        <v>1588</v>
      </c>
      <c r="H449" s="115" t="s">
        <v>1589</v>
      </c>
      <c r="I449" s="90" t="s">
        <v>2031</v>
      </c>
      <c r="J449" s="90">
        <v>1</v>
      </c>
      <c r="K449" s="116">
        <v>43040</v>
      </c>
      <c r="L449" s="116">
        <v>43189</v>
      </c>
      <c r="M449" s="117">
        <f t="shared" si="173"/>
        <v>21.285714285714285</v>
      </c>
      <c r="N449" s="79" t="s">
        <v>1482</v>
      </c>
      <c r="O449" s="85">
        <v>1</v>
      </c>
      <c r="P449" s="79"/>
      <c r="Q449" s="88">
        <f t="shared" si="168"/>
        <v>100</v>
      </c>
      <c r="R449" s="89">
        <f t="shared" si="169"/>
        <v>21.285714285714285</v>
      </c>
      <c r="S449" s="89">
        <f t="shared" si="170"/>
        <v>21.285714285714285</v>
      </c>
      <c r="T449" s="89">
        <f t="shared" si="171"/>
        <v>21.285714285714285</v>
      </c>
      <c r="U449" s="90" t="str">
        <f t="shared" si="174"/>
        <v>SI</v>
      </c>
      <c r="V449" s="91" t="str">
        <f t="shared" si="172"/>
        <v>CUMPLIDO</v>
      </c>
      <c r="W449" s="91" t="str">
        <f t="shared" si="165"/>
        <v>CUMPLIDO</v>
      </c>
      <c r="X449" s="92" t="s">
        <v>500</v>
      </c>
      <c r="Y449" s="92" t="s">
        <v>281</v>
      </c>
      <c r="Z449" s="92">
        <f t="shared" si="166"/>
        <v>1</v>
      </c>
      <c r="AA449" s="92" t="str">
        <f t="shared" si="167"/>
        <v>H40R14 - 1</v>
      </c>
      <c r="AB449" s="60">
        <f t="shared" si="160"/>
        <v>5</v>
      </c>
      <c r="AC449" s="60">
        <f t="shared" si="161"/>
        <v>5</v>
      </c>
      <c r="AD449" s="60" t="str">
        <f t="shared" si="159"/>
        <v>H40R14.</v>
      </c>
      <c r="AE449" s="60" t="str">
        <f t="shared" si="162"/>
        <v>H40R14</v>
      </c>
      <c r="AF449" s="68"/>
      <c r="AG449" s="68"/>
      <c r="AH449" s="68"/>
      <c r="AI449" s="15"/>
      <c r="AJ449" s="15"/>
      <c r="AK449" s="15"/>
      <c r="AL449" s="15"/>
      <c r="AM449" s="15"/>
      <c r="AN449" s="15"/>
      <c r="AO449" s="15"/>
    </row>
    <row r="450" spans="1:41" s="2" customFormat="1" ht="249.95" customHeight="1" x14ac:dyDescent="0.2">
      <c r="A450" s="79">
        <v>395</v>
      </c>
      <c r="B450" s="90">
        <v>449</v>
      </c>
      <c r="C450" s="109" t="s">
        <v>2527</v>
      </c>
      <c r="D450" s="97" t="s">
        <v>33</v>
      </c>
      <c r="E450" s="95" t="s">
        <v>2152</v>
      </c>
      <c r="F450" s="115" t="s">
        <v>80</v>
      </c>
      <c r="G450" s="115" t="s">
        <v>1590</v>
      </c>
      <c r="H450" s="115" t="s">
        <v>1591</v>
      </c>
      <c r="I450" s="90" t="s">
        <v>1158</v>
      </c>
      <c r="J450" s="90">
        <v>3</v>
      </c>
      <c r="K450" s="116">
        <v>43040</v>
      </c>
      <c r="L450" s="116">
        <v>43342</v>
      </c>
      <c r="M450" s="117">
        <f t="shared" si="173"/>
        <v>43.142857142857146</v>
      </c>
      <c r="N450" s="79" t="s">
        <v>1482</v>
      </c>
      <c r="O450" s="85">
        <v>0</v>
      </c>
      <c r="P450" s="79"/>
      <c r="Q450" s="88">
        <f t="shared" si="168"/>
        <v>0</v>
      </c>
      <c r="R450" s="89">
        <f t="shared" si="169"/>
        <v>0</v>
      </c>
      <c r="S450" s="89">
        <f t="shared" si="170"/>
        <v>0</v>
      </c>
      <c r="T450" s="89">
        <f t="shared" si="171"/>
        <v>43.142857142857146</v>
      </c>
      <c r="U450" s="90" t="str">
        <f t="shared" si="174"/>
        <v>NO</v>
      </c>
      <c r="V450" s="91" t="str">
        <f t="shared" si="172"/>
        <v>VENCIDO</v>
      </c>
      <c r="W450" s="91" t="str">
        <f t="shared" si="165"/>
        <v>VENCIDO</v>
      </c>
      <c r="X450" s="92" t="s">
        <v>500</v>
      </c>
      <c r="Y450" s="92" t="s">
        <v>282</v>
      </c>
      <c r="Z450" s="92">
        <f t="shared" si="166"/>
        <v>1</v>
      </c>
      <c r="AA450" s="92" t="str">
        <f t="shared" si="167"/>
        <v>H41R14 - 1</v>
      </c>
      <c r="AB450" s="60">
        <f t="shared" si="160"/>
        <v>1</v>
      </c>
      <c r="AC450" s="60">
        <f t="shared" si="161"/>
        <v>1</v>
      </c>
      <c r="AD450" s="60" t="str">
        <f t="shared" si="159"/>
        <v>H41R14.</v>
      </c>
      <c r="AE450" s="60" t="str">
        <f t="shared" si="162"/>
        <v>H41R14</v>
      </c>
      <c r="AF450" s="68"/>
      <c r="AG450" s="68"/>
      <c r="AH450" s="68"/>
      <c r="AI450" s="15"/>
      <c r="AJ450" s="15"/>
      <c r="AK450" s="15"/>
      <c r="AL450" s="15"/>
      <c r="AM450" s="15"/>
      <c r="AN450" s="15"/>
      <c r="AO450" s="15"/>
    </row>
    <row r="451" spans="1:41" s="2" customFormat="1" ht="249.95" customHeight="1" x14ac:dyDescent="0.2">
      <c r="A451" s="79">
        <v>396</v>
      </c>
      <c r="B451" s="90">
        <v>450</v>
      </c>
      <c r="C451" s="109" t="s">
        <v>2528</v>
      </c>
      <c r="D451" s="97" t="s">
        <v>47</v>
      </c>
      <c r="E451" s="95" t="s">
        <v>2151</v>
      </c>
      <c r="F451" s="115" t="s">
        <v>81</v>
      </c>
      <c r="G451" s="115" t="s">
        <v>1574</v>
      </c>
      <c r="H451" s="115" t="s">
        <v>1575</v>
      </c>
      <c r="I451" s="90" t="s">
        <v>8</v>
      </c>
      <c r="J451" s="90">
        <v>3</v>
      </c>
      <c r="K451" s="116">
        <v>43040</v>
      </c>
      <c r="L451" s="116">
        <v>43342</v>
      </c>
      <c r="M451" s="117">
        <f t="shared" si="173"/>
        <v>43.142857142857146</v>
      </c>
      <c r="N451" s="79" t="s">
        <v>1482</v>
      </c>
      <c r="O451" s="85">
        <v>0</v>
      </c>
      <c r="P451" s="79"/>
      <c r="Q451" s="88">
        <f t="shared" si="168"/>
        <v>0</v>
      </c>
      <c r="R451" s="89">
        <f t="shared" si="169"/>
        <v>0</v>
      </c>
      <c r="S451" s="89">
        <f t="shared" si="170"/>
        <v>0</v>
      </c>
      <c r="T451" s="89">
        <f t="shared" si="171"/>
        <v>43.142857142857146</v>
      </c>
      <c r="U451" s="90" t="str">
        <f t="shared" si="174"/>
        <v>NO</v>
      </c>
      <c r="V451" s="91" t="str">
        <f t="shared" si="172"/>
        <v>VENCIDO</v>
      </c>
      <c r="W451" s="91" t="str">
        <f t="shared" si="165"/>
        <v>VENCIDO</v>
      </c>
      <c r="X451" s="92" t="s">
        <v>500</v>
      </c>
      <c r="Y451" s="92" t="s">
        <v>283</v>
      </c>
      <c r="Z451" s="92">
        <f t="shared" si="166"/>
        <v>1</v>
      </c>
      <c r="AA451" s="92" t="str">
        <f t="shared" si="167"/>
        <v>H44R14 - 1</v>
      </c>
      <c r="AB451" s="60">
        <f t="shared" si="160"/>
        <v>1</v>
      </c>
      <c r="AC451" s="60">
        <f t="shared" si="161"/>
        <v>1</v>
      </c>
      <c r="AD451" s="60" t="str">
        <f t="shared" si="159"/>
        <v>H44R14.</v>
      </c>
      <c r="AE451" s="60" t="str">
        <f t="shared" si="162"/>
        <v>H44R14</v>
      </c>
      <c r="AF451" s="68"/>
      <c r="AG451" s="68"/>
      <c r="AH451" s="68"/>
      <c r="AI451" s="15"/>
      <c r="AJ451" s="15"/>
      <c r="AK451" s="15"/>
      <c r="AL451" s="15"/>
      <c r="AM451" s="15"/>
      <c r="AN451" s="15"/>
      <c r="AO451" s="15"/>
    </row>
    <row r="452" spans="1:41" s="2" customFormat="1" ht="249.95" customHeight="1" x14ac:dyDescent="0.2">
      <c r="A452" s="79">
        <v>397</v>
      </c>
      <c r="B452" s="90">
        <v>451</v>
      </c>
      <c r="C452" s="109" t="s">
        <v>2575</v>
      </c>
      <c r="D452" s="97" t="s">
        <v>47</v>
      </c>
      <c r="E452" s="95" t="s">
        <v>2860</v>
      </c>
      <c r="F452" s="115" t="s">
        <v>82</v>
      </c>
      <c r="G452" s="115" t="s">
        <v>1574</v>
      </c>
      <c r="H452" s="115" t="s">
        <v>1575</v>
      </c>
      <c r="I452" s="90" t="s">
        <v>8</v>
      </c>
      <c r="J452" s="90">
        <v>3</v>
      </c>
      <c r="K452" s="116">
        <v>43040</v>
      </c>
      <c r="L452" s="116">
        <v>43342</v>
      </c>
      <c r="M452" s="117">
        <f t="shared" si="173"/>
        <v>43.142857142857146</v>
      </c>
      <c r="N452" s="79" t="s">
        <v>1482</v>
      </c>
      <c r="O452" s="85">
        <v>0</v>
      </c>
      <c r="P452" s="79"/>
      <c r="Q452" s="88">
        <f t="shared" si="168"/>
        <v>0</v>
      </c>
      <c r="R452" s="89">
        <f t="shared" si="169"/>
        <v>0</v>
      </c>
      <c r="S452" s="89">
        <f t="shared" si="170"/>
        <v>0</v>
      </c>
      <c r="T452" s="89">
        <f t="shared" si="171"/>
        <v>43.142857142857146</v>
      </c>
      <c r="U452" s="90" t="str">
        <f t="shared" si="174"/>
        <v>NO</v>
      </c>
      <c r="V452" s="91" t="str">
        <f t="shared" si="172"/>
        <v>VENCIDO</v>
      </c>
      <c r="W452" s="91" t="str">
        <f t="shared" si="165"/>
        <v>VENCIDO</v>
      </c>
      <c r="X452" s="92" t="s">
        <v>500</v>
      </c>
      <c r="Y452" s="92" t="s">
        <v>284</v>
      </c>
      <c r="Z452" s="92">
        <f t="shared" si="166"/>
        <v>1</v>
      </c>
      <c r="AA452" s="92" t="str">
        <f t="shared" si="167"/>
        <v>H45R14 - 1</v>
      </c>
      <c r="AB452" s="60">
        <f t="shared" si="160"/>
        <v>1</v>
      </c>
      <c r="AC452" s="60">
        <f t="shared" si="161"/>
        <v>1</v>
      </c>
      <c r="AD452" s="60" t="str">
        <f t="shared" si="159"/>
        <v>H45R14.</v>
      </c>
      <c r="AE452" s="60" t="str">
        <f t="shared" si="162"/>
        <v>H45R14</v>
      </c>
      <c r="AF452" s="68"/>
      <c r="AG452" s="68"/>
      <c r="AH452" s="68"/>
      <c r="AI452" s="15"/>
      <c r="AJ452" s="15"/>
      <c r="AK452" s="15"/>
      <c r="AL452" s="15"/>
      <c r="AM452" s="15"/>
      <c r="AN452" s="15"/>
      <c r="AO452" s="15"/>
    </row>
    <row r="453" spans="1:41" s="2" customFormat="1" ht="249.95" customHeight="1" x14ac:dyDescent="0.2">
      <c r="A453" s="79">
        <v>398</v>
      </c>
      <c r="B453" s="90">
        <v>452</v>
      </c>
      <c r="C453" s="109" t="s">
        <v>2528</v>
      </c>
      <c r="D453" s="97" t="s">
        <v>22</v>
      </c>
      <c r="E453" s="95" t="s">
        <v>2576</v>
      </c>
      <c r="F453" s="115" t="s">
        <v>83</v>
      </c>
      <c r="G453" s="115" t="s">
        <v>2032</v>
      </c>
      <c r="H453" s="115" t="s">
        <v>2033</v>
      </c>
      <c r="I453" s="90" t="s">
        <v>1592</v>
      </c>
      <c r="J453" s="90">
        <v>1</v>
      </c>
      <c r="K453" s="116">
        <v>43040</v>
      </c>
      <c r="L453" s="116">
        <v>43099</v>
      </c>
      <c r="M453" s="117">
        <f t="shared" si="173"/>
        <v>8.4285714285714288</v>
      </c>
      <c r="N453" s="79" t="s">
        <v>1490</v>
      </c>
      <c r="O453" s="85">
        <v>1</v>
      </c>
      <c r="P453" s="79"/>
      <c r="Q453" s="88">
        <f t="shared" si="168"/>
        <v>100</v>
      </c>
      <c r="R453" s="89">
        <f t="shared" si="169"/>
        <v>8.4285714285714288</v>
      </c>
      <c r="S453" s="89">
        <f t="shared" si="170"/>
        <v>8.4285714285714288</v>
      </c>
      <c r="T453" s="89">
        <f t="shared" si="171"/>
        <v>8.4285714285714288</v>
      </c>
      <c r="U453" s="90" t="str">
        <f t="shared" si="174"/>
        <v>SI</v>
      </c>
      <c r="V453" s="91" t="str">
        <f t="shared" si="172"/>
        <v>CUMPLIDO</v>
      </c>
      <c r="W453" s="91" t="str">
        <f t="shared" si="165"/>
        <v>CUMPLIDO</v>
      </c>
      <c r="X453" s="92" t="s">
        <v>500</v>
      </c>
      <c r="Y453" s="92" t="s">
        <v>285</v>
      </c>
      <c r="Z453" s="92">
        <f t="shared" si="166"/>
        <v>1</v>
      </c>
      <c r="AA453" s="92" t="str">
        <f t="shared" si="167"/>
        <v>H46R14 - 1</v>
      </c>
      <c r="AB453" s="60">
        <f t="shared" si="160"/>
        <v>5</v>
      </c>
      <c r="AC453" s="60">
        <f t="shared" si="161"/>
        <v>5</v>
      </c>
      <c r="AD453" s="60" t="str">
        <f t="shared" si="159"/>
        <v>H46R14.</v>
      </c>
      <c r="AE453" s="60" t="str">
        <f t="shared" si="162"/>
        <v>H46R14</v>
      </c>
      <c r="AF453" s="68"/>
      <c r="AG453" s="68"/>
      <c r="AH453" s="68"/>
      <c r="AI453" s="15"/>
      <c r="AJ453" s="15"/>
      <c r="AK453" s="15"/>
      <c r="AL453" s="15"/>
      <c r="AM453" s="15"/>
      <c r="AN453" s="15"/>
      <c r="AO453" s="15"/>
    </row>
    <row r="454" spans="1:41" s="2" customFormat="1" ht="249.95" customHeight="1" x14ac:dyDescent="0.2">
      <c r="A454" s="79">
        <v>399</v>
      </c>
      <c r="B454" s="90">
        <v>453</v>
      </c>
      <c r="C454" s="109" t="s">
        <v>2528</v>
      </c>
      <c r="D454" s="97" t="s">
        <v>35</v>
      </c>
      <c r="E454" s="95" t="s">
        <v>2861</v>
      </c>
      <c r="F454" s="115" t="s">
        <v>84</v>
      </c>
      <c r="G454" s="115" t="s">
        <v>1574</v>
      </c>
      <c r="H454" s="115" t="s">
        <v>1575</v>
      </c>
      <c r="I454" s="90" t="s">
        <v>8</v>
      </c>
      <c r="J454" s="90">
        <v>3</v>
      </c>
      <c r="K454" s="116">
        <v>43040</v>
      </c>
      <c r="L454" s="116">
        <v>43342</v>
      </c>
      <c r="M454" s="117">
        <f t="shared" si="173"/>
        <v>43.142857142857146</v>
      </c>
      <c r="N454" s="79" t="s">
        <v>1482</v>
      </c>
      <c r="O454" s="85">
        <v>0</v>
      </c>
      <c r="P454" s="79"/>
      <c r="Q454" s="88">
        <f t="shared" si="168"/>
        <v>0</v>
      </c>
      <c r="R454" s="89">
        <f t="shared" si="169"/>
        <v>0</v>
      </c>
      <c r="S454" s="89">
        <f t="shared" si="170"/>
        <v>0</v>
      </c>
      <c r="T454" s="89">
        <f t="shared" si="171"/>
        <v>43.142857142857146</v>
      </c>
      <c r="U454" s="90" t="str">
        <f t="shared" si="174"/>
        <v>NO</v>
      </c>
      <c r="V454" s="91" t="str">
        <f t="shared" si="172"/>
        <v>VENCIDO</v>
      </c>
      <c r="W454" s="91" t="str">
        <f t="shared" si="165"/>
        <v>VENCIDO</v>
      </c>
      <c r="X454" s="92" t="s">
        <v>500</v>
      </c>
      <c r="Y454" s="92" t="s">
        <v>286</v>
      </c>
      <c r="Z454" s="92">
        <f t="shared" si="166"/>
        <v>1</v>
      </c>
      <c r="AA454" s="92" t="str">
        <f t="shared" si="167"/>
        <v>H47R14 - 1</v>
      </c>
      <c r="AB454" s="60">
        <f t="shared" si="160"/>
        <v>1</v>
      </c>
      <c r="AC454" s="60">
        <f t="shared" si="161"/>
        <v>1</v>
      </c>
      <c r="AD454" s="60" t="str">
        <f t="shared" si="159"/>
        <v>H47R14.</v>
      </c>
      <c r="AE454" s="60" t="str">
        <f t="shared" si="162"/>
        <v>H47R14</v>
      </c>
      <c r="AF454" s="68"/>
      <c r="AG454" s="68"/>
      <c r="AH454" s="68"/>
      <c r="AI454" s="15"/>
      <c r="AJ454" s="15"/>
      <c r="AK454" s="15"/>
      <c r="AL454" s="15"/>
      <c r="AM454" s="15"/>
      <c r="AN454" s="15"/>
      <c r="AO454" s="15"/>
    </row>
    <row r="455" spans="1:41" s="2" customFormat="1" ht="249.95" customHeight="1" x14ac:dyDescent="0.2">
      <c r="A455" s="79">
        <v>400</v>
      </c>
      <c r="B455" s="90">
        <v>454</v>
      </c>
      <c r="C455" s="109" t="s">
        <v>2528</v>
      </c>
      <c r="D455" s="97" t="s">
        <v>35</v>
      </c>
      <c r="E455" s="95" t="s">
        <v>2862</v>
      </c>
      <c r="F455" s="115" t="s">
        <v>85</v>
      </c>
      <c r="G455" s="115" t="s">
        <v>1574</v>
      </c>
      <c r="H455" s="115" t="s">
        <v>1575</v>
      </c>
      <c r="I455" s="90" t="s">
        <v>8</v>
      </c>
      <c r="J455" s="90">
        <v>3</v>
      </c>
      <c r="K455" s="116">
        <v>43040</v>
      </c>
      <c r="L455" s="116">
        <v>43342</v>
      </c>
      <c r="M455" s="117">
        <f t="shared" si="173"/>
        <v>43.142857142857146</v>
      </c>
      <c r="N455" s="79" t="s">
        <v>1482</v>
      </c>
      <c r="O455" s="85">
        <v>0</v>
      </c>
      <c r="P455" s="79"/>
      <c r="Q455" s="88">
        <f t="shared" si="168"/>
        <v>0</v>
      </c>
      <c r="R455" s="89">
        <f t="shared" si="169"/>
        <v>0</v>
      </c>
      <c r="S455" s="89">
        <f t="shared" si="170"/>
        <v>0</v>
      </c>
      <c r="T455" s="89">
        <f t="shared" si="171"/>
        <v>43.142857142857146</v>
      </c>
      <c r="U455" s="90" t="str">
        <f t="shared" si="174"/>
        <v>NO</v>
      </c>
      <c r="V455" s="91" t="str">
        <f t="shared" si="172"/>
        <v>VENCIDO</v>
      </c>
      <c r="W455" s="91" t="str">
        <f t="shared" si="165"/>
        <v>VENCIDO</v>
      </c>
      <c r="X455" s="92" t="s">
        <v>500</v>
      </c>
      <c r="Y455" s="92" t="s">
        <v>287</v>
      </c>
      <c r="Z455" s="92">
        <f t="shared" si="166"/>
        <v>1</v>
      </c>
      <c r="AA455" s="92" t="str">
        <f t="shared" si="167"/>
        <v>H49R14 - 1</v>
      </c>
      <c r="AB455" s="60">
        <f t="shared" si="160"/>
        <v>1</v>
      </c>
      <c r="AC455" s="60">
        <f t="shared" si="161"/>
        <v>1</v>
      </c>
      <c r="AD455" s="60" t="str">
        <f t="shared" si="159"/>
        <v>H49R14.</v>
      </c>
      <c r="AE455" s="60" t="str">
        <f t="shared" si="162"/>
        <v>H49R14</v>
      </c>
      <c r="AF455" s="68"/>
      <c r="AG455" s="68"/>
      <c r="AH455" s="68"/>
      <c r="AI455" s="15"/>
      <c r="AJ455" s="15"/>
      <c r="AK455" s="15"/>
      <c r="AL455" s="15"/>
      <c r="AM455" s="15"/>
      <c r="AN455" s="15"/>
      <c r="AO455" s="15"/>
    </row>
    <row r="456" spans="1:41" s="2" customFormat="1" ht="249.95" customHeight="1" x14ac:dyDescent="0.2">
      <c r="A456" s="79">
        <v>401</v>
      </c>
      <c r="B456" s="90">
        <v>455</v>
      </c>
      <c r="C456" s="109" t="s">
        <v>2528</v>
      </c>
      <c r="D456" s="97" t="s">
        <v>35</v>
      </c>
      <c r="E456" s="95" t="s">
        <v>2577</v>
      </c>
      <c r="F456" s="115" t="s">
        <v>86</v>
      </c>
      <c r="G456" s="115" t="s">
        <v>1593</v>
      </c>
      <c r="H456" s="115" t="s">
        <v>1594</v>
      </c>
      <c r="I456" s="90" t="s">
        <v>9</v>
      </c>
      <c r="J456" s="90">
        <v>1</v>
      </c>
      <c r="K456" s="116">
        <v>43040</v>
      </c>
      <c r="L456" s="116">
        <v>43099</v>
      </c>
      <c r="M456" s="117">
        <f t="shared" si="173"/>
        <v>8.4285714285714288</v>
      </c>
      <c r="N456" s="79" t="s">
        <v>1482</v>
      </c>
      <c r="O456" s="85">
        <v>1</v>
      </c>
      <c r="P456" s="79"/>
      <c r="Q456" s="88">
        <f t="shared" si="168"/>
        <v>100</v>
      </c>
      <c r="R456" s="89">
        <f t="shared" si="169"/>
        <v>8.4285714285714288</v>
      </c>
      <c r="S456" s="89">
        <f t="shared" si="170"/>
        <v>8.4285714285714288</v>
      </c>
      <c r="T456" s="89">
        <f t="shared" si="171"/>
        <v>8.4285714285714288</v>
      </c>
      <c r="U456" s="90" t="str">
        <f t="shared" si="174"/>
        <v>SI</v>
      </c>
      <c r="V456" s="91" t="str">
        <f t="shared" si="172"/>
        <v>CUMPLIDO</v>
      </c>
      <c r="W456" s="91" t="str">
        <f t="shared" si="165"/>
        <v>CUMPLIDO</v>
      </c>
      <c r="X456" s="92" t="s">
        <v>500</v>
      </c>
      <c r="Y456" s="92" t="s">
        <v>288</v>
      </c>
      <c r="Z456" s="92">
        <f t="shared" si="166"/>
        <v>1</v>
      </c>
      <c r="AA456" s="92" t="str">
        <f t="shared" si="167"/>
        <v>H50R14 - 1</v>
      </c>
      <c r="AB456" s="60">
        <f t="shared" si="160"/>
        <v>5</v>
      </c>
      <c r="AC456" s="60">
        <f t="shared" si="161"/>
        <v>5</v>
      </c>
      <c r="AD456" s="60" t="str">
        <f t="shared" si="159"/>
        <v>H50R14.</v>
      </c>
      <c r="AE456" s="60" t="str">
        <f t="shared" si="162"/>
        <v>H50R14</v>
      </c>
      <c r="AF456" s="68"/>
      <c r="AG456" s="68"/>
      <c r="AH456" s="68"/>
      <c r="AI456" s="15"/>
      <c r="AJ456" s="15"/>
      <c r="AK456" s="15"/>
      <c r="AL456" s="15"/>
      <c r="AM456" s="15"/>
      <c r="AN456" s="15"/>
      <c r="AO456" s="15"/>
    </row>
    <row r="457" spans="1:41" s="2" customFormat="1" ht="249.95" customHeight="1" x14ac:dyDescent="0.2">
      <c r="A457" s="79">
        <v>402</v>
      </c>
      <c r="B457" s="90">
        <v>456</v>
      </c>
      <c r="C457" s="109" t="s">
        <v>2528</v>
      </c>
      <c r="D457" s="97" t="s">
        <v>35</v>
      </c>
      <c r="E457" s="95" t="s">
        <v>2578</v>
      </c>
      <c r="F457" s="115" t="s">
        <v>87</v>
      </c>
      <c r="G457" s="115" t="s">
        <v>1595</v>
      </c>
      <c r="H457" s="115" t="s">
        <v>1594</v>
      </c>
      <c r="I457" s="90" t="s">
        <v>9</v>
      </c>
      <c r="J457" s="90">
        <v>1</v>
      </c>
      <c r="K457" s="116">
        <v>43040</v>
      </c>
      <c r="L457" s="116">
        <v>43099</v>
      </c>
      <c r="M457" s="117">
        <f t="shared" si="173"/>
        <v>8.4285714285714288</v>
      </c>
      <c r="N457" s="79" t="s">
        <v>1482</v>
      </c>
      <c r="O457" s="85">
        <v>1</v>
      </c>
      <c r="P457" s="79"/>
      <c r="Q457" s="88">
        <f t="shared" si="168"/>
        <v>100</v>
      </c>
      <c r="R457" s="89">
        <f t="shared" si="169"/>
        <v>8.4285714285714288</v>
      </c>
      <c r="S457" s="89">
        <f t="shared" si="170"/>
        <v>8.4285714285714288</v>
      </c>
      <c r="T457" s="89">
        <f t="shared" si="171"/>
        <v>8.4285714285714288</v>
      </c>
      <c r="U457" s="90" t="str">
        <f t="shared" si="174"/>
        <v>SI</v>
      </c>
      <c r="V457" s="91" t="str">
        <f t="shared" si="172"/>
        <v>CUMPLIDO</v>
      </c>
      <c r="W457" s="91" t="str">
        <f t="shared" si="165"/>
        <v>CUMPLIDO</v>
      </c>
      <c r="X457" s="92" t="s">
        <v>500</v>
      </c>
      <c r="Y457" s="92" t="s">
        <v>289</v>
      </c>
      <c r="Z457" s="92">
        <f t="shared" si="166"/>
        <v>1</v>
      </c>
      <c r="AA457" s="92" t="str">
        <f t="shared" si="167"/>
        <v>H51R14 - 1</v>
      </c>
      <c r="AB457" s="60">
        <f t="shared" si="160"/>
        <v>5</v>
      </c>
      <c r="AC457" s="60">
        <f t="shared" si="161"/>
        <v>5</v>
      </c>
      <c r="AD457" s="60" t="str">
        <f t="shared" ref="AD457:AD520" si="175">IF(A457&lt;&gt;"",MID(E457,1,FIND(" ",E457,1)-1),AD456)</f>
        <v>H51R14.</v>
      </c>
      <c r="AE457" s="60" t="str">
        <f t="shared" si="162"/>
        <v>H51R14</v>
      </c>
      <c r="AF457" s="68"/>
      <c r="AG457" s="68"/>
      <c r="AH457" s="68"/>
      <c r="AI457" s="15"/>
      <c r="AJ457" s="15"/>
      <c r="AK457" s="15"/>
      <c r="AL457" s="15"/>
      <c r="AM457" s="15"/>
      <c r="AN457" s="15"/>
      <c r="AO457" s="15"/>
    </row>
    <row r="458" spans="1:41" s="2" customFormat="1" ht="249.95" customHeight="1" x14ac:dyDescent="0.2">
      <c r="A458" s="79">
        <v>403</v>
      </c>
      <c r="B458" s="90">
        <v>457</v>
      </c>
      <c r="C458" s="109" t="s">
        <v>2528</v>
      </c>
      <c r="D458" s="97" t="s">
        <v>35</v>
      </c>
      <c r="E458" s="95" t="s">
        <v>2579</v>
      </c>
      <c r="F458" s="115" t="s">
        <v>88</v>
      </c>
      <c r="G458" s="115" t="s">
        <v>1596</v>
      </c>
      <c r="H458" s="115" t="s">
        <v>1594</v>
      </c>
      <c r="I458" s="90" t="s">
        <v>9</v>
      </c>
      <c r="J458" s="90">
        <v>1</v>
      </c>
      <c r="K458" s="116">
        <v>43040</v>
      </c>
      <c r="L458" s="116">
        <v>43099</v>
      </c>
      <c r="M458" s="117">
        <f t="shared" si="173"/>
        <v>8.4285714285714288</v>
      </c>
      <c r="N458" s="79" t="s">
        <v>1482</v>
      </c>
      <c r="O458" s="85">
        <v>1</v>
      </c>
      <c r="P458" s="79"/>
      <c r="Q458" s="88">
        <f t="shared" si="168"/>
        <v>100</v>
      </c>
      <c r="R458" s="89">
        <f t="shared" si="169"/>
        <v>8.4285714285714288</v>
      </c>
      <c r="S458" s="89">
        <f t="shared" si="170"/>
        <v>8.4285714285714288</v>
      </c>
      <c r="T458" s="89">
        <f t="shared" si="171"/>
        <v>8.4285714285714288</v>
      </c>
      <c r="U458" s="90" t="str">
        <f t="shared" si="174"/>
        <v>SI</v>
      </c>
      <c r="V458" s="91" t="str">
        <f t="shared" si="172"/>
        <v>CUMPLIDO</v>
      </c>
      <c r="W458" s="91" t="str">
        <f t="shared" si="165"/>
        <v>CUMPLIDO</v>
      </c>
      <c r="X458" s="92" t="s">
        <v>500</v>
      </c>
      <c r="Y458" s="92" t="s">
        <v>290</v>
      </c>
      <c r="Z458" s="92">
        <f t="shared" si="166"/>
        <v>1</v>
      </c>
      <c r="AA458" s="92" t="str">
        <f t="shared" si="167"/>
        <v>H52R14 - 1</v>
      </c>
      <c r="AB458" s="60">
        <f t="shared" si="160"/>
        <v>5</v>
      </c>
      <c r="AC458" s="60">
        <f t="shared" si="161"/>
        <v>5</v>
      </c>
      <c r="AD458" s="60" t="str">
        <f t="shared" si="175"/>
        <v>H52R14.</v>
      </c>
      <c r="AE458" s="60" t="str">
        <f t="shared" si="162"/>
        <v>H52R14</v>
      </c>
      <c r="AF458" s="68"/>
      <c r="AG458" s="68"/>
      <c r="AH458" s="68"/>
      <c r="AI458" s="15"/>
      <c r="AJ458" s="15"/>
      <c r="AK458" s="15"/>
      <c r="AL458" s="15"/>
      <c r="AM458" s="15"/>
      <c r="AN458" s="15"/>
      <c r="AO458" s="15"/>
    </row>
    <row r="459" spans="1:41" s="2" customFormat="1" ht="249.95" customHeight="1" x14ac:dyDescent="0.2">
      <c r="A459" s="79">
        <v>404</v>
      </c>
      <c r="B459" s="90">
        <v>458</v>
      </c>
      <c r="C459" s="109" t="s">
        <v>2528</v>
      </c>
      <c r="D459" s="97" t="s">
        <v>35</v>
      </c>
      <c r="E459" s="95" t="s">
        <v>2580</v>
      </c>
      <c r="F459" s="115" t="s">
        <v>87</v>
      </c>
      <c r="G459" s="115" t="s">
        <v>1597</v>
      </c>
      <c r="H459" s="115" t="s">
        <v>1594</v>
      </c>
      <c r="I459" s="90" t="s">
        <v>9</v>
      </c>
      <c r="J459" s="90">
        <v>1</v>
      </c>
      <c r="K459" s="116">
        <v>43040</v>
      </c>
      <c r="L459" s="116">
        <v>43099</v>
      </c>
      <c r="M459" s="117">
        <f t="shared" si="173"/>
        <v>8.4285714285714288</v>
      </c>
      <c r="N459" s="79" t="s">
        <v>1482</v>
      </c>
      <c r="O459" s="85">
        <v>1</v>
      </c>
      <c r="P459" s="79"/>
      <c r="Q459" s="88">
        <f t="shared" si="168"/>
        <v>100</v>
      </c>
      <c r="R459" s="89">
        <f t="shared" si="169"/>
        <v>8.4285714285714288</v>
      </c>
      <c r="S459" s="89">
        <f t="shared" si="170"/>
        <v>8.4285714285714288</v>
      </c>
      <c r="T459" s="89">
        <f t="shared" si="171"/>
        <v>8.4285714285714288</v>
      </c>
      <c r="U459" s="90" t="str">
        <f t="shared" si="174"/>
        <v>SI</v>
      </c>
      <c r="V459" s="91" t="str">
        <f t="shared" si="172"/>
        <v>CUMPLIDO</v>
      </c>
      <c r="W459" s="91" t="str">
        <f t="shared" si="165"/>
        <v>CUMPLIDO</v>
      </c>
      <c r="X459" s="92" t="s">
        <v>500</v>
      </c>
      <c r="Y459" s="92" t="s">
        <v>291</v>
      </c>
      <c r="Z459" s="92">
        <f t="shared" si="166"/>
        <v>1</v>
      </c>
      <c r="AA459" s="92" t="str">
        <f t="shared" si="167"/>
        <v>H53R14 - 1</v>
      </c>
      <c r="AB459" s="60">
        <f t="shared" ref="AB459:AB522" si="176">IF(V459="VENCIDO",1,IF(V459="PRÓXIMO A VENCER",2,IF(V459="EN TERMINO",3,IF(V459="CON AVANCE",4,IF(V459="CUMPLIDO",5,)))))</f>
        <v>5</v>
      </c>
      <c r="AC459" s="60">
        <f t="shared" ref="AC459:AC522" si="177">IF(Z460=Z459+1,MIN(AB459,AC460),AB459)</f>
        <v>5</v>
      </c>
      <c r="AD459" s="60" t="str">
        <f t="shared" si="175"/>
        <v>H53R14.</v>
      </c>
      <c r="AE459" s="60" t="str">
        <f t="shared" si="162"/>
        <v>H53R14</v>
      </c>
      <c r="AF459" s="68"/>
      <c r="AG459" s="68"/>
      <c r="AH459" s="68"/>
      <c r="AI459" s="15"/>
      <c r="AJ459" s="15"/>
      <c r="AK459" s="15"/>
      <c r="AL459" s="15"/>
      <c r="AM459" s="15"/>
      <c r="AN459" s="15"/>
      <c r="AO459" s="15"/>
    </row>
    <row r="460" spans="1:41" s="2" customFormat="1" ht="249.95" customHeight="1" x14ac:dyDescent="0.2">
      <c r="A460" s="79">
        <v>405</v>
      </c>
      <c r="B460" s="90">
        <v>459</v>
      </c>
      <c r="C460" s="109" t="s">
        <v>2528</v>
      </c>
      <c r="D460" s="97" t="s">
        <v>35</v>
      </c>
      <c r="E460" s="95" t="s">
        <v>2581</v>
      </c>
      <c r="F460" s="115" t="s">
        <v>89</v>
      </c>
      <c r="G460" s="115" t="s">
        <v>1598</v>
      </c>
      <c r="H460" s="115" t="s">
        <v>1594</v>
      </c>
      <c r="I460" s="90" t="s">
        <v>9</v>
      </c>
      <c r="J460" s="90">
        <v>1</v>
      </c>
      <c r="K460" s="116">
        <v>43040</v>
      </c>
      <c r="L460" s="116">
        <v>43099</v>
      </c>
      <c r="M460" s="117">
        <f t="shared" si="173"/>
        <v>8.4285714285714288</v>
      </c>
      <c r="N460" s="79" t="s">
        <v>1482</v>
      </c>
      <c r="O460" s="85">
        <v>1</v>
      </c>
      <c r="P460" s="79"/>
      <c r="Q460" s="88">
        <f t="shared" si="168"/>
        <v>100</v>
      </c>
      <c r="R460" s="89">
        <f t="shared" si="169"/>
        <v>8.4285714285714288</v>
      </c>
      <c r="S460" s="89">
        <f t="shared" si="170"/>
        <v>8.4285714285714288</v>
      </c>
      <c r="T460" s="89">
        <f t="shared" si="171"/>
        <v>8.4285714285714288</v>
      </c>
      <c r="U460" s="90" t="str">
        <f t="shared" si="174"/>
        <v>SI</v>
      </c>
      <c r="V460" s="91" t="str">
        <f t="shared" si="172"/>
        <v>CUMPLIDO</v>
      </c>
      <c r="W460" s="91" t="str">
        <f t="shared" si="165"/>
        <v>CUMPLIDO</v>
      </c>
      <c r="X460" s="92" t="s">
        <v>500</v>
      </c>
      <c r="Y460" s="92" t="s">
        <v>292</v>
      </c>
      <c r="Z460" s="92">
        <f t="shared" si="166"/>
        <v>1</v>
      </c>
      <c r="AA460" s="92" t="str">
        <f t="shared" si="167"/>
        <v>H54R14 - 1</v>
      </c>
      <c r="AB460" s="60">
        <f t="shared" si="176"/>
        <v>5</v>
      </c>
      <c r="AC460" s="60">
        <f t="shared" si="177"/>
        <v>5</v>
      </c>
      <c r="AD460" s="60" t="str">
        <f t="shared" si="175"/>
        <v>H54R14.</v>
      </c>
      <c r="AE460" s="60" t="str">
        <f t="shared" ref="AE460:AE523" si="178">IFERROR(MID(AD460,1,FIND(".",AD460,1)-1),AD460)</f>
        <v>H54R14</v>
      </c>
      <c r="AF460" s="68"/>
      <c r="AG460" s="68"/>
      <c r="AH460" s="68"/>
      <c r="AI460" s="15"/>
      <c r="AJ460" s="15"/>
      <c r="AK460" s="15"/>
      <c r="AL460" s="15"/>
      <c r="AM460" s="15"/>
      <c r="AN460" s="15"/>
      <c r="AO460" s="15"/>
    </row>
    <row r="461" spans="1:41" s="2" customFormat="1" ht="249.95" customHeight="1" x14ac:dyDescent="0.2">
      <c r="A461" s="79">
        <v>406</v>
      </c>
      <c r="B461" s="90">
        <v>460</v>
      </c>
      <c r="C461" s="109" t="s">
        <v>2528</v>
      </c>
      <c r="D461" s="97" t="s">
        <v>35</v>
      </c>
      <c r="E461" s="95" t="s">
        <v>2582</v>
      </c>
      <c r="F461" s="115" t="s">
        <v>90</v>
      </c>
      <c r="G461" s="115" t="s">
        <v>1599</v>
      </c>
      <c r="H461" s="115" t="s">
        <v>1600</v>
      </c>
      <c r="I461" s="90" t="s">
        <v>1601</v>
      </c>
      <c r="J461" s="90">
        <v>2</v>
      </c>
      <c r="K461" s="116">
        <v>43040</v>
      </c>
      <c r="L461" s="116">
        <v>43099</v>
      </c>
      <c r="M461" s="117">
        <f t="shared" si="173"/>
        <v>8.4285714285714288</v>
      </c>
      <c r="N461" s="79" t="s">
        <v>1482</v>
      </c>
      <c r="O461" s="85">
        <v>2</v>
      </c>
      <c r="P461" s="79"/>
      <c r="Q461" s="88">
        <f t="shared" si="168"/>
        <v>100</v>
      </c>
      <c r="R461" s="89">
        <f t="shared" si="169"/>
        <v>8.4285714285714288</v>
      </c>
      <c r="S461" s="89">
        <f t="shared" si="170"/>
        <v>8.4285714285714288</v>
      </c>
      <c r="T461" s="89">
        <f t="shared" si="171"/>
        <v>8.4285714285714288</v>
      </c>
      <c r="U461" s="90" t="str">
        <f t="shared" si="174"/>
        <v>SI</v>
      </c>
      <c r="V461" s="91" t="str">
        <f t="shared" si="172"/>
        <v>CUMPLIDO</v>
      </c>
      <c r="W461" s="91" t="str">
        <f t="shared" si="165"/>
        <v>CUMPLIDO</v>
      </c>
      <c r="X461" s="92" t="s">
        <v>500</v>
      </c>
      <c r="Y461" s="92" t="s">
        <v>293</v>
      </c>
      <c r="Z461" s="92">
        <f t="shared" si="166"/>
        <v>1</v>
      </c>
      <c r="AA461" s="92" t="str">
        <f t="shared" si="167"/>
        <v>H56R14 - 1</v>
      </c>
      <c r="AB461" s="60">
        <f t="shared" si="176"/>
        <v>5</v>
      </c>
      <c r="AC461" s="60">
        <f t="shared" si="177"/>
        <v>5</v>
      </c>
      <c r="AD461" s="60" t="str">
        <f t="shared" si="175"/>
        <v>H56R14.</v>
      </c>
      <c r="AE461" s="60" t="str">
        <f t="shared" si="178"/>
        <v>H56R14</v>
      </c>
      <c r="AF461" s="68"/>
      <c r="AG461" s="68"/>
      <c r="AH461" s="68"/>
      <c r="AI461" s="15"/>
      <c r="AJ461" s="15"/>
      <c r="AK461" s="15"/>
      <c r="AL461" s="15"/>
      <c r="AM461" s="15"/>
      <c r="AN461" s="15"/>
      <c r="AO461" s="15"/>
    </row>
    <row r="462" spans="1:41" s="2" customFormat="1" ht="249.95" customHeight="1" x14ac:dyDescent="0.2">
      <c r="A462" s="79">
        <v>407</v>
      </c>
      <c r="B462" s="90">
        <v>461</v>
      </c>
      <c r="C462" s="109" t="s">
        <v>2528</v>
      </c>
      <c r="D462" s="97" t="s">
        <v>35</v>
      </c>
      <c r="E462" s="95" t="s">
        <v>2249</v>
      </c>
      <c r="F462" s="115" t="s">
        <v>91</v>
      </c>
      <c r="G462" s="115" t="s">
        <v>1602</v>
      </c>
      <c r="H462" s="115" t="s">
        <v>1603</v>
      </c>
      <c r="I462" s="90" t="s">
        <v>1604</v>
      </c>
      <c r="J462" s="90">
        <v>1</v>
      </c>
      <c r="K462" s="116">
        <v>43040</v>
      </c>
      <c r="L462" s="116">
        <v>43099</v>
      </c>
      <c r="M462" s="117">
        <f t="shared" si="173"/>
        <v>8.4285714285714288</v>
      </c>
      <c r="N462" s="79" t="s">
        <v>1482</v>
      </c>
      <c r="O462" s="85">
        <v>1</v>
      </c>
      <c r="P462" s="79"/>
      <c r="Q462" s="88">
        <f t="shared" si="168"/>
        <v>100</v>
      </c>
      <c r="R462" s="89">
        <f t="shared" si="169"/>
        <v>8.4285714285714288</v>
      </c>
      <c r="S462" s="89">
        <f t="shared" si="170"/>
        <v>8.4285714285714288</v>
      </c>
      <c r="T462" s="89">
        <f t="shared" si="171"/>
        <v>8.4285714285714288</v>
      </c>
      <c r="U462" s="90" t="str">
        <f t="shared" si="174"/>
        <v>SI</v>
      </c>
      <c r="V462" s="91" t="str">
        <f t="shared" si="172"/>
        <v>CUMPLIDO</v>
      </c>
      <c r="W462" s="91" t="str">
        <f t="shared" si="165"/>
        <v>CUMPLIDO</v>
      </c>
      <c r="X462" s="92" t="s">
        <v>500</v>
      </c>
      <c r="Y462" s="92" t="s">
        <v>294</v>
      </c>
      <c r="Z462" s="92">
        <f t="shared" si="166"/>
        <v>1</v>
      </c>
      <c r="AA462" s="92" t="str">
        <f t="shared" si="167"/>
        <v>H57R14 - 1</v>
      </c>
      <c r="AB462" s="60">
        <f t="shared" si="176"/>
        <v>5</v>
      </c>
      <c r="AC462" s="60">
        <f t="shared" si="177"/>
        <v>5</v>
      </c>
      <c r="AD462" s="60" t="str">
        <f t="shared" si="175"/>
        <v>H57R14.</v>
      </c>
      <c r="AE462" s="60" t="str">
        <f t="shared" si="178"/>
        <v>H57R14</v>
      </c>
      <c r="AF462" s="68"/>
      <c r="AG462" s="68"/>
      <c r="AH462" s="68"/>
      <c r="AI462" s="15"/>
      <c r="AJ462" s="15"/>
      <c r="AK462" s="15"/>
      <c r="AL462" s="15"/>
      <c r="AM462" s="15"/>
      <c r="AN462" s="15"/>
      <c r="AO462" s="15"/>
    </row>
    <row r="463" spans="1:41" s="2" customFormat="1" ht="249.95" customHeight="1" x14ac:dyDescent="0.2">
      <c r="A463" s="79">
        <v>408</v>
      </c>
      <c r="B463" s="90">
        <v>462</v>
      </c>
      <c r="C463" s="109" t="s">
        <v>2528</v>
      </c>
      <c r="D463" s="97" t="s">
        <v>33</v>
      </c>
      <c r="E463" s="95" t="s">
        <v>2583</v>
      </c>
      <c r="F463" s="115" t="s">
        <v>92</v>
      </c>
      <c r="G463" s="115" t="s">
        <v>1605</v>
      </c>
      <c r="H463" s="115" t="s">
        <v>1606</v>
      </c>
      <c r="I463" s="90" t="s">
        <v>1607</v>
      </c>
      <c r="J463" s="90">
        <v>2</v>
      </c>
      <c r="K463" s="116">
        <v>43040</v>
      </c>
      <c r="L463" s="116">
        <v>43099</v>
      </c>
      <c r="M463" s="117">
        <f t="shared" si="173"/>
        <v>8.4285714285714288</v>
      </c>
      <c r="N463" s="79" t="s">
        <v>1482</v>
      </c>
      <c r="O463" s="85">
        <v>2</v>
      </c>
      <c r="P463" s="79"/>
      <c r="Q463" s="88">
        <f t="shared" si="168"/>
        <v>100</v>
      </c>
      <c r="R463" s="89">
        <f t="shared" si="169"/>
        <v>8.4285714285714288</v>
      </c>
      <c r="S463" s="89">
        <f t="shared" si="170"/>
        <v>8.4285714285714288</v>
      </c>
      <c r="T463" s="89">
        <f t="shared" si="171"/>
        <v>8.4285714285714288</v>
      </c>
      <c r="U463" s="90" t="str">
        <f t="shared" si="174"/>
        <v>SI</v>
      </c>
      <c r="V463" s="91" t="str">
        <f t="shared" si="172"/>
        <v>CUMPLIDO</v>
      </c>
      <c r="W463" s="91" t="str">
        <f t="shared" si="165"/>
        <v>CUMPLIDO</v>
      </c>
      <c r="X463" s="92" t="s">
        <v>500</v>
      </c>
      <c r="Y463" s="92" t="s">
        <v>295</v>
      </c>
      <c r="Z463" s="92">
        <f t="shared" si="166"/>
        <v>1</v>
      </c>
      <c r="AA463" s="92" t="str">
        <f t="shared" si="167"/>
        <v>H58R14 - 1</v>
      </c>
      <c r="AB463" s="60">
        <f t="shared" si="176"/>
        <v>5</v>
      </c>
      <c r="AC463" s="60">
        <f t="shared" si="177"/>
        <v>5</v>
      </c>
      <c r="AD463" s="60" t="str">
        <f t="shared" si="175"/>
        <v>H58R14.</v>
      </c>
      <c r="AE463" s="60" t="str">
        <f t="shared" si="178"/>
        <v>H58R14</v>
      </c>
      <c r="AF463" s="68"/>
      <c r="AG463" s="68"/>
      <c r="AH463" s="68"/>
      <c r="AI463" s="15"/>
      <c r="AJ463" s="15"/>
      <c r="AK463" s="15"/>
      <c r="AL463" s="15"/>
      <c r="AM463" s="15"/>
      <c r="AN463" s="15"/>
      <c r="AO463" s="15"/>
    </row>
    <row r="464" spans="1:41" s="2" customFormat="1" ht="249.95" customHeight="1" x14ac:dyDescent="0.2">
      <c r="A464" s="79">
        <v>409</v>
      </c>
      <c r="B464" s="90">
        <v>463</v>
      </c>
      <c r="C464" s="109" t="s">
        <v>2528</v>
      </c>
      <c r="D464" s="97" t="s">
        <v>33</v>
      </c>
      <c r="E464" s="95" t="s">
        <v>2584</v>
      </c>
      <c r="F464" s="115" t="s">
        <v>93</v>
      </c>
      <c r="G464" s="115" t="s">
        <v>1574</v>
      </c>
      <c r="H464" s="115" t="s">
        <v>1575</v>
      </c>
      <c r="I464" s="90" t="s">
        <v>8</v>
      </c>
      <c r="J464" s="90">
        <v>3</v>
      </c>
      <c r="K464" s="116">
        <v>43040</v>
      </c>
      <c r="L464" s="116">
        <v>43342</v>
      </c>
      <c r="M464" s="117">
        <f t="shared" si="173"/>
        <v>43.142857142857146</v>
      </c>
      <c r="N464" s="79" t="s">
        <v>1482</v>
      </c>
      <c r="O464" s="85">
        <v>0</v>
      </c>
      <c r="P464" s="79"/>
      <c r="Q464" s="88">
        <f t="shared" si="168"/>
        <v>0</v>
      </c>
      <c r="R464" s="89">
        <f t="shared" si="169"/>
        <v>0</v>
      </c>
      <c r="S464" s="89">
        <f t="shared" si="170"/>
        <v>0</v>
      </c>
      <c r="T464" s="89">
        <f t="shared" si="171"/>
        <v>43.142857142857146</v>
      </c>
      <c r="U464" s="90" t="str">
        <f t="shared" si="174"/>
        <v>NO</v>
      </c>
      <c r="V464" s="91" t="str">
        <f t="shared" si="172"/>
        <v>VENCIDO</v>
      </c>
      <c r="W464" s="91" t="str">
        <f t="shared" si="165"/>
        <v>VENCIDO</v>
      </c>
      <c r="X464" s="92" t="s">
        <v>500</v>
      </c>
      <c r="Y464" s="92" t="s">
        <v>296</v>
      </c>
      <c r="Z464" s="92">
        <f t="shared" si="166"/>
        <v>1</v>
      </c>
      <c r="AA464" s="92" t="str">
        <f t="shared" si="167"/>
        <v>H59R14 - 1</v>
      </c>
      <c r="AB464" s="60">
        <f t="shared" si="176"/>
        <v>1</v>
      </c>
      <c r="AC464" s="60">
        <f t="shared" si="177"/>
        <v>1</v>
      </c>
      <c r="AD464" s="60" t="str">
        <f t="shared" si="175"/>
        <v>H59R14.</v>
      </c>
      <c r="AE464" s="60" t="str">
        <f t="shared" si="178"/>
        <v>H59R14</v>
      </c>
      <c r="AF464" s="68"/>
      <c r="AG464" s="68"/>
      <c r="AH464" s="68"/>
      <c r="AI464" s="15"/>
      <c r="AJ464" s="15"/>
      <c r="AK464" s="15"/>
      <c r="AL464" s="15"/>
      <c r="AM464" s="15"/>
      <c r="AN464" s="15"/>
      <c r="AO464" s="15"/>
    </row>
    <row r="465" spans="1:41" s="2" customFormat="1" ht="249.95" customHeight="1" x14ac:dyDescent="0.2">
      <c r="A465" s="79">
        <v>410</v>
      </c>
      <c r="B465" s="90">
        <v>464</v>
      </c>
      <c r="C465" s="109" t="s">
        <v>2529</v>
      </c>
      <c r="D465" s="97" t="s">
        <v>33</v>
      </c>
      <c r="E465" s="95" t="s">
        <v>2585</v>
      </c>
      <c r="F465" s="115" t="s">
        <v>94</v>
      </c>
      <c r="G465" s="115" t="s">
        <v>1608</v>
      </c>
      <c r="H465" s="115" t="s">
        <v>1609</v>
      </c>
      <c r="I465" s="90" t="s">
        <v>1566</v>
      </c>
      <c r="J465" s="90">
        <v>1</v>
      </c>
      <c r="K465" s="116">
        <v>43040</v>
      </c>
      <c r="L465" s="116">
        <v>43099</v>
      </c>
      <c r="M465" s="117">
        <f t="shared" si="173"/>
        <v>8.4285714285714288</v>
      </c>
      <c r="N465" s="79" t="s">
        <v>1482</v>
      </c>
      <c r="O465" s="85">
        <v>1</v>
      </c>
      <c r="P465" s="79"/>
      <c r="Q465" s="88">
        <f t="shared" si="168"/>
        <v>100</v>
      </c>
      <c r="R465" s="89">
        <f t="shared" si="169"/>
        <v>8.4285714285714288</v>
      </c>
      <c r="S465" s="89">
        <f t="shared" si="170"/>
        <v>8.4285714285714288</v>
      </c>
      <c r="T465" s="89">
        <f t="shared" si="171"/>
        <v>8.4285714285714288</v>
      </c>
      <c r="U465" s="90" t="str">
        <f t="shared" si="174"/>
        <v>SI</v>
      </c>
      <c r="V465" s="91" t="str">
        <f t="shared" si="172"/>
        <v>CUMPLIDO</v>
      </c>
      <c r="W465" s="91" t="str">
        <f t="shared" si="165"/>
        <v>CUMPLIDO</v>
      </c>
      <c r="X465" s="92" t="s">
        <v>500</v>
      </c>
      <c r="Y465" s="92" t="s">
        <v>297</v>
      </c>
      <c r="Z465" s="92">
        <f t="shared" si="166"/>
        <v>1</v>
      </c>
      <c r="AA465" s="92" t="str">
        <f t="shared" si="167"/>
        <v>H61R14 - 1</v>
      </c>
      <c r="AB465" s="60">
        <f t="shared" si="176"/>
        <v>5</v>
      </c>
      <c r="AC465" s="60">
        <f t="shared" si="177"/>
        <v>5</v>
      </c>
      <c r="AD465" s="60" t="str">
        <f t="shared" si="175"/>
        <v>H61R14.</v>
      </c>
      <c r="AE465" s="60" t="str">
        <f t="shared" si="178"/>
        <v>H61R14</v>
      </c>
      <c r="AF465" s="68"/>
      <c r="AG465" s="68"/>
      <c r="AH465" s="68"/>
      <c r="AI465" s="15"/>
      <c r="AJ465" s="15"/>
      <c r="AK465" s="15"/>
      <c r="AL465" s="15"/>
      <c r="AM465" s="15"/>
      <c r="AN465" s="15"/>
      <c r="AO465" s="15"/>
    </row>
    <row r="466" spans="1:41" s="2" customFormat="1" ht="249.95" customHeight="1" x14ac:dyDescent="0.2">
      <c r="A466" s="79">
        <v>411</v>
      </c>
      <c r="B466" s="90">
        <v>465</v>
      </c>
      <c r="C466" s="109" t="s">
        <v>2586</v>
      </c>
      <c r="D466" s="97" t="s">
        <v>42</v>
      </c>
      <c r="E466" s="95" t="s">
        <v>2587</v>
      </c>
      <c r="F466" s="115" t="s">
        <v>95</v>
      </c>
      <c r="G466" s="115" t="s">
        <v>1574</v>
      </c>
      <c r="H466" s="115" t="s">
        <v>1575</v>
      </c>
      <c r="I466" s="90" t="s">
        <v>8</v>
      </c>
      <c r="J466" s="90">
        <v>3</v>
      </c>
      <c r="K466" s="116">
        <v>43040</v>
      </c>
      <c r="L466" s="116">
        <v>43342</v>
      </c>
      <c r="M466" s="117">
        <f t="shared" si="173"/>
        <v>43.142857142857146</v>
      </c>
      <c r="N466" s="79" t="s">
        <v>1482</v>
      </c>
      <c r="O466" s="85">
        <v>0</v>
      </c>
      <c r="P466" s="79"/>
      <c r="Q466" s="88">
        <f t="shared" si="168"/>
        <v>0</v>
      </c>
      <c r="R466" s="89">
        <f t="shared" si="169"/>
        <v>0</v>
      </c>
      <c r="S466" s="89">
        <f t="shared" si="170"/>
        <v>0</v>
      </c>
      <c r="T466" s="89">
        <f t="shared" si="171"/>
        <v>43.142857142857146</v>
      </c>
      <c r="U466" s="90" t="str">
        <f t="shared" si="174"/>
        <v>NO</v>
      </c>
      <c r="V466" s="91" t="str">
        <f t="shared" si="172"/>
        <v>VENCIDO</v>
      </c>
      <c r="W466" s="91" t="str">
        <f t="shared" si="165"/>
        <v>VENCIDO</v>
      </c>
      <c r="X466" s="92" t="s">
        <v>500</v>
      </c>
      <c r="Y466" s="92" t="s">
        <v>298</v>
      </c>
      <c r="Z466" s="92">
        <f t="shared" si="166"/>
        <v>1</v>
      </c>
      <c r="AA466" s="92" t="str">
        <f t="shared" si="167"/>
        <v>H64R14 - 1</v>
      </c>
      <c r="AB466" s="60">
        <f t="shared" si="176"/>
        <v>1</v>
      </c>
      <c r="AC466" s="60">
        <f t="shared" si="177"/>
        <v>1</v>
      </c>
      <c r="AD466" s="60" t="str">
        <f t="shared" si="175"/>
        <v>H64R14.</v>
      </c>
      <c r="AE466" s="60" t="str">
        <f t="shared" si="178"/>
        <v>H64R14</v>
      </c>
      <c r="AF466" s="68"/>
      <c r="AG466" s="68"/>
      <c r="AH466" s="68"/>
      <c r="AI466" s="15"/>
      <c r="AJ466" s="15"/>
      <c r="AK466" s="15"/>
      <c r="AL466" s="15"/>
      <c r="AM466" s="15"/>
      <c r="AN466" s="15"/>
      <c r="AO466" s="15"/>
    </row>
    <row r="467" spans="1:41" s="2" customFormat="1" ht="249.95" customHeight="1" x14ac:dyDescent="0.2">
      <c r="A467" s="79">
        <v>412</v>
      </c>
      <c r="B467" s="90">
        <v>466</v>
      </c>
      <c r="C467" s="109" t="s">
        <v>2527</v>
      </c>
      <c r="D467" s="97" t="s">
        <v>33</v>
      </c>
      <c r="E467" s="95" t="s">
        <v>2672</v>
      </c>
      <c r="F467" s="115" t="s">
        <v>96</v>
      </c>
      <c r="G467" s="115" t="s">
        <v>1610</v>
      </c>
      <c r="H467" s="115" t="s">
        <v>1611</v>
      </c>
      <c r="I467" s="90" t="s">
        <v>1340</v>
      </c>
      <c r="J467" s="90">
        <v>1</v>
      </c>
      <c r="K467" s="116">
        <v>43040</v>
      </c>
      <c r="L467" s="116">
        <v>43189</v>
      </c>
      <c r="M467" s="117">
        <f t="shared" si="173"/>
        <v>21.285714285714285</v>
      </c>
      <c r="N467" s="79" t="s">
        <v>1482</v>
      </c>
      <c r="O467" s="85">
        <v>1</v>
      </c>
      <c r="P467" s="79"/>
      <c r="Q467" s="88">
        <f t="shared" si="168"/>
        <v>100</v>
      </c>
      <c r="R467" s="89">
        <f t="shared" si="169"/>
        <v>21.285714285714285</v>
      </c>
      <c r="S467" s="89">
        <f t="shared" si="170"/>
        <v>21.285714285714285</v>
      </c>
      <c r="T467" s="89">
        <f t="shared" si="171"/>
        <v>21.285714285714285</v>
      </c>
      <c r="U467" s="90" t="str">
        <f t="shared" si="174"/>
        <v>SI</v>
      </c>
      <c r="V467" s="91" t="str">
        <f t="shared" si="172"/>
        <v>CUMPLIDO</v>
      </c>
      <c r="W467" s="91" t="str">
        <f t="shared" si="165"/>
        <v>CUMPLIDO</v>
      </c>
      <c r="X467" s="92" t="s">
        <v>500</v>
      </c>
      <c r="Y467" s="92" t="s">
        <v>299</v>
      </c>
      <c r="Z467" s="92">
        <f t="shared" si="166"/>
        <v>1</v>
      </c>
      <c r="AA467" s="92" t="str">
        <f t="shared" si="167"/>
        <v>H65R14 - 1</v>
      </c>
      <c r="AB467" s="60">
        <f t="shared" si="176"/>
        <v>5</v>
      </c>
      <c r="AC467" s="60">
        <f t="shared" si="177"/>
        <v>5</v>
      </c>
      <c r="AD467" s="60" t="str">
        <f t="shared" si="175"/>
        <v>H65R14.</v>
      </c>
      <c r="AE467" s="60" t="str">
        <f t="shared" si="178"/>
        <v>H65R14</v>
      </c>
      <c r="AF467" s="68"/>
      <c r="AG467" s="68"/>
      <c r="AH467" s="68"/>
      <c r="AI467" s="15"/>
      <c r="AJ467" s="15"/>
      <c r="AK467" s="15"/>
      <c r="AL467" s="15"/>
      <c r="AM467" s="15"/>
      <c r="AN467" s="15"/>
      <c r="AO467" s="15"/>
    </row>
    <row r="468" spans="1:41" s="2" customFormat="1" ht="249.95" customHeight="1" x14ac:dyDescent="0.2">
      <c r="A468" s="79">
        <v>413</v>
      </c>
      <c r="B468" s="90">
        <v>467</v>
      </c>
      <c r="C468" s="109" t="s">
        <v>2527</v>
      </c>
      <c r="D468" s="97" t="s">
        <v>33</v>
      </c>
      <c r="E468" s="95" t="s">
        <v>2863</v>
      </c>
      <c r="F468" s="115" t="s">
        <v>98</v>
      </c>
      <c r="G468" s="115" t="s">
        <v>1612</v>
      </c>
      <c r="H468" s="115" t="s">
        <v>2034</v>
      </c>
      <c r="I468" s="90" t="s">
        <v>1613</v>
      </c>
      <c r="J468" s="90">
        <v>1</v>
      </c>
      <c r="K468" s="116">
        <v>43040</v>
      </c>
      <c r="L468" s="116">
        <v>43099</v>
      </c>
      <c r="M468" s="117">
        <f t="shared" si="173"/>
        <v>8.4285714285714288</v>
      </c>
      <c r="N468" s="79" t="s">
        <v>1482</v>
      </c>
      <c r="O468" s="85">
        <v>1</v>
      </c>
      <c r="P468" s="79"/>
      <c r="Q468" s="88">
        <f t="shared" si="168"/>
        <v>100</v>
      </c>
      <c r="R468" s="89">
        <f t="shared" si="169"/>
        <v>8.4285714285714288</v>
      </c>
      <c r="S468" s="89">
        <f t="shared" si="170"/>
        <v>8.4285714285714288</v>
      </c>
      <c r="T468" s="89">
        <f t="shared" si="171"/>
        <v>8.4285714285714288</v>
      </c>
      <c r="U468" s="90" t="str">
        <f t="shared" si="174"/>
        <v>SI</v>
      </c>
      <c r="V468" s="91" t="str">
        <f t="shared" si="172"/>
        <v>CUMPLIDO</v>
      </c>
      <c r="W468" s="91" t="str">
        <f t="shared" si="165"/>
        <v>CUMPLIDO</v>
      </c>
      <c r="X468" s="92" t="s">
        <v>500</v>
      </c>
      <c r="Y468" s="92" t="s">
        <v>300</v>
      </c>
      <c r="Z468" s="92">
        <f t="shared" si="166"/>
        <v>1</v>
      </c>
      <c r="AA468" s="92" t="str">
        <f t="shared" si="167"/>
        <v>H66R14 - 1</v>
      </c>
      <c r="AB468" s="60">
        <f t="shared" si="176"/>
        <v>5</v>
      </c>
      <c r="AC468" s="60">
        <f t="shared" si="177"/>
        <v>5</v>
      </c>
      <c r="AD468" s="60" t="str">
        <f t="shared" si="175"/>
        <v>H66R14.</v>
      </c>
      <c r="AE468" s="60" t="str">
        <f t="shared" si="178"/>
        <v>H66R14</v>
      </c>
      <c r="AF468" s="68"/>
      <c r="AG468" s="68"/>
      <c r="AH468" s="68"/>
      <c r="AI468" s="15"/>
      <c r="AJ468" s="15"/>
      <c r="AK468" s="15"/>
      <c r="AL468" s="15"/>
      <c r="AM468" s="15"/>
      <c r="AN468" s="15"/>
      <c r="AO468" s="15"/>
    </row>
    <row r="469" spans="1:41" s="2" customFormat="1" ht="249.95" customHeight="1" x14ac:dyDescent="0.2">
      <c r="A469" s="79">
        <v>414</v>
      </c>
      <c r="B469" s="90">
        <v>468</v>
      </c>
      <c r="C469" s="109" t="s">
        <v>2528</v>
      </c>
      <c r="D469" s="97" t="s">
        <v>40</v>
      </c>
      <c r="E469" s="95" t="s">
        <v>2665</v>
      </c>
      <c r="F469" s="115" t="s">
        <v>99</v>
      </c>
      <c r="G469" s="115" t="s">
        <v>2030</v>
      </c>
      <c r="H469" s="115" t="s">
        <v>1583</v>
      </c>
      <c r="I469" s="90" t="s">
        <v>1584</v>
      </c>
      <c r="J469" s="90">
        <v>2</v>
      </c>
      <c r="K469" s="116">
        <v>43040</v>
      </c>
      <c r="L469" s="116">
        <v>43189</v>
      </c>
      <c r="M469" s="117">
        <f t="shared" si="173"/>
        <v>21.285714285714285</v>
      </c>
      <c r="N469" s="79" t="s">
        <v>1096</v>
      </c>
      <c r="O469" s="85">
        <v>2</v>
      </c>
      <c r="P469" s="102" t="s">
        <v>2666</v>
      </c>
      <c r="Q469" s="88">
        <f t="shared" si="168"/>
        <v>100</v>
      </c>
      <c r="R469" s="89">
        <f t="shared" si="169"/>
        <v>21.285714285714285</v>
      </c>
      <c r="S469" s="89">
        <f t="shared" si="170"/>
        <v>21.285714285714285</v>
      </c>
      <c r="T469" s="89">
        <f t="shared" si="171"/>
        <v>21.285714285714285</v>
      </c>
      <c r="U469" s="90" t="str">
        <f t="shared" si="174"/>
        <v>SI</v>
      </c>
      <c r="V469" s="91" t="str">
        <f t="shared" si="172"/>
        <v>CUMPLIDO</v>
      </c>
      <c r="W469" s="91" t="str">
        <f t="shared" si="165"/>
        <v>CUMPLIDO</v>
      </c>
      <c r="X469" s="92" t="s">
        <v>500</v>
      </c>
      <c r="Y469" s="92" t="s">
        <v>301</v>
      </c>
      <c r="Z469" s="92">
        <f t="shared" si="166"/>
        <v>1</v>
      </c>
      <c r="AA469" s="92" t="str">
        <f t="shared" si="167"/>
        <v>H67R14 - 1</v>
      </c>
      <c r="AB469" s="60">
        <f t="shared" si="176"/>
        <v>5</v>
      </c>
      <c r="AC469" s="60">
        <f t="shared" si="177"/>
        <v>5</v>
      </c>
      <c r="AD469" s="60" t="str">
        <f t="shared" si="175"/>
        <v>H67R14.</v>
      </c>
      <c r="AE469" s="60" t="str">
        <f t="shared" si="178"/>
        <v>H67R14</v>
      </c>
      <c r="AF469" s="68"/>
      <c r="AG469" s="68"/>
      <c r="AH469" s="68"/>
      <c r="AI469" s="15"/>
      <c r="AJ469" s="15"/>
      <c r="AK469" s="15"/>
      <c r="AL469" s="15"/>
      <c r="AM469" s="15"/>
      <c r="AN469" s="15"/>
      <c r="AO469" s="15"/>
    </row>
    <row r="470" spans="1:41" s="2" customFormat="1" ht="183" customHeight="1" x14ac:dyDescent="0.2">
      <c r="A470" s="79">
        <v>415</v>
      </c>
      <c r="B470" s="90">
        <v>469</v>
      </c>
      <c r="C470" s="109" t="s">
        <v>2527</v>
      </c>
      <c r="D470" s="97" t="s">
        <v>20</v>
      </c>
      <c r="E470" s="95" t="s">
        <v>1616</v>
      </c>
      <c r="F470" s="115" t="s">
        <v>100</v>
      </c>
      <c r="G470" s="115" t="s">
        <v>2035</v>
      </c>
      <c r="H470" s="115" t="s">
        <v>1614</v>
      </c>
      <c r="I470" s="90" t="s">
        <v>1615</v>
      </c>
      <c r="J470" s="90">
        <v>2</v>
      </c>
      <c r="K470" s="116">
        <v>43040</v>
      </c>
      <c r="L470" s="116">
        <v>43099</v>
      </c>
      <c r="M470" s="117">
        <f t="shared" si="173"/>
        <v>8.4285714285714288</v>
      </c>
      <c r="N470" s="79" t="s">
        <v>1482</v>
      </c>
      <c r="O470" s="85">
        <v>2</v>
      </c>
      <c r="P470" s="79"/>
      <c r="Q470" s="88">
        <f t="shared" si="168"/>
        <v>100</v>
      </c>
      <c r="R470" s="89">
        <f t="shared" si="169"/>
        <v>8.4285714285714288</v>
      </c>
      <c r="S470" s="89">
        <f t="shared" si="170"/>
        <v>8.4285714285714288</v>
      </c>
      <c r="T470" s="89">
        <f t="shared" si="171"/>
        <v>8.4285714285714288</v>
      </c>
      <c r="U470" s="90" t="str">
        <f t="shared" si="174"/>
        <v>SI</v>
      </c>
      <c r="V470" s="91" t="str">
        <f t="shared" si="172"/>
        <v>CUMPLIDO</v>
      </c>
      <c r="W470" s="91" t="str">
        <f t="shared" si="165"/>
        <v>CUMPLIDO</v>
      </c>
      <c r="X470" s="92" t="s">
        <v>500</v>
      </c>
      <c r="Y470" s="92" t="s">
        <v>302</v>
      </c>
      <c r="Z470" s="92">
        <f t="shared" si="166"/>
        <v>1</v>
      </c>
      <c r="AA470" s="92" t="str">
        <f t="shared" si="167"/>
        <v>H68R14 - 1</v>
      </c>
      <c r="AB470" s="60">
        <f t="shared" si="176"/>
        <v>5</v>
      </c>
      <c r="AC470" s="60">
        <f t="shared" si="177"/>
        <v>5</v>
      </c>
      <c r="AD470" s="60" t="str">
        <f t="shared" si="175"/>
        <v>H68R14.</v>
      </c>
      <c r="AE470" s="60" t="str">
        <f t="shared" si="178"/>
        <v>H68R14</v>
      </c>
      <c r="AF470" s="68"/>
      <c r="AG470" s="68"/>
      <c r="AH470" s="68"/>
      <c r="AI470" s="15"/>
      <c r="AJ470" s="15"/>
      <c r="AK470" s="15"/>
      <c r="AL470" s="15"/>
      <c r="AM470" s="15"/>
      <c r="AN470" s="15"/>
      <c r="AO470" s="15"/>
    </row>
    <row r="471" spans="1:41" s="2" customFormat="1" ht="249.95" customHeight="1" x14ac:dyDescent="0.2">
      <c r="A471" s="79">
        <v>416</v>
      </c>
      <c r="B471" s="90">
        <v>470</v>
      </c>
      <c r="C471" s="109" t="s">
        <v>2528</v>
      </c>
      <c r="D471" s="97" t="s">
        <v>33</v>
      </c>
      <c r="E471" s="95" t="s">
        <v>1461</v>
      </c>
      <c r="F471" s="115" t="s">
        <v>101</v>
      </c>
      <c r="G471" s="115" t="s">
        <v>1462</v>
      </c>
      <c r="H471" s="115" t="s">
        <v>1463</v>
      </c>
      <c r="I471" s="90" t="s">
        <v>1464</v>
      </c>
      <c r="J471" s="90">
        <v>1</v>
      </c>
      <c r="K471" s="116">
        <v>43040</v>
      </c>
      <c r="L471" s="116">
        <v>43099</v>
      </c>
      <c r="M471" s="117">
        <f t="shared" si="173"/>
        <v>8.4285714285714288</v>
      </c>
      <c r="N471" s="79" t="s">
        <v>1406</v>
      </c>
      <c r="O471" s="85">
        <v>1</v>
      </c>
      <c r="P471" s="79"/>
      <c r="Q471" s="88">
        <f t="shared" si="168"/>
        <v>100</v>
      </c>
      <c r="R471" s="89">
        <f t="shared" si="169"/>
        <v>8.4285714285714288</v>
      </c>
      <c r="S471" s="89">
        <f t="shared" si="170"/>
        <v>8.4285714285714288</v>
      </c>
      <c r="T471" s="89">
        <f t="shared" si="171"/>
        <v>8.4285714285714288</v>
      </c>
      <c r="U471" s="90" t="str">
        <f t="shared" si="174"/>
        <v>SI</v>
      </c>
      <c r="V471" s="91" t="str">
        <f t="shared" si="172"/>
        <v>CUMPLIDO</v>
      </c>
      <c r="W471" s="91" t="str">
        <f t="shared" si="165"/>
        <v>CUMPLIDO</v>
      </c>
      <c r="X471" s="92" t="s">
        <v>500</v>
      </c>
      <c r="Y471" s="92" t="s">
        <v>303</v>
      </c>
      <c r="Z471" s="92">
        <f t="shared" si="166"/>
        <v>1</v>
      </c>
      <c r="AA471" s="92" t="str">
        <f t="shared" si="167"/>
        <v>H69R14 - 1</v>
      </c>
      <c r="AB471" s="60">
        <f t="shared" si="176"/>
        <v>5</v>
      </c>
      <c r="AC471" s="60">
        <f t="shared" si="177"/>
        <v>5</v>
      </c>
      <c r="AD471" s="60" t="str">
        <f t="shared" si="175"/>
        <v>H69R14.</v>
      </c>
      <c r="AE471" s="60" t="str">
        <f t="shared" si="178"/>
        <v>H69R14</v>
      </c>
      <c r="AF471" s="68"/>
      <c r="AG471" s="68"/>
      <c r="AH471" s="68"/>
      <c r="AI471" s="15"/>
      <c r="AJ471" s="15"/>
      <c r="AK471" s="15"/>
      <c r="AL471" s="15"/>
      <c r="AM471" s="15"/>
      <c r="AN471" s="15"/>
      <c r="AO471" s="15"/>
    </row>
    <row r="472" spans="1:41" s="2" customFormat="1" ht="249.95" customHeight="1" x14ac:dyDescent="0.2">
      <c r="A472" s="79">
        <v>417</v>
      </c>
      <c r="B472" s="90">
        <v>471</v>
      </c>
      <c r="C472" s="109" t="s">
        <v>2527</v>
      </c>
      <c r="D472" s="97" t="s">
        <v>33</v>
      </c>
      <c r="E472" s="95" t="s">
        <v>1466</v>
      </c>
      <c r="F472" s="115" t="s">
        <v>1467</v>
      </c>
      <c r="G472" s="115" t="s">
        <v>1465</v>
      </c>
      <c r="H472" s="115" t="s">
        <v>1468</v>
      </c>
      <c r="I472" s="90" t="s">
        <v>1469</v>
      </c>
      <c r="J472" s="90">
        <v>5</v>
      </c>
      <c r="K472" s="116">
        <v>43040</v>
      </c>
      <c r="L472" s="116">
        <v>43403</v>
      </c>
      <c r="M472" s="117">
        <f t="shared" si="173"/>
        <v>51.857142857142854</v>
      </c>
      <c r="N472" s="79" t="s">
        <v>1406</v>
      </c>
      <c r="O472" s="85">
        <v>5</v>
      </c>
      <c r="P472" s="79"/>
      <c r="Q472" s="88">
        <f t="shared" si="168"/>
        <v>100</v>
      </c>
      <c r="R472" s="89">
        <f t="shared" si="169"/>
        <v>51.857142857142854</v>
      </c>
      <c r="S472" s="89">
        <f t="shared" si="170"/>
        <v>51.857142857142854</v>
      </c>
      <c r="T472" s="89">
        <f t="shared" si="171"/>
        <v>51.857142857142854</v>
      </c>
      <c r="U472" s="90" t="str">
        <f t="shared" si="174"/>
        <v>SI</v>
      </c>
      <c r="V472" s="91" t="str">
        <f t="shared" si="172"/>
        <v>CUMPLIDO</v>
      </c>
      <c r="W472" s="91" t="str">
        <f t="shared" si="165"/>
        <v>CUMPLIDO</v>
      </c>
      <c r="X472" s="92" t="s">
        <v>500</v>
      </c>
      <c r="Y472" s="92" t="s">
        <v>304</v>
      </c>
      <c r="Z472" s="92">
        <f t="shared" si="166"/>
        <v>1</v>
      </c>
      <c r="AA472" s="92" t="str">
        <f t="shared" si="167"/>
        <v>H70R14 - 1</v>
      </c>
      <c r="AB472" s="60">
        <f t="shared" si="176"/>
        <v>5</v>
      </c>
      <c r="AC472" s="60">
        <f t="shared" si="177"/>
        <v>5</v>
      </c>
      <c r="AD472" s="60" t="str">
        <f t="shared" si="175"/>
        <v>H70R14.</v>
      </c>
      <c r="AE472" s="60" t="str">
        <f t="shared" si="178"/>
        <v>H70R14</v>
      </c>
      <c r="AF472" s="68"/>
      <c r="AG472" s="68"/>
      <c r="AH472" s="68"/>
      <c r="AI472" s="15"/>
      <c r="AJ472" s="15"/>
      <c r="AK472" s="15"/>
      <c r="AL472" s="15"/>
      <c r="AM472" s="15"/>
      <c r="AN472" s="15"/>
      <c r="AO472" s="15"/>
    </row>
    <row r="473" spans="1:41" s="2" customFormat="1" ht="249.95" customHeight="1" x14ac:dyDescent="0.2">
      <c r="A473" s="79">
        <v>418</v>
      </c>
      <c r="B473" s="90">
        <v>472</v>
      </c>
      <c r="C473" s="109" t="s">
        <v>2527</v>
      </c>
      <c r="D473" s="97" t="s">
        <v>39</v>
      </c>
      <c r="E473" s="95" t="s">
        <v>1804</v>
      </c>
      <c r="F473" s="115" t="s">
        <v>102</v>
      </c>
      <c r="G473" s="115" t="s">
        <v>1802</v>
      </c>
      <c r="H473" s="115" t="s">
        <v>1803</v>
      </c>
      <c r="I473" s="90" t="s">
        <v>8</v>
      </c>
      <c r="J473" s="90">
        <v>1</v>
      </c>
      <c r="K473" s="116">
        <v>43040</v>
      </c>
      <c r="L473" s="116">
        <v>43281</v>
      </c>
      <c r="M473" s="117">
        <f t="shared" si="173"/>
        <v>34.428571428571431</v>
      </c>
      <c r="N473" s="79" t="s">
        <v>1715</v>
      </c>
      <c r="O473" s="85">
        <v>0.3</v>
      </c>
      <c r="P473" s="79"/>
      <c r="Q473" s="88">
        <f t="shared" si="168"/>
        <v>30</v>
      </c>
      <c r="R473" s="89">
        <f t="shared" si="169"/>
        <v>10.328571428571429</v>
      </c>
      <c r="S473" s="89">
        <f t="shared" si="170"/>
        <v>10.328571428571429</v>
      </c>
      <c r="T473" s="89">
        <f t="shared" si="171"/>
        <v>34.428571428571431</v>
      </c>
      <c r="U473" s="90" t="str">
        <f t="shared" si="174"/>
        <v>NO</v>
      </c>
      <c r="V473" s="91" t="str">
        <f t="shared" si="172"/>
        <v>VENCIDO</v>
      </c>
      <c r="W473" s="91" t="str">
        <f t="shared" si="165"/>
        <v>VENCIDO</v>
      </c>
      <c r="X473" s="92" t="s">
        <v>500</v>
      </c>
      <c r="Y473" s="92" t="s">
        <v>305</v>
      </c>
      <c r="Z473" s="92">
        <f t="shared" si="166"/>
        <v>1</v>
      </c>
      <c r="AA473" s="92" t="str">
        <f t="shared" si="167"/>
        <v>H71R14 - 1</v>
      </c>
      <c r="AB473" s="60">
        <f t="shared" si="176"/>
        <v>1</v>
      </c>
      <c r="AC473" s="60">
        <f t="shared" si="177"/>
        <v>1</v>
      </c>
      <c r="AD473" s="60" t="str">
        <f t="shared" si="175"/>
        <v>H71R14.</v>
      </c>
      <c r="AE473" s="60" t="str">
        <f t="shared" si="178"/>
        <v>H71R14</v>
      </c>
      <c r="AF473" s="68"/>
      <c r="AG473" s="68"/>
      <c r="AH473" s="68"/>
      <c r="AI473" s="15"/>
      <c r="AJ473" s="15"/>
      <c r="AK473" s="15"/>
      <c r="AL473" s="15"/>
      <c r="AM473" s="15"/>
      <c r="AN473" s="15"/>
      <c r="AO473" s="15"/>
    </row>
    <row r="474" spans="1:41" s="2" customFormat="1" ht="249.95" customHeight="1" x14ac:dyDescent="0.2">
      <c r="A474" s="79">
        <v>419</v>
      </c>
      <c r="B474" s="90">
        <v>473</v>
      </c>
      <c r="C474" s="109" t="s">
        <v>2529</v>
      </c>
      <c r="D474" s="97" t="s">
        <v>33</v>
      </c>
      <c r="E474" s="95" t="s">
        <v>2864</v>
      </c>
      <c r="F474" s="115" t="s">
        <v>104</v>
      </c>
      <c r="G474" s="115" t="s">
        <v>1807</v>
      </c>
      <c r="H474" s="115" t="s">
        <v>1808</v>
      </c>
      <c r="I474" s="90" t="s">
        <v>1809</v>
      </c>
      <c r="J474" s="90">
        <v>1</v>
      </c>
      <c r="K474" s="116">
        <v>43040</v>
      </c>
      <c r="L474" s="116">
        <v>43099</v>
      </c>
      <c r="M474" s="117">
        <f t="shared" si="173"/>
        <v>8.4285714285714288</v>
      </c>
      <c r="N474" s="79" t="s">
        <v>1715</v>
      </c>
      <c r="O474" s="85">
        <v>1</v>
      </c>
      <c r="P474" s="79"/>
      <c r="Q474" s="88">
        <f t="shared" si="168"/>
        <v>100</v>
      </c>
      <c r="R474" s="89">
        <f t="shared" si="169"/>
        <v>8.4285714285714288</v>
      </c>
      <c r="S474" s="89">
        <f t="shared" si="170"/>
        <v>8.4285714285714288</v>
      </c>
      <c r="T474" s="89">
        <f t="shared" si="171"/>
        <v>8.4285714285714288</v>
      </c>
      <c r="U474" s="90" t="str">
        <f t="shared" si="174"/>
        <v>SI</v>
      </c>
      <c r="V474" s="91" t="str">
        <f t="shared" si="172"/>
        <v>CUMPLIDO</v>
      </c>
      <c r="W474" s="91" t="str">
        <f t="shared" si="165"/>
        <v>CUMPLIDO</v>
      </c>
      <c r="X474" s="92" t="s">
        <v>500</v>
      </c>
      <c r="Y474" s="92" t="s">
        <v>307</v>
      </c>
      <c r="Z474" s="92">
        <f>IF(A474&lt;&gt;"",1,#REF!+1)</f>
        <v>1</v>
      </c>
      <c r="AA474" s="92" t="str">
        <f t="shared" si="167"/>
        <v>H74R14 - 1</v>
      </c>
      <c r="AB474" s="60">
        <f t="shared" si="176"/>
        <v>5</v>
      </c>
      <c r="AC474" s="60">
        <f t="shared" si="177"/>
        <v>5</v>
      </c>
      <c r="AD474" s="60" t="str">
        <f t="shared" si="175"/>
        <v>H74R14.</v>
      </c>
      <c r="AE474" s="60" t="str">
        <f t="shared" si="178"/>
        <v>H74R14</v>
      </c>
      <c r="AF474" s="68"/>
      <c r="AG474" s="68"/>
      <c r="AH474" s="68"/>
      <c r="AI474" s="15"/>
      <c r="AJ474" s="15"/>
      <c r="AK474" s="15"/>
      <c r="AL474" s="15"/>
      <c r="AM474" s="15"/>
      <c r="AN474" s="15"/>
      <c r="AO474" s="15"/>
    </row>
    <row r="475" spans="1:41" s="2" customFormat="1" ht="249.95" customHeight="1" x14ac:dyDescent="0.2">
      <c r="A475" s="79">
        <v>420</v>
      </c>
      <c r="B475" s="90">
        <v>474</v>
      </c>
      <c r="C475" s="109" t="s">
        <v>2527</v>
      </c>
      <c r="D475" s="97" t="s">
        <v>47</v>
      </c>
      <c r="E475" s="95" t="s">
        <v>2663</v>
      </c>
      <c r="F475" s="115" t="s">
        <v>107</v>
      </c>
      <c r="G475" s="102" t="s">
        <v>860</v>
      </c>
      <c r="H475" s="102" t="s">
        <v>861</v>
      </c>
      <c r="I475" s="132" t="s">
        <v>61</v>
      </c>
      <c r="J475" s="132">
        <v>3</v>
      </c>
      <c r="K475" s="110">
        <v>43040</v>
      </c>
      <c r="L475" s="110">
        <v>43342</v>
      </c>
      <c r="M475" s="117">
        <f t="shared" si="173"/>
        <v>43.142857142857146</v>
      </c>
      <c r="N475" s="132" t="s">
        <v>23</v>
      </c>
      <c r="O475" s="85">
        <v>3</v>
      </c>
      <c r="P475" s="79"/>
      <c r="Q475" s="88">
        <f t="shared" si="168"/>
        <v>100</v>
      </c>
      <c r="R475" s="89">
        <f t="shared" si="169"/>
        <v>43.142857142857146</v>
      </c>
      <c r="S475" s="89">
        <f t="shared" si="170"/>
        <v>43.142857142857146</v>
      </c>
      <c r="T475" s="89">
        <f t="shared" si="171"/>
        <v>43.142857142857146</v>
      </c>
      <c r="U475" s="90" t="str">
        <f t="shared" si="174"/>
        <v>SI</v>
      </c>
      <c r="V475" s="91" t="str">
        <f t="shared" si="172"/>
        <v>CUMPLIDO</v>
      </c>
      <c r="W475" s="91" t="str">
        <f t="shared" si="165"/>
        <v>CUMPLIDO</v>
      </c>
      <c r="X475" s="92" t="s">
        <v>500</v>
      </c>
      <c r="Y475" s="92" t="s">
        <v>310</v>
      </c>
      <c r="Z475" s="92">
        <f>IF(A475&lt;&gt;"",1,#REF!+1)</f>
        <v>1</v>
      </c>
      <c r="AA475" s="92" t="str">
        <f t="shared" si="167"/>
        <v>H79R14 - 1</v>
      </c>
      <c r="AB475" s="60">
        <f t="shared" si="176"/>
        <v>5</v>
      </c>
      <c r="AC475" s="60">
        <f t="shared" si="177"/>
        <v>5</v>
      </c>
      <c r="AD475" s="60" t="str">
        <f t="shared" si="175"/>
        <v>H79R14.</v>
      </c>
      <c r="AE475" s="60" t="str">
        <f t="shared" si="178"/>
        <v>H79R14</v>
      </c>
      <c r="AF475" s="68"/>
      <c r="AG475" s="68"/>
      <c r="AH475" s="68"/>
      <c r="AI475" s="15"/>
      <c r="AJ475" s="15"/>
      <c r="AK475" s="15"/>
      <c r="AL475" s="15"/>
      <c r="AM475" s="15"/>
      <c r="AN475" s="15"/>
      <c r="AO475" s="15"/>
    </row>
    <row r="476" spans="1:41" s="2" customFormat="1" ht="249.95" customHeight="1" x14ac:dyDescent="0.2">
      <c r="A476" s="79">
        <v>421</v>
      </c>
      <c r="B476" s="90">
        <v>475</v>
      </c>
      <c r="C476" s="109" t="s">
        <v>2527</v>
      </c>
      <c r="D476" s="97" t="s">
        <v>25</v>
      </c>
      <c r="E476" s="95" t="s">
        <v>2865</v>
      </c>
      <c r="F476" s="115" t="s">
        <v>109</v>
      </c>
      <c r="G476" s="102" t="s">
        <v>862</v>
      </c>
      <c r="H476" s="102" t="s">
        <v>863</v>
      </c>
      <c r="I476" s="132" t="s">
        <v>61</v>
      </c>
      <c r="J476" s="132">
        <v>3</v>
      </c>
      <c r="K476" s="110">
        <v>43040</v>
      </c>
      <c r="L476" s="110">
        <v>43342</v>
      </c>
      <c r="M476" s="117">
        <f t="shared" si="173"/>
        <v>43.142857142857146</v>
      </c>
      <c r="N476" s="79" t="s">
        <v>23</v>
      </c>
      <c r="O476" s="85">
        <v>3</v>
      </c>
      <c r="P476" s="79"/>
      <c r="Q476" s="88">
        <f t="shared" si="168"/>
        <v>100</v>
      </c>
      <c r="R476" s="89">
        <f t="shared" si="169"/>
        <v>43.142857142857146</v>
      </c>
      <c r="S476" s="89">
        <f t="shared" si="170"/>
        <v>43.142857142857146</v>
      </c>
      <c r="T476" s="89">
        <f t="shared" si="171"/>
        <v>43.142857142857146</v>
      </c>
      <c r="U476" s="90" t="str">
        <f t="shared" si="174"/>
        <v>SI</v>
      </c>
      <c r="V476" s="91" t="str">
        <f t="shared" si="172"/>
        <v>CUMPLIDO</v>
      </c>
      <c r="W476" s="91" t="str">
        <f t="shared" si="165"/>
        <v>CUMPLIDO</v>
      </c>
      <c r="X476" s="92" t="s">
        <v>500</v>
      </c>
      <c r="Y476" s="92" t="s">
        <v>311</v>
      </c>
      <c r="Z476" s="92">
        <f t="shared" si="166"/>
        <v>1</v>
      </c>
      <c r="AA476" s="92" t="str">
        <f t="shared" si="167"/>
        <v>H80R14 - 1</v>
      </c>
      <c r="AB476" s="60">
        <f t="shared" si="176"/>
        <v>5</v>
      </c>
      <c r="AC476" s="60">
        <f t="shared" si="177"/>
        <v>5</v>
      </c>
      <c r="AD476" s="60" t="str">
        <f t="shared" si="175"/>
        <v>H80R14.</v>
      </c>
      <c r="AE476" s="60" t="str">
        <f t="shared" si="178"/>
        <v>H80R14</v>
      </c>
      <c r="AF476" s="68"/>
      <c r="AG476" s="68"/>
      <c r="AH476" s="68"/>
      <c r="AI476" s="15"/>
      <c r="AJ476" s="15"/>
      <c r="AK476" s="15"/>
      <c r="AL476" s="15"/>
      <c r="AM476" s="15"/>
      <c r="AN476" s="15"/>
      <c r="AO476" s="15"/>
    </row>
    <row r="477" spans="1:41" s="2" customFormat="1" ht="249.95" customHeight="1" x14ac:dyDescent="0.2">
      <c r="A477" s="79">
        <v>422</v>
      </c>
      <c r="B477" s="90">
        <v>476</v>
      </c>
      <c r="C477" s="109" t="s">
        <v>2527</v>
      </c>
      <c r="D477" s="93" t="s">
        <v>33</v>
      </c>
      <c r="E477" s="95" t="s">
        <v>2588</v>
      </c>
      <c r="F477" s="95" t="s">
        <v>564</v>
      </c>
      <c r="G477" s="102" t="s">
        <v>864</v>
      </c>
      <c r="H477" s="102" t="s">
        <v>863</v>
      </c>
      <c r="I477" s="132" t="s">
        <v>61</v>
      </c>
      <c r="J477" s="132">
        <v>3</v>
      </c>
      <c r="K477" s="110">
        <v>43040</v>
      </c>
      <c r="L477" s="110">
        <v>43342</v>
      </c>
      <c r="M477" s="117">
        <f t="shared" si="173"/>
        <v>43.142857142857146</v>
      </c>
      <c r="N477" s="79" t="s">
        <v>23</v>
      </c>
      <c r="O477" s="85">
        <v>3</v>
      </c>
      <c r="P477" s="79"/>
      <c r="Q477" s="88">
        <f t="shared" si="168"/>
        <v>100</v>
      </c>
      <c r="R477" s="89">
        <f t="shared" si="169"/>
        <v>43.142857142857146</v>
      </c>
      <c r="S477" s="89">
        <f t="shared" si="170"/>
        <v>43.142857142857146</v>
      </c>
      <c r="T477" s="89">
        <f t="shared" si="171"/>
        <v>43.142857142857146</v>
      </c>
      <c r="U477" s="90" t="str">
        <f t="shared" si="174"/>
        <v>SI</v>
      </c>
      <c r="V477" s="91" t="str">
        <f t="shared" si="172"/>
        <v>CUMPLIDO</v>
      </c>
      <c r="W477" s="91" t="str">
        <f t="shared" si="165"/>
        <v>CUMPLIDO</v>
      </c>
      <c r="X477" s="92" t="s">
        <v>500</v>
      </c>
      <c r="Y477" s="92" t="s">
        <v>312</v>
      </c>
      <c r="Z477" s="92">
        <f t="shared" si="166"/>
        <v>1</v>
      </c>
      <c r="AA477" s="92" t="str">
        <f t="shared" si="167"/>
        <v>H81R14 - 1</v>
      </c>
      <c r="AB477" s="60">
        <f t="shared" si="176"/>
        <v>5</v>
      </c>
      <c r="AC477" s="60">
        <f t="shared" si="177"/>
        <v>5</v>
      </c>
      <c r="AD477" s="60" t="str">
        <f t="shared" si="175"/>
        <v>H81R14.</v>
      </c>
      <c r="AE477" s="60" t="str">
        <f t="shared" si="178"/>
        <v>H81R14</v>
      </c>
      <c r="AF477" s="68"/>
      <c r="AG477" s="68"/>
      <c r="AH477" s="68"/>
      <c r="AI477" s="15"/>
      <c r="AJ477" s="15"/>
      <c r="AK477" s="15"/>
      <c r="AL477" s="15"/>
      <c r="AM477" s="15"/>
      <c r="AN477" s="15"/>
      <c r="AO477" s="15"/>
    </row>
    <row r="478" spans="1:41" s="2" customFormat="1" ht="249.95" customHeight="1" x14ac:dyDescent="0.2">
      <c r="A478" s="79">
        <v>423</v>
      </c>
      <c r="B478" s="90">
        <v>477</v>
      </c>
      <c r="C478" s="109" t="s">
        <v>2528</v>
      </c>
      <c r="D478" s="93" t="s">
        <v>33</v>
      </c>
      <c r="E478" s="95" t="s">
        <v>2662</v>
      </c>
      <c r="F478" s="95" t="s">
        <v>90</v>
      </c>
      <c r="G478" s="102" t="s">
        <v>865</v>
      </c>
      <c r="H478" s="102" t="s">
        <v>863</v>
      </c>
      <c r="I478" s="132" t="s">
        <v>61</v>
      </c>
      <c r="J478" s="132">
        <v>3</v>
      </c>
      <c r="K478" s="110">
        <v>43040</v>
      </c>
      <c r="L478" s="110">
        <v>43342</v>
      </c>
      <c r="M478" s="117">
        <f t="shared" si="173"/>
        <v>43.142857142857146</v>
      </c>
      <c r="N478" s="79" t="s">
        <v>23</v>
      </c>
      <c r="O478" s="85">
        <v>3</v>
      </c>
      <c r="P478" s="79"/>
      <c r="Q478" s="88">
        <f t="shared" si="168"/>
        <v>100</v>
      </c>
      <c r="R478" s="89">
        <f t="shared" si="169"/>
        <v>43.142857142857146</v>
      </c>
      <c r="S478" s="89">
        <f t="shared" si="170"/>
        <v>43.142857142857146</v>
      </c>
      <c r="T478" s="89">
        <f t="shared" si="171"/>
        <v>43.142857142857146</v>
      </c>
      <c r="U478" s="90" t="str">
        <f t="shared" si="174"/>
        <v>SI</v>
      </c>
      <c r="V478" s="91" t="str">
        <f t="shared" si="172"/>
        <v>CUMPLIDO</v>
      </c>
      <c r="W478" s="91" t="str">
        <f t="shared" si="165"/>
        <v>CUMPLIDO</v>
      </c>
      <c r="X478" s="92" t="s">
        <v>500</v>
      </c>
      <c r="Y478" s="92" t="s">
        <v>313</v>
      </c>
      <c r="Z478" s="92">
        <f t="shared" si="166"/>
        <v>1</v>
      </c>
      <c r="AA478" s="92" t="str">
        <f t="shared" si="167"/>
        <v>H83R14 - 1</v>
      </c>
      <c r="AB478" s="60">
        <f t="shared" si="176"/>
        <v>5</v>
      </c>
      <c r="AC478" s="60">
        <f t="shared" si="177"/>
        <v>5</v>
      </c>
      <c r="AD478" s="60" t="str">
        <f t="shared" si="175"/>
        <v>H83R14.</v>
      </c>
      <c r="AE478" s="60" t="str">
        <f t="shared" si="178"/>
        <v>H83R14</v>
      </c>
      <c r="AF478" s="68"/>
      <c r="AG478" s="68"/>
      <c r="AH478" s="68"/>
      <c r="AI478" s="15"/>
      <c r="AJ478" s="15"/>
      <c r="AK478" s="15"/>
      <c r="AL478" s="15"/>
      <c r="AM478" s="15"/>
      <c r="AN478" s="15"/>
      <c r="AO478" s="15"/>
    </row>
    <row r="479" spans="1:41" s="2" customFormat="1" ht="249.95" customHeight="1" x14ac:dyDescent="0.2">
      <c r="A479" s="79">
        <v>424</v>
      </c>
      <c r="B479" s="90">
        <v>478</v>
      </c>
      <c r="C479" s="109" t="s">
        <v>2528</v>
      </c>
      <c r="D479" s="93" t="s">
        <v>47</v>
      </c>
      <c r="E479" s="95" t="s">
        <v>2866</v>
      </c>
      <c r="F479" s="95" t="s">
        <v>110</v>
      </c>
      <c r="G479" s="102" t="s">
        <v>866</v>
      </c>
      <c r="H479" s="102" t="s">
        <v>863</v>
      </c>
      <c r="I479" s="132" t="s">
        <v>61</v>
      </c>
      <c r="J479" s="132">
        <v>3</v>
      </c>
      <c r="K479" s="110">
        <v>43040</v>
      </c>
      <c r="L479" s="110">
        <v>43342</v>
      </c>
      <c r="M479" s="117">
        <f t="shared" si="173"/>
        <v>43.142857142857146</v>
      </c>
      <c r="N479" s="79" t="s">
        <v>23</v>
      </c>
      <c r="O479" s="85">
        <v>3</v>
      </c>
      <c r="P479" s="79"/>
      <c r="Q479" s="88">
        <f t="shared" si="168"/>
        <v>100</v>
      </c>
      <c r="R479" s="89">
        <f t="shared" si="169"/>
        <v>43.142857142857146</v>
      </c>
      <c r="S479" s="89">
        <f t="shared" si="170"/>
        <v>43.142857142857146</v>
      </c>
      <c r="T479" s="89">
        <f t="shared" si="171"/>
        <v>43.142857142857146</v>
      </c>
      <c r="U479" s="90" t="str">
        <f t="shared" si="174"/>
        <v>SI</v>
      </c>
      <c r="V479" s="91" t="str">
        <f t="shared" si="172"/>
        <v>CUMPLIDO</v>
      </c>
      <c r="W479" s="91" t="str">
        <f t="shared" si="165"/>
        <v>CUMPLIDO</v>
      </c>
      <c r="X479" s="92" t="s">
        <v>500</v>
      </c>
      <c r="Y479" s="92" t="s">
        <v>314</v>
      </c>
      <c r="Z479" s="92">
        <f t="shared" si="166"/>
        <v>1</v>
      </c>
      <c r="AA479" s="92" t="str">
        <f t="shared" si="167"/>
        <v>H84R14 - 1</v>
      </c>
      <c r="AB479" s="60">
        <f t="shared" si="176"/>
        <v>5</v>
      </c>
      <c r="AC479" s="60">
        <f t="shared" si="177"/>
        <v>5</v>
      </c>
      <c r="AD479" s="60" t="str">
        <f t="shared" si="175"/>
        <v>H84R14.</v>
      </c>
      <c r="AE479" s="60" t="str">
        <f t="shared" si="178"/>
        <v>H84R14</v>
      </c>
      <c r="AF479" s="68"/>
      <c r="AG479" s="68"/>
      <c r="AH479" s="68"/>
      <c r="AI479" s="15"/>
      <c r="AJ479" s="15"/>
      <c r="AK479" s="15"/>
      <c r="AL479" s="15"/>
      <c r="AM479" s="15"/>
      <c r="AN479" s="15"/>
      <c r="AO479" s="15"/>
    </row>
    <row r="480" spans="1:41" s="2" customFormat="1" ht="249.95" customHeight="1" x14ac:dyDescent="0.2">
      <c r="A480" s="79">
        <v>425</v>
      </c>
      <c r="B480" s="90">
        <v>479</v>
      </c>
      <c r="C480" s="109" t="s">
        <v>2528</v>
      </c>
      <c r="D480" s="93" t="s">
        <v>33</v>
      </c>
      <c r="E480" s="95" t="s">
        <v>2867</v>
      </c>
      <c r="F480" s="95" t="s">
        <v>111</v>
      </c>
      <c r="G480" s="102" t="s">
        <v>867</v>
      </c>
      <c r="H480" s="102" t="s">
        <v>863</v>
      </c>
      <c r="I480" s="132" t="s">
        <v>61</v>
      </c>
      <c r="J480" s="132">
        <v>3</v>
      </c>
      <c r="K480" s="110">
        <v>43040</v>
      </c>
      <c r="L480" s="110">
        <v>43342</v>
      </c>
      <c r="M480" s="117">
        <f t="shared" si="173"/>
        <v>43.142857142857146</v>
      </c>
      <c r="N480" s="79" t="s">
        <v>23</v>
      </c>
      <c r="O480" s="85">
        <v>3</v>
      </c>
      <c r="P480" s="79"/>
      <c r="Q480" s="88">
        <f t="shared" si="168"/>
        <v>100</v>
      </c>
      <c r="R480" s="89">
        <f t="shared" si="169"/>
        <v>43.142857142857146</v>
      </c>
      <c r="S480" s="89">
        <f t="shared" si="170"/>
        <v>43.142857142857146</v>
      </c>
      <c r="T480" s="89">
        <f t="shared" si="171"/>
        <v>43.142857142857146</v>
      </c>
      <c r="U480" s="90" t="str">
        <f t="shared" si="174"/>
        <v>SI</v>
      </c>
      <c r="V480" s="91" t="str">
        <f t="shared" si="172"/>
        <v>CUMPLIDO</v>
      </c>
      <c r="W480" s="91" t="str">
        <f t="shared" si="165"/>
        <v>CUMPLIDO</v>
      </c>
      <c r="X480" s="92" t="s">
        <v>500</v>
      </c>
      <c r="Y480" s="92" t="s">
        <v>315</v>
      </c>
      <c r="Z480" s="92">
        <f t="shared" si="166"/>
        <v>1</v>
      </c>
      <c r="AA480" s="92" t="str">
        <f t="shared" si="167"/>
        <v>H85R14 - 1</v>
      </c>
      <c r="AB480" s="60">
        <f t="shared" si="176"/>
        <v>5</v>
      </c>
      <c r="AC480" s="60">
        <f t="shared" si="177"/>
        <v>5</v>
      </c>
      <c r="AD480" s="60" t="str">
        <f t="shared" si="175"/>
        <v>H85R14.</v>
      </c>
      <c r="AE480" s="60" t="str">
        <f t="shared" si="178"/>
        <v>H85R14</v>
      </c>
      <c r="AF480" s="68"/>
      <c r="AG480" s="68"/>
      <c r="AH480" s="68"/>
      <c r="AI480" s="15"/>
      <c r="AJ480" s="15"/>
      <c r="AK480" s="15"/>
      <c r="AL480" s="15"/>
      <c r="AM480" s="15"/>
      <c r="AN480" s="15"/>
      <c r="AO480" s="15"/>
    </row>
    <row r="481" spans="1:41" s="2" customFormat="1" ht="249.95" customHeight="1" x14ac:dyDescent="0.2">
      <c r="A481" s="79">
        <v>426</v>
      </c>
      <c r="B481" s="90">
        <v>480</v>
      </c>
      <c r="C481" s="109" t="s">
        <v>2528</v>
      </c>
      <c r="D481" s="93" t="s">
        <v>47</v>
      </c>
      <c r="E481" s="95" t="s">
        <v>2868</v>
      </c>
      <c r="F481" s="95" t="s">
        <v>114</v>
      </c>
      <c r="G481" s="115" t="s">
        <v>1818</v>
      </c>
      <c r="H481" s="115" t="s">
        <v>1819</v>
      </c>
      <c r="I481" s="90" t="s">
        <v>9</v>
      </c>
      <c r="J481" s="90">
        <v>1</v>
      </c>
      <c r="K481" s="116">
        <v>43040</v>
      </c>
      <c r="L481" s="116">
        <v>43099</v>
      </c>
      <c r="M481" s="117">
        <f t="shared" ref="M481:M526" si="179">(+L481-K481)/7</f>
        <v>8.4285714285714288</v>
      </c>
      <c r="N481" s="79" t="s">
        <v>1715</v>
      </c>
      <c r="O481" s="85">
        <v>1</v>
      </c>
      <c r="P481" s="79"/>
      <c r="Q481" s="88">
        <f t="shared" si="168"/>
        <v>100</v>
      </c>
      <c r="R481" s="89">
        <f t="shared" si="169"/>
        <v>8.4285714285714288</v>
      </c>
      <c r="S481" s="89">
        <f t="shared" si="170"/>
        <v>8.4285714285714288</v>
      </c>
      <c r="T481" s="89">
        <f t="shared" si="171"/>
        <v>8.4285714285714288</v>
      </c>
      <c r="U481" s="90" t="str">
        <f t="shared" si="174"/>
        <v>SI</v>
      </c>
      <c r="V481" s="91" t="str">
        <f t="shared" si="172"/>
        <v>CUMPLIDO</v>
      </c>
      <c r="W481" s="91" t="str">
        <f t="shared" si="165"/>
        <v>CUMPLIDO</v>
      </c>
      <c r="X481" s="92" t="s">
        <v>500</v>
      </c>
      <c r="Y481" s="92" t="s">
        <v>317</v>
      </c>
      <c r="Z481" s="92">
        <f>IF(A481&lt;&gt;"",1,#REF!+1)</f>
        <v>1</v>
      </c>
      <c r="AA481" s="92" t="str">
        <f t="shared" si="167"/>
        <v>H99R14 - 1</v>
      </c>
      <c r="AB481" s="60">
        <f t="shared" si="176"/>
        <v>5</v>
      </c>
      <c r="AC481" s="60">
        <f t="shared" si="177"/>
        <v>5</v>
      </c>
      <c r="AD481" s="60" t="str">
        <f t="shared" si="175"/>
        <v>H99R14.</v>
      </c>
      <c r="AE481" s="60" t="str">
        <f t="shared" si="178"/>
        <v>H99R14</v>
      </c>
      <c r="AF481" s="68"/>
      <c r="AG481" s="68"/>
      <c r="AH481" s="68"/>
      <c r="AI481" s="15"/>
      <c r="AJ481" s="15"/>
      <c r="AK481" s="15"/>
      <c r="AL481" s="15"/>
      <c r="AM481" s="15"/>
      <c r="AN481" s="15"/>
      <c r="AO481" s="15"/>
    </row>
    <row r="482" spans="1:41" s="2" customFormat="1" ht="249.95" customHeight="1" x14ac:dyDescent="0.2">
      <c r="A482" s="79">
        <v>427</v>
      </c>
      <c r="B482" s="90">
        <v>481</v>
      </c>
      <c r="C482" s="109" t="s">
        <v>2528</v>
      </c>
      <c r="D482" s="93" t="s">
        <v>47</v>
      </c>
      <c r="E482" s="95" t="s">
        <v>2592</v>
      </c>
      <c r="F482" s="95" t="s">
        <v>115</v>
      </c>
      <c r="G482" s="115" t="s">
        <v>1821</v>
      </c>
      <c r="H482" s="115" t="s">
        <v>1822</v>
      </c>
      <c r="I482" s="90" t="s">
        <v>1754</v>
      </c>
      <c r="J482" s="90">
        <v>1</v>
      </c>
      <c r="K482" s="116">
        <v>43040</v>
      </c>
      <c r="L482" s="116">
        <v>43099</v>
      </c>
      <c r="M482" s="117">
        <f t="shared" si="179"/>
        <v>8.4285714285714288</v>
      </c>
      <c r="N482" s="79" t="s">
        <v>1715</v>
      </c>
      <c r="O482" s="85">
        <v>1</v>
      </c>
      <c r="P482" s="79"/>
      <c r="Q482" s="88">
        <f t="shared" si="168"/>
        <v>100</v>
      </c>
      <c r="R482" s="89">
        <f t="shared" si="169"/>
        <v>8.4285714285714288</v>
      </c>
      <c r="S482" s="89">
        <f t="shared" si="170"/>
        <v>8.4285714285714288</v>
      </c>
      <c r="T482" s="89">
        <f t="shared" si="171"/>
        <v>8.4285714285714288</v>
      </c>
      <c r="U482" s="90" t="str">
        <f t="shared" si="174"/>
        <v>SI</v>
      </c>
      <c r="V482" s="91" t="str">
        <f t="shared" si="172"/>
        <v>CUMPLIDO</v>
      </c>
      <c r="W482" s="91" t="str">
        <f t="shared" si="165"/>
        <v>CUMPLIDO</v>
      </c>
      <c r="X482" s="92" t="s">
        <v>500</v>
      </c>
      <c r="Y482" s="92" t="s">
        <v>318</v>
      </c>
      <c r="Z482" s="92">
        <f t="shared" si="166"/>
        <v>1</v>
      </c>
      <c r="AA482" s="92" t="str">
        <f t="shared" si="167"/>
        <v>H103R14 - 1</v>
      </c>
      <c r="AB482" s="60">
        <f t="shared" si="176"/>
        <v>5</v>
      </c>
      <c r="AC482" s="60">
        <f t="shared" si="177"/>
        <v>5</v>
      </c>
      <c r="AD482" s="60" t="str">
        <f t="shared" si="175"/>
        <v>H103R14.</v>
      </c>
      <c r="AE482" s="60" t="str">
        <f t="shared" si="178"/>
        <v>H103R14</v>
      </c>
      <c r="AF482" s="68"/>
      <c r="AG482" s="68"/>
      <c r="AH482" s="68"/>
      <c r="AI482" s="15"/>
      <c r="AJ482" s="15"/>
      <c r="AK482" s="15"/>
      <c r="AL482" s="15"/>
      <c r="AM482" s="15"/>
      <c r="AN482" s="15"/>
      <c r="AO482" s="15"/>
    </row>
    <row r="483" spans="1:41" s="2" customFormat="1" ht="249.95" customHeight="1" x14ac:dyDescent="0.2">
      <c r="A483" s="79">
        <v>428</v>
      </c>
      <c r="B483" s="90">
        <v>482</v>
      </c>
      <c r="C483" s="109" t="s">
        <v>2593</v>
      </c>
      <c r="D483" s="93" t="s">
        <v>50</v>
      </c>
      <c r="E483" s="95" t="s">
        <v>2594</v>
      </c>
      <c r="F483" s="95" t="s">
        <v>116</v>
      </c>
      <c r="G483" s="115" t="s">
        <v>1821</v>
      </c>
      <c r="H483" s="115" t="s">
        <v>1822</v>
      </c>
      <c r="I483" s="90" t="s">
        <v>1754</v>
      </c>
      <c r="J483" s="90">
        <v>1</v>
      </c>
      <c r="K483" s="116">
        <v>43040</v>
      </c>
      <c r="L483" s="116">
        <v>43099</v>
      </c>
      <c r="M483" s="117">
        <f t="shared" si="179"/>
        <v>8.4285714285714288</v>
      </c>
      <c r="N483" s="79" t="s">
        <v>1715</v>
      </c>
      <c r="O483" s="85">
        <v>1</v>
      </c>
      <c r="P483" s="79"/>
      <c r="Q483" s="88">
        <f t="shared" si="168"/>
        <v>100</v>
      </c>
      <c r="R483" s="89">
        <f t="shared" si="169"/>
        <v>8.4285714285714288</v>
      </c>
      <c r="S483" s="89">
        <f t="shared" si="170"/>
        <v>8.4285714285714288</v>
      </c>
      <c r="T483" s="89">
        <f t="shared" si="171"/>
        <v>8.4285714285714288</v>
      </c>
      <c r="U483" s="90" t="str">
        <f t="shared" si="174"/>
        <v>SI</v>
      </c>
      <c r="V483" s="91" t="str">
        <f t="shared" si="172"/>
        <v>CUMPLIDO</v>
      </c>
      <c r="W483" s="91" t="str">
        <f t="shared" si="165"/>
        <v>CUMPLIDO</v>
      </c>
      <c r="X483" s="92" t="s">
        <v>500</v>
      </c>
      <c r="Y483" s="92" t="s">
        <v>319</v>
      </c>
      <c r="Z483" s="92">
        <f t="shared" si="166"/>
        <v>1</v>
      </c>
      <c r="AA483" s="92" t="str">
        <f t="shared" si="167"/>
        <v>H104R14 - 1</v>
      </c>
      <c r="AB483" s="60">
        <f t="shared" si="176"/>
        <v>5</v>
      </c>
      <c r="AC483" s="60">
        <f t="shared" si="177"/>
        <v>5</v>
      </c>
      <c r="AD483" s="60" t="str">
        <f t="shared" si="175"/>
        <v>H104R14.</v>
      </c>
      <c r="AE483" s="60" t="str">
        <f t="shared" si="178"/>
        <v>H104R14</v>
      </c>
      <c r="AF483" s="68"/>
      <c r="AG483" s="68"/>
      <c r="AH483" s="68"/>
      <c r="AI483" s="15"/>
      <c r="AJ483" s="15"/>
      <c r="AK483" s="15"/>
      <c r="AL483" s="15"/>
      <c r="AM483" s="15"/>
      <c r="AN483" s="15"/>
      <c r="AO483" s="15"/>
    </row>
    <row r="484" spans="1:41" s="2" customFormat="1" ht="249.95" customHeight="1" x14ac:dyDescent="0.2">
      <c r="A484" s="79">
        <v>429</v>
      </c>
      <c r="B484" s="90">
        <v>483</v>
      </c>
      <c r="C484" s="109" t="s">
        <v>2534</v>
      </c>
      <c r="D484" s="93" t="s">
        <v>33</v>
      </c>
      <c r="E484" s="95" t="s">
        <v>2596</v>
      </c>
      <c r="F484" s="95" t="s">
        <v>120</v>
      </c>
      <c r="G484" s="115" t="s">
        <v>1826</v>
      </c>
      <c r="H484" s="115" t="s">
        <v>1827</v>
      </c>
      <c r="I484" s="90" t="s">
        <v>112</v>
      </c>
      <c r="J484" s="90">
        <v>1</v>
      </c>
      <c r="K484" s="116">
        <v>43040</v>
      </c>
      <c r="L484" s="116">
        <v>43099</v>
      </c>
      <c r="M484" s="117">
        <f t="shared" si="179"/>
        <v>8.4285714285714288</v>
      </c>
      <c r="N484" s="79" t="s">
        <v>1715</v>
      </c>
      <c r="O484" s="85">
        <v>1</v>
      </c>
      <c r="P484" s="79"/>
      <c r="Q484" s="88">
        <f t="shared" si="168"/>
        <v>100</v>
      </c>
      <c r="R484" s="89">
        <f t="shared" si="169"/>
        <v>8.4285714285714288</v>
      </c>
      <c r="S484" s="89">
        <f t="shared" si="170"/>
        <v>8.4285714285714288</v>
      </c>
      <c r="T484" s="89">
        <f t="shared" si="171"/>
        <v>8.4285714285714288</v>
      </c>
      <c r="U484" s="90" t="str">
        <f t="shared" si="174"/>
        <v>SI</v>
      </c>
      <c r="V484" s="91" t="str">
        <f t="shared" si="172"/>
        <v>CUMPLIDO</v>
      </c>
      <c r="W484" s="91" t="str">
        <f t="shared" ref="W484:W549" si="180">IF(A484&lt;&gt;"",IF(AC484=1,"VENCIDO",IF(AC484=2,"PRÓXIMO A VENCER",IF(AC484=3,"EN TERMINO",IF(AC484=4,"CON AVANCE",IF(AC484=5,"CUMPLIDO",))))),"")</f>
        <v>CUMPLIDO</v>
      </c>
      <c r="X484" s="92" t="s">
        <v>500</v>
      </c>
      <c r="Y484" s="92" t="s">
        <v>322</v>
      </c>
      <c r="Z484" s="92">
        <f>IF(A484&lt;&gt;"",1,#REF!+1)</f>
        <v>1</v>
      </c>
      <c r="AA484" s="92" t="str">
        <f t="shared" si="167"/>
        <v>H108R14 - 1</v>
      </c>
      <c r="AB484" s="60">
        <f t="shared" si="176"/>
        <v>5</v>
      </c>
      <c r="AC484" s="60">
        <f t="shared" si="177"/>
        <v>5</v>
      </c>
      <c r="AD484" s="60" t="str">
        <f t="shared" si="175"/>
        <v>H108R14.</v>
      </c>
      <c r="AE484" s="60" t="str">
        <f t="shared" si="178"/>
        <v>H108R14</v>
      </c>
      <c r="AF484" s="68"/>
      <c r="AG484" s="68"/>
      <c r="AH484" s="68"/>
      <c r="AI484" s="15"/>
      <c r="AJ484" s="15"/>
      <c r="AK484" s="15"/>
      <c r="AL484" s="15"/>
      <c r="AM484" s="15"/>
      <c r="AN484" s="15"/>
      <c r="AO484" s="15"/>
    </row>
    <row r="485" spans="1:41" s="2" customFormat="1" ht="249.95" customHeight="1" x14ac:dyDescent="0.2">
      <c r="A485" s="79">
        <v>430</v>
      </c>
      <c r="B485" s="90">
        <v>484</v>
      </c>
      <c r="C485" s="109" t="s">
        <v>2534</v>
      </c>
      <c r="D485" s="93" t="s">
        <v>33</v>
      </c>
      <c r="E485" s="95" t="s">
        <v>2597</v>
      </c>
      <c r="F485" s="95" t="s">
        <v>121</v>
      </c>
      <c r="G485" s="115" t="s">
        <v>1826</v>
      </c>
      <c r="H485" s="115" t="s">
        <v>1827</v>
      </c>
      <c r="I485" s="90" t="s">
        <v>112</v>
      </c>
      <c r="J485" s="90">
        <v>1</v>
      </c>
      <c r="K485" s="116">
        <v>43040</v>
      </c>
      <c r="L485" s="116">
        <v>43099</v>
      </c>
      <c r="M485" s="117">
        <f t="shared" si="179"/>
        <v>8.4285714285714288</v>
      </c>
      <c r="N485" s="79" t="s">
        <v>1715</v>
      </c>
      <c r="O485" s="85">
        <v>1</v>
      </c>
      <c r="P485" s="79"/>
      <c r="Q485" s="88">
        <f t="shared" si="168"/>
        <v>100</v>
      </c>
      <c r="R485" s="89">
        <f t="shared" si="169"/>
        <v>8.4285714285714288</v>
      </c>
      <c r="S485" s="89">
        <f t="shared" si="170"/>
        <v>8.4285714285714288</v>
      </c>
      <c r="T485" s="89">
        <f t="shared" si="171"/>
        <v>8.4285714285714288</v>
      </c>
      <c r="U485" s="90" t="str">
        <f t="shared" si="174"/>
        <v>SI</v>
      </c>
      <c r="V485" s="91" t="str">
        <f t="shared" si="172"/>
        <v>CUMPLIDO</v>
      </c>
      <c r="W485" s="91" t="str">
        <f t="shared" si="180"/>
        <v>CUMPLIDO</v>
      </c>
      <c r="X485" s="92" t="s">
        <v>500</v>
      </c>
      <c r="Y485" s="92" t="s">
        <v>323</v>
      </c>
      <c r="Z485" s="92">
        <f t="shared" ref="Z485:Z549" si="181">IF(A485&lt;&gt;"",1,Z484+1)</f>
        <v>1</v>
      </c>
      <c r="AA485" s="92" t="str">
        <f t="shared" si="167"/>
        <v>H110R14 - 1</v>
      </c>
      <c r="AB485" s="60">
        <f t="shared" si="176"/>
        <v>5</v>
      </c>
      <c r="AC485" s="60">
        <f t="shared" si="177"/>
        <v>5</v>
      </c>
      <c r="AD485" s="60" t="str">
        <f t="shared" si="175"/>
        <v>H110R14.</v>
      </c>
      <c r="AE485" s="60" t="str">
        <f t="shared" si="178"/>
        <v>H110R14</v>
      </c>
      <c r="AF485" s="68"/>
      <c r="AG485" s="68"/>
      <c r="AH485" s="68"/>
      <c r="AI485" s="15"/>
      <c r="AJ485" s="15"/>
      <c r="AK485" s="15"/>
      <c r="AL485" s="15"/>
      <c r="AM485" s="15"/>
      <c r="AN485" s="15"/>
      <c r="AO485" s="15"/>
    </row>
    <row r="486" spans="1:41" s="2" customFormat="1" ht="249.95" customHeight="1" x14ac:dyDescent="0.2">
      <c r="A486" s="79">
        <v>431</v>
      </c>
      <c r="B486" s="90">
        <v>485</v>
      </c>
      <c r="C486" s="109" t="s">
        <v>2527</v>
      </c>
      <c r="D486" s="93" t="s">
        <v>26</v>
      </c>
      <c r="E486" s="95" t="s">
        <v>1051</v>
      </c>
      <c r="F486" s="95" t="s">
        <v>122</v>
      </c>
      <c r="G486" s="115" t="s">
        <v>1048</v>
      </c>
      <c r="H486" s="115" t="s">
        <v>1049</v>
      </c>
      <c r="I486" s="90" t="s">
        <v>1050</v>
      </c>
      <c r="J486" s="90">
        <v>2</v>
      </c>
      <c r="K486" s="116">
        <v>43040</v>
      </c>
      <c r="L486" s="116">
        <v>43311</v>
      </c>
      <c r="M486" s="117">
        <f t="shared" si="179"/>
        <v>38.714285714285715</v>
      </c>
      <c r="N486" s="79" t="s">
        <v>1052</v>
      </c>
      <c r="O486" s="108">
        <v>0.24</v>
      </c>
      <c r="P486" s="79" t="s">
        <v>2630</v>
      </c>
      <c r="Q486" s="88">
        <f t="shared" si="168"/>
        <v>12</v>
      </c>
      <c r="R486" s="89">
        <f t="shared" si="169"/>
        <v>4.6457142857142859</v>
      </c>
      <c r="S486" s="89">
        <f t="shared" si="170"/>
        <v>4.6457142857142859</v>
      </c>
      <c r="T486" s="89">
        <f t="shared" si="171"/>
        <v>38.714285714285715</v>
      </c>
      <c r="U486" s="90" t="str">
        <f t="shared" si="174"/>
        <v>NO</v>
      </c>
      <c r="V486" s="91" t="str">
        <f t="shared" si="172"/>
        <v>VENCIDO</v>
      </c>
      <c r="W486" s="91" t="str">
        <f t="shared" si="180"/>
        <v>VENCIDO</v>
      </c>
      <c r="X486" s="92" t="s">
        <v>500</v>
      </c>
      <c r="Y486" s="92" t="s">
        <v>324</v>
      </c>
      <c r="Z486" s="92">
        <f t="shared" si="181"/>
        <v>1</v>
      </c>
      <c r="AA486" s="92" t="str">
        <f t="shared" si="167"/>
        <v>H112R14 - 1</v>
      </c>
      <c r="AB486" s="60">
        <f t="shared" si="176"/>
        <v>1</v>
      </c>
      <c r="AC486" s="60">
        <f t="shared" si="177"/>
        <v>1</v>
      </c>
      <c r="AD486" s="60" t="str">
        <f t="shared" si="175"/>
        <v>H112R14.</v>
      </c>
      <c r="AE486" s="60" t="str">
        <f t="shared" si="178"/>
        <v>H112R14</v>
      </c>
      <c r="AF486" s="68"/>
      <c r="AG486" s="68"/>
      <c r="AH486" s="68"/>
      <c r="AI486" s="15"/>
      <c r="AJ486" s="15"/>
      <c r="AK486" s="15"/>
      <c r="AL486" s="15"/>
      <c r="AM486" s="15"/>
      <c r="AN486" s="15"/>
      <c r="AO486" s="15"/>
    </row>
    <row r="487" spans="1:41" s="2" customFormat="1" ht="189" customHeight="1" x14ac:dyDescent="0.2">
      <c r="A487" s="79">
        <v>432</v>
      </c>
      <c r="B487" s="90">
        <v>486</v>
      </c>
      <c r="C487" s="109" t="s">
        <v>2527</v>
      </c>
      <c r="D487" s="93" t="s">
        <v>123</v>
      </c>
      <c r="E487" s="95" t="s">
        <v>1896</v>
      </c>
      <c r="F487" s="95" t="s">
        <v>1308</v>
      </c>
      <c r="G487" s="115" t="s">
        <v>1897</v>
      </c>
      <c r="H487" s="115" t="s">
        <v>1310</v>
      </c>
      <c r="I487" s="90" t="s">
        <v>1309</v>
      </c>
      <c r="J487" s="90">
        <v>2</v>
      </c>
      <c r="K487" s="116">
        <v>43040</v>
      </c>
      <c r="L487" s="116">
        <v>43403</v>
      </c>
      <c r="M487" s="117">
        <f t="shared" si="179"/>
        <v>51.857142857142854</v>
      </c>
      <c r="N487" s="79" t="s">
        <v>1236</v>
      </c>
      <c r="O487" s="85">
        <v>1</v>
      </c>
      <c r="P487" s="79"/>
      <c r="Q487" s="88">
        <f t="shared" si="168"/>
        <v>50</v>
      </c>
      <c r="R487" s="89">
        <f t="shared" si="169"/>
        <v>25.928571428571427</v>
      </c>
      <c r="S487" s="89">
        <f t="shared" si="170"/>
        <v>25.928571428571427</v>
      </c>
      <c r="T487" s="89">
        <f t="shared" si="171"/>
        <v>51.857142857142854</v>
      </c>
      <c r="U487" s="90" t="str">
        <f t="shared" si="174"/>
        <v>NO</v>
      </c>
      <c r="V487" s="91" t="str">
        <f t="shared" si="172"/>
        <v>VENCIDO</v>
      </c>
      <c r="W487" s="91" t="str">
        <f t="shared" si="180"/>
        <v>VENCIDO</v>
      </c>
      <c r="X487" s="92" t="s">
        <v>500</v>
      </c>
      <c r="Y487" s="92" t="s">
        <v>325</v>
      </c>
      <c r="Z487" s="92">
        <f t="shared" si="181"/>
        <v>1</v>
      </c>
      <c r="AA487" s="92" t="str">
        <f t="shared" si="167"/>
        <v>H113R14 - 1</v>
      </c>
      <c r="AB487" s="60">
        <f t="shared" si="176"/>
        <v>1</v>
      </c>
      <c r="AC487" s="60">
        <f t="shared" si="177"/>
        <v>1</v>
      </c>
      <c r="AD487" s="60" t="str">
        <f t="shared" si="175"/>
        <v>H113R14.</v>
      </c>
      <c r="AE487" s="60" t="str">
        <f t="shared" si="178"/>
        <v>H113R14</v>
      </c>
      <c r="AF487" s="68"/>
      <c r="AG487" s="68"/>
      <c r="AH487" s="68"/>
      <c r="AI487" s="15"/>
      <c r="AJ487" s="15"/>
      <c r="AK487" s="15"/>
      <c r="AL487" s="15"/>
      <c r="AM487" s="15"/>
      <c r="AN487" s="15"/>
      <c r="AO487" s="15"/>
    </row>
    <row r="488" spans="1:41" s="2" customFormat="1" ht="152.25" customHeight="1" x14ac:dyDescent="0.2">
      <c r="A488" s="79">
        <v>433</v>
      </c>
      <c r="B488" s="90">
        <v>487</v>
      </c>
      <c r="C488" s="109" t="s">
        <v>2528</v>
      </c>
      <c r="D488" s="93" t="s">
        <v>123</v>
      </c>
      <c r="E488" s="95" t="s">
        <v>1313</v>
      </c>
      <c r="F488" s="95" t="s">
        <v>124</v>
      </c>
      <c r="G488" s="115" t="s">
        <v>2036</v>
      </c>
      <c r="H488" s="115" t="s">
        <v>2037</v>
      </c>
      <c r="I488" s="90" t="s">
        <v>1053</v>
      </c>
      <c r="J488" s="90">
        <v>26</v>
      </c>
      <c r="K488" s="116">
        <v>43040</v>
      </c>
      <c r="L488" s="116">
        <v>43099</v>
      </c>
      <c r="M488" s="117">
        <f t="shared" si="179"/>
        <v>8.4285714285714288</v>
      </c>
      <c r="N488" s="79" t="s">
        <v>1038</v>
      </c>
      <c r="O488" s="85">
        <v>26</v>
      </c>
      <c r="P488" s="79"/>
      <c r="Q488" s="88">
        <f t="shared" si="168"/>
        <v>100</v>
      </c>
      <c r="R488" s="89">
        <f t="shared" si="169"/>
        <v>8.4285714285714288</v>
      </c>
      <c r="S488" s="89">
        <f t="shared" si="170"/>
        <v>8.4285714285714288</v>
      </c>
      <c r="T488" s="89">
        <f t="shared" si="171"/>
        <v>8.4285714285714288</v>
      </c>
      <c r="U488" s="90" t="str">
        <f t="shared" si="174"/>
        <v>NO</v>
      </c>
      <c r="V488" s="91" t="str">
        <f t="shared" si="172"/>
        <v>CUMPLIDO</v>
      </c>
      <c r="W488" s="91" t="str">
        <f t="shared" si="180"/>
        <v>VENCIDO</v>
      </c>
      <c r="X488" s="92" t="s">
        <v>500</v>
      </c>
      <c r="Y488" s="92" t="s">
        <v>326</v>
      </c>
      <c r="Z488" s="92">
        <f t="shared" si="181"/>
        <v>1</v>
      </c>
      <c r="AA488" s="92" t="str">
        <f t="shared" si="167"/>
        <v>H114R14 - 1</v>
      </c>
      <c r="AB488" s="60">
        <f t="shared" si="176"/>
        <v>5</v>
      </c>
      <c r="AC488" s="60">
        <f t="shared" si="177"/>
        <v>1</v>
      </c>
      <c r="AD488" s="60" t="str">
        <f t="shared" si="175"/>
        <v>H114R14.</v>
      </c>
      <c r="AE488" s="60" t="str">
        <f t="shared" si="178"/>
        <v>H114R14</v>
      </c>
      <c r="AF488" s="68"/>
      <c r="AG488" s="68"/>
      <c r="AH488" s="68"/>
      <c r="AI488" s="15"/>
      <c r="AJ488" s="15"/>
      <c r="AK488" s="15"/>
      <c r="AL488" s="15"/>
      <c r="AM488" s="15"/>
      <c r="AN488" s="15"/>
      <c r="AO488" s="15"/>
    </row>
    <row r="489" spans="1:41" s="15" customFormat="1" ht="249.95" customHeight="1" x14ac:dyDescent="0.2">
      <c r="A489" s="79"/>
      <c r="B489" s="90">
        <v>488</v>
      </c>
      <c r="C489" s="109"/>
      <c r="D489" s="97" t="s">
        <v>123</v>
      </c>
      <c r="E489" s="95" t="s">
        <v>1314</v>
      </c>
      <c r="F489" s="102" t="s">
        <v>125</v>
      </c>
      <c r="G489" s="103" t="s">
        <v>1315</v>
      </c>
      <c r="H489" s="103" t="s">
        <v>1311</v>
      </c>
      <c r="I489" s="79" t="s">
        <v>1312</v>
      </c>
      <c r="J489" s="79">
        <v>2</v>
      </c>
      <c r="K489" s="86">
        <v>43040</v>
      </c>
      <c r="L489" s="86">
        <v>43281</v>
      </c>
      <c r="M489" s="87">
        <f t="shared" si="179"/>
        <v>34.428571428571431</v>
      </c>
      <c r="N489" s="79" t="s">
        <v>1236</v>
      </c>
      <c r="O489" s="85">
        <v>1</v>
      </c>
      <c r="P489" s="79"/>
      <c r="Q489" s="88">
        <f t="shared" si="168"/>
        <v>50</v>
      </c>
      <c r="R489" s="89">
        <f t="shared" si="169"/>
        <v>17.214285714285715</v>
      </c>
      <c r="S489" s="89">
        <f t="shared" si="170"/>
        <v>17.214285714285715</v>
      </c>
      <c r="T489" s="89">
        <f t="shared" si="171"/>
        <v>34.428571428571431</v>
      </c>
      <c r="U489" s="90" t="str">
        <f t="shared" si="174"/>
        <v>NO</v>
      </c>
      <c r="V489" s="91" t="str">
        <f t="shared" si="172"/>
        <v>VENCIDO</v>
      </c>
      <c r="W489" s="91" t="str">
        <f t="shared" si="180"/>
        <v/>
      </c>
      <c r="X489" s="119" t="s">
        <v>500</v>
      </c>
      <c r="Y489" s="119" t="s">
        <v>326</v>
      </c>
      <c r="Z489" s="92">
        <f t="shared" si="181"/>
        <v>2</v>
      </c>
      <c r="AA489" s="92" t="str">
        <f t="shared" si="167"/>
        <v>H114R14 - 2</v>
      </c>
      <c r="AB489" s="60">
        <f t="shared" si="176"/>
        <v>1</v>
      </c>
      <c r="AC489" s="60">
        <f t="shared" si="177"/>
        <v>1</v>
      </c>
      <c r="AD489" s="60" t="str">
        <f t="shared" si="175"/>
        <v>H114R14.</v>
      </c>
      <c r="AE489" s="60" t="str">
        <f t="shared" si="178"/>
        <v>H114R14</v>
      </c>
      <c r="AF489" s="68"/>
      <c r="AG489" s="68"/>
      <c r="AH489" s="68"/>
    </row>
    <row r="490" spans="1:41" s="2" customFormat="1" ht="125.25" customHeight="1" x14ac:dyDescent="0.2">
      <c r="A490" s="79">
        <v>434</v>
      </c>
      <c r="B490" s="90">
        <v>489</v>
      </c>
      <c r="C490" s="109" t="s">
        <v>2527</v>
      </c>
      <c r="D490" s="93" t="s">
        <v>26</v>
      </c>
      <c r="E490" s="95" t="s">
        <v>1316</v>
      </c>
      <c r="F490" s="95" t="s">
        <v>1318</v>
      </c>
      <c r="G490" s="115" t="s">
        <v>1319</v>
      </c>
      <c r="H490" s="115" t="s">
        <v>1054</v>
      </c>
      <c r="I490" s="90" t="s">
        <v>1050</v>
      </c>
      <c r="J490" s="90">
        <v>2</v>
      </c>
      <c r="K490" s="116">
        <v>43040</v>
      </c>
      <c r="L490" s="116">
        <v>43311</v>
      </c>
      <c r="M490" s="117">
        <f t="shared" si="179"/>
        <v>38.714285714285715</v>
      </c>
      <c r="N490" s="79" t="s">
        <v>1038</v>
      </c>
      <c r="O490" s="85">
        <v>2</v>
      </c>
      <c r="P490" s="79" t="s">
        <v>2619</v>
      </c>
      <c r="Q490" s="88">
        <f t="shared" si="168"/>
        <v>100</v>
      </c>
      <c r="R490" s="89">
        <f t="shared" si="169"/>
        <v>38.714285714285715</v>
      </c>
      <c r="S490" s="89">
        <f t="shared" si="170"/>
        <v>38.714285714285715</v>
      </c>
      <c r="T490" s="89">
        <f t="shared" si="171"/>
        <v>38.714285714285715</v>
      </c>
      <c r="U490" s="90" t="str">
        <f t="shared" si="174"/>
        <v>NO</v>
      </c>
      <c r="V490" s="91" t="str">
        <f t="shared" si="172"/>
        <v>CUMPLIDO</v>
      </c>
      <c r="W490" s="91" t="str">
        <f t="shared" si="180"/>
        <v>VENCIDO</v>
      </c>
      <c r="X490" s="92" t="s">
        <v>500</v>
      </c>
      <c r="Y490" s="92" t="s">
        <v>327</v>
      </c>
      <c r="Z490" s="92">
        <f t="shared" si="181"/>
        <v>1</v>
      </c>
      <c r="AA490" s="92" t="str">
        <f t="shared" si="167"/>
        <v>H115R14 - 1</v>
      </c>
      <c r="AB490" s="60">
        <f t="shared" si="176"/>
        <v>5</v>
      </c>
      <c r="AC490" s="60">
        <f t="shared" si="177"/>
        <v>1</v>
      </c>
      <c r="AD490" s="60" t="str">
        <f t="shared" si="175"/>
        <v>H115R14.</v>
      </c>
      <c r="AE490" s="60" t="str">
        <f t="shared" si="178"/>
        <v>H115R14</v>
      </c>
      <c r="AF490" s="68"/>
      <c r="AG490" s="68"/>
      <c r="AH490" s="68"/>
      <c r="AI490" s="15"/>
      <c r="AJ490" s="15"/>
      <c r="AK490" s="15"/>
      <c r="AL490" s="15"/>
      <c r="AM490" s="15"/>
      <c r="AN490" s="15"/>
      <c r="AO490" s="15"/>
    </row>
    <row r="491" spans="1:41" s="2" customFormat="1" ht="150.75" customHeight="1" x14ac:dyDescent="0.2">
      <c r="A491" s="79"/>
      <c r="B491" s="90">
        <v>490</v>
      </c>
      <c r="C491" s="109"/>
      <c r="D491" s="93" t="s">
        <v>26</v>
      </c>
      <c r="E491" s="95" t="s">
        <v>1317</v>
      </c>
      <c r="F491" s="95" t="s">
        <v>1318</v>
      </c>
      <c r="G491" s="115" t="s">
        <v>1898</v>
      </c>
      <c r="H491" s="115" t="s">
        <v>1320</v>
      </c>
      <c r="I491" s="90" t="s">
        <v>1321</v>
      </c>
      <c r="J491" s="90">
        <v>2</v>
      </c>
      <c r="K491" s="116">
        <v>43040</v>
      </c>
      <c r="L491" s="116">
        <v>43281</v>
      </c>
      <c r="M491" s="117">
        <f t="shared" si="179"/>
        <v>34.428571428571431</v>
      </c>
      <c r="N491" s="79" t="s">
        <v>1236</v>
      </c>
      <c r="O491" s="85">
        <v>1</v>
      </c>
      <c r="P491" s="79"/>
      <c r="Q491" s="88">
        <f t="shared" si="168"/>
        <v>50</v>
      </c>
      <c r="R491" s="89">
        <f t="shared" si="169"/>
        <v>17.214285714285715</v>
      </c>
      <c r="S491" s="89">
        <f t="shared" si="170"/>
        <v>17.214285714285715</v>
      </c>
      <c r="T491" s="89">
        <f t="shared" si="171"/>
        <v>34.428571428571431</v>
      </c>
      <c r="U491" s="90" t="str">
        <f t="shared" si="174"/>
        <v>NO</v>
      </c>
      <c r="V491" s="91" t="str">
        <f t="shared" si="172"/>
        <v>VENCIDO</v>
      </c>
      <c r="W491" s="91" t="str">
        <f t="shared" si="180"/>
        <v/>
      </c>
      <c r="X491" s="92" t="s">
        <v>500</v>
      </c>
      <c r="Y491" s="92" t="s">
        <v>327</v>
      </c>
      <c r="Z491" s="92">
        <f t="shared" si="181"/>
        <v>2</v>
      </c>
      <c r="AA491" s="92" t="str">
        <f t="shared" si="167"/>
        <v>H115R14 - 2</v>
      </c>
      <c r="AB491" s="60">
        <f t="shared" si="176"/>
        <v>1</v>
      </c>
      <c r="AC491" s="60">
        <f t="shared" si="177"/>
        <v>1</v>
      </c>
      <c r="AD491" s="60" t="str">
        <f t="shared" si="175"/>
        <v>H115R14.</v>
      </c>
      <c r="AE491" s="60" t="str">
        <f t="shared" si="178"/>
        <v>H115R14</v>
      </c>
      <c r="AF491" s="68"/>
      <c r="AG491" s="68"/>
      <c r="AH491" s="68"/>
      <c r="AI491" s="15"/>
      <c r="AJ491" s="15"/>
      <c r="AK491" s="15"/>
      <c r="AL491" s="15"/>
      <c r="AM491" s="15"/>
      <c r="AN491" s="15"/>
      <c r="AO491" s="15"/>
    </row>
    <row r="492" spans="1:41" s="2" customFormat="1" ht="249.95" customHeight="1" x14ac:dyDescent="0.2">
      <c r="A492" s="79">
        <v>435</v>
      </c>
      <c r="B492" s="90">
        <v>491</v>
      </c>
      <c r="C492" s="109" t="s">
        <v>2528</v>
      </c>
      <c r="D492" s="93" t="s">
        <v>26</v>
      </c>
      <c r="E492" s="95" t="s">
        <v>1325</v>
      </c>
      <c r="F492" s="95" t="s">
        <v>127</v>
      </c>
      <c r="G492" s="115" t="s">
        <v>1322</v>
      </c>
      <c r="H492" s="115" t="s">
        <v>1323</v>
      </c>
      <c r="I492" s="90" t="s">
        <v>1324</v>
      </c>
      <c r="J492" s="90">
        <v>2</v>
      </c>
      <c r="K492" s="116">
        <v>43040</v>
      </c>
      <c r="L492" s="116">
        <v>43403</v>
      </c>
      <c r="M492" s="117">
        <f t="shared" si="179"/>
        <v>51.857142857142854</v>
      </c>
      <c r="N492" s="79" t="s">
        <v>1236</v>
      </c>
      <c r="O492" s="85">
        <v>0</v>
      </c>
      <c r="P492" s="79"/>
      <c r="Q492" s="88">
        <f t="shared" si="168"/>
        <v>0</v>
      </c>
      <c r="R492" s="89">
        <f t="shared" si="169"/>
        <v>0</v>
      </c>
      <c r="S492" s="89">
        <f t="shared" si="170"/>
        <v>0</v>
      </c>
      <c r="T492" s="89">
        <f t="shared" si="171"/>
        <v>51.857142857142854</v>
      </c>
      <c r="U492" s="90" t="str">
        <f t="shared" si="174"/>
        <v>NO</v>
      </c>
      <c r="V492" s="91" t="str">
        <f t="shared" si="172"/>
        <v>VENCIDO</v>
      </c>
      <c r="W492" s="91" t="str">
        <f t="shared" si="180"/>
        <v>VENCIDO</v>
      </c>
      <c r="X492" s="92" t="s">
        <v>500</v>
      </c>
      <c r="Y492" s="92" t="s">
        <v>328</v>
      </c>
      <c r="Z492" s="92">
        <f t="shared" si="181"/>
        <v>1</v>
      </c>
      <c r="AA492" s="92" t="str">
        <f t="shared" si="167"/>
        <v>H116R14 - 1</v>
      </c>
      <c r="AB492" s="60">
        <f t="shared" si="176"/>
        <v>1</v>
      </c>
      <c r="AC492" s="60">
        <f t="shared" si="177"/>
        <v>1</v>
      </c>
      <c r="AD492" s="60" t="str">
        <f t="shared" si="175"/>
        <v>H116R14.</v>
      </c>
      <c r="AE492" s="60" t="str">
        <f t="shared" si="178"/>
        <v>H116R14</v>
      </c>
      <c r="AF492" s="68"/>
      <c r="AG492" s="68"/>
      <c r="AH492" s="68"/>
      <c r="AI492" s="15"/>
      <c r="AJ492" s="15"/>
      <c r="AK492" s="15"/>
      <c r="AL492" s="15"/>
      <c r="AM492" s="15"/>
      <c r="AN492" s="15"/>
      <c r="AO492" s="15"/>
    </row>
    <row r="493" spans="1:41" s="2" customFormat="1" ht="160.5" customHeight="1" x14ac:dyDescent="0.2">
      <c r="A493" s="79">
        <v>436</v>
      </c>
      <c r="B493" s="90">
        <v>492</v>
      </c>
      <c r="C493" s="109" t="s">
        <v>2528</v>
      </c>
      <c r="D493" s="93" t="s">
        <v>126</v>
      </c>
      <c r="E493" s="95" t="s">
        <v>1058</v>
      </c>
      <c r="F493" s="95" t="s">
        <v>127</v>
      </c>
      <c r="G493" s="115" t="s">
        <v>1055</v>
      </c>
      <c r="H493" s="115" t="s">
        <v>1056</v>
      </c>
      <c r="I493" s="90" t="s">
        <v>1057</v>
      </c>
      <c r="J493" s="90">
        <v>1</v>
      </c>
      <c r="K493" s="116">
        <v>43040</v>
      </c>
      <c r="L493" s="116">
        <v>43099</v>
      </c>
      <c r="M493" s="117">
        <f t="shared" si="179"/>
        <v>8.4285714285714288</v>
      </c>
      <c r="N493" s="79" t="s">
        <v>1038</v>
      </c>
      <c r="O493" s="79">
        <v>1</v>
      </c>
      <c r="P493" s="79"/>
      <c r="Q493" s="88">
        <f t="shared" si="168"/>
        <v>100</v>
      </c>
      <c r="R493" s="89">
        <f t="shared" si="169"/>
        <v>8.4285714285714288</v>
      </c>
      <c r="S493" s="89">
        <f t="shared" si="170"/>
        <v>8.4285714285714288</v>
      </c>
      <c r="T493" s="89">
        <f t="shared" si="171"/>
        <v>8.4285714285714288</v>
      </c>
      <c r="U493" s="90" t="str">
        <f t="shared" si="174"/>
        <v>SI</v>
      </c>
      <c r="V493" s="91" t="str">
        <f t="shared" si="172"/>
        <v>CUMPLIDO</v>
      </c>
      <c r="W493" s="91" t="str">
        <f t="shared" si="180"/>
        <v>CUMPLIDO</v>
      </c>
      <c r="X493" s="92" t="s">
        <v>500</v>
      </c>
      <c r="Y493" s="92" t="s">
        <v>329</v>
      </c>
      <c r="Z493" s="92">
        <f t="shared" si="181"/>
        <v>1</v>
      </c>
      <c r="AA493" s="92" t="str">
        <f t="shared" si="167"/>
        <v>H117R14 - 1</v>
      </c>
      <c r="AB493" s="60">
        <f t="shared" si="176"/>
        <v>5</v>
      </c>
      <c r="AC493" s="60">
        <f t="shared" si="177"/>
        <v>5</v>
      </c>
      <c r="AD493" s="60" t="str">
        <f t="shared" si="175"/>
        <v>H117R14.</v>
      </c>
      <c r="AE493" s="60" t="str">
        <f t="shared" si="178"/>
        <v>H117R14</v>
      </c>
      <c r="AF493" s="68"/>
      <c r="AG493" s="68"/>
      <c r="AH493" s="68"/>
      <c r="AI493" s="15"/>
      <c r="AJ493" s="15"/>
      <c r="AK493" s="15"/>
      <c r="AL493" s="15"/>
      <c r="AM493" s="15"/>
      <c r="AN493" s="15"/>
      <c r="AO493" s="15"/>
    </row>
    <row r="494" spans="1:41" s="2" customFormat="1" ht="249.95" customHeight="1" x14ac:dyDescent="0.2">
      <c r="A494" s="79">
        <v>437</v>
      </c>
      <c r="B494" s="90">
        <v>493</v>
      </c>
      <c r="C494" s="109" t="s">
        <v>2528</v>
      </c>
      <c r="D494" s="93" t="s">
        <v>126</v>
      </c>
      <c r="E494" s="95" t="s">
        <v>1059</v>
      </c>
      <c r="F494" s="95" t="s">
        <v>127</v>
      </c>
      <c r="G494" s="115" t="s">
        <v>1326</v>
      </c>
      <c r="H494" s="115" t="s">
        <v>1327</v>
      </c>
      <c r="I494" s="90" t="s">
        <v>1328</v>
      </c>
      <c r="J494" s="90">
        <v>3</v>
      </c>
      <c r="K494" s="116">
        <v>43040</v>
      </c>
      <c r="L494" s="116">
        <v>43403</v>
      </c>
      <c r="M494" s="117">
        <f t="shared" si="179"/>
        <v>51.857142857142854</v>
      </c>
      <c r="N494" s="79" t="s">
        <v>1236</v>
      </c>
      <c r="O494" s="85">
        <v>0</v>
      </c>
      <c r="P494" s="79"/>
      <c r="Q494" s="88">
        <f t="shared" si="168"/>
        <v>0</v>
      </c>
      <c r="R494" s="89">
        <f t="shared" si="169"/>
        <v>0</v>
      </c>
      <c r="S494" s="89">
        <f t="shared" si="170"/>
        <v>0</v>
      </c>
      <c r="T494" s="89">
        <f t="shared" si="171"/>
        <v>51.857142857142854</v>
      </c>
      <c r="U494" s="90" t="str">
        <f t="shared" si="174"/>
        <v>NO</v>
      </c>
      <c r="V494" s="91" t="str">
        <f t="shared" si="172"/>
        <v>VENCIDO</v>
      </c>
      <c r="W494" s="91" t="str">
        <f t="shared" si="180"/>
        <v>VENCIDO</v>
      </c>
      <c r="X494" s="92" t="s">
        <v>500</v>
      </c>
      <c r="Y494" s="92" t="s">
        <v>330</v>
      </c>
      <c r="Z494" s="92">
        <f t="shared" si="181"/>
        <v>1</v>
      </c>
      <c r="AA494" s="92" t="str">
        <f t="shared" si="167"/>
        <v>H118R14 - 1</v>
      </c>
      <c r="AB494" s="60">
        <f t="shared" si="176"/>
        <v>1</v>
      </c>
      <c r="AC494" s="60">
        <f t="shared" si="177"/>
        <v>1</v>
      </c>
      <c r="AD494" s="60" t="str">
        <f t="shared" si="175"/>
        <v>H118R14.</v>
      </c>
      <c r="AE494" s="60" t="str">
        <f t="shared" si="178"/>
        <v>H118R14</v>
      </c>
      <c r="AF494" s="68"/>
      <c r="AG494" s="68"/>
      <c r="AH494" s="68"/>
      <c r="AI494" s="15"/>
      <c r="AJ494" s="15"/>
      <c r="AK494" s="15"/>
      <c r="AL494" s="15"/>
      <c r="AM494" s="15"/>
      <c r="AN494" s="15"/>
      <c r="AO494" s="15"/>
    </row>
    <row r="495" spans="1:41" s="2" customFormat="1" ht="249.95" customHeight="1" x14ac:dyDescent="0.2">
      <c r="A495" s="79">
        <v>438</v>
      </c>
      <c r="B495" s="90">
        <v>494</v>
      </c>
      <c r="C495" s="109" t="s">
        <v>2528</v>
      </c>
      <c r="D495" s="93" t="s">
        <v>26</v>
      </c>
      <c r="E495" s="95" t="s">
        <v>1062</v>
      </c>
      <c r="F495" s="95" t="s">
        <v>128</v>
      </c>
      <c r="G495" s="115" t="s">
        <v>1061</v>
      </c>
      <c r="H495" s="115" t="s">
        <v>2551</v>
      </c>
      <c r="I495" s="90" t="s">
        <v>1060</v>
      </c>
      <c r="J495" s="90">
        <v>3</v>
      </c>
      <c r="K495" s="116">
        <v>43040</v>
      </c>
      <c r="L495" s="116">
        <v>43403</v>
      </c>
      <c r="M495" s="117">
        <f t="shared" si="179"/>
        <v>51.857142857142854</v>
      </c>
      <c r="N495" s="79" t="s">
        <v>1038</v>
      </c>
      <c r="O495" s="85">
        <v>0.4</v>
      </c>
      <c r="P495" s="79"/>
      <c r="Q495" s="88">
        <f t="shared" si="168"/>
        <v>13.333333333333334</v>
      </c>
      <c r="R495" s="89">
        <f t="shared" si="169"/>
        <v>6.9142857142857146</v>
      </c>
      <c r="S495" s="89">
        <f t="shared" si="170"/>
        <v>6.9142857142857146</v>
      </c>
      <c r="T495" s="89">
        <f t="shared" si="171"/>
        <v>51.857142857142854</v>
      </c>
      <c r="U495" s="90" t="str">
        <f t="shared" si="174"/>
        <v>NO</v>
      </c>
      <c r="V495" s="91" t="str">
        <f t="shared" si="172"/>
        <v>VENCIDO</v>
      </c>
      <c r="W495" s="91" t="str">
        <f t="shared" si="180"/>
        <v>VENCIDO</v>
      </c>
      <c r="X495" s="92" t="s">
        <v>500</v>
      </c>
      <c r="Y495" s="92" t="s">
        <v>331</v>
      </c>
      <c r="Z495" s="92">
        <f t="shared" si="181"/>
        <v>1</v>
      </c>
      <c r="AA495" s="92" t="str">
        <f t="shared" si="167"/>
        <v>H119R14 - 1</v>
      </c>
      <c r="AB495" s="60">
        <f t="shared" si="176"/>
        <v>1</v>
      </c>
      <c r="AC495" s="60">
        <f t="shared" si="177"/>
        <v>1</v>
      </c>
      <c r="AD495" s="60" t="str">
        <f t="shared" si="175"/>
        <v>H119R14.</v>
      </c>
      <c r="AE495" s="60" t="str">
        <f t="shared" si="178"/>
        <v>H119R14</v>
      </c>
      <c r="AF495" s="68"/>
      <c r="AG495" s="68"/>
      <c r="AH495" s="68"/>
      <c r="AI495" s="15"/>
      <c r="AJ495" s="15"/>
      <c r="AK495" s="15"/>
      <c r="AL495" s="15"/>
      <c r="AM495" s="15"/>
      <c r="AN495" s="15"/>
      <c r="AO495" s="15"/>
    </row>
    <row r="496" spans="1:41" s="2" customFormat="1" ht="249.95" customHeight="1" x14ac:dyDescent="0.2">
      <c r="A496" s="79">
        <v>439</v>
      </c>
      <c r="B496" s="90">
        <v>495</v>
      </c>
      <c r="C496" s="109" t="s">
        <v>2527</v>
      </c>
      <c r="D496" s="93" t="s">
        <v>26</v>
      </c>
      <c r="E496" s="95" t="s">
        <v>1329</v>
      </c>
      <c r="F496" s="95" t="s">
        <v>129</v>
      </c>
      <c r="G496" s="115" t="s">
        <v>1330</v>
      </c>
      <c r="H496" s="115" t="s">
        <v>1331</v>
      </c>
      <c r="I496" s="90" t="s">
        <v>1324</v>
      </c>
      <c r="J496" s="90">
        <v>2</v>
      </c>
      <c r="K496" s="116">
        <v>43040</v>
      </c>
      <c r="L496" s="116">
        <v>43403</v>
      </c>
      <c r="M496" s="117">
        <f t="shared" si="179"/>
        <v>51.857142857142854</v>
      </c>
      <c r="N496" s="79" t="s">
        <v>1236</v>
      </c>
      <c r="O496" s="85">
        <v>0</v>
      </c>
      <c r="P496" s="79"/>
      <c r="Q496" s="88">
        <f t="shared" si="168"/>
        <v>0</v>
      </c>
      <c r="R496" s="89">
        <f t="shared" si="169"/>
        <v>0</v>
      </c>
      <c r="S496" s="89">
        <f t="shared" si="170"/>
        <v>0</v>
      </c>
      <c r="T496" s="89">
        <f t="shared" si="171"/>
        <v>51.857142857142854</v>
      </c>
      <c r="U496" s="90" t="str">
        <f t="shared" si="174"/>
        <v>NO</v>
      </c>
      <c r="V496" s="91" t="str">
        <f t="shared" si="172"/>
        <v>VENCIDO</v>
      </c>
      <c r="W496" s="91" t="str">
        <f t="shared" si="180"/>
        <v>VENCIDO</v>
      </c>
      <c r="X496" s="92" t="s">
        <v>500</v>
      </c>
      <c r="Y496" s="92" t="s">
        <v>332</v>
      </c>
      <c r="Z496" s="92">
        <f t="shared" si="181"/>
        <v>1</v>
      </c>
      <c r="AA496" s="92" t="str">
        <f t="shared" si="167"/>
        <v>H120R14 - 1</v>
      </c>
      <c r="AB496" s="60">
        <f t="shared" si="176"/>
        <v>1</v>
      </c>
      <c r="AC496" s="60">
        <f t="shared" si="177"/>
        <v>1</v>
      </c>
      <c r="AD496" s="60" t="str">
        <f t="shared" si="175"/>
        <v>H120R14.</v>
      </c>
      <c r="AE496" s="60" t="str">
        <f t="shared" si="178"/>
        <v>H120R14</v>
      </c>
      <c r="AF496" s="68"/>
      <c r="AG496" s="68"/>
      <c r="AH496" s="68"/>
      <c r="AI496" s="15"/>
      <c r="AJ496" s="15"/>
      <c r="AK496" s="15"/>
      <c r="AL496" s="15"/>
      <c r="AM496" s="15"/>
      <c r="AN496" s="15"/>
      <c r="AO496" s="15"/>
    </row>
    <row r="497" spans="1:41" s="2" customFormat="1" ht="249.95" customHeight="1" x14ac:dyDescent="0.2">
      <c r="A497" s="79">
        <v>440</v>
      </c>
      <c r="B497" s="90">
        <v>496</v>
      </c>
      <c r="C497" s="109" t="s">
        <v>2527</v>
      </c>
      <c r="D497" s="93" t="s">
        <v>26</v>
      </c>
      <c r="E497" s="95" t="s">
        <v>1280</v>
      </c>
      <c r="F497" s="95" t="s">
        <v>1279</v>
      </c>
      <c r="G497" s="115" t="s">
        <v>1276</v>
      </c>
      <c r="H497" s="115" t="s">
        <v>1277</v>
      </c>
      <c r="I497" s="90" t="s">
        <v>1278</v>
      </c>
      <c r="J497" s="90">
        <v>1</v>
      </c>
      <c r="K497" s="116">
        <v>43040</v>
      </c>
      <c r="L497" s="116">
        <v>43281</v>
      </c>
      <c r="M497" s="117">
        <f t="shared" si="179"/>
        <v>34.428571428571431</v>
      </c>
      <c r="N497" s="79" t="s">
        <v>1236</v>
      </c>
      <c r="O497" s="85">
        <v>0</v>
      </c>
      <c r="P497" s="79"/>
      <c r="Q497" s="88">
        <f t="shared" si="168"/>
        <v>0</v>
      </c>
      <c r="R497" s="89">
        <f t="shared" si="169"/>
        <v>0</v>
      </c>
      <c r="S497" s="89">
        <f t="shared" si="170"/>
        <v>0</v>
      </c>
      <c r="T497" s="89">
        <f t="shared" si="171"/>
        <v>34.428571428571431</v>
      </c>
      <c r="U497" s="90" t="str">
        <f t="shared" si="174"/>
        <v>NO</v>
      </c>
      <c r="V497" s="91" t="str">
        <f t="shared" si="172"/>
        <v>VENCIDO</v>
      </c>
      <c r="W497" s="91" t="str">
        <f t="shared" si="180"/>
        <v>VENCIDO</v>
      </c>
      <c r="X497" s="92" t="s">
        <v>500</v>
      </c>
      <c r="Y497" s="92" t="s">
        <v>2048</v>
      </c>
      <c r="Z497" s="92">
        <f t="shared" si="181"/>
        <v>1</v>
      </c>
      <c r="AA497" s="92" t="str">
        <f t="shared" si="167"/>
        <v>H121R14 - 1</v>
      </c>
      <c r="AB497" s="60">
        <f t="shared" si="176"/>
        <v>1</v>
      </c>
      <c r="AC497" s="60">
        <f t="shared" si="177"/>
        <v>1</v>
      </c>
      <c r="AD497" s="60" t="str">
        <f t="shared" si="175"/>
        <v>H121R14.</v>
      </c>
      <c r="AE497" s="60" t="str">
        <f t="shared" si="178"/>
        <v>H121R14</v>
      </c>
      <c r="AF497" s="68"/>
      <c r="AG497" s="68"/>
      <c r="AH497" s="68"/>
      <c r="AI497" s="15"/>
      <c r="AJ497" s="15"/>
      <c r="AK497" s="15"/>
      <c r="AL497" s="15"/>
      <c r="AM497" s="15"/>
      <c r="AN497" s="15"/>
      <c r="AO497" s="15"/>
    </row>
    <row r="498" spans="1:41" s="2" customFormat="1" ht="122.25" customHeight="1" x14ac:dyDescent="0.2">
      <c r="A498" s="79">
        <v>441</v>
      </c>
      <c r="B498" s="90">
        <v>497</v>
      </c>
      <c r="C498" s="124" t="s">
        <v>2528</v>
      </c>
      <c r="D498" s="93" t="s">
        <v>26</v>
      </c>
      <c r="E498" s="95" t="s">
        <v>2869</v>
      </c>
      <c r="F498" s="95" t="s">
        <v>1279</v>
      </c>
      <c r="G498" s="115" t="s">
        <v>1969</v>
      </c>
      <c r="H498" s="115" t="s">
        <v>1970</v>
      </c>
      <c r="I498" s="90" t="s">
        <v>1927</v>
      </c>
      <c r="J498" s="90">
        <v>1</v>
      </c>
      <c r="K498" s="116">
        <v>43040</v>
      </c>
      <c r="L498" s="116">
        <v>43159</v>
      </c>
      <c r="M498" s="117">
        <f t="shared" si="179"/>
        <v>17</v>
      </c>
      <c r="N498" s="90" t="s">
        <v>1236</v>
      </c>
      <c r="O498" s="85">
        <v>0</v>
      </c>
      <c r="P498" s="90"/>
      <c r="Q498" s="88">
        <f t="shared" si="168"/>
        <v>0</v>
      </c>
      <c r="R498" s="89">
        <f t="shared" si="169"/>
        <v>0</v>
      </c>
      <c r="S498" s="89">
        <f t="shared" si="170"/>
        <v>0</v>
      </c>
      <c r="T498" s="89">
        <f t="shared" si="171"/>
        <v>17</v>
      </c>
      <c r="U498" s="90" t="str">
        <f t="shared" si="174"/>
        <v>NO</v>
      </c>
      <c r="V498" s="91" t="str">
        <f t="shared" si="172"/>
        <v>VENCIDO</v>
      </c>
      <c r="W498" s="91" t="str">
        <f t="shared" si="180"/>
        <v>VENCIDO</v>
      </c>
      <c r="X498" s="92" t="s">
        <v>500</v>
      </c>
      <c r="Y498" s="92" t="s">
        <v>333</v>
      </c>
      <c r="Z498" s="92">
        <f t="shared" si="181"/>
        <v>1</v>
      </c>
      <c r="AA498" s="92" t="str">
        <f t="shared" ref="AA498:AA549" si="182">CONCATENATE(Y498," - ",Z498)</f>
        <v>H122R14 - 1</v>
      </c>
      <c r="AB498" s="60">
        <f t="shared" si="176"/>
        <v>1</v>
      </c>
      <c r="AC498" s="60">
        <f t="shared" si="177"/>
        <v>1</v>
      </c>
      <c r="AD498" s="60" t="str">
        <f t="shared" si="175"/>
        <v>H122R14.</v>
      </c>
      <c r="AE498" s="60" t="str">
        <f t="shared" si="178"/>
        <v>H122R14</v>
      </c>
      <c r="AF498" s="69"/>
      <c r="AG498" s="69"/>
      <c r="AH498" s="69"/>
    </row>
    <row r="499" spans="1:41" s="2" customFormat="1" ht="119.25" customHeight="1" x14ac:dyDescent="0.2">
      <c r="A499" s="79">
        <v>442</v>
      </c>
      <c r="B499" s="90">
        <v>498</v>
      </c>
      <c r="C499" s="109" t="s">
        <v>2527</v>
      </c>
      <c r="D499" s="93" t="s">
        <v>131</v>
      </c>
      <c r="E499" s="95" t="s">
        <v>1142</v>
      </c>
      <c r="F499" s="95" t="s">
        <v>1063</v>
      </c>
      <c r="G499" s="115" t="s">
        <v>1899</v>
      </c>
      <c r="H499" s="115" t="s">
        <v>1044</v>
      </c>
      <c r="I499" s="90" t="s">
        <v>61</v>
      </c>
      <c r="J499" s="90">
        <v>4</v>
      </c>
      <c r="K499" s="116">
        <v>43040</v>
      </c>
      <c r="L499" s="116">
        <v>43403</v>
      </c>
      <c r="M499" s="117">
        <f t="shared" si="179"/>
        <v>51.857142857142854</v>
      </c>
      <c r="N499" s="79" t="s">
        <v>1038</v>
      </c>
      <c r="O499" s="85">
        <v>4</v>
      </c>
      <c r="P499" s="79" t="s">
        <v>2630</v>
      </c>
      <c r="Q499" s="88">
        <f t="shared" si="168"/>
        <v>100</v>
      </c>
      <c r="R499" s="89">
        <f t="shared" si="169"/>
        <v>51.857142857142854</v>
      </c>
      <c r="S499" s="89">
        <f t="shared" si="170"/>
        <v>51.857142857142854</v>
      </c>
      <c r="T499" s="89">
        <f t="shared" si="171"/>
        <v>51.857142857142854</v>
      </c>
      <c r="U499" s="90" t="str">
        <f t="shared" si="174"/>
        <v>NO</v>
      </c>
      <c r="V499" s="91" t="str">
        <f t="shared" si="172"/>
        <v>CUMPLIDO</v>
      </c>
      <c r="W499" s="91" t="str">
        <f t="shared" si="180"/>
        <v>VENCIDO</v>
      </c>
      <c r="X499" s="92" t="s">
        <v>500</v>
      </c>
      <c r="Y499" s="92" t="s">
        <v>334</v>
      </c>
      <c r="Z499" s="92">
        <f t="shared" si="181"/>
        <v>1</v>
      </c>
      <c r="AA499" s="92" t="str">
        <f t="shared" si="182"/>
        <v>H123R14 - 1</v>
      </c>
      <c r="AB499" s="60">
        <f t="shared" si="176"/>
        <v>5</v>
      </c>
      <c r="AC499" s="60">
        <f t="shared" si="177"/>
        <v>1</v>
      </c>
      <c r="AD499" s="60" t="str">
        <f t="shared" si="175"/>
        <v>H123R14.</v>
      </c>
      <c r="AE499" s="60" t="str">
        <f t="shared" si="178"/>
        <v>H123R14</v>
      </c>
      <c r="AF499" s="68"/>
      <c r="AG499" s="68"/>
      <c r="AH499" s="68"/>
      <c r="AI499" s="15"/>
      <c r="AJ499" s="15"/>
      <c r="AK499" s="15"/>
      <c r="AL499" s="15"/>
      <c r="AM499" s="15"/>
      <c r="AN499" s="15"/>
      <c r="AO499" s="15"/>
    </row>
    <row r="500" spans="1:41" s="2" customFormat="1" ht="107.25" customHeight="1" x14ac:dyDescent="0.2">
      <c r="A500" s="79"/>
      <c r="B500" s="90">
        <v>499</v>
      </c>
      <c r="C500" s="109"/>
      <c r="D500" s="93" t="s">
        <v>131</v>
      </c>
      <c r="E500" s="95" t="s">
        <v>1143</v>
      </c>
      <c r="F500" s="95" t="s">
        <v>1063</v>
      </c>
      <c r="G500" s="115" t="s">
        <v>1900</v>
      </c>
      <c r="H500" s="115" t="s">
        <v>1144</v>
      </c>
      <c r="I500" s="90" t="s">
        <v>1122</v>
      </c>
      <c r="J500" s="90">
        <v>2</v>
      </c>
      <c r="K500" s="116">
        <v>43040</v>
      </c>
      <c r="L500" s="116">
        <v>43403</v>
      </c>
      <c r="M500" s="117">
        <f t="shared" si="179"/>
        <v>51.857142857142854</v>
      </c>
      <c r="N500" s="79" t="s">
        <v>1104</v>
      </c>
      <c r="O500" s="85">
        <v>1.85</v>
      </c>
      <c r="P500" s="79"/>
      <c r="Q500" s="88">
        <f t="shared" si="168"/>
        <v>92.5</v>
      </c>
      <c r="R500" s="89">
        <f t="shared" si="169"/>
        <v>47.967857142857135</v>
      </c>
      <c r="S500" s="89">
        <f t="shared" si="170"/>
        <v>47.967857142857135</v>
      </c>
      <c r="T500" s="89">
        <f t="shared" si="171"/>
        <v>51.857142857142854</v>
      </c>
      <c r="U500" s="90" t="str">
        <f t="shared" si="174"/>
        <v>NO</v>
      </c>
      <c r="V500" s="91" t="str">
        <f t="shared" si="172"/>
        <v>VENCIDO</v>
      </c>
      <c r="W500" s="91" t="str">
        <f t="shared" si="180"/>
        <v/>
      </c>
      <c r="X500" s="92" t="s">
        <v>500</v>
      </c>
      <c r="Y500" s="92" t="s">
        <v>334</v>
      </c>
      <c r="Z500" s="92">
        <f t="shared" si="181"/>
        <v>2</v>
      </c>
      <c r="AA500" s="92" t="str">
        <f t="shared" si="182"/>
        <v>H123R14 - 2</v>
      </c>
      <c r="AB500" s="60">
        <f t="shared" si="176"/>
        <v>1</v>
      </c>
      <c r="AC500" s="60">
        <f t="shared" si="177"/>
        <v>1</v>
      </c>
      <c r="AD500" s="60" t="str">
        <f t="shared" si="175"/>
        <v>H123R14.</v>
      </c>
      <c r="AE500" s="60" t="str">
        <f t="shared" si="178"/>
        <v>H123R14</v>
      </c>
      <c r="AF500" s="68"/>
      <c r="AG500" s="68"/>
      <c r="AH500" s="68"/>
      <c r="AI500" s="15"/>
      <c r="AJ500" s="15"/>
      <c r="AK500" s="15"/>
      <c r="AL500" s="15"/>
      <c r="AM500" s="15"/>
      <c r="AN500" s="15"/>
      <c r="AO500" s="15"/>
    </row>
    <row r="501" spans="1:41" s="2" customFormat="1" ht="122.25" customHeight="1" x14ac:dyDescent="0.2">
      <c r="A501" s="79"/>
      <c r="B501" s="90">
        <v>500</v>
      </c>
      <c r="C501" s="109"/>
      <c r="D501" s="93" t="s">
        <v>131</v>
      </c>
      <c r="E501" s="95" t="s">
        <v>1281</v>
      </c>
      <c r="F501" s="95" t="s">
        <v>1063</v>
      </c>
      <c r="G501" s="115" t="s">
        <v>1901</v>
      </c>
      <c r="H501" s="115" t="s">
        <v>1282</v>
      </c>
      <c r="I501" s="90" t="s">
        <v>485</v>
      </c>
      <c r="J501" s="90">
        <v>2</v>
      </c>
      <c r="K501" s="116">
        <v>43040</v>
      </c>
      <c r="L501" s="116">
        <v>43403</v>
      </c>
      <c r="M501" s="117">
        <f t="shared" si="179"/>
        <v>51.857142857142854</v>
      </c>
      <c r="N501" s="79" t="s">
        <v>1236</v>
      </c>
      <c r="O501" s="85">
        <v>1</v>
      </c>
      <c r="P501" s="79"/>
      <c r="Q501" s="88">
        <f t="shared" si="168"/>
        <v>50</v>
      </c>
      <c r="R501" s="89">
        <f t="shared" si="169"/>
        <v>25.928571428571427</v>
      </c>
      <c r="S501" s="89">
        <f t="shared" si="170"/>
        <v>25.928571428571427</v>
      </c>
      <c r="T501" s="89">
        <f t="shared" si="171"/>
        <v>51.857142857142854</v>
      </c>
      <c r="U501" s="90" t="str">
        <f t="shared" si="174"/>
        <v>NO</v>
      </c>
      <c r="V501" s="91" t="str">
        <f t="shared" si="172"/>
        <v>VENCIDO</v>
      </c>
      <c r="W501" s="91" t="str">
        <f t="shared" si="180"/>
        <v/>
      </c>
      <c r="X501" s="92" t="s">
        <v>500</v>
      </c>
      <c r="Y501" s="92" t="s">
        <v>334</v>
      </c>
      <c r="Z501" s="92">
        <f t="shared" si="181"/>
        <v>3</v>
      </c>
      <c r="AA501" s="92" t="str">
        <f t="shared" si="182"/>
        <v>H123R14 - 3</v>
      </c>
      <c r="AB501" s="60">
        <f t="shared" si="176"/>
        <v>1</v>
      </c>
      <c r="AC501" s="60">
        <f t="shared" si="177"/>
        <v>1</v>
      </c>
      <c r="AD501" s="60" t="str">
        <f t="shared" si="175"/>
        <v>H123R14.</v>
      </c>
      <c r="AE501" s="60" t="str">
        <f t="shared" si="178"/>
        <v>H123R14</v>
      </c>
      <c r="AF501" s="68"/>
      <c r="AG501" s="68"/>
      <c r="AH501" s="68"/>
      <c r="AI501" s="15"/>
      <c r="AJ501" s="15"/>
      <c r="AK501" s="15"/>
      <c r="AL501" s="15"/>
      <c r="AM501" s="15"/>
      <c r="AN501" s="15"/>
      <c r="AO501" s="15"/>
    </row>
    <row r="502" spans="1:41" s="2" customFormat="1" ht="249.95" customHeight="1" x14ac:dyDescent="0.2">
      <c r="A502" s="79">
        <v>443</v>
      </c>
      <c r="B502" s="90">
        <v>501</v>
      </c>
      <c r="C502" s="109" t="s">
        <v>2528</v>
      </c>
      <c r="D502" s="93" t="s">
        <v>131</v>
      </c>
      <c r="E502" s="95" t="s">
        <v>1332</v>
      </c>
      <c r="F502" s="95" t="s">
        <v>1333</v>
      </c>
      <c r="G502" s="115" t="s">
        <v>1334</v>
      </c>
      <c r="H502" s="115" t="s">
        <v>2839</v>
      </c>
      <c r="I502" s="90" t="s">
        <v>1335</v>
      </c>
      <c r="J502" s="90">
        <v>2</v>
      </c>
      <c r="K502" s="116">
        <v>43040</v>
      </c>
      <c r="L502" s="116">
        <v>43403</v>
      </c>
      <c r="M502" s="117">
        <f t="shared" si="179"/>
        <v>51.857142857142854</v>
      </c>
      <c r="N502" s="79" t="s">
        <v>1236</v>
      </c>
      <c r="O502" s="85">
        <v>0</v>
      </c>
      <c r="P502" s="79"/>
      <c r="Q502" s="88">
        <f t="shared" si="168"/>
        <v>0</v>
      </c>
      <c r="R502" s="89">
        <f t="shared" si="169"/>
        <v>0</v>
      </c>
      <c r="S502" s="89">
        <f t="shared" si="170"/>
        <v>0</v>
      </c>
      <c r="T502" s="89">
        <f t="shared" si="171"/>
        <v>51.857142857142854</v>
      </c>
      <c r="U502" s="90" t="str">
        <f t="shared" si="174"/>
        <v>NO</v>
      </c>
      <c r="V502" s="91" t="str">
        <f t="shared" si="172"/>
        <v>VENCIDO</v>
      </c>
      <c r="W502" s="91" t="str">
        <f t="shared" si="180"/>
        <v>VENCIDO</v>
      </c>
      <c r="X502" s="92" t="s">
        <v>500</v>
      </c>
      <c r="Y502" s="92" t="s">
        <v>335</v>
      </c>
      <c r="Z502" s="92">
        <f t="shared" si="181"/>
        <v>1</v>
      </c>
      <c r="AA502" s="92" t="str">
        <f t="shared" si="182"/>
        <v>H124R14 - 1</v>
      </c>
      <c r="AB502" s="60">
        <f t="shared" si="176"/>
        <v>1</v>
      </c>
      <c r="AC502" s="60">
        <f t="shared" si="177"/>
        <v>1</v>
      </c>
      <c r="AD502" s="60" t="str">
        <f t="shared" si="175"/>
        <v>H124R14.</v>
      </c>
      <c r="AE502" s="60" t="str">
        <f t="shared" si="178"/>
        <v>H124R14</v>
      </c>
      <c r="AF502" s="68"/>
      <c r="AG502" s="68"/>
      <c r="AH502" s="68"/>
      <c r="AI502" s="15"/>
      <c r="AJ502" s="15"/>
      <c r="AK502" s="15"/>
      <c r="AL502" s="15"/>
      <c r="AM502" s="15"/>
      <c r="AN502" s="15"/>
      <c r="AO502" s="15"/>
    </row>
    <row r="503" spans="1:41" s="2" customFormat="1" ht="249.95" customHeight="1" x14ac:dyDescent="0.2">
      <c r="A503" s="79">
        <v>444</v>
      </c>
      <c r="B503" s="90">
        <v>502</v>
      </c>
      <c r="C503" s="109" t="s">
        <v>2527</v>
      </c>
      <c r="D503" s="93" t="s">
        <v>26</v>
      </c>
      <c r="E503" s="95" t="s">
        <v>2870</v>
      </c>
      <c r="F503" s="95" t="s">
        <v>130</v>
      </c>
      <c r="G503" s="115" t="s">
        <v>1828</v>
      </c>
      <c r="H503" s="115" t="s">
        <v>1829</v>
      </c>
      <c r="I503" s="90" t="s">
        <v>1448</v>
      </c>
      <c r="J503" s="90">
        <v>2</v>
      </c>
      <c r="K503" s="116">
        <v>43040</v>
      </c>
      <c r="L503" s="116">
        <v>43099</v>
      </c>
      <c r="M503" s="117">
        <f t="shared" si="179"/>
        <v>8.4285714285714288</v>
      </c>
      <c r="N503" s="79" t="s">
        <v>1715</v>
      </c>
      <c r="O503" s="85">
        <v>2</v>
      </c>
      <c r="P503" s="79"/>
      <c r="Q503" s="88">
        <f t="shared" ref="Q503:Q549" si="183">IF(O503/J503&gt;1,100,+O503/J503*100)</f>
        <v>100</v>
      </c>
      <c r="R503" s="89">
        <f t="shared" ref="R503:R549" si="184">+M503*Q503/100</f>
        <v>8.4285714285714288</v>
      </c>
      <c r="S503" s="89">
        <f t="shared" ref="S503:S549" si="185">IF(L503&lt;=$AG$1,R503,0)</f>
        <v>8.4285714285714288</v>
      </c>
      <c r="T503" s="89">
        <f t="shared" ref="T503:T549" si="186">IF($AG$1&gt;=L503,M503,0)</f>
        <v>8.4285714285714288</v>
      </c>
      <c r="U503" s="90" t="str">
        <f t="shared" si="174"/>
        <v>SI</v>
      </c>
      <c r="V503" s="91" t="str">
        <f t="shared" ref="V503:V549" si="187">IF(Q503=100,"CUMPLIDO",IF(L503-$AG$1&lt;0,"VENCIDO",IF(L503-$AG$1&lt;=30,"PRÓXIMO A VENCER",IF(Q503&gt;0,"CON AVANCE","EN TERMINO"))))</f>
        <v>CUMPLIDO</v>
      </c>
      <c r="W503" s="91" t="str">
        <f t="shared" si="180"/>
        <v>CUMPLIDO</v>
      </c>
      <c r="X503" s="92" t="s">
        <v>500</v>
      </c>
      <c r="Y503" s="92" t="s">
        <v>336</v>
      </c>
      <c r="Z503" s="92">
        <f t="shared" si="181"/>
        <v>1</v>
      </c>
      <c r="AA503" s="92" t="str">
        <f t="shared" si="182"/>
        <v>H125R14 - 1</v>
      </c>
      <c r="AB503" s="60">
        <f t="shared" si="176"/>
        <v>5</v>
      </c>
      <c r="AC503" s="60">
        <f t="shared" si="177"/>
        <v>5</v>
      </c>
      <c r="AD503" s="60" t="str">
        <f t="shared" si="175"/>
        <v>H125R14.</v>
      </c>
      <c r="AE503" s="60" t="str">
        <f t="shared" si="178"/>
        <v>H125R14</v>
      </c>
      <c r="AF503" s="68"/>
      <c r="AG503" s="68"/>
      <c r="AH503" s="68"/>
      <c r="AI503" s="15"/>
      <c r="AJ503" s="15"/>
      <c r="AK503" s="15"/>
      <c r="AL503" s="15"/>
      <c r="AM503" s="15"/>
      <c r="AN503" s="15"/>
      <c r="AO503" s="15"/>
    </row>
    <row r="504" spans="1:41" s="2" customFormat="1" ht="249.95" customHeight="1" x14ac:dyDescent="0.2">
      <c r="A504" s="79">
        <v>445</v>
      </c>
      <c r="B504" s="90">
        <v>503</v>
      </c>
      <c r="C504" s="109" t="s">
        <v>2527</v>
      </c>
      <c r="D504" s="93" t="s">
        <v>26</v>
      </c>
      <c r="E504" s="95" t="s">
        <v>2871</v>
      </c>
      <c r="F504" s="95" t="s">
        <v>130</v>
      </c>
      <c r="G504" s="102" t="s">
        <v>1723</v>
      </c>
      <c r="H504" s="102" t="s">
        <v>868</v>
      </c>
      <c r="I504" s="132" t="s">
        <v>61</v>
      </c>
      <c r="J504" s="132">
        <v>3</v>
      </c>
      <c r="K504" s="110">
        <v>43040</v>
      </c>
      <c r="L504" s="110">
        <v>43342</v>
      </c>
      <c r="M504" s="117">
        <f t="shared" si="179"/>
        <v>43.142857142857146</v>
      </c>
      <c r="N504" s="79" t="s">
        <v>1919</v>
      </c>
      <c r="O504" s="85">
        <v>0.76</v>
      </c>
      <c r="P504" s="79"/>
      <c r="Q504" s="88">
        <f t="shared" si="183"/>
        <v>25.333333333333336</v>
      </c>
      <c r="R504" s="89">
        <f t="shared" si="184"/>
        <v>10.929523809523811</v>
      </c>
      <c r="S504" s="89">
        <f t="shared" si="185"/>
        <v>10.929523809523811</v>
      </c>
      <c r="T504" s="89">
        <f t="shared" si="186"/>
        <v>43.142857142857146</v>
      </c>
      <c r="U504" s="90" t="str">
        <f t="shared" ref="U504:U549" si="188">IF(W504="CUMPLIDO","SI","NO")</f>
        <v>NO</v>
      </c>
      <c r="V504" s="91" t="str">
        <f t="shared" si="187"/>
        <v>VENCIDO</v>
      </c>
      <c r="W504" s="91" t="str">
        <f t="shared" si="180"/>
        <v>VENCIDO</v>
      </c>
      <c r="X504" s="92" t="s">
        <v>500</v>
      </c>
      <c r="Y504" s="92" t="s">
        <v>337</v>
      </c>
      <c r="Z504" s="92">
        <f t="shared" si="181"/>
        <v>1</v>
      </c>
      <c r="AA504" s="92" t="str">
        <f t="shared" si="182"/>
        <v>H126R14 - 1</v>
      </c>
      <c r="AB504" s="60">
        <f t="shared" si="176"/>
        <v>1</v>
      </c>
      <c r="AC504" s="60">
        <f t="shared" si="177"/>
        <v>1</v>
      </c>
      <c r="AD504" s="60" t="str">
        <f t="shared" si="175"/>
        <v>H126R14.</v>
      </c>
      <c r="AE504" s="60" t="str">
        <f t="shared" si="178"/>
        <v>H126R14</v>
      </c>
      <c r="AF504" s="68"/>
      <c r="AG504" s="68"/>
      <c r="AH504" s="68"/>
      <c r="AI504" s="15"/>
      <c r="AJ504" s="15"/>
      <c r="AK504" s="15"/>
      <c r="AL504" s="15"/>
      <c r="AM504" s="15"/>
      <c r="AN504" s="15"/>
      <c r="AO504" s="15"/>
    </row>
    <row r="505" spans="1:41" s="2" customFormat="1" ht="197.25" customHeight="1" x14ac:dyDescent="0.2">
      <c r="A505" s="79">
        <v>446</v>
      </c>
      <c r="B505" s="90">
        <v>504</v>
      </c>
      <c r="C505" s="109" t="s">
        <v>2528</v>
      </c>
      <c r="D505" s="93" t="s">
        <v>26</v>
      </c>
      <c r="E505" s="95" t="s">
        <v>1904</v>
      </c>
      <c r="F505" s="95" t="s">
        <v>132</v>
      </c>
      <c r="G505" s="115" t="s">
        <v>1902</v>
      </c>
      <c r="H505" s="115" t="s">
        <v>1047</v>
      </c>
      <c r="I505" s="90" t="s">
        <v>1145</v>
      </c>
      <c r="J505" s="90">
        <v>4</v>
      </c>
      <c r="K505" s="116">
        <v>43040</v>
      </c>
      <c r="L505" s="116">
        <v>43403</v>
      </c>
      <c r="M505" s="117">
        <f t="shared" si="179"/>
        <v>51.857142857142854</v>
      </c>
      <c r="N505" s="79" t="s">
        <v>1920</v>
      </c>
      <c r="O505" s="85">
        <v>4</v>
      </c>
      <c r="P505" s="79"/>
      <c r="Q505" s="88">
        <f t="shared" si="183"/>
        <v>100</v>
      </c>
      <c r="R505" s="89">
        <f t="shared" si="184"/>
        <v>51.857142857142854</v>
      </c>
      <c r="S505" s="89">
        <f t="shared" si="185"/>
        <v>51.857142857142854</v>
      </c>
      <c r="T505" s="89">
        <f t="shared" si="186"/>
        <v>51.857142857142854</v>
      </c>
      <c r="U505" s="90" t="str">
        <f t="shared" si="188"/>
        <v>NO</v>
      </c>
      <c r="V505" s="91" t="str">
        <f t="shared" si="187"/>
        <v>CUMPLIDO</v>
      </c>
      <c r="W505" s="91" t="str">
        <f t="shared" si="180"/>
        <v>VENCIDO</v>
      </c>
      <c r="X505" s="92" t="s">
        <v>500</v>
      </c>
      <c r="Y505" s="92" t="s">
        <v>338</v>
      </c>
      <c r="Z505" s="92">
        <f t="shared" si="181"/>
        <v>1</v>
      </c>
      <c r="AA505" s="92" t="str">
        <f t="shared" si="182"/>
        <v>H127R14 - 1</v>
      </c>
      <c r="AB505" s="60">
        <f t="shared" si="176"/>
        <v>5</v>
      </c>
      <c r="AC505" s="60">
        <f t="shared" si="177"/>
        <v>1</v>
      </c>
      <c r="AD505" s="60" t="str">
        <f t="shared" si="175"/>
        <v>H127R14.</v>
      </c>
      <c r="AE505" s="60" t="str">
        <f t="shared" si="178"/>
        <v>H127R14</v>
      </c>
      <c r="AF505" s="68"/>
      <c r="AG505" s="68"/>
      <c r="AH505" s="68"/>
      <c r="AI505" s="15"/>
      <c r="AJ505" s="15"/>
      <c r="AK505" s="15"/>
      <c r="AL505" s="15"/>
      <c r="AM505" s="15"/>
      <c r="AN505" s="15"/>
      <c r="AO505" s="15"/>
    </row>
    <row r="506" spans="1:41" s="2" customFormat="1" ht="249.95" customHeight="1" x14ac:dyDescent="0.2">
      <c r="A506" s="79"/>
      <c r="B506" s="90">
        <v>505</v>
      </c>
      <c r="C506" s="109"/>
      <c r="D506" s="93" t="s">
        <v>26</v>
      </c>
      <c r="E506" s="95" t="s">
        <v>1905</v>
      </c>
      <c r="F506" s="95" t="s">
        <v>132</v>
      </c>
      <c r="G506" s="115" t="s">
        <v>1903</v>
      </c>
      <c r="H506" s="115" t="s">
        <v>1283</v>
      </c>
      <c r="I506" s="90" t="s">
        <v>485</v>
      </c>
      <c r="J506" s="90">
        <v>2</v>
      </c>
      <c r="K506" s="116">
        <v>43040</v>
      </c>
      <c r="L506" s="116">
        <v>43434</v>
      </c>
      <c r="M506" s="117">
        <f t="shared" si="179"/>
        <v>56.285714285714285</v>
      </c>
      <c r="N506" s="79" t="s">
        <v>1236</v>
      </c>
      <c r="O506" s="85">
        <v>0.25</v>
      </c>
      <c r="P506" s="79"/>
      <c r="Q506" s="88">
        <f t="shared" si="183"/>
        <v>12.5</v>
      </c>
      <c r="R506" s="89">
        <f t="shared" si="184"/>
        <v>7.0357142857142856</v>
      </c>
      <c r="S506" s="89">
        <f t="shared" si="185"/>
        <v>7.0357142857142856</v>
      </c>
      <c r="T506" s="89">
        <f t="shared" si="186"/>
        <v>56.285714285714285</v>
      </c>
      <c r="U506" s="90" t="str">
        <f t="shared" si="188"/>
        <v>NO</v>
      </c>
      <c r="V506" s="91" t="str">
        <f t="shared" si="187"/>
        <v>VENCIDO</v>
      </c>
      <c r="W506" s="91" t="str">
        <f t="shared" si="180"/>
        <v/>
      </c>
      <c r="X506" s="92" t="s">
        <v>500</v>
      </c>
      <c r="Y506" s="92" t="s">
        <v>338</v>
      </c>
      <c r="Z506" s="92">
        <f t="shared" si="181"/>
        <v>2</v>
      </c>
      <c r="AA506" s="92" t="str">
        <f t="shared" si="182"/>
        <v>H127R14 - 2</v>
      </c>
      <c r="AB506" s="60">
        <f t="shared" si="176"/>
        <v>1</v>
      </c>
      <c r="AC506" s="60">
        <f t="shared" si="177"/>
        <v>1</v>
      </c>
      <c r="AD506" s="60" t="str">
        <f t="shared" si="175"/>
        <v>H127R14.</v>
      </c>
      <c r="AE506" s="60" t="str">
        <f t="shared" si="178"/>
        <v>H127R14</v>
      </c>
      <c r="AF506" s="68"/>
      <c r="AG506" s="68"/>
      <c r="AH506" s="68"/>
      <c r="AI506" s="15"/>
      <c r="AJ506" s="15"/>
      <c r="AK506" s="15"/>
      <c r="AL506" s="15"/>
      <c r="AM506" s="15"/>
      <c r="AN506" s="15"/>
      <c r="AO506" s="15"/>
    </row>
    <row r="507" spans="1:41" s="2" customFormat="1" ht="249.95" customHeight="1" x14ac:dyDescent="0.2">
      <c r="A507" s="79">
        <v>447</v>
      </c>
      <c r="B507" s="90">
        <v>506</v>
      </c>
      <c r="C507" s="109" t="s">
        <v>2527</v>
      </c>
      <c r="D507" s="93" t="s">
        <v>26</v>
      </c>
      <c r="E507" s="95" t="s">
        <v>2598</v>
      </c>
      <c r="F507" s="95" t="s">
        <v>130</v>
      </c>
      <c r="G507" s="115" t="s">
        <v>1830</v>
      </c>
      <c r="H507" s="115" t="s">
        <v>1831</v>
      </c>
      <c r="I507" s="90" t="s">
        <v>1832</v>
      </c>
      <c r="J507" s="90">
        <v>1</v>
      </c>
      <c r="K507" s="116">
        <v>43040</v>
      </c>
      <c r="L507" s="116">
        <v>43099</v>
      </c>
      <c r="M507" s="117">
        <f t="shared" si="179"/>
        <v>8.4285714285714288</v>
      </c>
      <c r="N507" s="79" t="s">
        <v>1715</v>
      </c>
      <c r="O507" s="85">
        <v>1</v>
      </c>
      <c r="P507" s="79"/>
      <c r="Q507" s="88">
        <f t="shared" si="183"/>
        <v>100</v>
      </c>
      <c r="R507" s="89">
        <f t="shared" si="184"/>
        <v>8.4285714285714288</v>
      </c>
      <c r="S507" s="89">
        <f t="shared" si="185"/>
        <v>8.4285714285714288</v>
      </c>
      <c r="T507" s="89">
        <f t="shared" si="186"/>
        <v>8.4285714285714288</v>
      </c>
      <c r="U507" s="90" t="str">
        <f t="shared" si="188"/>
        <v>SI</v>
      </c>
      <c r="V507" s="91" t="str">
        <f t="shared" si="187"/>
        <v>CUMPLIDO</v>
      </c>
      <c r="W507" s="91" t="str">
        <f t="shared" si="180"/>
        <v>CUMPLIDO</v>
      </c>
      <c r="X507" s="92" t="s">
        <v>500</v>
      </c>
      <c r="Y507" s="92" t="s">
        <v>2049</v>
      </c>
      <c r="Z507" s="92">
        <f t="shared" si="181"/>
        <v>1</v>
      </c>
      <c r="AA507" s="92" t="str">
        <f t="shared" si="182"/>
        <v>H129R14 - 1</v>
      </c>
      <c r="AB507" s="60">
        <f t="shared" si="176"/>
        <v>5</v>
      </c>
      <c r="AC507" s="60">
        <f t="shared" si="177"/>
        <v>5</v>
      </c>
      <c r="AD507" s="60" t="str">
        <f t="shared" si="175"/>
        <v>H129R14.</v>
      </c>
      <c r="AE507" s="60" t="str">
        <f t="shared" si="178"/>
        <v>H129R14</v>
      </c>
      <c r="AF507" s="68"/>
      <c r="AG507" s="68"/>
      <c r="AH507" s="68"/>
      <c r="AI507" s="15"/>
      <c r="AJ507" s="15"/>
      <c r="AK507" s="15"/>
      <c r="AL507" s="15"/>
      <c r="AM507" s="15"/>
      <c r="AN507" s="15"/>
      <c r="AO507" s="15"/>
    </row>
    <row r="508" spans="1:41" s="2" customFormat="1" ht="249.95" customHeight="1" x14ac:dyDescent="0.2">
      <c r="A508" s="79">
        <v>448</v>
      </c>
      <c r="B508" s="90">
        <v>507</v>
      </c>
      <c r="C508" s="109" t="s">
        <v>2528</v>
      </c>
      <c r="D508" s="93" t="s">
        <v>40</v>
      </c>
      <c r="E508" s="95" t="s">
        <v>2599</v>
      </c>
      <c r="F508" s="95" t="s">
        <v>133</v>
      </c>
      <c r="G508" s="115" t="s">
        <v>1833</v>
      </c>
      <c r="H508" s="115" t="s">
        <v>1834</v>
      </c>
      <c r="I508" s="90" t="s">
        <v>1835</v>
      </c>
      <c r="J508" s="90">
        <v>3</v>
      </c>
      <c r="K508" s="116">
        <v>43040</v>
      </c>
      <c r="L508" s="116">
        <v>43342</v>
      </c>
      <c r="M508" s="117">
        <f t="shared" si="179"/>
        <v>43.142857142857146</v>
      </c>
      <c r="N508" s="79" t="s">
        <v>1715</v>
      </c>
      <c r="O508" s="85">
        <v>0</v>
      </c>
      <c r="P508" s="79"/>
      <c r="Q508" s="88">
        <f t="shared" si="183"/>
        <v>0</v>
      </c>
      <c r="R508" s="89">
        <f t="shared" si="184"/>
        <v>0</v>
      </c>
      <c r="S508" s="89">
        <f t="shared" si="185"/>
        <v>0</v>
      </c>
      <c r="T508" s="89">
        <f t="shared" si="186"/>
        <v>43.142857142857146</v>
      </c>
      <c r="U508" s="90" t="str">
        <f t="shared" si="188"/>
        <v>NO</v>
      </c>
      <c r="V508" s="91" t="str">
        <f t="shared" si="187"/>
        <v>VENCIDO</v>
      </c>
      <c r="W508" s="91" t="str">
        <f t="shared" si="180"/>
        <v>VENCIDO</v>
      </c>
      <c r="X508" s="92" t="s">
        <v>500</v>
      </c>
      <c r="Y508" s="92" t="s">
        <v>339</v>
      </c>
      <c r="Z508" s="92">
        <f t="shared" si="181"/>
        <v>1</v>
      </c>
      <c r="AA508" s="92" t="str">
        <f t="shared" si="182"/>
        <v>H130R14 - 1</v>
      </c>
      <c r="AB508" s="60">
        <f t="shared" si="176"/>
        <v>1</v>
      </c>
      <c r="AC508" s="60">
        <f t="shared" si="177"/>
        <v>1</v>
      </c>
      <c r="AD508" s="60" t="str">
        <f t="shared" si="175"/>
        <v>H130R14.</v>
      </c>
      <c r="AE508" s="60" t="str">
        <f t="shared" si="178"/>
        <v>H130R14</v>
      </c>
      <c r="AF508" s="68"/>
      <c r="AG508" s="68"/>
      <c r="AH508" s="68"/>
      <c r="AI508" s="15"/>
      <c r="AJ508" s="15"/>
      <c r="AK508" s="15"/>
      <c r="AL508" s="15"/>
      <c r="AM508" s="15"/>
      <c r="AN508" s="15"/>
      <c r="AO508" s="15"/>
    </row>
    <row r="509" spans="1:41" s="2" customFormat="1" ht="129.75" customHeight="1" x14ac:dyDescent="0.2">
      <c r="A509" s="79">
        <v>449</v>
      </c>
      <c r="B509" s="90">
        <v>508</v>
      </c>
      <c r="C509" s="109" t="s">
        <v>2528</v>
      </c>
      <c r="D509" s="93" t="s">
        <v>26</v>
      </c>
      <c r="E509" s="95" t="s">
        <v>1284</v>
      </c>
      <c r="F509" s="95" t="s">
        <v>1065</v>
      </c>
      <c r="G509" s="115" t="s">
        <v>1906</v>
      </c>
      <c r="H509" s="115" t="s">
        <v>1064</v>
      </c>
      <c r="I509" s="90" t="s">
        <v>1060</v>
      </c>
      <c r="J509" s="90">
        <v>3</v>
      </c>
      <c r="K509" s="116">
        <v>43040</v>
      </c>
      <c r="L509" s="116">
        <v>43403</v>
      </c>
      <c r="M509" s="117">
        <f t="shared" si="179"/>
        <v>51.857142857142854</v>
      </c>
      <c r="N509" s="79" t="s">
        <v>1038</v>
      </c>
      <c r="O509" s="85">
        <v>1</v>
      </c>
      <c r="P509" s="79"/>
      <c r="Q509" s="88">
        <f t="shared" si="183"/>
        <v>33.333333333333329</v>
      </c>
      <c r="R509" s="89">
        <f t="shared" si="184"/>
        <v>17.285714285714281</v>
      </c>
      <c r="S509" s="89">
        <f t="shared" si="185"/>
        <v>17.285714285714281</v>
      </c>
      <c r="T509" s="89">
        <f t="shared" si="186"/>
        <v>51.857142857142854</v>
      </c>
      <c r="U509" s="90" t="str">
        <f t="shared" si="188"/>
        <v>NO</v>
      </c>
      <c r="V509" s="91" t="str">
        <f t="shared" si="187"/>
        <v>VENCIDO</v>
      </c>
      <c r="W509" s="91" t="str">
        <f t="shared" si="180"/>
        <v>VENCIDO</v>
      </c>
      <c r="X509" s="92" t="s">
        <v>500</v>
      </c>
      <c r="Y509" s="92" t="s">
        <v>340</v>
      </c>
      <c r="Z509" s="92">
        <f t="shared" si="181"/>
        <v>1</v>
      </c>
      <c r="AA509" s="92" t="str">
        <f t="shared" si="182"/>
        <v>H131R14 - 1</v>
      </c>
      <c r="AB509" s="60">
        <f t="shared" si="176"/>
        <v>1</v>
      </c>
      <c r="AC509" s="60">
        <f t="shared" si="177"/>
        <v>1</v>
      </c>
      <c r="AD509" s="60" t="str">
        <f t="shared" si="175"/>
        <v>H131R14.</v>
      </c>
      <c r="AE509" s="60" t="str">
        <f t="shared" si="178"/>
        <v>H131R14</v>
      </c>
      <c r="AF509" s="68"/>
      <c r="AG509" s="68"/>
      <c r="AH509" s="68"/>
      <c r="AI509" s="15"/>
      <c r="AJ509" s="15"/>
      <c r="AK509" s="15"/>
      <c r="AL509" s="15"/>
      <c r="AM509" s="15"/>
      <c r="AN509" s="15"/>
      <c r="AO509" s="15"/>
    </row>
    <row r="510" spans="1:41" s="2" customFormat="1" ht="196.5" customHeight="1" x14ac:dyDescent="0.2">
      <c r="A510" s="79"/>
      <c r="B510" s="90">
        <v>509</v>
      </c>
      <c r="C510" s="109"/>
      <c r="D510" s="93" t="s">
        <v>26</v>
      </c>
      <c r="E510" s="95" t="s">
        <v>1285</v>
      </c>
      <c r="F510" s="95" t="s">
        <v>1065</v>
      </c>
      <c r="G510" s="115" t="s">
        <v>1907</v>
      </c>
      <c r="H510" s="115" t="s">
        <v>1286</v>
      </c>
      <c r="I510" s="90" t="s">
        <v>1287</v>
      </c>
      <c r="J510" s="90">
        <v>3</v>
      </c>
      <c r="K510" s="116">
        <v>43069</v>
      </c>
      <c r="L510" s="116">
        <v>43403</v>
      </c>
      <c r="M510" s="117">
        <f t="shared" si="179"/>
        <v>47.714285714285715</v>
      </c>
      <c r="N510" s="79" t="s">
        <v>1236</v>
      </c>
      <c r="O510" s="85">
        <v>1.5</v>
      </c>
      <c r="P510" s="79"/>
      <c r="Q510" s="88">
        <f t="shared" si="183"/>
        <v>50</v>
      </c>
      <c r="R510" s="89">
        <f t="shared" si="184"/>
        <v>23.857142857142858</v>
      </c>
      <c r="S510" s="89">
        <f t="shared" si="185"/>
        <v>23.857142857142858</v>
      </c>
      <c r="T510" s="89">
        <f t="shared" si="186"/>
        <v>47.714285714285715</v>
      </c>
      <c r="U510" s="90" t="str">
        <f t="shared" si="188"/>
        <v>NO</v>
      </c>
      <c r="V510" s="91" t="str">
        <f t="shared" si="187"/>
        <v>VENCIDO</v>
      </c>
      <c r="W510" s="91" t="str">
        <f t="shared" si="180"/>
        <v/>
      </c>
      <c r="X510" s="92" t="s">
        <v>500</v>
      </c>
      <c r="Y510" s="92" t="s">
        <v>340</v>
      </c>
      <c r="Z510" s="92">
        <f t="shared" si="181"/>
        <v>2</v>
      </c>
      <c r="AA510" s="92" t="str">
        <f t="shared" si="182"/>
        <v>H131R14 - 2</v>
      </c>
      <c r="AB510" s="60">
        <f t="shared" si="176"/>
        <v>1</v>
      </c>
      <c r="AC510" s="60">
        <f t="shared" si="177"/>
        <v>1</v>
      </c>
      <c r="AD510" s="60" t="str">
        <f t="shared" si="175"/>
        <v>H131R14.</v>
      </c>
      <c r="AE510" s="60" t="str">
        <f t="shared" si="178"/>
        <v>H131R14</v>
      </c>
      <c r="AF510" s="68"/>
      <c r="AG510" s="68"/>
      <c r="AH510" s="68"/>
      <c r="AI510" s="15"/>
      <c r="AJ510" s="15"/>
      <c r="AK510" s="15"/>
      <c r="AL510" s="15"/>
      <c r="AM510" s="15"/>
      <c r="AN510" s="15"/>
      <c r="AO510" s="15"/>
    </row>
    <row r="511" spans="1:41" s="2" customFormat="1" ht="249.95" customHeight="1" x14ac:dyDescent="0.2">
      <c r="A511" s="79">
        <v>450</v>
      </c>
      <c r="B511" s="90">
        <v>510</v>
      </c>
      <c r="C511" s="109" t="s">
        <v>2528</v>
      </c>
      <c r="D511" s="93" t="s">
        <v>33</v>
      </c>
      <c r="E511" s="95" t="s">
        <v>2872</v>
      </c>
      <c r="F511" s="95" t="s">
        <v>134</v>
      </c>
      <c r="G511" s="102" t="s">
        <v>869</v>
      </c>
      <c r="H511" s="102" t="s">
        <v>870</v>
      </c>
      <c r="I511" s="132" t="s">
        <v>61</v>
      </c>
      <c r="J511" s="132">
        <v>3</v>
      </c>
      <c r="K511" s="110">
        <v>43040</v>
      </c>
      <c r="L511" s="110">
        <v>43342</v>
      </c>
      <c r="M511" s="117">
        <f t="shared" si="179"/>
        <v>43.142857142857146</v>
      </c>
      <c r="N511" s="79" t="s">
        <v>23</v>
      </c>
      <c r="O511" s="85">
        <v>0.89</v>
      </c>
      <c r="P511" s="79"/>
      <c r="Q511" s="88">
        <f t="shared" si="183"/>
        <v>29.666666666666668</v>
      </c>
      <c r="R511" s="89">
        <f t="shared" si="184"/>
        <v>12.799047619047622</v>
      </c>
      <c r="S511" s="89">
        <f t="shared" si="185"/>
        <v>12.799047619047622</v>
      </c>
      <c r="T511" s="89">
        <f t="shared" si="186"/>
        <v>43.142857142857146</v>
      </c>
      <c r="U511" s="90" t="str">
        <f t="shared" si="188"/>
        <v>NO</v>
      </c>
      <c r="V511" s="91" t="str">
        <f t="shared" si="187"/>
        <v>VENCIDO</v>
      </c>
      <c r="W511" s="91" t="str">
        <f t="shared" si="180"/>
        <v>VENCIDO</v>
      </c>
      <c r="X511" s="92" t="s">
        <v>500</v>
      </c>
      <c r="Y511" s="92" t="s">
        <v>341</v>
      </c>
      <c r="Z511" s="92">
        <f t="shared" si="181"/>
        <v>1</v>
      </c>
      <c r="AA511" s="92" t="str">
        <f t="shared" si="182"/>
        <v>H132R14 - 1</v>
      </c>
      <c r="AB511" s="60">
        <f t="shared" si="176"/>
        <v>1</v>
      </c>
      <c r="AC511" s="60">
        <f t="shared" si="177"/>
        <v>1</v>
      </c>
      <c r="AD511" s="60" t="str">
        <f t="shared" si="175"/>
        <v>H132R14.</v>
      </c>
      <c r="AE511" s="60" t="str">
        <f t="shared" si="178"/>
        <v>H132R14</v>
      </c>
      <c r="AF511" s="68"/>
      <c r="AG511" s="68"/>
      <c r="AH511" s="68"/>
      <c r="AI511" s="15"/>
      <c r="AJ511" s="15"/>
      <c r="AK511" s="15"/>
      <c r="AL511" s="15"/>
      <c r="AM511" s="15"/>
      <c r="AN511" s="15"/>
      <c r="AO511" s="15"/>
    </row>
    <row r="512" spans="1:41" s="2" customFormat="1" ht="249.95" customHeight="1" x14ac:dyDescent="0.2">
      <c r="A512" s="79">
        <v>451</v>
      </c>
      <c r="B512" s="90">
        <v>511</v>
      </c>
      <c r="C512" s="109" t="s">
        <v>2527</v>
      </c>
      <c r="D512" s="93" t="s">
        <v>33</v>
      </c>
      <c r="E512" s="95" t="s">
        <v>2600</v>
      </c>
      <c r="F512" s="95" t="s">
        <v>135</v>
      </c>
      <c r="G512" s="115" t="s">
        <v>1836</v>
      </c>
      <c r="H512" s="115" t="s">
        <v>1837</v>
      </c>
      <c r="I512" s="90" t="s">
        <v>1838</v>
      </c>
      <c r="J512" s="90">
        <v>1</v>
      </c>
      <c r="K512" s="116">
        <v>43040</v>
      </c>
      <c r="L512" s="116">
        <v>43189</v>
      </c>
      <c r="M512" s="117">
        <f t="shared" si="179"/>
        <v>21.285714285714285</v>
      </c>
      <c r="N512" s="79" t="s">
        <v>1715</v>
      </c>
      <c r="O512" s="85">
        <v>1</v>
      </c>
      <c r="P512" s="79"/>
      <c r="Q512" s="88">
        <f t="shared" si="183"/>
        <v>100</v>
      </c>
      <c r="R512" s="89">
        <f t="shared" si="184"/>
        <v>21.285714285714285</v>
      </c>
      <c r="S512" s="89">
        <f t="shared" si="185"/>
        <v>21.285714285714285</v>
      </c>
      <c r="T512" s="89">
        <f t="shared" si="186"/>
        <v>21.285714285714285</v>
      </c>
      <c r="U512" s="90" t="str">
        <f t="shared" si="188"/>
        <v>SI</v>
      </c>
      <c r="V512" s="91" t="str">
        <f t="shared" si="187"/>
        <v>CUMPLIDO</v>
      </c>
      <c r="W512" s="91" t="str">
        <f t="shared" si="180"/>
        <v>CUMPLIDO</v>
      </c>
      <c r="X512" s="92" t="s">
        <v>500</v>
      </c>
      <c r="Y512" s="92" t="s">
        <v>342</v>
      </c>
      <c r="Z512" s="92">
        <f t="shared" si="181"/>
        <v>1</v>
      </c>
      <c r="AA512" s="92" t="str">
        <f t="shared" si="182"/>
        <v>H133R14 - 1</v>
      </c>
      <c r="AB512" s="60">
        <f t="shared" si="176"/>
        <v>5</v>
      </c>
      <c r="AC512" s="60">
        <f t="shared" si="177"/>
        <v>5</v>
      </c>
      <c r="AD512" s="60" t="str">
        <f t="shared" si="175"/>
        <v>H133R14.</v>
      </c>
      <c r="AE512" s="60" t="str">
        <f t="shared" si="178"/>
        <v>H133R14</v>
      </c>
      <c r="AF512" s="68"/>
      <c r="AG512" s="68"/>
      <c r="AH512" s="68"/>
      <c r="AI512" s="15"/>
      <c r="AJ512" s="15"/>
      <c r="AK512" s="15"/>
      <c r="AL512" s="15"/>
      <c r="AM512" s="15"/>
      <c r="AN512" s="15"/>
      <c r="AO512" s="15"/>
    </row>
    <row r="513" spans="1:41" s="2" customFormat="1" ht="249.95" customHeight="1" x14ac:dyDescent="0.2">
      <c r="A513" s="79">
        <v>452</v>
      </c>
      <c r="B513" s="90">
        <v>512</v>
      </c>
      <c r="C513" s="109" t="s">
        <v>2575</v>
      </c>
      <c r="D513" s="93" t="s">
        <v>33</v>
      </c>
      <c r="E513" s="95" t="s">
        <v>2601</v>
      </c>
      <c r="F513" s="95" t="s">
        <v>136</v>
      </c>
      <c r="G513" s="103" t="s">
        <v>871</v>
      </c>
      <c r="H513" s="102" t="s">
        <v>872</v>
      </c>
      <c r="I513" s="132" t="s">
        <v>9</v>
      </c>
      <c r="J513" s="132">
        <v>1</v>
      </c>
      <c r="K513" s="110">
        <v>43040</v>
      </c>
      <c r="L513" s="110">
        <v>43099</v>
      </c>
      <c r="M513" s="117">
        <f t="shared" si="179"/>
        <v>8.4285714285714288</v>
      </c>
      <c r="N513" s="79" t="s">
        <v>23</v>
      </c>
      <c r="O513" s="79">
        <v>1</v>
      </c>
      <c r="P513" s="79"/>
      <c r="Q513" s="88">
        <f t="shared" si="183"/>
        <v>100</v>
      </c>
      <c r="R513" s="89">
        <f t="shared" si="184"/>
        <v>8.4285714285714288</v>
      </c>
      <c r="S513" s="89">
        <f t="shared" si="185"/>
        <v>8.4285714285714288</v>
      </c>
      <c r="T513" s="89">
        <f t="shared" si="186"/>
        <v>8.4285714285714288</v>
      </c>
      <c r="U513" s="90" t="str">
        <f t="shared" si="188"/>
        <v>SI</v>
      </c>
      <c r="V513" s="91" t="str">
        <f t="shared" si="187"/>
        <v>CUMPLIDO</v>
      </c>
      <c r="W513" s="91" t="str">
        <f t="shared" si="180"/>
        <v>CUMPLIDO</v>
      </c>
      <c r="X513" s="92" t="s">
        <v>500</v>
      </c>
      <c r="Y513" s="92" t="s">
        <v>343</v>
      </c>
      <c r="Z513" s="92">
        <f t="shared" si="181"/>
        <v>1</v>
      </c>
      <c r="AA513" s="92" t="str">
        <f t="shared" si="182"/>
        <v>H134R14 - 1</v>
      </c>
      <c r="AB513" s="60">
        <f t="shared" si="176"/>
        <v>5</v>
      </c>
      <c r="AC513" s="60">
        <f t="shared" si="177"/>
        <v>5</v>
      </c>
      <c r="AD513" s="60" t="str">
        <f t="shared" si="175"/>
        <v>H134R14.</v>
      </c>
      <c r="AE513" s="60" t="str">
        <f t="shared" si="178"/>
        <v>H134R14</v>
      </c>
      <c r="AF513" s="68"/>
      <c r="AG513" s="68"/>
      <c r="AH513" s="68"/>
      <c r="AI513" s="15"/>
      <c r="AJ513" s="15"/>
      <c r="AK513" s="15"/>
      <c r="AL513" s="15"/>
      <c r="AM513" s="15"/>
      <c r="AN513" s="15"/>
      <c r="AO513" s="15"/>
    </row>
    <row r="514" spans="1:41" s="2" customFormat="1" ht="183.75" customHeight="1" x14ac:dyDescent="0.2">
      <c r="A514" s="79">
        <v>453</v>
      </c>
      <c r="B514" s="90">
        <v>513</v>
      </c>
      <c r="C514" s="109" t="s">
        <v>2593</v>
      </c>
      <c r="D514" s="93" t="s">
        <v>33</v>
      </c>
      <c r="E514" s="95" t="s">
        <v>2602</v>
      </c>
      <c r="F514" s="95" t="s">
        <v>876</v>
      </c>
      <c r="G514" s="103" t="s">
        <v>1725</v>
      </c>
      <c r="H514" s="102" t="s">
        <v>1724</v>
      </c>
      <c r="I514" s="132" t="s">
        <v>1566</v>
      </c>
      <c r="J514" s="132">
        <v>1</v>
      </c>
      <c r="K514" s="110">
        <v>43040</v>
      </c>
      <c r="L514" s="110">
        <v>43342</v>
      </c>
      <c r="M514" s="117">
        <f t="shared" si="179"/>
        <v>43.142857142857146</v>
      </c>
      <c r="N514" s="79" t="s">
        <v>23</v>
      </c>
      <c r="O514" s="85">
        <v>0</v>
      </c>
      <c r="P514" s="79"/>
      <c r="Q514" s="88">
        <f t="shared" si="183"/>
        <v>0</v>
      </c>
      <c r="R514" s="89">
        <f t="shared" si="184"/>
        <v>0</v>
      </c>
      <c r="S514" s="89">
        <f t="shared" si="185"/>
        <v>0</v>
      </c>
      <c r="T514" s="89">
        <f t="shared" si="186"/>
        <v>43.142857142857146</v>
      </c>
      <c r="U514" s="90" t="str">
        <f t="shared" si="188"/>
        <v>NO</v>
      </c>
      <c r="V514" s="91" t="str">
        <f t="shared" si="187"/>
        <v>VENCIDO</v>
      </c>
      <c r="W514" s="91" t="str">
        <f t="shared" si="180"/>
        <v>VENCIDO</v>
      </c>
      <c r="X514" s="92" t="s">
        <v>500</v>
      </c>
      <c r="Y514" s="92" t="s">
        <v>344</v>
      </c>
      <c r="Z514" s="92">
        <f t="shared" si="181"/>
        <v>1</v>
      </c>
      <c r="AA514" s="92" t="str">
        <f t="shared" si="182"/>
        <v>H135R14 - 1</v>
      </c>
      <c r="AB514" s="60">
        <f t="shared" si="176"/>
        <v>1</v>
      </c>
      <c r="AC514" s="60">
        <f t="shared" si="177"/>
        <v>1</v>
      </c>
      <c r="AD514" s="60" t="str">
        <f t="shared" si="175"/>
        <v>H135R14.</v>
      </c>
      <c r="AE514" s="60" t="str">
        <f t="shared" si="178"/>
        <v>H135R14</v>
      </c>
      <c r="AF514" s="68"/>
      <c r="AG514" s="68"/>
      <c r="AH514" s="68"/>
      <c r="AI514" s="15"/>
      <c r="AJ514" s="15"/>
      <c r="AK514" s="15"/>
      <c r="AL514" s="15"/>
      <c r="AM514" s="15"/>
      <c r="AN514" s="15"/>
      <c r="AO514" s="15"/>
    </row>
    <row r="515" spans="1:41" s="2" customFormat="1" ht="186" customHeight="1" x14ac:dyDescent="0.2">
      <c r="A515" s="79"/>
      <c r="B515" s="90">
        <v>514</v>
      </c>
      <c r="C515" s="109"/>
      <c r="D515" s="93" t="s">
        <v>33</v>
      </c>
      <c r="E515" s="95" t="s">
        <v>2511</v>
      </c>
      <c r="F515" s="95" t="s">
        <v>876</v>
      </c>
      <c r="G515" s="102" t="s">
        <v>1726</v>
      </c>
      <c r="H515" s="102" t="s">
        <v>863</v>
      </c>
      <c r="I515" s="132" t="s">
        <v>61</v>
      </c>
      <c r="J515" s="132">
        <v>3</v>
      </c>
      <c r="K515" s="110">
        <v>43040</v>
      </c>
      <c r="L515" s="110">
        <v>43342</v>
      </c>
      <c r="M515" s="117">
        <f t="shared" si="179"/>
        <v>43.142857142857146</v>
      </c>
      <c r="N515" s="132" t="s">
        <v>23</v>
      </c>
      <c r="O515" s="108">
        <v>1.79</v>
      </c>
      <c r="P515" s="79"/>
      <c r="Q515" s="88">
        <f t="shared" si="183"/>
        <v>59.666666666666671</v>
      </c>
      <c r="R515" s="89">
        <f t="shared" si="184"/>
        <v>25.741904761904767</v>
      </c>
      <c r="S515" s="89">
        <f t="shared" si="185"/>
        <v>25.741904761904767</v>
      </c>
      <c r="T515" s="89">
        <f t="shared" si="186"/>
        <v>43.142857142857146</v>
      </c>
      <c r="U515" s="90" t="str">
        <f t="shared" si="188"/>
        <v>NO</v>
      </c>
      <c r="V515" s="91" t="str">
        <f t="shared" si="187"/>
        <v>VENCIDO</v>
      </c>
      <c r="W515" s="91" t="str">
        <f t="shared" si="180"/>
        <v/>
      </c>
      <c r="X515" s="92" t="s">
        <v>500</v>
      </c>
      <c r="Y515" s="92" t="s">
        <v>344</v>
      </c>
      <c r="Z515" s="92">
        <f t="shared" si="181"/>
        <v>2</v>
      </c>
      <c r="AA515" s="92" t="str">
        <f t="shared" si="182"/>
        <v>H135R14 - 2</v>
      </c>
      <c r="AB515" s="60">
        <f t="shared" si="176"/>
        <v>1</v>
      </c>
      <c r="AC515" s="60">
        <f t="shared" si="177"/>
        <v>1</v>
      </c>
      <c r="AD515" s="60" t="str">
        <f t="shared" si="175"/>
        <v>H135R14.</v>
      </c>
      <c r="AE515" s="60" t="str">
        <f t="shared" si="178"/>
        <v>H135R14</v>
      </c>
      <c r="AF515" s="68"/>
      <c r="AG515" s="68"/>
      <c r="AH515" s="68"/>
      <c r="AI515" s="15"/>
      <c r="AJ515" s="15"/>
      <c r="AK515" s="15"/>
      <c r="AL515" s="15"/>
      <c r="AM515" s="15"/>
      <c r="AN515" s="15"/>
      <c r="AO515" s="15"/>
    </row>
    <row r="516" spans="1:41" s="2" customFormat="1" ht="249.95" customHeight="1" x14ac:dyDescent="0.2">
      <c r="A516" s="79">
        <v>454</v>
      </c>
      <c r="B516" s="90">
        <v>515</v>
      </c>
      <c r="C516" s="109" t="s">
        <v>2528</v>
      </c>
      <c r="D516" s="93" t="s">
        <v>47</v>
      </c>
      <c r="E516" s="95" t="s">
        <v>2873</v>
      </c>
      <c r="F516" s="95" t="s">
        <v>137</v>
      </c>
      <c r="G516" s="103" t="s">
        <v>873</v>
      </c>
      <c r="H516" s="102" t="s">
        <v>874</v>
      </c>
      <c r="I516" s="132" t="s">
        <v>61</v>
      </c>
      <c r="J516" s="132">
        <v>3</v>
      </c>
      <c r="K516" s="110">
        <v>43040</v>
      </c>
      <c r="L516" s="110">
        <v>43342</v>
      </c>
      <c r="M516" s="117">
        <f t="shared" si="179"/>
        <v>43.142857142857146</v>
      </c>
      <c r="N516" s="132" t="s">
        <v>23</v>
      </c>
      <c r="O516" s="85">
        <v>1.99</v>
      </c>
      <c r="P516" s="79"/>
      <c r="Q516" s="88">
        <f t="shared" si="183"/>
        <v>66.333333333333329</v>
      </c>
      <c r="R516" s="89">
        <f t="shared" si="184"/>
        <v>28.61809523809524</v>
      </c>
      <c r="S516" s="89">
        <f t="shared" si="185"/>
        <v>28.61809523809524</v>
      </c>
      <c r="T516" s="89">
        <f t="shared" si="186"/>
        <v>43.142857142857146</v>
      </c>
      <c r="U516" s="90" t="str">
        <f t="shared" si="188"/>
        <v>NO</v>
      </c>
      <c r="V516" s="91" t="str">
        <f t="shared" si="187"/>
        <v>VENCIDO</v>
      </c>
      <c r="W516" s="91" t="str">
        <f t="shared" si="180"/>
        <v>VENCIDO</v>
      </c>
      <c r="X516" s="92" t="s">
        <v>500</v>
      </c>
      <c r="Y516" s="92" t="s">
        <v>345</v>
      </c>
      <c r="Z516" s="92">
        <f t="shared" si="181"/>
        <v>1</v>
      </c>
      <c r="AA516" s="92" t="str">
        <f t="shared" si="182"/>
        <v>H136R14 - 1</v>
      </c>
      <c r="AB516" s="60">
        <f t="shared" si="176"/>
        <v>1</v>
      </c>
      <c r="AC516" s="60">
        <f t="shared" si="177"/>
        <v>1</v>
      </c>
      <c r="AD516" s="60" t="str">
        <f t="shared" si="175"/>
        <v>H136R14.</v>
      </c>
      <c r="AE516" s="60" t="str">
        <f t="shared" si="178"/>
        <v>H136R14</v>
      </c>
      <c r="AF516" s="68"/>
      <c r="AG516" s="68"/>
      <c r="AH516" s="68"/>
      <c r="AI516" s="15"/>
      <c r="AJ516" s="15"/>
      <c r="AK516" s="15"/>
      <c r="AL516" s="15"/>
      <c r="AM516" s="15"/>
      <c r="AN516" s="15"/>
      <c r="AO516" s="15"/>
    </row>
    <row r="517" spans="1:41" s="2" customFormat="1" ht="249.95" customHeight="1" x14ac:dyDescent="0.2">
      <c r="A517" s="79">
        <v>455</v>
      </c>
      <c r="B517" s="90">
        <v>516</v>
      </c>
      <c r="C517" s="109" t="s">
        <v>2527</v>
      </c>
      <c r="D517" s="93" t="s">
        <v>33</v>
      </c>
      <c r="E517" s="95" t="s">
        <v>2874</v>
      </c>
      <c r="F517" s="95" t="s">
        <v>138</v>
      </c>
      <c r="G517" s="102" t="s">
        <v>875</v>
      </c>
      <c r="H517" s="102" t="s">
        <v>863</v>
      </c>
      <c r="I517" s="132" t="s">
        <v>61</v>
      </c>
      <c r="J517" s="132">
        <v>3</v>
      </c>
      <c r="K517" s="110">
        <v>43040</v>
      </c>
      <c r="L517" s="110">
        <v>43342</v>
      </c>
      <c r="M517" s="117">
        <f t="shared" si="179"/>
        <v>43.142857142857146</v>
      </c>
      <c r="N517" s="132" t="s">
        <v>23</v>
      </c>
      <c r="O517" s="108">
        <v>1.79</v>
      </c>
      <c r="P517" s="79"/>
      <c r="Q517" s="88">
        <f t="shared" si="183"/>
        <v>59.666666666666671</v>
      </c>
      <c r="R517" s="89">
        <f t="shared" si="184"/>
        <v>25.741904761904767</v>
      </c>
      <c r="S517" s="89">
        <f t="shared" si="185"/>
        <v>25.741904761904767</v>
      </c>
      <c r="T517" s="89">
        <f t="shared" si="186"/>
        <v>43.142857142857146</v>
      </c>
      <c r="U517" s="90" t="str">
        <f t="shared" si="188"/>
        <v>NO</v>
      </c>
      <c r="V517" s="91" t="str">
        <f t="shared" si="187"/>
        <v>VENCIDO</v>
      </c>
      <c r="W517" s="91" t="str">
        <f t="shared" si="180"/>
        <v>VENCIDO</v>
      </c>
      <c r="X517" s="92" t="s">
        <v>500</v>
      </c>
      <c r="Y517" s="92" t="s">
        <v>346</v>
      </c>
      <c r="Z517" s="92">
        <f t="shared" si="181"/>
        <v>1</v>
      </c>
      <c r="AA517" s="92" t="str">
        <f t="shared" si="182"/>
        <v>H137R14 - 1</v>
      </c>
      <c r="AB517" s="60">
        <f t="shared" si="176"/>
        <v>1</v>
      </c>
      <c r="AC517" s="60">
        <f t="shared" si="177"/>
        <v>1</v>
      </c>
      <c r="AD517" s="60" t="str">
        <f t="shared" si="175"/>
        <v>H137R14.</v>
      </c>
      <c r="AE517" s="60" t="str">
        <f t="shared" si="178"/>
        <v>H137R14</v>
      </c>
      <c r="AF517" s="68"/>
      <c r="AG517" s="68"/>
      <c r="AH517" s="68"/>
      <c r="AI517" s="15"/>
      <c r="AJ517" s="15"/>
      <c r="AK517" s="15"/>
      <c r="AL517" s="15"/>
      <c r="AM517" s="15"/>
      <c r="AN517" s="15"/>
      <c r="AO517" s="15"/>
    </row>
    <row r="518" spans="1:41" s="2" customFormat="1" ht="141.75" customHeight="1" x14ac:dyDescent="0.2">
      <c r="A518" s="79">
        <v>456</v>
      </c>
      <c r="B518" s="90">
        <v>517</v>
      </c>
      <c r="C518" s="124" t="s">
        <v>2527</v>
      </c>
      <c r="D518" s="93" t="s">
        <v>139</v>
      </c>
      <c r="E518" s="95" t="s">
        <v>1908</v>
      </c>
      <c r="F518" s="95" t="s">
        <v>1930</v>
      </c>
      <c r="G518" s="115" t="s">
        <v>1971</v>
      </c>
      <c r="H518" s="115" t="s">
        <v>1972</v>
      </c>
      <c r="I518" s="90" t="s">
        <v>1122</v>
      </c>
      <c r="J518" s="90">
        <v>2</v>
      </c>
      <c r="K518" s="116">
        <v>43040</v>
      </c>
      <c r="L518" s="116">
        <v>43311</v>
      </c>
      <c r="M518" s="117">
        <f t="shared" si="179"/>
        <v>38.714285714285715</v>
      </c>
      <c r="N518" s="90" t="s">
        <v>1889</v>
      </c>
      <c r="O518" s="85">
        <v>2</v>
      </c>
      <c r="P518" s="90" t="s">
        <v>2619</v>
      </c>
      <c r="Q518" s="88">
        <f t="shared" si="183"/>
        <v>100</v>
      </c>
      <c r="R518" s="89">
        <f t="shared" si="184"/>
        <v>38.714285714285715</v>
      </c>
      <c r="S518" s="89">
        <f t="shared" si="185"/>
        <v>38.714285714285715</v>
      </c>
      <c r="T518" s="89">
        <f t="shared" si="186"/>
        <v>38.714285714285715</v>
      </c>
      <c r="U518" s="90" t="str">
        <f t="shared" si="188"/>
        <v>SI</v>
      </c>
      <c r="V518" s="91" t="str">
        <f t="shared" si="187"/>
        <v>CUMPLIDO</v>
      </c>
      <c r="W518" s="91" t="str">
        <f t="shared" si="180"/>
        <v>CUMPLIDO</v>
      </c>
      <c r="X518" s="92" t="s">
        <v>500</v>
      </c>
      <c r="Y518" s="92" t="s">
        <v>347</v>
      </c>
      <c r="Z518" s="92">
        <f t="shared" si="181"/>
        <v>1</v>
      </c>
      <c r="AA518" s="92" t="str">
        <f t="shared" si="182"/>
        <v>H138R14 - 1</v>
      </c>
      <c r="AB518" s="60">
        <f t="shared" si="176"/>
        <v>5</v>
      </c>
      <c r="AC518" s="60">
        <f t="shared" si="177"/>
        <v>5</v>
      </c>
      <c r="AD518" s="60" t="str">
        <f t="shared" si="175"/>
        <v>H138R14.</v>
      </c>
      <c r="AE518" s="60" t="str">
        <f t="shared" si="178"/>
        <v>H138R14</v>
      </c>
      <c r="AF518" s="69"/>
      <c r="AG518" s="69"/>
      <c r="AH518" s="69"/>
    </row>
    <row r="519" spans="1:41" s="2" customFormat="1" ht="249.95" customHeight="1" x14ac:dyDescent="0.2">
      <c r="A519" s="79">
        <v>457</v>
      </c>
      <c r="B519" s="90">
        <v>518</v>
      </c>
      <c r="C519" s="109" t="s">
        <v>2527</v>
      </c>
      <c r="D519" s="93" t="s">
        <v>140</v>
      </c>
      <c r="E519" s="95" t="s">
        <v>2603</v>
      </c>
      <c r="F519" s="95" t="s">
        <v>141</v>
      </c>
      <c r="G519" s="103" t="s">
        <v>877</v>
      </c>
      <c r="H519" s="102" t="s">
        <v>878</v>
      </c>
      <c r="I519" s="132" t="s">
        <v>1727</v>
      </c>
      <c r="J519" s="132">
        <v>1</v>
      </c>
      <c r="K519" s="110">
        <v>43040</v>
      </c>
      <c r="L519" s="110">
        <v>43100</v>
      </c>
      <c r="M519" s="117">
        <f t="shared" si="179"/>
        <v>8.5714285714285712</v>
      </c>
      <c r="N519" s="79" t="s">
        <v>23</v>
      </c>
      <c r="O519" s="85">
        <v>1</v>
      </c>
      <c r="P519" s="79"/>
      <c r="Q519" s="88">
        <f t="shared" si="183"/>
        <v>100</v>
      </c>
      <c r="R519" s="89">
        <f t="shared" si="184"/>
        <v>8.5714285714285712</v>
      </c>
      <c r="S519" s="89">
        <f t="shared" si="185"/>
        <v>8.5714285714285712</v>
      </c>
      <c r="T519" s="89">
        <f t="shared" si="186"/>
        <v>8.5714285714285712</v>
      </c>
      <c r="U519" s="90" t="str">
        <f t="shared" si="188"/>
        <v>SI</v>
      </c>
      <c r="V519" s="91" t="str">
        <f t="shared" si="187"/>
        <v>CUMPLIDO</v>
      </c>
      <c r="W519" s="91" t="str">
        <f t="shared" si="180"/>
        <v>CUMPLIDO</v>
      </c>
      <c r="X519" s="92" t="s">
        <v>500</v>
      </c>
      <c r="Y519" s="92" t="s">
        <v>348</v>
      </c>
      <c r="Z519" s="92">
        <f t="shared" si="181"/>
        <v>1</v>
      </c>
      <c r="AA519" s="92" t="str">
        <f t="shared" si="182"/>
        <v>H139R14 - 1</v>
      </c>
      <c r="AB519" s="60">
        <f t="shared" si="176"/>
        <v>5</v>
      </c>
      <c r="AC519" s="60">
        <f t="shared" si="177"/>
        <v>5</v>
      </c>
      <c r="AD519" s="60" t="str">
        <f t="shared" si="175"/>
        <v>H139R14.</v>
      </c>
      <c r="AE519" s="60" t="str">
        <f t="shared" si="178"/>
        <v>H139R14</v>
      </c>
      <c r="AF519" s="68"/>
      <c r="AG519" s="68"/>
      <c r="AH519" s="68"/>
      <c r="AI519" s="15"/>
      <c r="AJ519" s="15"/>
      <c r="AK519" s="15"/>
      <c r="AL519" s="15"/>
      <c r="AM519" s="15"/>
      <c r="AN519" s="15"/>
      <c r="AO519" s="15"/>
    </row>
    <row r="520" spans="1:41" s="2" customFormat="1" ht="249.95" customHeight="1" x14ac:dyDescent="0.2">
      <c r="A520" s="79">
        <v>458</v>
      </c>
      <c r="B520" s="90">
        <v>519</v>
      </c>
      <c r="C520" s="109" t="s">
        <v>2527</v>
      </c>
      <c r="D520" s="93" t="s">
        <v>33</v>
      </c>
      <c r="E520" s="95" t="s">
        <v>1909</v>
      </c>
      <c r="F520" s="95" t="s">
        <v>142</v>
      </c>
      <c r="G520" s="115" t="s">
        <v>1336</v>
      </c>
      <c r="H520" s="115" t="s">
        <v>1337</v>
      </c>
      <c r="I520" s="90" t="s">
        <v>1338</v>
      </c>
      <c r="J520" s="90">
        <v>3</v>
      </c>
      <c r="K520" s="116">
        <v>43040</v>
      </c>
      <c r="L520" s="116">
        <v>43403</v>
      </c>
      <c r="M520" s="117">
        <f t="shared" si="179"/>
        <v>51.857142857142854</v>
      </c>
      <c r="N520" s="79" t="s">
        <v>1236</v>
      </c>
      <c r="O520" s="85">
        <v>0</v>
      </c>
      <c r="P520" s="79"/>
      <c r="Q520" s="88">
        <f t="shared" si="183"/>
        <v>0</v>
      </c>
      <c r="R520" s="89">
        <f t="shared" si="184"/>
        <v>0</v>
      </c>
      <c r="S520" s="89">
        <f t="shared" si="185"/>
        <v>0</v>
      </c>
      <c r="T520" s="89">
        <f t="shared" si="186"/>
        <v>51.857142857142854</v>
      </c>
      <c r="U520" s="90" t="str">
        <f t="shared" si="188"/>
        <v>NO</v>
      </c>
      <c r="V520" s="91" t="str">
        <f t="shared" si="187"/>
        <v>VENCIDO</v>
      </c>
      <c r="W520" s="91" t="str">
        <f t="shared" si="180"/>
        <v>VENCIDO</v>
      </c>
      <c r="X520" s="92" t="s">
        <v>500</v>
      </c>
      <c r="Y520" s="92" t="s">
        <v>349</v>
      </c>
      <c r="Z520" s="92">
        <f t="shared" si="181"/>
        <v>1</v>
      </c>
      <c r="AA520" s="92" t="str">
        <f t="shared" si="182"/>
        <v>H140R14 - 1</v>
      </c>
      <c r="AB520" s="60">
        <f t="shared" si="176"/>
        <v>1</v>
      </c>
      <c r="AC520" s="60">
        <f t="shared" si="177"/>
        <v>1</v>
      </c>
      <c r="AD520" s="60" t="str">
        <f t="shared" si="175"/>
        <v>H140R14.</v>
      </c>
      <c r="AE520" s="60" t="str">
        <f t="shared" si="178"/>
        <v>H140R14</v>
      </c>
      <c r="AF520" s="68"/>
      <c r="AG520" s="68"/>
      <c r="AH520" s="68"/>
      <c r="AI520" s="15"/>
      <c r="AJ520" s="15"/>
      <c r="AK520" s="15"/>
      <c r="AL520" s="15"/>
      <c r="AM520" s="15"/>
      <c r="AN520" s="15"/>
      <c r="AO520" s="15"/>
    </row>
    <row r="521" spans="1:41" s="2" customFormat="1" ht="249.95" customHeight="1" x14ac:dyDescent="0.2">
      <c r="A521" s="79">
        <v>459</v>
      </c>
      <c r="B521" s="90">
        <v>520</v>
      </c>
      <c r="C521" s="109" t="s">
        <v>2527</v>
      </c>
      <c r="D521" s="93" t="s">
        <v>143</v>
      </c>
      <c r="E521" s="95" t="s">
        <v>2875</v>
      </c>
      <c r="F521" s="95" t="s">
        <v>144</v>
      </c>
      <c r="G521" s="115" t="s">
        <v>2038</v>
      </c>
      <c r="H521" s="115" t="s">
        <v>2039</v>
      </c>
      <c r="I521" s="90" t="s">
        <v>980</v>
      </c>
      <c r="J521" s="90">
        <v>3</v>
      </c>
      <c r="K521" s="116">
        <v>43040</v>
      </c>
      <c r="L521" s="116">
        <v>43403</v>
      </c>
      <c r="M521" s="117">
        <f t="shared" si="179"/>
        <v>51.857142857142854</v>
      </c>
      <c r="N521" s="79" t="s">
        <v>966</v>
      </c>
      <c r="O521" s="85">
        <v>2</v>
      </c>
      <c r="P521" s="79"/>
      <c r="Q521" s="88">
        <f t="shared" si="183"/>
        <v>66.666666666666657</v>
      </c>
      <c r="R521" s="89">
        <f t="shared" si="184"/>
        <v>34.571428571428562</v>
      </c>
      <c r="S521" s="89">
        <f t="shared" si="185"/>
        <v>34.571428571428562</v>
      </c>
      <c r="T521" s="89">
        <f t="shared" si="186"/>
        <v>51.857142857142854</v>
      </c>
      <c r="U521" s="90" t="str">
        <f t="shared" si="188"/>
        <v>NO</v>
      </c>
      <c r="V521" s="91" t="str">
        <f t="shared" si="187"/>
        <v>VENCIDO</v>
      </c>
      <c r="W521" s="91" t="str">
        <f t="shared" si="180"/>
        <v>VENCIDO</v>
      </c>
      <c r="X521" s="92" t="s">
        <v>500</v>
      </c>
      <c r="Y521" s="92" t="s">
        <v>350</v>
      </c>
      <c r="Z521" s="92">
        <f t="shared" si="181"/>
        <v>1</v>
      </c>
      <c r="AA521" s="92" t="str">
        <f t="shared" si="182"/>
        <v>H146R14 - 1</v>
      </c>
      <c r="AB521" s="60">
        <f t="shared" si="176"/>
        <v>1</v>
      </c>
      <c r="AC521" s="60">
        <f t="shared" si="177"/>
        <v>1</v>
      </c>
      <c r="AD521" s="60" t="str">
        <f t="shared" ref="AD521:AD549" si="189">IF(A521&lt;&gt;"",MID(E521,1,FIND(" ",E521,1)-1),AD520)</f>
        <v>H146R14.</v>
      </c>
      <c r="AE521" s="60" t="str">
        <f t="shared" si="178"/>
        <v>H146R14</v>
      </c>
      <c r="AF521" s="68"/>
      <c r="AG521" s="68"/>
      <c r="AH521" s="68"/>
      <c r="AI521" s="15"/>
      <c r="AJ521" s="15"/>
      <c r="AK521" s="15"/>
      <c r="AL521" s="15"/>
      <c r="AM521" s="15"/>
      <c r="AN521" s="15"/>
      <c r="AO521" s="15"/>
    </row>
    <row r="522" spans="1:41" s="2" customFormat="1" ht="249.95" customHeight="1" x14ac:dyDescent="0.2">
      <c r="A522" s="79">
        <v>460</v>
      </c>
      <c r="B522" s="90">
        <v>521</v>
      </c>
      <c r="C522" s="109" t="s">
        <v>2527</v>
      </c>
      <c r="D522" s="93" t="s">
        <v>39</v>
      </c>
      <c r="E522" s="95" t="s">
        <v>2876</v>
      </c>
      <c r="F522" s="95" t="s">
        <v>145</v>
      </c>
      <c r="G522" s="103" t="s">
        <v>1717</v>
      </c>
      <c r="H522" s="103" t="s">
        <v>1717</v>
      </c>
      <c r="I522" s="105" t="s">
        <v>61</v>
      </c>
      <c r="J522" s="105">
        <v>3</v>
      </c>
      <c r="K522" s="110">
        <v>43040</v>
      </c>
      <c r="L522" s="110">
        <v>43342</v>
      </c>
      <c r="M522" s="117">
        <f t="shared" si="179"/>
        <v>43.142857142857146</v>
      </c>
      <c r="N522" s="79" t="s">
        <v>23</v>
      </c>
      <c r="O522" s="108">
        <v>3</v>
      </c>
      <c r="P522" s="79"/>
      <c r="Q522" s="88">
        <f t="shared" si="183"/>
        <v>100</v>
      </c>
      <c r="R522" s="89">
        <f t="shared" si="184"/>
        <v>43.142857142857146</v>
      </c>
      <c r="S522" s="89">
        <f t="shared" si="185"/>
        <v>43.142857142857146</v>
      </c>
      <c r="T522" s="89">
        <f t="shared" si="186"/>
        <v>43.142857142857146</v>
      </c>
      <c r="U522" s="90" t="str">
        <f t="shared" si="188"/>
        <v>SI</v>
      </c>
      <c r="V522" s="91" t="str">
        <f t="shared" si="187"/>
        <v>CUMPLIDO</v>
      </c>
      <c r="W522" s="91" t="str">
        <f t="shared" si="180"/>
        <v>CUMPLIDO</v>
      </c>
      <c r="X522" s="92" t="s">
        <v>500</v>
      </c>
      <c r="Y522" s="92" t="s">
        <v>351</v>
      </c>
      <c r="Z522" s="92">
        <f t="shared" si="181"/>
        <v>1</v>
      </c>
      <c r="AA522" s="92" t="str">
        <f t="shared" si="182"/>
        <v>H149R14 - 1</v>
      </c>
      <c r="AB522" s="60">
        <f t="shared" si="176"/>
        <v>5</v>
      </c>
      <c r="AC522" s="60">
        <f t="shared" si="177"/>
        <v>5</v>
      </c>
      <c r="AD522" s="60" t="str">
        <f t="shared" si="189"/>
        <v>H149R14.</v>
      </c>
      <c r="AE522" s="60" t="str">
        <f t="shared" si="178"/>
        <v>H149R14</v>
      </c>
      <c r="AF522" s="68"/>
      <c r="AG522" s="68"/>
      <c r="AH522" s="68"/>
      <c r="AI522" s="15"/>
      <c r="AJ522" s="15"/>
      <c r="AK522" s="15"/>
      <c r="AL522" s="15"/>
      <c r="AM522" s="15"/>
      <c r="AN522" s="15"/>
      <c r="AO522" s="15"/>
    </row>
    <row r="523" spans="1:41" s="2" customFormat="1" ht="249.95" customHeight="1" x14ac:dyDescent="0.2">
      <c r="A523" s="79">
        <v>461</v>
      </c>
      <c r="B523" s="90">
        <v>522</v>
      </c>
      <c r="C523" s="109" t="s">
        <v>2528</v>
      </c>
      <c r="D523" s="93" t="s">
        <v>44</v>
      </c>
      <c r="E523" s="95" t="s">
        <v>1149</v>
      </c>
      <c r="F523" s="95" t="s">
        <v>1150</v>
      </c>
      <c r="G523" s="115" t="s">
        <v>1151</v>
      </c>
      <c r="H523" s="115" t="s">
        <v>1152</v>
      </c>
      <c r="I523" s="90" t="s">
        <v>8</v>
      </c>
      <c r="J523" s="90">
        <v>1</v>
      </c>
      <c r="K523" s="116">
        <v>43040</v>
      </c>
      <c r="L523" s="116">
        <v>43099</v>
      </c>
      <c r="M523" s="117">
        <f t="shared" si="179"/>
        <v>8.4285714285714288</v>
      </c>
      <c r="N523" s="79" t="s">
        <v>1104</v>
      </c>
      <c r="O523" s="79">
        <v>1</v>
      </c>
      <c r="P523" s="79"/>
      <c r="Q523" s="88">
        <f t="shared" si="183"/>
        <v>100</v>
      </c>
      <c r="R523" s="89">
        <f t="shared" si="184"/>
        <v>8.4285714285714288</v>
      </c>
      <c r="S523" s="89">
        <f t="shared" si="185"/>
        <v>8.4285714285714288</v>
      </c>
      <c r="T523" s="89">
        <f t="shared" si="186"/>
        <v>8.4285714285714288</v>
      </c>
      <c r="U523" s="90" t="str">
        <f t="shared" si="188"/>
        <v>SI</v>
      </c>
      <c r="V523" s="91" t="str">
        <f t="shared" si="187"/>
        <v>CUMPLIDO</v>
      </c>
      <c r="W523" s="91" t="str">
        <f t="shared" si="180"/>
        <v>CUMPLIDO</v>
      </c>
      <c r="X523" s="92" t="s">
        <v>500</v>
      </c>
      <c r="Y523" s="92" t="s">
        <v>352</v>
      </c>
      <c r="Z523" s="92">
        <f t="shared" si="181"/>
        <v>1</v>
      </c>
      <c r="AA523" s="92" t="str">
        <f t="shared" si="182"/>
        <v>H151R14 - 1</v>
      </c>
      <c r="AB523" s="60">
        <f t="shared" ref="AB523:AB549" si="190">IF(V523="VENCIDO",1,IF(V523="PRÓXIMO A VENCER",2,IF(V523="EN TERMINO",3,IF(V523="CON AVANCE",4,IF(V523="CUMPLIDO",5,)))))</f>
        <v>5</v>
      </c>
      <c r="AC523" s="60">
        <f t="shared" ref="AC523:AC549" si="191">IF(Z524=Z523+1,MIN(AB523,AC524),AB523)</f>
        <v>5</v>
      </c>
      <c r="AD523" s="60" t="str">
        <f t="shared" si="189"/>
        <v>H151R14.</v>
      </c>
      <c r="AE523" s="60" t="str">
        <f t="shared" si="178"/>
        <v>H151R14</v>
      </c>
      <c r="AF523" s="68"/>
      <c r="AG523" s="68"/>
      <c r="AH523" s="68"/>
      <c r="AI523" s="15"/>
      <c r="AJ523" s="15"/>
      <c r="AK523" s="15"/>
      <c r="AL523" s="15"/>
      <c r="AM523" s="15"/>
      <c r="AN523" s="15"/>
      <c r="AO523" s="15"/>
    </row>
    <row r="524" spans="1:41" s="2" customFormat="1" ht="249.95" customHeight="1" x14ac:dyDescent="0.2">
      <c r="A524" s="79">
        <v>462</v>
      </c>
      <c r="B524" s="90">
        <v>523</v>
      </c>
      <c r="C524" s="109" t="s">
        <v>2528</v>
      </c>
      <c r="D524" s="93" t="s">
        <v>30</v>
      </c>
      <c r="E524" s="95" t="s">
        <v>1153</v>
      </c>
      <c r="F524" s="95" t="s">
        <v>1154</v>
      </c>
      <c r="G524" s="103" t="s">
        <v>1721</v>
      </c>
      <c r="H524" s="103" t="s">
        <v>1721</v>
      </c>
      <c r="I524" s="105" t="s">
        <v>61</v>
      </c>
      <c r="J524" s="132">
        <v>3</v>
      </c>
      <c r="K524" s="110">
        <v>43040</v>
      </c>
      <c r="L524" s="110">
        <v>43342</v>
      </c>
      <c r="M524" s="117">
        <f t="shared" si="179"/>
        <v>43.142857142857146</v>
      </c>
      <c r="N524" s="79" t="s">
        <v>2244</v>
      </c>
      <c r="O524" s="108">
        <v>3</v>
      </c>
      <c r="P524" s="129"/>
      <c r="Q524" s="88">
        <f t="shared" si="183"/>
        <v>100</v>
      </c>
      <c r="R524" s="89">
        <f t="shared" si="184"/>
        <v>43.142857142857146</v>
      </c>
      <c r="S524" s="89">
        <f t="shared" si="185"/>
        <v>43.142857142857146</v>
      </c>
      <c r="T524" s="89">
        <f t="shared" si="186"/>
        <v>43.142857142857146</v>
      </c>
      <c r="U524" s="90" t="str">
        <f t="shared" si="188"/>
        <v>SI</v>
      </c>
      <c r="V524" s="91" t="str">
        <f t="shared" si="187"/>
        <v>CUMPLIDO</v>
      </c>
      <c r="W524" s="91" t="str">
        <f t="shared" si="180"/>
        <v>CUMPLIDO</v>
      </c>
      <c r="X524" s="92" t="s">
        <v>500</v>
      </c>
      <c r="Y524" s="92" t="s">
        <v>353</v>
      </c>
      <c r="Z524" s="92">
        <f t="shared" si="181"/>
        <v>1</v>
      </c>
      <c r="AA524" s="92" t="str">
        <f t="shared" si="182"/>
        <v>H152R14 - 1</v>
      </c>
      <c r="AB524" s="60">
        <f t="shared" si="190"/>
        <v>5</v>
      </c>
      <c r="AC524" s="60">
        <f t="shared" si="191"/>
        <v>5</v>
      </c>
      <c r="AD524" s="60" t="str">
        <f t="shared" si="189"/>
        <v>H152R14.</v>
      </c>
      <c r="AE524" s="60" t="str">
        <f t="shared" ref="AE524:AE549" si="192">IFERROR(MID(AD524,1,FIND(".",AD524,1)-1),AD524)</f>
        <v>H152R14</v>
      </c>
      <c r="AF524" s="68"/>
      <c r="AG524" s="68"/>
      <c r="AH524" s="68"/>
      <c r="AI524" s="15"/>
      <c r="AJ524" s="15"/>
      <c r="AK524" s="15"/>
      <c r="AL524" s="15"/>
      <c r="AM524" s="15"/>
      <c r="AN524" s="15"/>
      <c r="AO524" s="15"/>
    </row>
    <row r="525" spans="1:41" s="2" customFormat="1" ht="249.95" customHeight="1" x14ac:dyDescent="0.2">
      <c r="A525" s="79">
        <v>463</v>
      </c>
      <c r="B525" s="90">
        <v>524</v>
      </c>
      <c r="C525" s="109" t="s">
        <v>2528</v>
      </c>
      <c r="D525" s="93" t="s">
        <v>44</v>
      </c>
      <c r="E525" s="95" t="s">
        <v>2561</v>
      </c>
      <c r="F525" s="95" t="s">
        <v>2562</v>
      </c>
      <c r="G525" s="115" t="s">
        <v>1155</v>
      </c>
      <c r="H525" s="115" t="s">
        <v>1156</v>
      </c>
      <c r="I525" s="90" t="s">
        <v>1122</v>
      </c>
      <c r="J525" s="90">
        <v>2</v>
      </c>
      <c r="K525" s="116">
        <v>43040</v>
      </c>
      <c r="L525" s="116">
        <v>43403</v>
      </c>
      <c r="M525" s="117">
        <f t="shared" si="179"/>
        <v>51.857142857142854</v>
      </c>
      <c r="N525" s="79" t="s">
        <v>1104</v>
      </c>
      <c r="O525" s="85">
        <v>2</v>
      </c>
      <c r="P525" s="79"/>
      <c r="Q525" s="88">
        <f t="shared" si="183"/>
        <v>100</v>
      </c>
      <c r="R525" s="89">
        <f t="shared" si="184"/>
        <v>51.857142857142854</v>
      </c>
      <c r="S525" s="89">
        <f t="shared" si="185"/>
        <v>51.857142857142854</v>
      </c>
      <c r="T525" s="89">
        <f t="shared" si="186"/>
        <v>51.857142857142854</v>
      </c>
      <c r="U525" s="90" t="str">
        <f t="shared" si="188"/>
        <v>SI</v>
      </c>
      <c r="V525" s="91" t="str">
        <f t="shared" si="187"/>
        <v>CUMPLIDO</v>
      </c>
      <c r="W525" s="91" t="str">
        <f t="shared" si="180"/>
        <v>CUMPLIDO</v>
      </c>
      <c r="X525" s="92" t="s">
        <v>500</v>
      </c>
      <c r="Y525" s="92" t="s">
        <v>354</v>
      </c>
      <c r="Z525" s="92">
        <f t="shared" si="181"/>
        <v>1</v>
      </c>
      <c r="AA525" s="92" t="str">
        <f t="shared" si="182"/>
        <v>H153R14 - 1</v>
      </c>
      <c r="AB525" s="60">
        <f t="shared" si="190"/>
        <v>5</v>
      </c>
      <c r="AC525" s="60">
        <f t="shared" si="191"/>
        <v>5</v>
      </c>
      <c r="AD525" s="60" t="str">
        <f t="shared" si="189"/>
        <v>H153R14.</v>
      </c>
      <c r="AE525" s="60" t="str">
        <f t="shared" si="192"/>
        <v>H153R14</v>
      </c>
      <c r="AF525" s="68"/>
      <c r="AG525" s="68"/>
      <c r="AH525" s="68"/>
      <c r="AI525" s="15"/>
      <c r="AJ525" s="15"/>
      <c r="AK525" s="15"/>
      <c r="AL525" s="15"/>
      <c r="AM525" s="15"/>
      <c r="AN525" s="15"/>
      <c r="AO525" s="15"/>
    </row>
    <row r="526" spans="1:41" s="2" customFormat="1" ht="249.95" customHeight="1" x14ac:dyDescent="0.2">
      <c r="A526" s="79">
        <v>464</v>
      </c>
      <c r="B526" s="90">
        <v>525</v>
      </c>
      <c r="C526" s="109" t="s">
        <v>2527</v>
      </c>
      <c r="D526" s="93" t="s">
        <v>44</v>
      </c>
      <c r="E526" s="95" t="s">
        <v>2515</v>
      </c>
      <c r="F526" s="95" t="s">
        <v>146</v>
      </c>
      <c r="G526" s="115" t="s">
        <v>1617</v>
      </c>
      <c r="H526" s="115" t="s">
        <v>2514</v>
      </c>
      <c r="I526" s="90" t="s">
        <v>1618</v>
      </c>
      <c r="J526" s="90">
        <v>1</v>
      </c>
      <c r="K526" s="116">
        <v>43040</v>
      </c>
      <c r="L526" s="116">
        <v>43099</v>
      </c>
      <c r="M526" s="117">
        <f t="shared" si="179"/>
        <v>8.4285714285714288</v>
      </c>
      <c r="N526" s="79" t="s">
        <v>1482</v>
      </c>
      <c r="O526" s="85">
        <v>1</v>
      </c>
      <c r="P526" s="79"/>
      <c r="Q526" s="88">
        <f t="shared" si="183"/>
        <v>100</v>
      </c>
      <c r="R526" s="89">
        <f t="shared" si="184"/>
        <v>8.4285714285714288</v>
      </c>
      <c r="S526" s="89">
        <f t="shared" si="185"/>
        <v>8.4285714285714288</v>
      </c>
      <c r="T526" s="89">
        <f t="shared" si="186"/>
        <v>8.4285714285714288</v>
      </c>
      <c r="U526" s="90" t="str">
        <f t="shared" si="188"/>
        <v>SI</v>
      </c>
      <c r="V526" s="91" t="str">
        <f t="shared" si="187"/>
        <v>CUMPLIDO</v>
      </c>
      <c r="W526" s="91" t="str">
        <f t="shared" si="180"/>
        <v>CUMPLIDO</v>
      </c>
      <c r="X526" s="92" t="s">
        <v>500</v>
      </c>
      <c r="Y526" s="92" t="s">
        <v>355</v>
      </c>
      <c r="Z526" s="92">
        <f t="shared" si="181"/>
        <v>1</v>
      </c>
      <c r="AA526" s="92" t="str">
        <f t="shared" si="182"/>
        <v>H154R14 - 1</v>
      </c>
      <c r="AB526" s="60">
        <f t="shared" si="190"/>
        <v>5</v>
      </c>
      <c r="AC526" s="60">
        <f t="shared" si="191"/>
        <v>5</v>
      </c>
      <c r="AD526" s="60" t="str">
        <f t="shared" si="189"/>
        <v>H154R14.</v>
      </c>
      <c r="AE526" s="60" t="str">
        <f t="shared" si="192"/>
        <v>H154R14</v>
      </c>
      <c r="AF526" s="68"/>
      <c r="AG526" s="68"/>
      <c r="AH526" s="68"/>
      <c r="AI526" s="15"/>
      <c r="AJ526" s="15"/>
      <c r="AK526" s="15"/>
      <c r="AL526" s="15"/>
      <c r="AM526" s="15"/>
      <c r="AN526" s="15"/>
      <c r="AO526" s="15"/>
    </row>
    <row r="527" spans="1:41" s="2" customFormat="1" ht="249.95" customHeight="1" x14ac:dyDescent="0.2">
      <c r="A527" s="79">
        <v>465</v>
      </c>
      <c r="B527" s="90">
        <v>526</v>
      </c>
      <c r="C527" s="109" t="s">
        <v>2527</v>
      </c>
      <c r="D527" s="93" t="s">
        <v>30</v>
      </c>
      <c r="E527" s="95" t="s">
        <v>2877</v>
      </c>
      <c r="F527" s="95" t="s">
        <v>147</v>
      </c>
      <c r="G527" s="102" t="s">
        <v>1729</v>
      </c>
      <c r="H527" s="103" t="s">
        <v>1728</v>
      </c>
      <c r="I527" s="105" t="s">
        <v>8</v>
      </c>
      <c r="J527" s="132">
        <v>1</v>
      </c>
      <c r="K527" s="110">
        <v>43040</v>
      </c>
      <c r="L527" s="110">
        <v>43099</v>
      </c>
      <c r="M527" s="117">
        <f t="shared" ref="M527:M549" si="193">(+L527-K527)/7</f>
        <v>8.4285714285714288</v>
      </c>
      <c r="N527" s="132" t="s">
        <v>2245</v>
      </c>
      <c r="O527" s="85">
        <v>1</v>
      </c>
      <c r="P527" s="79"/>
      <c r="Q527" s="88">
        <f t="shared" si="183"/>
        <v>100</v>
      </c>
      <c r="R527" s="89">
        <f t="shared" si="184"/>
        <v>8.4285714285714288</v>
      </c>
      <c r="S527" s="89">
        <f t="shared" si="185"/>
        <v>8.4285714285714288</v>
      </c>
      <c r="T527" s="89">
        <f t="shared" si="186"/>
        <v>8.4285714285714288</v>
      </c>
      <c r="U527" s="90" t="str">
        <f t="shared" si="188"/>
        <v>SI</v>
      </c>
      <c r="V527" s="91" t="str">
        <f t="shared" si="187"/>
        <v>CUMPLIDO</v>
      </c>
      <c r="W527" s="91" t="str">
        <f t="shared" si="180"/>
        <v>CUMPLIDO</v>
      </c>
      <c r="X527" s="92" t="s">
        <v>500</v>
      </c>
      <c r="Y527" s="92" t="s">
        <v>356</v>
      </c>
      <c r="Z527" s="92">
        <f t="shared" si="181"/>
        <v>1</v>
      </c>
      <c r="AA527" s="92" t="str">
        <f t="shared" si="182"/>
        <v>H155R14 - 1</v>
      </c>
      <c r="AB527" s="60">
        <f t="shared" si="190"/>
        <v>5</v>
      </c>
      <c r="AC527" s="60">
        <f t="shared" si="191"/>
        <v>5</v>
      </c>
      <c r="AD527" s="60" t="str">
        <f t="shared" si="189"/>
        <v>H155R14.</v>
      </c>
      <c r="AE527" s="60" t="str">
        <f t="shared" si="192"/>
        <v>H155R14</v>
      </c>
      <c r="AF527" s="68"/>
      <c r="AG527" s="68"/>
      <c r="AH527" s="68"/>
      <c r="AI527" s="15"/>
      <c r="AJ527" s="15"/>
      <c r="AK527" s="15"/>
      <c r="AL527" s="15"/>
      <c r="AM527" s="15"/>
      <c r="AN527" s="15"/>
      <c r="AO527" s="15"/>
    </row>
    <row r="528" spans="1:41" s="2" customFormat="1" ht="249.95" customHeight="1" x14ac:dyDescent="0.2">
      <c r="A528" s="79">
        <v>466</v>
      </c>
      <c r="B528" s="90">
        <v>527</v>
      </c>
      <c r="C528" s="109" t="s">
        <v>2528</v>
      </c>
      <c r="D528" s="93" t="s">
        <v>30</v>
      </c>
      <c r="E528" s="95" t="s">
        <v>2878</v>
      </c>
      <c r="F528" s="95" t="s">
        <v>148</v>
      </c>
      <c r="G528" s="102" t="s">
        <v>858</v>
      </c>
      <c r="H528" s="103" t="s">
        <v>1717</v>
      </c>
      <c r="I528" s="132" t="s">
        <v>61</v>
      </c>
      <c r="J528" s="132">
        <v>3</v>
      </c>
      <c r="K528" s="110">
        <v>43040</v>
      </c>
      <c r="L528" s="110">
        <v>43342</v>
      </c>
      <c r="M528" s="117">
        <f t="shared" si="193"/>
        <v>43.142857142857146</v>
      </c>
      <c r="N528" s="132" t="s">
        <v>23</v>
      </c>
      <c r="O528" s="108">
        <v>3</v>
      </c>
      <c r="P528" s="79"/>
      <c r="Q528" s="88">
        <f t="shared" si="183"/>
        <v>100</v>
      </c>
      <c r="R528" s="89">
        <f t="shared" si="184"/>
        <v>43.142857142857146</v>
      </c>
      <c r="S528" s="89">
        <f t="shared" si="185"/>
        <v>43.142857142857146</v>
      </c>
      <c r="T528" s="89">
        <f t="shared" si="186"/>
        <v>43.142857142857146</v>
      </c>
      <c r="U528" s="90" t="str">
        <f t="shared" si="188"/>
        <v>SI</v>
      </c>
      <c r="V528" s="91" t="str">
        <f t="shared" si="187"/>
        <v>CUMPLIDO</v>
      </c>
      <c r="W528" s="91" t="str">
        <f t="shared" si="180"/>
        <v>CUMPLIDO</v>
      </c>
      <c r="X528" s="92" t="s">
        <v>500</v>
      </c>
      <c r="Y528" s="92" t="s">
        <v>357</v>
      </c>
      <c r="Z528" s="92">
        <f t="shared" si="181"/>
        <v>1</v>
      </c>
      <c r="AA528" s="92" t="str">
        <f t="shared" si="182"/>
        <v>H156R14 - 1</v>
      </c>
      <c r="AB528" s="60">
        <f t="shared" si="190"/>
        <v>5</v>
      </c>
      <c r="AC528" s="60">
        <f t="shared" si="191"/>
        <v>5</v>
      </c>
      <c r="AD528" s="60" t="str">
        <f t="shared" si="189"/>
        <v>H156R14.</v>
      </c>
      <c r="AE528" s="60" t="str">
        <f t="shared" si="192"/>
        <v>H156R14</v>
      </c>
      <c r="AF528" s="68"/>
      <c r="AG528" s="68"/>
      <c r="AH528" s="68"/>
      <c r="AI528" s="15"/>
      <c r="AJ528" s="15"/>
      <c r="AK528" s="15"/>
      <c r="AL528" s="15"/>
      <c r="AM528" s="15"/>
      <c r="AN528" s="15"/>
      <c r="AO528" s="15"/>
    </row>
    <row r="529" spans="1:41" s="2" customFormat="1" ht="249.95" customHeight="1" x14ac:dyDescent="0.2">
      <c r="A529" s="79">
        <v>467</v>
      </c>
      <c r="B529" s="90">
        <v>528</v>
      </c>
      <c r="C529" s="109" t="s">
        <v>2527</v>
      </c>
      <c r="D529" s="93" t="s">
        <v>30</v>
      </c>
      <c r="E529" s="95" t="s">
        <v>2880</v>
      </c>
      <c r="F529" s="95" t="s">
        <v>149</v>
      </c>
      <c r="G529" s="102" t="s">
        <v>1730</v>
      </c>
      <c r="H529" s="102" t="s">
        <v>1731</v>
      </c>
      <c r="I529" s="132" t="s">
        <v>8</v>
      </c>
      <c r="J529" s="132">
        <v>1</v>
      </c>
      <c r="K529" s="110">
        <v>43040</v>
      </c>
      <c r="L529" s="110">
        <v>43189</v>
      </c>
      <c r="M529" s="117">
        <f t="shared" si="193"/>
        <v>21.285714285714285</v>
      </c>
      <c r="N529" s="132" t="s">
        <v>2244</v>
      </c>
      <c r="O529" s="85">
        <v>1</v>
      </c>
      <c r="P529" s="79"/>
      <c r="Q529" s="88">
        <f t="shared" si="183"/>
        <v>100</v>
      </c>
      <c r="R529" s="89">
        <f t="shared" si="184"/>
        <v>21.285714285714285</v>
      </c>
      <c r="S529" s="89">
        <f t="shared" si="185"/>
        <v>21.285714285714285</v>
      </c>
      <c r="T529" s="89">
        <f t="shared" si="186"/>
        <v>21.285714285714285</v>
      </c>
      <c r="U529" s="90" t="str">
        <f t="shared" si="188"/>
        <v>SI</v>
      </c>
      <c r="V529" s="91" t="str">
        <f t="shared" si="187"/>
        <v>CUMPLIDO</v>
      </c>
      <c r="W529" s="91" t="str">
        <f t="shared" si="180"/>
        <v>CUMPLIDO</v>
      </c>
      <c r="X529" s="92" t="s">
        <v>500</v>
      </c>
      <c r="Y529" s="92" t="s">
        <v>358</v>
      </c>
      <c r="Z529" s="92">
        <f t="shared" si="181"/>
        <v>1</v>
      </c>
      <c r="AA529" s="92" t="str">
        <f t="shared" si="182"/>
        <v>H157R14 - 1</v>
      </c>
      <c r="AB529" s="60">
        <f t="shared" si="190"/>
        <v>5</v>
      </c>
      <c r="AC529" s="60">
        <f t="shared" si="191"/>
        <v>5</v>
      </c>
      <c r="AD529" s="60" t="str">
        <f t="shared" si="189"/>
        <v>H157R14.</v>
      </c>
      <c r="AE529" s="60" t="str">
        <f t="shared" si="192"/>
        <v>H157R14</v>
      </c>
      <c r="AF529" s="68"/>
      <c r="AG529" s="68"/>
      <c r="AH529" s="68"/>
      <c r="AI529" s="15"/>
      <c r="AJ529" s="15"/>
      <c r="AK529" s="15"/>
      <c r="AL529" s="15"/>
      <c r="AM529" s="15"/>
      <c r="AN529" s="15"/>
      <c r="AO529" s="15"/>
    </row>
    <row r="530" spans="1:41" s="2" customFormat="1" ht="249.95" customHeight="1" x14ac:dyDescent="0.2">
      <c r="A530" s="79">
        <v>468</v>
      </c>
      <c r="B530" s="90">
        <v>529</v>
      </c>
      <c r="C530" s="109" t="s">
        <v>2528</v>
      </c>
      <c r="D530" s="93" t="s">
        <v>32</v>
      </c>
      <c r="E530" s="95" t="s">
        <v>1910</v>
      </c>
      <c r="F530" s="95" t="s">
        <v>150</v>
      </c>
      <c r="G530" s="115" t="s">
        <v>1157</v>
      </c>
      <c r="H530" s="115" t="s">
        <v>1115</v>
      </c>
      <c r="I530" s="90" t="s">
        <v>1158</v>
      </c>
      <c r="J530" s="90">
        <v>1</v>
      </c>
      <c r="K530" s="116">
        <v>43040</v>
      </c>
      <c r="L530" s="116">
        <v>43069</v>
      </c>
      <c r="M530" s="117">
        <f t="shared" si="193"/>
        <v>4.1428571428571432</v>
      </c>
      <c r="N530" s="79" t="s">
        <v>1104</v>
      </c>
      <c r="O530" s="79">
        <v>1</v>
      </c>
      <c r="P530" s="79"/>
      <c r="Q530" s="88">
        <f t="shared" si="183"/>
        <v>100</v>
      </c>
      <c r="R530" s="89">
        <f t="shared" si="184"/>
        <v>4.1428571428571432</v>
      </c>
      <c r="S530" s="89">
        <f t="shared" si="185"/>
        <v>4.1428571428571432</v>
      </c>
      <c r="T530" s="89">
        <f t="shared" si="186"/>
        <v>4.1428571428571432</v>
      </c>
      <c r="U530" s="90" t="str">
        <f t="shared" si="188"/>
        <v>SI</v>
      </c>
      <c r="V530" s="91" t="str">
        <f t="shared" si="187"/>
        <v>CUMPLIDO</v>
      </c>
      <c r="W530" s="91" t="str">
        <f t="shared" si="180"/>
        <v>CUMPLIDO</v>
      </c>
      <c r="X530" s="92" t="s">
        <v>500</v>
      </c>
      <c r="Y530" s="92" t="s">
        <v>359</v>
      </c>
      <c r="Z530" s="92">
        <f t="shared" si="181"/>
        <v>1</v>
      </c>
      <c r="AA530" s="92" t="str">
        <f t="shared" si="182"/>
        <v>H158R14 - 1</v>
      </c>
      <c r="AB530" s="60">
        <f t="shared" si="190"/>
        <v>5</v>
      </c>
      <c r="AC530" s="60">
        <f t="shared" si="191"/>
        <v>5</v>
      </c>
      <c r="AD530" s="60" t="str">
        <f t="shared" si="189"/>
        <v>H158R14.</v>
      </c>
      <c r="AE530" s="60" t="str">
        <f t="shared" si="192"/>
        <v>H158R14</v>
      </c>
      <c r="AF530" s="68"/>
      <c r="AG530" s="68"/>
      <c r="AH530" s="68"/>
      <c r="AI530" s="15"/>
      <c r="AJ530" s="15"/>
      <c r="AK530" s="15"/>
      <c r="AL530" s="15"/>
      <c r="AM530" s="15"/>
      <c r="AN530" s="15"/>
      <c r="AO530" s="15"/>
    </row>
    <row r="531" spans="1:41" s="2" customFormat="1" ht="249.95" customHeight="1" x14ac:dyDescent="0.2">
      <c r="A531" s="79">
        <v>469</v>
      </c>
      <c r="B531" s="90">
        <v>530</v>
      </c>
      <c r="C531" s="109" t="s">
        <v>2527</v>
      </c>
      <c r="D531" s="93" t="s">
        <v>30</v>
      </c>
      <c r="E531" s="95" t="s">
        <v>1070</v>
      </c>
      <c r="F531" s="95" t="s">
        <v>1072</v>
      </c>
      <c r="G531" s="115" t="s">
        <v>1911</v>
      </c>
      <c r="H531" s="115" t="s">
        <v>1066</v>
      </c>
      <c r="I531" s="90" t="s">
        <v>1067</v>
      </c>
      <c r="J531" s="90">
        <v>1</v>
      </c>
      <c r="K531" s="116">
        <v>43040</v>
      </c>
      <c r="L531" s="116">
        <v>43099</v>
      </c>
      <c r="M531" s="117">
        <f t="shared" si="193"/>
        <v>8.4285714285714288</v>
      </c>
      <c r="N531" s="79" t="s">
        <v>1038</v>
      </c>
      <c r="O531" s="85">
        <v>1</v>
      </c>
      <c r="P531" s="79"/>
      <c r="Q531" s="88">
        <f t="shared" si="183"/>
        <v>100</v>
      </c>
      <c r="R531" s="89">
        <f t="shared" si="184"/>
        <v>8.4285714285714288</v>
      </c>
      <c r="S531" s="89">
        <f t="shared" si="185"/>
        <v>8.4285714285714288</v>
      </c>
      <c r="T531" s="89">
        <f t="shared" si="186"/>
        <v>8.4285714285714288</v>
      </c>
      <c r="U531" s="90" t="str">
        <f t="shared" si="188"/>
        <v>SI</v>
      </c>
      <c r="V531" s="91" t="str">
        <f t="shared" si="187"/>
        <v>CUMPLIDO</v>
      </c>
      <c r="W531" s="91" t="str">
        <f t="shared" si="180"/>
        <v>CUMPLIDO</v>
      </c>
      <c r="X531" s="92" t="s">
        <v>500</v>
      </c>
      <c r="Y531" s="92" t="s">
        <v>360</v>
      </c>
      <c r="Z531" s="92">
        <f t="shared" si="181"/>
        <v>1</v>
      </c>
      <c r="AA531" s="92" t="str">
        <f t="shared" si="182"/>
        <v>H159R14 - 1</v>
      </c>
      <c r="AB531" s="60">
        <f t="shared" si="190"/>
        <v>5</v>
      </c>
      <c r="AC531" s="60">
        <f t="shared" si="191"/>
        <v>5</v>
      </c>
      <c r="AD531" s="60" t="str">
        <f t="shared" si="189"/>
        <v>H159R14.</v>
      </c>
      <c r="AE531" s="60" t="str">
        <f t="shared" si="192"/>
        <v>H159R14</v>
      </c>
      <c r="AF531" s="68"/>
      <c r="AG531" s="68"/>
      <c r="AH531" s="68"/>
      <c r="AI531" s="15"/>
      <c r="AJ531" s="15"/>
      <c r="AK531" s="15"/>
      <c r="AL531" s="15"/>
      <c r="AM531" s="15"/>
      <c r="AN531" s="15"/>
      <c r="AO531" s="15"/>
    </row>
    <row r="532" spans="1:41" s="2" customFormat="1" ht="249.95" customHeight="1" x14ac:dyDescent="0.2">
      <c r="A532" s="79"/>
      <c r="B532" s="90">
        <v>531</v>
      </c>
      <c r="C532" s="109"/>
      <c r="D532" s="93" t="s">
        <v>30</v>
      </c>
      <c r="E532" s="95" t="s">
        <v>2881</v>
      </c>
      <c r="F532" s="95" t="s">
        <v>1072</v>
      </c>
      <c r="G532" s="115" t="s">
        <v>1912</v>
      </c>
      <c r="H532" s="115" t="s">
        <v>1068</v>
      </c>
      <c r="I532" s="90" t="s">
        <v>1069</v>
      </c>
      <c r="J532" s="90">
        <v>1</v>
      </c>
      <c r="K532" s="116">
        <v>43049</v>
      </c>
      <c r="L532" s="116">
        <v>43099</v>
      </c>
      <c r="M532" s="117">
        <f t="shared" si="193"/>
        <v>7.1428571428571432</v>
      </c>
      <c r="N532" s="79" t="s">
        <v>1038</v>
      </c>
      <c r="O532" s="85">
        <v>1</v>
      </c>
      <c r="P532" s="79"/>
      <c r="Q532" s="88">
        <f t="shared" si="183"/>
        <v>100</v>
      </c>
      <c r="R532" s="89">
        <f t="shared" si="184"/>
        <v>7.1428571428571432</v>
      </c>
      <c r="S532" s="89">
        <f t="shared" si="185"/>
        <v>7.1428571428571432</v>
      </c>
      <c r="T532" s="89">
        <f t="shared" si="186"/>
        <v>7.1428571428571432</v>
      </c>
      <c r="U532" s="90" t="str">
        <f t="shared" si="188"/>
        <v>NO</v>
      </c>
      <c r="V532" s="91" t="str">
        <f t="shared" si="187"/>
        <v>CUMPLIDO</v>
      </c>
      <c r="W532" s="91" t="str">
        <f t="shared" si="180"/>
        <v/>
      </c>
      <c r="X532" s="92" t="s">
        <v>500</v>
      </c>
      <c r="Y532" s="92" t="s">
        <v>360</v>
      </c>
      <c r="Z532" s="92">
        <f t="shared" si="181"/>
        <v>2</v>
      </c>
      <c r="AA532" s="92" t="str">
        <f t="shared" si="182"/>
        <v>H159R14 - 2</v>
      </c>
      <c r="AB532" s="60">
        <f t="shared" si="190"/>
        <v>5</v>
      </c>
      <c r="AC532" s="60">
        <f t="shared" si="191"/>
        <v>5</v>
      </c>
      <c r="AD532" s="60" t="str">
        <f t="shared" si="189"/>
        <v>H159R14.</v>
      </c>
      <c r="AE532" s="60" t="str">
        <f t="shared" si="192"/>
        <v>H159R14</v>
      </c>
      <c r="AF532" s="68"/>
      <c r="AG532" s="68"/>
      <c r="AH532" s="68"/>
      <c r="AI532" s="15"/>
      <c r="AJ532" s="15"/>
      <c r="AK532" s="15"/>
      <c r="AL532" s="15"/>
      <c r="AM532" s="15"/>
      <c r="AN532" s="15"/>
      <c r="AO532" s="15"/>
    </row>
    <row r="533" spans="1:41" s="2" customFormat="1" ht="249.95" customHeight="1" x14ac:dyDescent="0.2">
      <c r="A533" s="79">
        <v>470</v>
      </c>
      <c r="B533" s="90">
        <v>532</v>
      </c>
      <c r="C533" s="109" t="s">
        <v>2528</v>
      </c>
      <c r="D533" s="93" t="s">
        <v>31</v>
      </c>
      <c r="E533" s="95" t="s">
        <v>1159</v>
      </c>
      <c r="F533" s="95" t="s">
        <v>151</v>
      </c>
      <c r="G533" s="115" t="s">
        <v>1160</v>
      </c>
      <c r="H533" s="115" t="s">
        <v>1161</v>
      </c>
      <c r="I533" s="90" t="s">
        <v>1162</v>
      </c>
      <c r="J533" s="90">
        <v>1</v>
      </c>
      <c r="K533" s="116">
        <v>43040</v>
      </c>
      <c r="L533" s="116">
        <v>43099</v>
      </c>
      <c r="M533" s="117">
        <f t="shared" si="193"/>
        <v>8.4285714285714288</v>
      </c>
      <c r="N533" s="79" t="s">
        <v>1104</v>
      </c>
      <c r="O533" s="79">
        <v>1</v>
      </c>
      <c r="P533" s="79"/>
      <c r="Q533" s="88">
        <f t="shared" si="183"/>
        <v>100</v>
      </c>
      <c r="R533" s="89">
        <f t="shared" si="184"/>
        <v>8.4285714285714288</v>
      </c>
      <c r="S533" s="89">
        <f t="shared" si="185"/>
        <v>8.4285714285714288</v>
      </c>
      <c r="T533" s="89">
        <f t="shared" si="186"/>
        <v>8.4285714285714288</v>
      </c>
      <c r="U533" s="90" t="str">
        <f t="shared" si="188"/>
        <v>SI</v>
      </c>
      <c r="V533" s="91" t="str">
        <f t="shared" si="187"/>
        <v>CUMPLIDO</v>
      </c>
      <c r="W533" s="91" t="str">
        <f t="shared" si="180"/>
        <v>CUMPLIDO</v>
      </c>
      <c r="X533" s="92" t="s">
        <v>500</v>
      </c>
      <c r="Y533" s="92" t="s">
        <v>361</v>
      </c>
      <c r="Z533" s="92">
        <f t="shared" si="181"/>
        <v>1</v>
      </c>
      <c r="AA533" s="92" t="str">
        <f t="shared" si="182"/>
        <v>H160R14 - 1</v>
      </c>
      <c r="AB533" s="60">
        <f t="shared" si="190"/>
        <v>5</v>
      </c>
      <c r="AC533" s="60">
        <f t="shared" si="191"/>
        <v>5</v>
      </c>
      <c r="AD533" s="60" t="str">
        <f t="shared" si="189"/>
        <v>H160R14.</v>
      </c>
      <c r="AE533" s="60" t="str">
        <f t="shared" si="192"/>
        <v>H160R14</v>
      </c>
      <c r="AF533" s="68"/>
      <c r="AG533" s="68"/>
      <c r="AH533" s="68"/>
      <c r="AI533" s="15"/>
      <c r="AJ533" s="15"/>
      <c r="AK533" s="15"/>
      <c r="AL533" s="15"/>
      <c r="AM533" s="15"/>
      <c r="AN533" s="15"/>
      <c r="AO533" s="15"/>
    </row>
    <row r="534" spans="1:41" s="2" customFormat="1" ht="159" customHeight="1" x14ac:dyDescent="0.2">
      <c r="A534" s="79">
        <v>471</v>
      </c>
      <c r="B534" s="90">
        <v>533</v>
      </c>
      <c r="C534" s="109" t="s">
        <v>2527</v>
      </c>
      <c r="D534" s="93" t="s">
        <v>46</v>
      </c>
      <c r="E534" s="95" t="s">
        <v>2882</v>
      </c>
      <c r="F534" s="95" t="s">
        <v>1931</v>
      </c>
      <c r="G534" s="115" t="s">
        <v>1926</v>
      </c>
      <c r="H534" s="115" t="s">
        <v>1959</v>
      </c>
      <c r="I534" s="90" t="s">
        <v>1960</v>
      </c>
      <c r="J534" s="90">
        <v>1</v>
      </c>
      <c r="K534" s="116">
        <v>43132</v>
      </c>
      <c r="L534" s="116">
        <v>43159</v>
      </c>
      <c r="M534" s="117">
        <v>8.1428571428571423</v>
      </c>
      <c r="N534" s="90" t="s">
        <v>1715</v>
      </c>
      <c r="O534" s="85">
        <v>0.56999999999999995</v>
      </c>
      <c r="P534" s="90"/>
      <c r="Q534" s="88">
        <f t="shared" si="183"/>
        <v>56.999999999999993</v>
      </c>
      <c r="R534" s="89">
        <f t="shared" si="184"/>
        <v>4.6414285714285706</v>
      </c>
      <c r="S534" s="89">
        <f t="shared" si="185"/>
        <v>4.6414285714285706</v>
      </c>
      <c r="T534" s="89">
        <f t="shared" si="186"/>
        <v>8.1428571428571423</v>
      </c>
      <c r="U534" s="90" t="str">
        <f t="shared" si="188"/>
        <v>NO</v>
      </c>
      <c r="V534" s="91" t="str">
        <f t="shared" si="187"/>
        <v>VENCIDO</v>
      </c>
      <c r="W534" s="91" t="str">
        <f t="shared" si="180"/>
        <v>VENCIDO</v>
      </c>
      <c r="X534" s="92" t="s">
        <v>500</v>
      </c>
      <c r="Y534" s="92" t="s">
        <v>362</v>
      </c>
      <c r="Z534" s="92">
        <f t="shared" si="181"/>
        <v>1</v>
      </c>
      <c r="AA534" s="92" t="str">
        <f t="shared" si="182"/>
        <v>H161R14 - 1</v>
      </c>
      <c r="AB534" s="60">
        <f t="shared" si="190"/>
        <v>1</v>
      </c>
      <c r="AC534" s="60">
        <f t="shared" si="191"/>
        <v>1</v>
      </c>
      <c r="AD534" s="60" t="str">
        <f t="shared" si="189"/>
        <v>H161R14.</v>
      </c>
      <c r="AE534" s="60" t="str">
        <f t="shared" si="192"/>
        <v>H161R14</v>
      </c>
      <c r="AF534" s="69"/>
      <c r="AG534" s="69"/>
      <c r="AH534" s="69"/>
    </row>
    <row r="535" spans="1:41" s="2" customFormat="1" ht="249.95" customHeight="1" x14ac:dyDescent="0.2">
      <c r="A535" s="79">
        <v>472</v>
      </c>
      <c r="B535" s="90">
        <v>534</v>
      </c>
      <c r="C535" s="109" t="s">
        <v>2527</v>
      </c>
      <c r="D535" s="93" t="s">
        <v>46</v>
      </c>
      <c r="E535" s="95" t="s">
        <v>2883</v>
      </c>
      <c r="F535" s="95" t="s">
        <v>152</v>
      </c>
      <c r="G535" s="115" t="s">
        <v>1619</v>
      </c>
      <c r="H535" s="115" t="s">
        <v>1620</v>
      </c>
      <c r="I535" s="90" t="s">
        <v>8</v>
      </c>
      <c r="J535" s="90">
        <v>1</v>
      </c>
      <c r="K535" s="116">
        <v>43040</v>
      </c>
      <c r="L535" s="116">
        <v>43099</v>
      </c>
      <c r="M535" s="117">
        <f t="shared" si="193"/>
        <v>8.4285714285714288</v>
      </c>
      <c r="N535" s="79" t="s">
        <v>1622</v>
      </c>
      <c r="O535" s="85">
        <v>1</v>
      </c>
      <c r="P535" s="79"/>
      <c r="Q535" s="88">
        <f t="shared" si="183"/>
        <v>100</v>
      </c>
      <c r="R535" s="89">
        <f t="shared" si="184"/>
        <v>8.4285714285714288</v>
      </c>
      <c r="S535" s="89">
        <f t="shared" si="185"/>
        <v>8.4285714285714288</v>
      </c>
      <c r="T535" s="89">
        <f t="shared" si="186"/>
        <v>8.4285714285714288</v>
      </c>
      <c r="U535" s="90" t="str">
        <f t="shared" si="188"/>
        <v>SI</v>
      </c>
      <c r="V535" s="91" t="str">
        <f t="shared" si="187"/>
        <v>CUMPLIDO</v>
      </c>
      <c r="W535" s="91" t="str">
        <f t="shared" si="180"/>
        <v>CUMPLIDO</v>
      </c>
      <c r="X535" s="92" t="s">
        <v>500</v>
      </c>
      <c r="Y535" s="92" t="s">
        <v>363</v>
      </c>
      <c r="Z535" s="92">
        <f t="shared" si="181"/>
        <v>1</v>
      </c>
      <c r="AA535" s="92" t="str">
        <f t="shared" si="182"/>
        <v>H162R14 - 1</v>
      </c>
      <c r="AB535" s="60">
        <f t="shared" si="190"/>
        <v>5</v>
      </c>
      <c r="AC535" s="60">
        <f t="shared" si="191"/>
        <v>5</v>
      </c>
      <c r="AD535" s="60" t="str">
        <f t="shared" si="189"/>
        <v>H162R14.</v>
      </c>
      <c r="AE535" s="60" t="str">
        <f t="shared" si="192"/>
        <v>H162R14</v>
      </c>
      <c r="AF535" s="68"/>
      <c r="AG535" s="68"/>
      <c r="AH535" s="68"/>
      <c r="AI535" s="15"/>
      <c r="AJ535" s="15"/>
      <c r="AK535" s="15"/>
      <c r="AL535" s="15"/>
      <c r="AM535" s="15"/>
      <c r="AN535" s="15"/>
      <c r="AO535" s="15"/>
    </row>
    <row r="536" spans="1:41" s="2" customFormat="1" ht="249.95" customHeight="1" x14ac:dyDescent="0.2">
      <c r="A536" s="79">
        <v>473</v>
      </c>
      <c r="B536" s="90">
        <v>535</v>
      </c>
      <c r="C536" s="109" t="s">
        <v>2527</v>
      </c>
      <c r="D536" s="93" t="s">
        <v>45</v>
      </c>
      <c r="E536" s="95" t="s">
        <v>2884</v>
      </c>
      <c r="F536" s="95" t="s">
        <v>153</v>
      </c>
      <c r="G536" s="115" t="s">
        <v>1621</v>
      </c>
      <c r="H536" s="115" t="s">
        <v>8</v>
      </c>
      <c r="I536" s="90" t="s">
        <v>8</v>
      </c>
      <c r="J536" s="90">
        <v>1</v>
      </c>
      <c r="K536" s="116">
        <v>43040</v>
      </c>
      <c r="L536" s="116">
        <v>43099</v>
      </c>
      <c r="M536" s="117">
        <f t="shared" si="193"/>
        <v>8.4285714285714288</v>
      </c>
      <c r="N536" s="79" t="s">
        <v>1482</v>
      </c>
      <c r="O536" s="85">
        <v>0.5</v>
      </c>
      <c r="P536" s="79"/>
      <c r="Q536" s="88">
        <f t="shared" si="183"/>
        <v>50</v>
      </c>
      <c r="R536" s="89">
        <f t="shared" si="184"/>
        <v>4.2142857142857144</v>
      </c>
      <c r="S536" s="89">
        <f t="shared" si="185"/>
        <v>4.2142857142857144</v>
      </c>
      <c r="T536" s="89">
        <f t="shared" si="186"/>
        <v>8.4285714285714288</v>
      </c>
      <c r="U536" s="90" t="str">
        <f t="shared" si="188"/>
        <v>NO</v>
      </c>
      <c r="V536" s="91" t="str">
        <f t="shared" si="187"/>
        <v>VENCIDO</v>
      </c>
      <c r="W536" s="91" t="str">
        <f t="shared" si="180"/>
        <v>VENCIDO</v>
      </c>
      <c r="X536" s="92" t="s">
        <v>500</v>
      </c>
      <c r="Y536" s="92" t="s">
        <v>364</v>
      </c>
      <c r="Z536" s="92">
        <f t="shared" si="181"/>
        <v>1</v>
      </c>
      <c r="AA536" s="92" t="str">
        <f t="shared" si="182"/>
        <v>H163R14 - 1</v>
      </c>
      <c r="AB536" s="60">
        <f t="shared" si="190"/>
        <v>1</v>
      </c>
      <c r="AC536" s="60">
        <f t="shared" si="191"/>
        <v>1</v>
      </c>
      <c r="AD536" s="60" t="str">
        <f t="shared" si="189"/>
        <v>H163R14.</v>
      </c>
      <c r="AE536" s="60" t="str">
        <f t="shared" si="192"/>
        <v>H163R14</v>
      </c>
      <c r="AF536" s="68"/>
      <c r="AG536" s="68"/>
      <c r="AH536" s="68"/>
      <c r="AI536" s="15"/>
      <c r="AJ536" s="15"/>
      <c r="AK536" s="15"/>
      <c r="AL536" s="15"/>
      <c r="AM536" s="15"/>
      <c r="AN536" s="15"/>
      <c r="AO536" s="15"/>
    </row>
    <row r="537" spans="1:41" s="2" customFormat="1" ht="249.95" customHeight="1" x14ac:dyDescent="0.2">
      <c r="A537" s="79">
        <v>474</v>
      </c>
      <c r="B537" s="90">
        <v>536</v>
      </c>
      <c r="C537" s="109" t="s">
        <v>2528</v>
      </c>
      <c r="D537" s="93" t="s">
        <v>31</v>
      </c>
      <c r="E537" s="95" t="s">
        <v>1167</v>
      </c>
      <c r="F537" s="95" t="s">
        <v>155</v>
      </c>
      <c r="G537" s="115" t="s">
        <v>1168</v>
      </c>
      <c r="H537" s="115" t="s">
        <v>1169</v>
      </c>
      <c r="I537" s="90" t="s">
        <v>8</v>
      </c>
      <c r="J537" s="90">
        <v>1</v>
      </c>
      <c r="K537" s="116">
        <v>43040</v>
      </c>
      <c r="L537" s="116">
        <v>43069</v>
      </c>
      <c r="M537" s="117">
        <f t="shared" si="193"/>
        <v>4.1428571428571432</v>
      </c>
      <c r="N537" s="79" t="s">
        <v>1104</v>
      </c>
      <c r="O537" s="79">
        <v>1</v>
      </c>
      <c r="P537" s="79"/>
      <c r="Q537" s="88">
        <f t="shared" si="183"/>
        <v>100</v>
      </c>
      <c r="R537" s="89">
        <f t="shared" si="184"/>
        <v>4.1428571428571432</v>
      </c>
      <c r="S537" s="89">
        <f t="shared" si="185"/>
        <v>4.1428571428571432</v>
      </c>
      <c r="T537" s="89">
        <f t="shared" si="186"/>
        <v>4.1428571428571432</v>
      </c>
      <c r="U537" s="90" t="str">
        <f t="shared" si="188"/>
        <v>SI</v>
      </c>
      <c r="V537" s="91" t="str">
        <f t="shared" si="187"/>
        <v>CUMPLIDO</v>
      </c>
      <c r="W537" s="91" t="str">
        <f t="shared" si="180"/>
        <v>CUMPLIDO</v>
      </c>
      <c r="X537" s="92" t="s">
        <v>500</v>
      </c>
      <c r="Y537" s="92" t="s">
        <v>366</v>
      </c>
      <c r="Z537" s="92">
        <f>IF(A537&lt;&gt;"",1,#REF!+1)</f>
        <v>1</v>
      </c>
      <c r="AA537" s="92" t="str">
        <f t="shared" si="182"/>
        <v>H168R14 - 1</v>
      </c>
      <c r="AB537" s="60">
        <f t="shared" si="190"/>
        <v>5</v>
      </c>
      <c r="AC537" s="60">
        <f t="shared" si="191"/>
        <v>5</v>
      </c>
      <c r="AD537" s="60" t="str">
        <f t="shared" si="189"/>
        <v>H168R14.</v>
      </c>
      <c r="AE537" s="60" t="str">
        <f t="shared" si="192"/>
        <v>H168R14</v>
      </c>
      <c r="AF537" s="68"/>
      <c r="AG537" s="68"/>
      <c r="AH537" s="68"/>
      <c r="AI537" s="15"/>
      <c r="AJ537" s="15"/>
      <c r="AK537" s="15"/>
      <c r="AL537" s="15"/>
      <c r="AM537" s="15"/>
      <c r="AN537" s="15"/>
      <c r="AO537" s="15"/>
    </row>
    <row r="538" spans="1:41" s="2" customFormat="1" ht="249.95" customHeight="1" x14ac:dyDescent="0.2">
      <c r="A538" s="79">
        <v>475</v>
      </c>
      <c r="B538" s="90">
        <v>537</v>
      </c>
      <c r="C538" s="109" t="s">
        <v>2528</v>
      </c>
      <c r="D538" s="93" t="s">
        <v>48</v>
      </c>
      <c r="E538" s="95" t="s">
        <v>1173</v>
      </c>
      <c r="F538" s="95" t="s">
        <v>1172</v>
      </c>
      <c r="G538" s="115" t="s">
        <v>1170</v>
      </c>
      <c r="H538" s="115" t="s">
        <v>1171</v>
      </c>
      <c r="I538" s="90" t="s">
        <v>8</v>
      </c>
      <c r="J538" s="90">
        <v>1</v>
      </c>
      <c r="K538" s="116">
        <v>43160</v>
      </c>
      <c r="L538" s="116">
        <v>43281</v>
      </c>
      <c r="M538" s="117">
        <f t="shared" si="193"/>
        <v>17.285714285714285</v>
      </c>
      <c r="N538" s="79" t="s">
        <v>1104</v>
      </c>
      <c r="O538" s="85">
        <v>1</v>
      </c>
      <c r="P538" s="79"/>
      <c r="Q538" s="88">
        <f t="shared" si="183"/>
        <v>100</v>
      </c>
      <c r="R538" s="89">
        <f t="shared" si="184"/>
        <v>17.285714285714285</v>
      </c>
      <c r="S538" s="89">
        <f t="shared" si="185"/>
        <v>17.285714285714285</v>
      </c>
      <c r="T538" s="89">
        <f t="shared" si="186"/>
        <v>17.285714285714285</v>
      </c>
      <c r="U538" s="90" t="str">
        <f t="shared" si="188"/>
        <v>SI</v>
      </c>
      <c r="V538" s="91" t="str">
        <f t="shared" si="187"/>
        <v>CUMPLIDO</v>
      </c>
      <c r="W538" s="91" t="str">
        <f t="shared" si="180"/>
        <v>CUMPLIDO</v>
      </c>
      <c r="X538" s="92" t="s">
        <v>500</v>
      </c>
      <c r="Y538" s="92" t="s">
        <v>367</v>
      </c>
      <c r="Z538" s="92">
        <f t="shared" si="181"/>
        <v>1</v>
      </c>
      <c r="AA538" s="92" t="str">
        <f t="shared" si="182"/>
        <v>H169R14 - 1</v>
      </c>
      <c r="AB538" s="60">
        <f t="shared" si="190"/>
        <v>5</v>
      </c>
      <c r="AC538" s="60">
        <f t="shared" si="191"/>
        <v>5</v>
      </c>
      <c r="AD538" s="60" t="str">
        <f t="shared" si="189"/>
        <v>H169R14.</v>
      </c>
      <c r="AE538" s="60" t="str">
        <f t="shared" si="192"/>
        <v>H169R14</v>
      </c>
      <c r="AF538" s="68"/>
      <c r="AG538" s="68"/>
      <c r="AH538" s="68"/>
      <c r="AI538" s="15"/>
      <c r="AJ538" s="15"/>
      <c r="AK538" s="15"/>
      <c r="AL538" s="15"/>
      <c r="AM538" s="15"/>
      <c r="AN538" s="15"/>
      <c r="AO538" s="15"/>
    </row>
    <row r="539" spans="1:41" s="2" customFormat="1" ht="249.95" customHeight="1" x14ac:dyDescent="0.2">
      <c r="A539" s="79">
        <v>476</v>
      </c>
      <c r="B539" s="90">
        <v>538</v>
      </c>
      <c r="C539" s="109" t="s">
        <v>2528</v>
      </c>
      <c r="D539" s="93" t="s">
        <v>31</v>
      </c>
      <c r="E539" s="95" t="s">
        <v>1174</v>
      </c>
      <c r="F539" s="95" t="s">
        <v>1175</v>
      </c>
      <c r="G539" s="115" t="s">
        <v>1176</v>
      </c>
      <c r="H539" s="115" t="s">
        <v>1177</v>
      </c>
      <c r="I539" s="90" t="s">
        <v>61</v>
      </c>
      <c r="J539" s="90">
        <v>3</v>
      </c>
      <c r="K539" s="116">
        <v>43040</v>
      </c>
      <c r="L539" s="116">
        <v>43311</v>
      </c>
      <c r="M539" s="117">
        <f t="shared" si="193"/>
        <v>38.714285714285715</v>
      </c>
      <c r="N539" s="79" t="s">
        <v>1104</v>
      </c>
      <c r="O539" s="85">
        <v>3</v>
      </c>
      <c r="P539" s="79" t="s">
        <v>2518</v>
      </c>
      <c r="Q539" s="88">
        <f t="shared" si="183"/>
        <v>100</v>
      </c>
      <c r="R539" s="89">
        <f t="shared" si="184"/>
        <v>38.714285714285715</v>
      </c>
      <c r="S539" s="89">
        <f t="shared" si="185"/>
        <v>38.714285714285715</v>
      </c>
      <c r="T539" s="89">
        <f t="shared" si="186"/>
        <v>38.714285714285715</v>
      </c>
      <c r="U539" s="90" t="str">
        <f t="shared" si="188"/>
        <v>SI</v>
      </c>
      <c r="V539" s="91" t="str">
        <f t="shared" si="187"/>
        <v>CUMPLIDO</v>
      </c>
      <c r="W539" s="91" t="str">
        <f t="shared" si="180"/>
        <v>CUMPLIDO</v>
      </c>
      <c r="X539" s="92" t="s">
        <v>500</v>
      </c>
      <c r="Y539" s="92" t="s">
        <v>368</v>
      </c>
      <c r="Z539" s="92">
        <f t="shared" si="181"/>
        <v>1</v>
      </c>
      <c r="AA539" s="92" t="str">
        <f t="shared" si="182"/>
        <v>H174R14 - 1</v>
      </c>
      <c r="AB539" s="60">
        <f t="shared" si="190"/>
        <v>5</v>
      </c>
      <c r="AC539" s="60">
        <f t="shared" si="191"/>
        <v>5</v>
      </c>
      <c r="AD539" s="60" t="str">
        <f t="shared" si="189"/>
        <v>H174R14.</v>
      </c>
      <c r="AE539" s="60" t="str">
        <f t="shared" si="192"/>
        <v>H174R14</v>
      </c>
      <c r="AF539" s="68"/>
      <c r="AG539" s="68"/>
      <c r="AH539" s="68"/>
      <c r="AI539" s="15"/>
      <c r="AJ539" s="15"/>
      <c r="AK539" s="15"/>
      <c r="AL539" s="15"/>
      <c r="AM539" s="15"/>
      <c r="AN539" s="15"/>
      <c r="AO539" s="15"/>
    </row>
    <row r="540" spans="1:41" s="2" customFormat="1" ht="249.95" customHeight="1" x14ac:dyDescent="0.2">
      <c r="A540" s="79">
        <v>477</v>
      </c>
      <c r="B540" s="90">
        <v>539</v>
      </c>
      <c r="C540" s="109" t="s">
        <v>2528</v>
      </c>
      <c r="D540" s="93" t="s">
        <v>31</v>
      </c>
      <c r="E540" s="95" t="s">
        <v>1913</v>
      </c>
      <c r="F540" s="95" t="s">
        <v>156</v>
      </c>
      <c r="G540" s="115" t="s">
        <v>1178</v>
      </c>
      <c r="H540" s="115" t="s">
        <v>1179</v>
      </c>
      <c r="I540" s="90" t="s">
        <v>61</v>
      </c>
      <c r="J540" s="90">
        <v>4</v>
      </c>
      <c r="K540" s="116">
        <v>43040</v>
      </c>
      <c r="L540" s="116">
        <v>43403</v>
      </c>
      <c r="M540" s="117">
        <f t="shared" si="193"/>
        <v>51.857142857142854</v>
      </c>
      <c r="N540" s="79" t="s">
        <v>1104</v>
      </c>
      <c r="O540" s="108">
        <v>3.05</v>
      </c>
      <c r="P540" s="79"/>
      <c r="Q540" s="127">
        <f t="shared" si="183"/>
        <v>76.25</v>
      </c>
      <c r="R540" s="89">
        <f t="shared" si="184"/>
        <v>39.541071428571428</v>
      </c>
      <c r="S540" s="89">
        <f t="shared" si="185"/>
        <v>39.541071428571428</v>
      </c>
      <c r="T540" s="89">
        <f t="shared" si="186"/>
        <v>51.857142857142854</v>
      </c>
      <c r="U540" s="90" t="str">
        <f t="shared" si="188"/>
        <v>NO</v>
      </c>
      <c r="V540" s="91" t="str">
        <f t="shared" si="187"/>
        <v>VENCIDO</v>
      </c>
      <c r="W540" s="91" t="str">
        <f t="shared" si="180"/>
        <v>VENCIDO</v>
      </c>
      <c r="X540" s="92" t="s">
        <v>500</v>
      </c>
      <c r="Y540" s="92" t="s">
        <v>369</v>
      </c>
      <c r="Z540" s="92">
        <f t="shared" si="181"/>
        <v>1</v>
      </c>
      <c r="AA540" s="92" t="str">
        <f t="shared" si="182"/>
        <v>H175R14 - 1</v>
      </c>
      <c r="AB540" s="60">
        <f t="shared" si="190"/>
        <v>1</v>
      </c>
      <c r="AC540" s="60">
        <f t="shared" si="191"/>
        <v>1</v>
      </c>
      <c r="AD540" s="60" t="str">
        <f t="shared" si="189"/>
        <v>H175R14.</v>
      </c>
      <c r="AE540" s="60" t="str">
        <f t="shared" si="192"/>
        <v>H175R14</v>
      </c>
      <c r="AF540" s="68"/>
      <c r="AG540" s="68"/>
      <c r="AH540" s="68"/>
      <c r="AI540" s="15"/>
      <c r="AJ540" s="15"/>
      <c r="AK540" s="15"/>
      <c r="AL540" s="15"/>
      <c r="AM540" s="15"/>
      <c r="AN540" s="15"/>
      <c r="AO540" s="15"/>
    </row>
    <row r="541" spans="1:41" s="2" customFormat="1" ht="128.25" customHeight="1" x14ac:dyDescent="0.2">
      <c r="A541" s="79">
        <v>478</v>
      </c>
      <c r="B541" s="90">
        <v>540</v>
      </c>
      <c r="C541" s="109" t="s">
        <v>2528</v>
      </c>
      <c r="D541" s="93" t="s">
        <v>157</v>
      </c>
      <c r="E541" s="95" t="s">
        <v>1146</v>
      </c>
      <c r="F541" s="95" t="s">
        <v>158</v>
      </c>
      <c r="G541" s="115" t="s">
        <v>1914</v>
      </c>
      <c r="H541" s="115" t="s">
        <v>1073</v>
      </c>
      <c r="I541" s="90" t="s">
        <v>1074</v>
      </c>
      <c r="J541" s="90">
        <v>3</v>
      </c>
      <c r="K541" s="116">
        <v>43040</v>
      </c>
      <c r="L541" s="116">
        <v>43403</v>
      </c>
      <c r="M541" s="117">
        <f t="shared" si="193"/>
        <v>51.857142857142854</v>
      </c>
      <c r="N541" s="79" t="s">
        <v>1038</v>
      </c>
      <c r="O541" s="85">
        <v>1</v>
      </c>
      <c r="P541" s="79"/>
      <c r="Q541" s="88">
        <f t="shared" si="183"/>
        <v>33.333333333333329</v>
      </c>
      <c r="R541" s="89">
        <f t="shared" si="184"/>
        <v>17.285714285714281</v>
      </c>
      <c r="S541" s="89">
        <f t="shared" si="185"/>
        <v>17.285714285714281</v>
      </c>
      <c r="T541" s="89">
        <f t="shared" si="186"/>
        <v>51.857142857142854</v>
      </c>
      <c r="U541" s="90" t="str">
        <f t="shared" si="188"/>
        <v>NO</v>
      </c>
      <c r="V541" s="91" t="str">
        <f t="shared" si="187"/>
        <v>VENCIDO</v>
      </c>
      <c r="W541" s="91" t="str">
        <f t="shared" si="180"/>
        <v>VENCIDO</v>
      </c>
      <c r="X541" s="92" t="s">
        <v>500</v>
      </c>
      <c r="Y541" s="92" t="s">
        <v>370</v>
      </c>
      <c r="Z541" s="92">
        <f t="shared" si="181"/>
        <v>1</v>
      </c>
      <c r="AA541" s="92" t="str">
        <f t="shared" si="182"/>
        <v>H176R14 - 1</v>
      </c>
      <c r="AB541" s="60">
        <f t="shared" si="190"/>
        <v>1</v>
      </c>
      <c r="AC541" s="60">
        <f t="shared" si="191"/>
        <v>1</v>
      </c>
      <c r="AD541" s="60" t="str">
        <f t="shared" si="189"/>
        <v>H176R14.</v>
      </c>
      <c r="AE541" s="60" t="str">
        <f t="shared" si="192"/>
        <v>H176R14</v>
      </c>
      <c r="AF541" s="68"/>
      <c r="AG541" s="68"/>
      <c r="AH541" s="68"/>
      <c r="AI541" s="15"/>
      <c r="AJ541" s="15"/>
      <c r="AK541" s="15"/>
      <c r="AL541" s="15"/>
      <c r="AM541" s="15"/>
      <c r="AN541" s="15"/>
      <c r="AO541" s="15"/>
    </row>
    <row r="542" spans="1:41" s="2" customFormat="1" ht="128.25" customHeight="1" x14ac:dyDescent="0.2">
      <c r="A542" s="79"/>
      <c r="B542" s="90">
        <v>541</v>
      </c>
      <c r="C542" s="109"/>
      <c r="D542" s="93" t="s">
        <v>157</v>
      </c>
      <c r="E542" s="95" t="s">
        <v>1147</v>
      </c>
      <c r="F542" s="95" t="s">
        <v>158</v>
      </c>
      <c r="G542" s="115" t="s">
        <v>1915</v>
      </c>
      <c r="H542" s="115" t="s">
        <v>1148</v>
      </c>
      <c r="I542" s="90" t="s">
        <v>1122</v>
      </c>
      <c r="J542" s="90">
        <v>2</v>
      </c>
      <c r="K542" s="116">
        <v>43040</v>
      </c>
      <c r="L542" s="116">
        <v>43403</v>
      </c>
      <c r="M542" s="117">
        <f t="shared" si="193"/>
        <v>51.857142857142854</v>
      </c>
      <c r="N542" s="79" t="s">
        <v>1104</v>
      </c>
      <c r="O542" s="85">
        <v>2</v>
      </c>
      <c r="P542" s="79"/>
      <c r="Q542" s="88">
        <f t="shared" si="183"/>
        <v>100</v>
      </c>
      <c r="R542" s="89">
        <f t="shared" si="184"/>
        <v>51.857142857142854</v>
      </c>
      <c r="S542" s="89">
        <f t="shared" si="185"/>
        <v>51.857142857142854</v>
      </c>
      <c r="T542" s="89">
        <f t="shared" si="186"/>
        <v>51.857142857142854</v>
      </c>
      <c r="U542" s="90" t="str">
        <f t="shared" si="188"/>
        <v>NO</v>
      </c>
      <c r="V542" s="91" t="str">
        <f t="shared" si="187"/>
        <v>CUMPLIDO</v>
      </c>
      <c r="W542" s="91" t="str">
        <f t="shared" si="180"/>
        <v/>
      </c>
      <c r="X542" s="92" t="s">
        <v>500</v>
      </c>
      <c r="Y542" s="92" t="s">
        <v>370</v>
      </c>
      <c r="Z542" s="92">
        <f t="shared" si="181"/>
        <v>2</v>
      </c>
      <c r="AA542" s="92" t="str">
        <f t="shared" si="182"/>
        <v>H176R14 - 2</v>
      </c>
      <c r="AB542" s="60">
        <f t="shared" si="190"/>
        <v>5</v>
      </c>
      <c r="AC542" s="60">
        <f t="shared" si="191"/>
        <v>5</v>
      </c>
      <c r="AD542" s="60" t="str">
        <f t="shared" si="189"/>
        <v>H176R14.</v>
      </c>
      <c r="AE542" s="60" t="str">
        <f t="shared" si="192"/>
        <v>H176R14</v>
      </c>
      <c r="AF542" s="68"/>
      <c r="AG542" s="68"/>
      <c r="AH542" s="68"/>
      <c r="AI542" s="15"/>
      <c r="AJ542" s="15"/>
      <c r="AK542" s="15"/>
      <c r="AL542" s="15"/>
      <c r="AM542" s="15"/>
      <c r="AN542" s="15"/>
      <c r="AO542" s="15"/>
    </row>
    <row r="543" spans="1:41" s="2" customFormat="1" ht="249.95" customHeight="1" x14ac:dyDescent="0.2">
      <c r="A543" s="79">
        <v>479</v>
      </c>
      <c r="B543" s="90">
        <v>542</v>
      </c>
      <c r="C543" s="109" t="s">
        <v>2528</v>
      </c>
      <c r="D543" s="93" t="s">
        <v>31</v>
      </c>
      <c r="E543" s="95" t="s">
        <v>1180</v>
      </c>
      <c r="F543" s="95" t="s">
        <v>159</v>
      </c>
      <c r="G543" s="115" t="s">
        <v>1181</v>
      </c>
      <c r="H543" s="115" t="s">
        <v>1182</v>
      </c>
      <c r="I543" s="90" t="s">
        <v>1183</v>
      </c>
      <c r="J543" s="90">
        <v>1</v>
      </c>
      <c r="K543" s="116">
        <v>43040</v>
      </c>
      <c r="L543" s="116">
        <v>43069</v>
      </c>
      <c r="M543" s="117">
        <f t="shared" si="193"/>
        <v>4.1428571428571432</v>
      </c>
      <c r="N543" s="79" t="s">
        <v>1104</v>
      </c>
      <c r="O543" s="79">
        <v>1</v>
      </c>
      <c r="P543" s="79"/>
      <c r="Q543" s="88">
        <f t="shared" si="183"/>
        <v>100</v>
      </c>
      <c r="R543" s="89">
        <f t="shared" si="184"/>
        <v>4.1428571428571432</v>
      </c>
      <c r="S543" s="89">
        <f t="shared" si="185"/>
        <v>4.1428571428571432</v>
      </c>
      <c r="T543" s="89">
        <f t="shared" si="186"/>
        <v>4.1428571428571432</v>
      </c>
      <c r="U543" s="90" t="str">
        <f t="shared" si="188"/>
        <v>SI</v>
      </c>
      <c r="V543" s="91" t="str">
        <f t="shared" si="187"/>
        <v>CUMPLIDO</v>
      </c>
      <c r="W543" s="91" t="str">
        <f t="shared" si="180"/>
        <v>CUMPLIDO</v>
      </c>
      <c r="X543" s="92" t="s">
        <v>500</v>
      </c>
      <c r="Y543" s="92" t="s">
        <v>371</v>
      </c>
      <c r="Z543" s="92">
        <f t="shared" si="181"/>
        <v>1</v>
      </c>
      <c r="AA543" s="92" t="str">
        <f t="shared" si="182"/>
        <v>H178R14 - 1</v>
      </c>
      <c r="AB543" s="60">
        <f t="shared" si="190"/>
        <v>5</v>
      </c>
      <c r="AC543" s="60">
        <f t="shared" si="191"/>
        <v>5</v>
      </c>
      <c r="AD543" s="60" t="str">
        <f t="shared" si="189"/>
        <v>H178R14.</v>
      </c>
      <c r="AE543" s="60" t="str">
        <f t="shared" si="192"/>
        <v>H178R14</v>
      </c>
      <c r="AF543" s="68"/>
      <c r="AG543" s="68"/>
      <c r="AH543" s="68"/>
      <c r="AI543" s="15"/>
      <c r="AJ543" s="15"/>
      <c r="AK543" s="15"/>
      <c r="AL543" s="15"/>
      <c r="AM543" s="15"/>
      <c r="AN543" s="15"/>
      <c r="AO543" s="15"/>
    </row>
    <row r="544" spans="1:41" s="2" customFormat="1" ht="181.5" customHeight="1" x14ac:dyDescent="0.2">
      <c r="A544" s="79">
        <v>480</v>
      </c>
      <c r="B544" s="90">
        <v>543</v>
      </c>
      <c r="C544" s="109" t="s">
        <v>2528</v>
      </c>
      <c r="D544" s="93" t="s">
        <v>31</v>
      </c>
      <c r="E544" s="95" t="s">
        <v>1186</v>
      </c>
      <c r="F544" s="95" t="s">
        <v>160</v>
      </c>
      <c r="G544" s="115" t="s">
        <v>1184</v>
      </c>
      <c r="H544" s="115" t="s">
        <v>1185</v>
      </c>
      <c r="I544" s="90" t="s">
        <v>61</v>
      </c>
      <c r="J544" s="90">
        <v>4</v>
      </c>
      <c r="K544" s="116">
        <v>43040</v>
      </c>
      <c r="L544" s="116">
        <v>43403</v>
      </c>
      <c r="M544" s="117">
        <f t="shared" si="193"/>
        <v>51.857142857142854</v>
      </c>
      <c r="N544" s="79" t="s">
        <v>1104</v>
      </c>
      <c r="O544" s="85">
        <v>4</v>
      </c>
      <c r="P544" s="79"/>
      <c r="Q544" s="88">
        <f t="shared" si="183"/>
        <v>100</v>
      </c>
      <c r="R544" s="89">
        <f t="shared" si="184"/>
        <v>51.857142857142854</v>
      </c>
      <c r="S544" s="89">
        <f t="shared" si="185"/>
        <v>51.857142857142854</v>
      </c>
      <c r="T544" s="89">
        <f t="shared" si="186"/>
        <v>51.857142857142854</v>
      </c>
      <c r="U544" s="90" t="str">
        <f t="shared" si="188"/>
        <v>SI</v>
      </c>
      <c r="V544" s="91" t="str">
        <f t="shared" si="187"/>
        <v>CUMPLIDO</v>
      </c>
      <c r="W544" s="91" t="str">
        <f t="shared" si="180"/>
        <v>CUMPLIDO</v>
      </c>
      <c r="X544" s="92" t="s">
        <v>500</v>
      </c>
      <c r="Y544" s="92" t="s">
        <v>372</v>
      </c>
      <c r="Z544" s="92">
        <f t="shared" si="181"/>
        <v>1</v>
      </c>
      <c r="AA544" s="92" t="str">
        <f t="shared" si="182"/>
        <v>H180R14 - 1</v>
      </c>
      <c r="AB544" s="60">
        <f t="shared" si="190"/>
        <v>5</v>
      </c>
      <c r="AC544" s="60">
        <f t="shared" si="191"/>
        <v>5</v>
      </c>
      <c r="AD544" s="60" t="str">
        <f t="shared" si="189"/>
        <v>H180R14.</v>
      </c>
      <c r="AE544" s="60" t="str">
        <f t="shared" si="192"/>
        <v>H180R14</v>
      </c>
      <c r="AF544" s="68"/>
      <c r="AG544" s="68"/>
      <c r="AH544" s="68"/>
      <c r="AI544" s="15"/>
      <c r="AJ544" s="15"/>
      <c r="AK544" s="15"/>
      <c r="AL544" s="15"/>
      <c r="AM544" s="15"/>
      <c r="AN544" s="15"/>
      <c r="AO544" s="15"/>
    </row>
    <row r="545" spans="1:41" s="2" customFormat="1" ht="249.95" customHeight="1" x14ac:dyDescent="0.2">
      <c r="A545" s="79">
        <v>481</v>
      </c>
      <c r="B545" s="90">
        <v>544</v>
      </c>
      <c r="C545" s="109" t="s">
        <v>2528</v>
      </c>
      <c r="D545" s="93" t="s">
        <v>31</v>
      </c>
      <c r="E545" s="95" t="s">
        <v>1189</v>
      </c>
      <c r="F545" s="95" t="s">
        <v>161</v>
      </c>
      <c r="G545" s="115" t="s">
        <v>1187</v>
      </c>
      <c r="H545" s="115" t="s">
        <v>1188</v>
      </c>
      <c r="I545" s="90" t="s">
        <v>9</v>
      </c>
      <c r="J545" s="90">
        <v>1</v>
      </c>
      <c r="K545" s="116">
        <v>43040</v>
      </c>
      <c r="L545" s="116">
        <v>43342</v>
      </c>
      <c r="M545" s="117">
        <f t="shared" si="193"/>
        <v>43.142857142857146</v>
      </c>
      <c r="N545" s="79" t="s">
        <v>1104</v>
      </c>
      <c r="O545" s="85">
        <v>1</v>
      </c>
      <c r="P545" s="79"/>
      <c r="Q545" s="88">
        <f t="shared" si="183"/>
        <v>100</v>
      </c>
      <c r="R545" s="89">
        <f t="shared" si="184"/>
        <v>43.142857142857146</v>
      </c>
      <c r="S545" s="89">
        <f t="shared" si="185"/>
        <v>43.142857142857146</v>
      </c>
      <c r="T545" s="89">
        <f t="shared" si="186"/>
        <v>43.142857142857146</v>
      </c>
      <c r="U545" s="90" t="str">
        <f t="shared" si="188"/>
        <v>SI</v>
      </c>
      <c r="V545" s="91" t="str">
        <f t="shared" si="187"/>
        <v>CUMPLIDO</v>
      </c>
      <c r="W545" s="91" t="str">
        <f t="shared" si="180"/>
        <v>CUMPLIDO</v>
      </c>
      <c r="X545" s="92" t="s">
        <v>500</v>
      </c>
      <c r="Y545" s="92" t="s">
        <v>373</v>
      </c>
      <c r="Z545" s="92">
        <f t="shared" si="181"/>
        <v>1</v>
      </c>
      <c r="AA545" s="92" t="str">
        <f t="shared" si="182"/>
        <v>H181R14 - 1</v>
      </c>
      <c r="AB545" s="60">
        <f t="shared" si="190"/>
        <v>5</v>
      </c>
      <c r="AC545" s="60">
        <f t="shared" si="191"/>
        <v>5</v>
      </c>
      <c r="AD545" s="60" t="str">
        <f t="shared" si="189"/>
        <v>H181R14.</v>
      </c>
      <c r="AE545" s="60" t="str">
        <f t="shared" si="192"/>
        <v>H181R14</v>
      </c>
      <c r="AF545" s="68"/>
      <c r="AG545" s="68"/>
      <c r="AH545" s="68"/>
      <c r="AI545" s="15"/>
      <c r="AJ545" s="15"/>
      <c r="AK545" s="15"/>
      <c r="AL545" s="15"/>
      <c r="AM545" s="15"/>
      <c r="AN545" s="15"/>
      <c r="AO545" s="15"/>
    </row>
    <row r="546" spans="1:41" s="2" customFormat="1" ht="249.95" customHeight="1" x14ac:dyDescent="0.2">
      <c r="A546" s="79">
        <v>482</v>
      </c>
      <c r="B546" s="90">
        <v>545</v>
      </c>
      <c r="C546" s="109" t="s">
        <v>2528</v>
      </c>
      <c r="D546" s="93" t="s">
        <v>31</v>
      </c>
      <c r="E546" s="95" t="s">
        <v>1192</v>
      </c>
      <c r="F546" s="95" t="s">
        <v>162</v>
      </c>
      <c r="G546" s="115" t="s">
        <v>1190</v>
      </c>
      <c r="H546" s="115" t="s">
        <v>1191</v>
      </c>
      <c r="I546" s="90" t="s">
        <v>1129</v>
      </c>
      <c r="J546" s="90">
        <v>1</v>
      </c>
      <c r="K546" s="116">
        <v>43070</v>
      </c>
      <c r="L546" s="116">
        <v>43100</v>
      </c>
      <c r="M546" s="117">
        <f t="shared" si="193"/>
        <v>4.2857142857142856</v>
      </c>
      <c r="N546" s="79" t="s">
        <v>1104</v>
      </c>
      <c r="O546" s="85">
        <v>1</v>
      </c>
      <c r="P546" s="79"/>
      <c r="Q546" s="88">
        <f t="shared" si="183"/>
        <v>100</v>
      </c>
      <c r="R546" s="89">
        <f t="shared" si="184"/>
        <v>4.2857142857142856</v>
      </c>
      <c r="S546" s="89">
        <f t="shared" si="185"/>
        <v>4.2857142857142856</v>
      </c>
      <c r="T546" s="89">
        <f t="shared" si="186"/>
        <v>4.2857142857142856</v>
      </c>
      <c r="U546" s="90" t="str">
        <f t="shared" si="188"/>
        <v>SI</v>
      </c>
      <c r="V546" s="91" t="str">
        <f t="shared" si="187"/>
        <v>CUMPLIDO</v>
      </c>
      <c r="W546" s="91" t="str">
        <f t="shared" si="180"/>
        <v>CUMPLIDO</v>
      </c>
      <c r="X546" s="92" t="s">
        <v>500</v>
      </c>
      <c r="Y546" s="92" t="s">
        <v>374</v>
      </c>
      <c r="Z546" s="92">
        <f t="shared" si="181"/>
        <v>1</v>
      </c>
      <c r="AA546" s="92" t="str">
        <f t="shared" si="182"/>
        <v>H182R14 - 1</v>
      </c>
      <c r="AB546" s="60">
        <f t="shared" si="190"/>
        <v>5</v>
      </c>
      <c r="AC546" s="60">
        <f t="shared" si="191"/>
        <v>5</v>
      </c>
      <c r="AD546" s="60" t="str">
        <f t="shared" si="189"/>
        <v>H182R14.</v>
      </c>
      <c r="AE546" s="60" t="str">
        <f t="shared" si="192"/>
        <v>H182R14</v>
      </c>
      <c r="AF546" s="68"/>
      <c r="AG546" s="68"/>
      <c r="AH546" s="68"/>
      <c r="AI546" s="15"/>
      <c r="AJ546" s="15"/>
      <c r="AK546" s="15"/>
      <c r="AL546" s="15"/>
      <c r="AM546" s="15"/>
      <c r="AN546" s="15"/>
      <c r="AO546" s="15"/>
    </row>
    <row r="547" spans="1:41" s="2" customFormat="1" ht="249.95" customHeight="1" x14ac:dyDescent="0.2">
      <c r="A547" s="79">
        <v>483</v>
      </c>
      <c r="B547" s="90">
        <v>546</v>
      </c>
      <c r="C547" s="109" t="s">
        <v>2528</v>
      </c>
      <c r="D547" s="93" t="s">
        <v>163</v>
      </c>
      <c r="E547" s="95" t="s">
        <v>1193</v>
      </c>
      <c r="F547" s="95" t="s">
        <v>164</v>
      </c>
      <c r="G547" s="115" t="s">
        <v>1190</v>
      </c>
      <c r="H547" s="115" t="s">
        <v>1191</v>
      </c>
      <c r="I547" s="90" t="s">
        <v>1129</v>
      </c>
      <c r="J547" s="90">
        <v>1</v>
      </c>
      <c r="K547" s="116">
        <v>43070</v>
      </c>
      <c r="L547" s="116">
        <v>43100</v>
      </c>
      <c r="M547" s="117">
        <f t="shared" si="193"/>
        <v>4.2857142857142856</v>
      </c>
      <c r="N547" s="79" t="s">
        <v>1104</v>
      </c>
      <c r="O547" s="85">
        <v>1</v>
      </c>
      <c r="P547" s="79"/>
      <c r="Q547" s="88">
        <f t="shared" si="183"/>
        <v>100</v>
      </c>
      <c r="R547" s="89">
        <f t="shared" si="184"/>
        <v>4.2857142857142856</v>
      </c>
      <c r="S547" s="89">
        <f t="shared" si="185"/>
        <v>4.2857142857142856</v>
      </c>
      <c r="T547" s="89">
        <f t="shared" si="186"/>
        <v>4.2857142857142856</v>
      </c>
      <c r="U547" s="90" t="str">
        <f t="shared" si="188"/>
        <v>SI</v>
      </c>
      <c r="V547" s="91" t="str">
        <f t="shared" si="187"/>
        <v>CUMPLIDO</v>
      </c>
      <c r="W547" s="91" t="str">
        <f t="shared" si="180"/>
        <v>CUMPLIDO</v>
      </c>
      <c r="X547" s="92" t="s">
        <v>500</v>
      </c>
      <c r="Y547" s="92" t="s">
        <v>375</v>
      </c>
      <c r="Z547" s="92">
        <f t="shared" si="181"/>
        <v>1</v>
      </c>
      <c r="AA547" s="92" t="str">
        <f t="shared" si="182"/>
        <v>H183R14 - 1</v>
      </c>
      <c r="AB547" s="60">
        <f t="shared" si="190"/>
        <v>5</v>
      </c>
      <c r="AC547" s="60">
        <f t="shared" si="191"/>
        <v>5</v>
      </c>
      <c r="AD547" s="60" t="str">
        <f t="shared" si="189"/>
        <v>H183R14.</v>
      </c>
      <c r="AE547" s="60" t="str">
        <f t="shared" si="192"/>
        <v>H183R14</v>
      </c>
      <c r="AF547" s="68"/>
      <c r="AG547" s="68"/>
      <c r="AH547" s="68"/>
      <c r="AI547" s="15"/>
      <c r="AJ547" s="15"/>
      <c r="AK547" s="15"/>
      <c r="AL547" s="15"/>
      <c r="AM547" s="15"/>
      <c r="AN547" s="15"/>
      <c r="AO547" s="15"/>
    </row>
    <row r="548" spans="1:41" s="2" customFormat="1" ht="249.95" customHeight="1" x14ac:dyDescent="0.2">
      <c r="A548" s="79">
        <v>484</v>
      </c>
      <c r="B548" s="90">
        <v>547</v>
      </c>
      <c r="C548" s="109" t="s">
        <v>2528</v>
      </c>
      <c r="D548" s="93" t="s">
        <v>37</v>
      </c>
      <c r="E548" s="95" t="s">
        <v>1029</v>
      </c>
      <c r="F548" s="95" t="s">
        <v>165</v>
      </c>
      <c r="G548" s="115" t="s">
        <v>1916</v>
      </c>
      <c r="H548" s="115" t="s">
        <v>1027</v>
      </c>
      <c r="I548" s="90" t="s">
        <v>1028</v>
      </c>
      <c r="J548" s="90">
        <v>2</v>
      </c>
      <c r="K548" s="116">
        <v>43040</v>
      </c>
      <c r="L548" s="116">
        <v>43069</v>
      </c>
      <c r="M548" s="117">
        <f t="shared" si="193"/>
        <v>4.1428571428571432</v>
      </c>
      <c r="N548" s="79" t="s">
        <v>1013</v>
      </c>
      <c r="O548" s="79">
        <v>2</v>
      </c>
      <c r="P548" s="79"/>
      <c r="Q548" s="88">
        <f t="shared" si="183"/>
        <v>100</v>
      </c>
      <c r="R548" s="89">
        <f t="shared" si="184"/>
        <v>4.1428571428571432</v>
      </c>
      <c r="S548" s="89">
        <f>IF(L548&lt;=$AG$1,R548,0)</f>
        <v>4.1428571428571432</v>
      </c>
      <c r="T548" s="89">
        <f t="shared" si="186"/>
        <v>4.1428571428571432</v>
      </c>
      <c r="U548" s="90" t="str">
        <f t="shared" si="188"/>
        <v>SI</v>
      </c>
      <c r="V548" s="91" t="str">
        <f t="shared" si="187"/>
        <v>CUMPLIDO</v>
      </c>
      <c r="W548" s="91" t="str">
        <f t="shared" si="180"/>
        <v>CUMPLIDO</v>
      </c>
      <c r="X548" s="92" t="s">
        <v>500</v>
      </c>
      <c r="Y548" s="92" t="s">
        <v>376</v>
      </c>
      <c r="Z548" s="92">
        <f t="shared" si="181"/>
        <v>1</v>
      </c>
      <c r="AA548" s="92" t="str">
        <f t="shared" si="182"/>
        <v>H184R14 - 1</v>
      </c>
      <c r="AB548" s="60">
        <f t="shared" si="190"/>
        <v>5</v>
      </c>
      <c r="AC548" s="60">
        <f t="shared" si="191"/>
        <v>5</v>
      </c>
      <c r="AD548" s="60" t="str">
        <f t="shared" si="189"/>
        <v>H184R14.</v>
      </c>
      <c r="AE548" s="60" t="str">
        <f t="shared" si="192"/>
        <v>H184R14</v>
      </c>
      <c r="AF548" s="68"/>
      <c r="AG548" s="68"/>
      <c r="AH548" s="68"/>
      <c r="AI548" s="15"/>
      <c r="AJ548" s="15"/>
      <c r="AK548" s="15"/>
      <c r="AL548" s="15"/>
      <c r="AM548" s="15"/>
      <c r="AN548" s="15"/>
      <c r="AO548" s="15"/>
    </row>
    <row r="549" spans="1:41" s="2" customFormat="1" ht="249.95" customHeight="1" x14ac:dyDescent="0.2">
      <c r="A549" s="79"/>
      <c r="B549" s="90">
        <v>548</v>
      </c>
      <c r="C549" s="109"/>
      <c r="D549" s="93" t="s">
        <v>37</v>
      </c>
      <c r="E549" s="95" t="s">
        <v>1030</v>
      </c>
      <c r="F549" s="95" t="s">
        <v>165</v>
      </c>
      <c r="G549" s="115" t="s">
        <v>1917</v>
      </c>
      <c r="H549" s="115" t="s">
        <v>1031</v>
      </c>
      <c r="I549" s="90" t="s">
        <v>61</v>
      </c>
      <c r="J549" s="90">
        <v>4</v>
      </c>
      <c r="K549" s="116">
        <v>43040</v>
      </c>
      <c r="L549" s="116">
        <v>43403</v>
      </c>
      <c r="M549" s="117">
        <f t="shared" si="193"/>
        <v>51.857142857142854</v>
      </c>
      <c r="N549" s="79" t="s">
        <v>1013</v>
      </c>
      <c r="O549" s="85">
        <v>4</v>
      </c>
      <c r="P549" s="79"/>
      <c r="Q549" s="88">
        <f t="shared" si="183"/>
        <v>100</v>
      </c>
      <c r="R549" s="89">
        <f t="shared" si="184"/>
        <v>51.857142857142854</v>
      </c>
      <c r="S549" s="89">
        <f t="shared" si="185"/>
        <v>51.857142857142854</v>
      </c>
      <c r="T549" s="89">
        <f t="shared" si="186"/>
        <v>51.857142857142854</v>
      </c>
      <c r="U549" s="90" t="str">
        <f t="shared" si="188"/>
        <v>NO</v>
      </c>
      <c r="V549" s="91" t="str">
        <f t="shared" si="187"/>
        <v>CUMPLIDO</v>
      </c>
      <c r="W549" s="91" t="str">
        <f t="shared" si="180"/>
        <v/>
      </c>
      <c r="X549" s="92" t="s">
        <v>500</v>
      </c>
      <c r="Y549" s="92" t="s">
        <v>376</v>
      </c>
      <c r="Z549" s="92">
        <f t="shared" si="181"/>
        <v>2</v>
      </c>
      <c r="AA549" s="92" t="str">
        <f t="shared" si="182"/>
        <v>H184R14 - 2</v>
      </c>
      <c r="AB549" s="60">
        <f t="shared" si="190"/>
        <v>5</v>
      </c>
      <c r="AC549" s="60">
        <f t="shared" si="191"/>
        <v>5</v>
      </c>
      <c r="AD549" s="60" t="str">
        <f t="shared" si="189"/>
        <v>H184R14.</v>
      </c>
      <c r="AE549" s="60" t="str">
        <f t="shared" si="192"/>
        <v>H184R14</v>
      </c>
      <c r="AF549" s="68"/>
      <c r="AG549" s="68"/>
      <c r="AH549" s="68"/>
      <c r="AI549" s="15"/>
      <c r="AJ549" s="15"/>
      <c r="AK549" s="15"/>
      <c r="AL549" s="15"/>
      <c r="AM549" s="15"/>
      <c r="AN549" s="15"/>
      <c r="AO549" s="15"/>
    </row>
    <row r="550" spans="1:41" x14ac:dyDescent="0.2">
      <c r="A550" s="182" t="s">
        <v>0</v>
      </c>
      <c r="B550" s="182"/>
      <c r="C550" s="182"/>
      <c r="D550" s="182"/>
      <c r="E550" s="182"/>
      <c r="F550" s="182"/>
      <c r="G550" s="182"/>
      <c r="H550" s="182"/>
      <c r="I550" s="182"/>
      <c r="J550" s="182"/>
      <c r="K550" s="182"/>
      <c r="L550" s="182"/>
      <c r="M550" s="182"/>
      <c r="N550" s="182"/>
      <c r="O550" s="182"/>
      <c r="P550" s="182"/>
      <c r="Q550" s="182"/>
      <c r="R550" s="146">
        <f>SUM(R2:R549)</f>
        <v>7848.6802880952555</v>
      </c>
      <c r="S550" s="146">
        <f>SUM(S2:S549)</f>
        <v>7568.794573809535</v>
      </c>
      <c r="T550" s="146">
        <f>SUM(T2:T549)</f>
        <v>13198.142857142833</v>
      </c>
      <c r="U550" s="147"/>
      <c r="V550" s="90"/>
      <c r="W550" s="90"/>
      <c r="X550" s="137"/>
      <c r="Y550" s="137"/>
      <c r="Z550" s="137"/>
      <c r="AA550" s="137"/>
      <c r="AB550" s="60"/>
      <c r="AC550" s="60"/>
      <c r="AD550" s="61"/>
    </row>
    <row r="551" spans="1:41" x14ac:dyDescent="0.2">
      <c r="A551" s="183"/>
      <c r="B551" s="184"/>
      <c r="C551" s="184"/>
      <c r="D551" s="185"/>
      <c r="E551" s="185"/>
      <c r="F551" s="185"/>
      <c r="G551" s="185"/>
      <c r="H551" s="185"/>
      <c r="I551" s="185"/>
      <c r="J551" s="185"/>
      <c r="K551" s="185"/>
      <c r="L551" s="185"/>
      <c r="M551" s="185"/>
      <c r="N551" s="185"/>
      <c r="O551" s="185"/>
      <c r="P551" s="4"/>
      <c r="Q551" s="32"/>
      <c r="R551" s="33"/>
      <c r="S551" s="33"/>
      <c r="T551" s="33"/>
      <c r="U551" s="33"/>
      <c r="V551" s="34"/>
      <c r="W551" s="34"/>
      <c r="X551" s="35"/>
      <c r="Y551" s="35"/>
      <c r="Z551" s="35"/>
      <c r="AA551" s="35"/>
      <c r="AB551" s="60"/>
      <c r="AC551" s="60"/>
      <c r="AD551" s="61"/>
    </row>
    <row r="552" spans="1:41" x14ac:dyDescent="0.2">
      <c r="A552" s="51"/>
      <c r="B552" s="14"/>
      <c r="C552" s="14"/>
      <c r="D552" s="20"/>
      <c r="E552" s="1"/>
      <c r="F552" s="4"/>
      <c r="G552" s="4"/>
      <c r="H552" s="25"/>
      <c r="I552" s="22"/>
      <c r="J552" s="5"/>
      <c r="K552" s="6"/>
      <c r="L552" s="6"/>
      <c r="M552" s="2"/>
      <c r="N552" s="7"/>
      <c r="O552" s="2"/>
      <c r="P552" s="2"/>
      <c r="Q552" s="32"/>
      <c r="R552" s="33"/>
      <c r="S552" s="33"/>
      <c r="T552" s="33"/>
      <c r="U552" s="33"/>
      <c r="V552" s="34"/>
      <c r="AB552" s="60"/>
      <c r="AC552" s="60"/>
      <c r="AD552" s="60"/>
    </row>
    <row r="553" spans="1:41" x14ac:dyDescent="0.2">
      <c r="A553" s="51"/>
      <c r="B553" s="15"/>
      <c r="C553" s="15"/>
      <c r="D553" s="20"/>
      <c r="E553" s="1"/>
      <c r="F553" s="2"/>
      <c r="G553" s="2"/>
      <c r="H553" s="25"/>
      <c r="I553" s="22"/>
      <c r="J553" s="186" t="s">
        <v>51</v>
      </c>
      <c r="K553" s="186"/>
      <c r="L553" s="186"/>
      <c r="M553" s="2"/>
      <c r="N553" s="7"/>
      <c r="O553" s="2"/>
      <c r="P553" s="2"/>
      <c r="Q553" s="32"/>
      <c r="R553" s="33"/>
      <c r="S553" s="33"/>
      <c r="T553" s="33"/>
      <c r="U553" s="33"/>
      <c r="V553" s="34"/>
      <c r="AB553" s="63"/>
      <c r="AC553" s="63"/>
      <c r="AD553" s="63"/>
    </row>
    <row r="554" spans="1:41" x14ac:dyDescent="0.2">
      <c r="A554" s="51"/>
      <c r="B554" s="15"/>
      <c r="C554" s="15"/>
      <c r="D554" s="20"/>
      <c r="E554" s="1"/>
      <c r="F554" s="2"/>
      <c r="G554" s="2"/>
      <c r="H554" s="25"/>
      <c r="I554" s="22"/>
      <c r="J554" s="176" t="s">
        <v>2659</v>
      </c>
      <c r="K554" s="176"/>
      <c r="L554" s="176"/>
      <c r="M554" s="2"/>
      <c r="N554" s="7"/>
      <c r="O554" s="2"/>
      <c r="P554" s="2"/>
      <c r="Q554" s="32"/>
      <c r="R554" s="33"/>
      <c r="S554" s="33"/>
      <c r="T554" s="33"/>
      <c r="U554" s="33"/>
      <c r="V554" s="34"/>
      <c r="AB554" s="60"/>
      <c r="AC554" s="60"/>
      <c r="AD554" s="60"/>
    </row>
    <row r="555" spans="1:41" x14ac:dyDescent="0.2">
      <c r="A555" s="51"/>
      <c r="B555" s="15"/>
      <c r="C555" s="15"/>
      <c r="D555" s="20"/>
      <c r="E555" s="1"/>
      <c r="F555" s="2"/>
      <c r="G555" s="2"/>
      <c r="H555" s="25"/>
      <c r="I555" s="22"/>
      <c r="J555" s="176" t="s">
        <v>2660</v>
      </c>
      <c r="K555" s="176"/>
      <c r="L555" s="176"/>
      <c r="M555" s="2"/>
      <c r="N555" s="7"/>
      <c r="O555" s="2"/>
      <c r="P555" s="2"/>
      <c r="Q555" s="32"/>
      <c r="R555" s="33"/>
      <c r="S555" s="33"/>
      <c r="T555" s="33"/>
      <c r="U555" s="33"/>
      <c r="V555" s="34"/>
      <c r="AB555" s="60"/>
      <c r="AC555" s="60"/>
      <c r="AD555" s="60"/>
    </row>
    <row r="556" spans="1:41" ht="13.5" thickBot="1" x14ac:dyDescent="0.25">
      <c r="A556" s="51"/>
      <c r="B556" s="15"/>
      <c r="C556" s="15"/>
      <c r="D556" s="20"/>
      <c r="E556" s="1"/>
      <c r="F556" s="2"/>
      <c r="G556" s="2"/>
      <c r="H556" s="25"/>
      <c r="I556" s="22"/>
      <c r="J556" s="2"/>
      <c r="K556" s="3"/>
      <c r="L556" s="3"/>
      <c r="M556" s="2"/>
      <c r="N556" s="7"/>
      <c r="O556" s="2"/>
      <c r="P556" s="2"/>
      <c r="Q556" s="32"/>
      <c r="R556" s="33"/>
      <c r="S556" s="33"/>
      <c r="T556" s="33"/>
      <c r="U556" s="33"/>
      <c r="V556" s="34"/>
      <c r="AA556" s="38"/>
      <c r="AB556" s="60"/>
      <c r="AC556" s="60"/>
      <c r="AD556" s="60"/>
    </row>
    <row r="557" spans="1:41" ht="13.5" thickBot="1" x14ac:dyDescent="0.25">
      <c r="A557" s="52"/>
      <c r="B557" s="16"/>
      <c r="C557" s="16"/>
      <c r="D557" s="21"/>
      <c r="E557" s="9"/>
      <c r="F557" s="8"/>
      <c r="G557" s="8"/>
      <c r="H557" s="25"/>
      <c r="I557" s="22"/>
      <c r="J557" s="2"/>
      <c r="K557" s="3"/>
      <c r="L557" s="3"/>
      <c r="M557" s="2"/>
      <c r="N557" s="7"/>
      <c r="O557" s="2"/>
      <c r="P557" s="2"/>
      <c r="Q557" s="32"/>
      <c r="R557" s="33"/>
      <c r="S557" s="33"/>
      <c r="T557" s="33"/>
      <c r="U557" s="33"/>
      <c r="V557" s="34"/>
      <c r="W557" s="34"/>
      <c r="X557" s="35"/>
      <c r="Y557" s="39"/>
      <c r="Z557" s="40"/>
      <c r="AA557" s="41"/>
      <c r="AB557" s="60"/>
      <c r="AC557" s="60"/>
      <c r="AD557" s="60"/>
    </row>
    <row r="558" spans="1:41" ht="13.5" thickBot="1" x14ac:dyDescent="0.25">
      <c r="A558" s="180" t="s">
        <v>52</v>
      </c>
      <c r="B558" s="181"/>
      <c r="C558" s="181"/>
      <c r="D558" s="181"/>
      <c r="E558" s="181"/>
      <c r="F558" s="181"/>
      <c r="G558" s="10"/>
      <c r="H558" s="28"/>
      <c r="I558" s="29"/>
      <c r="J558" s="29"/>
      <c r="K558" s="29"/>
      <c r="L558" s="29"/>
      <c r="M558" s="29"/>
      <c r="N558" s="29"/>
      <c r="O558" s="29"/>
      <c r="P558" s="29"/>
      <c r="Q558" s="42"/>
      <c r="R558" s="42"/>
      <c r="S558" s="42"/>
      <c r="T558" s="42"/>
      <c r="U558" s="42"/>
      <c r="V558" s="42"/>
      <c r="W558" s="42"/>
      <c r="X558" s="43"/>
      <c r="Y558" s="170" t="s">
        <v>2243</v>
      </c>
      <c r="Z558" s="171"/>
      <c r="AA558" s="172"/>
      <c r="AB558" s="63"/>
      <c r="AC558" s="63"/>
      <c r="AD558" s="63"/>
      <c r="AF558" s="70"/>
    </row>
    <row r="559" spans="1:41" ht="13.5" thickBot="1" x14ac:dyDescent="0.25">
      <c r="A559" s="176"/>
      <c r="B559" s="176"/>
      <c r="C559" s="176"/>
      <c r="D559" s="176"/>
      <c r="E559" s="176"/>
      <c r="F559" s="176"/>
      <c r="G559" s="2"/>
      <c r="H559" s="177"/>
      <c r="I559" s="177"/>
      <c r="J559" s="177"/>
      <c r="K559" s="177"/>
      <c r="L559" s="177"/>
      <c r="M559" s="177"/>
      <c r="N559" s="177"/>
      <c r="O559" s="177"/>
      <c r="P559" s="177"/>
      <c r="Q559" s="177"/>
      <c r="R559" s="177"/>
      <c r="S559" s="177"/>
      <c r="T559" s="177"/>
      <c r="U559" s="177"/>
      <c r="V559" s="34"/>
      <c r="X559" s="44"/>
      <c r="Y559" s="173"/>
      <c r="Z559" s="174"/>
      <c r="AA559" s="175"/>
    </row>
    <row r="560" spans="1:41" ht="13.5" thickBot="1" x14ac:dyDescent="0.25">
      <c r="A560" s="162"/>
      <c r="B560" s="163"/>
      <c r="C560" s="163"/>
      <c r="D560" s="164"/>
      <c r="E560" s="165" t="s">
        <v>53</v>
      </c>
      <c r="F560" s="166"/>
      <c r="G560" s="2"/>
      <c r="H560" s="167"/>
      <c r="I560" s="168"/>
      <c r="J560" s="168"/>
      <c r="K560" s="168"/>
      <c r="L560" s="168"/>
      <c r="M560" s="168"/>
      <c r="N560" s="168"/>
      <c r="O560" s="168"/>
      <c r="P560" s="168"/>
      <c r="Q560" s="168"/>
      <c r="R560" s="168"/>
      <c r="S560" s="168"/>
      <c r="T560" s="168"/>
      <c r="U560" s="168"/>
      <c r="V560" s="168"/>
      <c r="W560" s="169"/>
      <c r="X560" s="35"/>
      <c r="Y560" s="178" t="s">
        <v>1</v>
      </c>
      <c r="Z560" s="179"/>
      <c r="AA560" s="45">
        <f>+T550</f>
        <v>13198.142857142833</v>
      </c>
    </row>
    <row r="561" spans="1:30" ht="13.5" thickBot="1" x14ac:dyDescent="0.25">
      <c r="A561" s="162"/>
      <c r="B561" s="163"/>
      <c r="C561" s="163"/>
      <c r="D561" s="164"/>
      <c r="E561" s="165" t="s">
        <v>570</v>
      </c>
      <c r="F561" s="166"/>
      <c r="G561" s="2"/>
      <c r="H561" s="167"/>
      <c r="I561" s="168"/>
      <c r="J561" s="168"/>
      <c r="K561" s="168"/>
      <c r="L561" s="168"/>
      <c r="M561" s="168"/>
      <c r="N561" s="168"/>
      <c r="O561" s="168"/>
      <c r="P561" s="168"/>
      <c r="Q561" s="168"/>
      <c r="R561" s="168"/>
      <c r="S561" s="168"/>
      <c r="T561" s="168"/>
      <c r="U561" s="168"/>
      <c r="V561" s="168"/>
      <c r="W561" s="169"/>
      <c r="X561" s="35"/>
      <c r="Y561" s="161" t="s">
        <v>2</v>
      </c>
      <c r="Z561" s="161"/>
      <c r="AA561" s="45">
        <f>SUM(M2:M549)</f>
        <v>14481.714285714223</v>
      </c>
    </row>
    <row r="562" spans="1:30" ht="24" thickBot="1" x14ac:dyDescent="0.25">
      <c r="A562" s="162"/>
      <c r="B562" s="163"/>
      <c r="C562" s="163"/>
      <c r="D562" s="164"/>
      <c r="E562" s="165" t="s">
        <v>54</v>
      </c>
      <c r="F562" s="166"/>
      <c r="G562" s="2"/>
      <c r="H562" s="167"/>
      <c r="I562" s="168"/>
      <c r="J562" s="168"/>
      <c r="K562" s="168"/>
      <c r="L562" s="168"/>
      <c r="M562" s="168"/>
      <c r="N562" s="168"/>
      <c r="O562" s="168"/>
      <c r="P562" s="168"/>
      <c r="Q562" s="168"/>
      <c r="R562" s="168"/>
      <c r="S562" s="168"/>
      <c r="T562" s="168"/>
      <c r="U562" s="168"/>
      <c r="V562" s="168"/>
      <c r="W562" s="169"/>
      <c r="X562" s="35"/>
      <c r="Y562" s="161" t="s">
        <v>4</v>
      </c>
      <c r="Z562" s="161"/>
      <c r="AA562" s="46">
        <f>IF(S550=0,0,+S550/AA560)</f>
        <v>0.57347421192014936</v>
      </c>
    </row>
    <row r="563" spans="1:30" ht="24" thickBot="1" x14ac:dyDescent="0.25">
      <c r="A563" s="53"/>
      <c r="B563" s="15"/>
      <c r="C563" s="15"/>
      <c r="D563" s="20"/>
      <c r="E563" s="1"/>
      <c r="F563" s="2"/>
      <c r="G563" s="2"/>
      <c r="H563" s="167"/>
      <c r="I563" s="168"/>
      <c r="J563" s="168"/>
      <c r="K563" s="168"/>
      <c r="L563" s="168"/>
      <c r="M563" s="168"/>
      <c r="N563" s="168"/>
      <c r="O563" s="168"/>
      <c r="P563" s="168"/>
      <c r="Q563" s="168"/>
      <c r="R563" s="168"/>
      <c r="S563" s="168"/>
      <c r="T563" s="168"/>
      <c r="U563" s="168"/>
      <c r="V563" s="168"/>
      <c r="W563" s="169"/>
      <c r="X563" s="35"/>
      <c r="Y563" s="161" t="s">
        <v>3</v>
      </c>
      <c r="Z563" s="161"/>
      <c r="AA563" s="47">
        <f>IF(R550=0,0,+R550/AA561)</f>
        <v>0.54197176751634601</v>
      </c>
      <c r="AB563" s="60"/>
      <c r="AC563" s="60"/>
      <c r="AD563" s="60"/>
    </row>
    <row r="564" spans="1:30" ht="24" thickBot="1" x14ac:dyDescent="0.25">
      <c r="A564" s="53"/>
      <c r="B564" s="15"/>
      <c r="C564" s="15"/>
      <c r="D564" s="20"/>
      <c r="E564" s="1"/>
      <c r="F564" s="2"/>
      <c r="G564" s="2"/>
      <c r="H564" s="55"/>
      <c r="I564" s="55"/>
      <c r="J564" s="55"/>
      <c r="K564" s="55"/>
      <c r="L564" s="55"/>
      <c r="M564" s="55"/>
      <c r="N564" s="55"/>
      <c r="O564" s="55"/>
      <c r="P564" s="55"/>
      <c r="Q564" s="55"/>
      <c r="R564" s="55"/>
      <c r="S564" s="55"/>
      <c r="T564" s="55"/>
      <c r="U564" s="55"/>
      <c r="V564" s="55"/>
      <c r="W564" s="55"/>
      <c r="X564" s="35"/>
      <c r="Y564" s="56"/>
      <c r="Z564" s="56"/>
      <c r="AA564" s="57"/>
      <c r="AB564" s="60"/>
      <c r="AC564" s="60"/>
      <c r="AD564" s="60"/>
    </row>
    <row r="565" spans="1:30" ht="13.5" thickBot="1" x14ac:dyDescent="0.25">
      <c r="A565" s="53"/>
      <c r="B565" s="15"/>
      <c r="C565" s="15"/>
      <c r="D565" s="20"/>
      <c r="E565" s="1"/>
      <c r="F565" s="2"/>
      <c r="G565" s="2"/>
      <c r="H565" s="55"/>
      <c r="I565" s="55"/>
      <c r="J565" s="55"/>
      <c r="K565" s="55"/>
      <c r="L565" s="55"/>
      <c r="M565" s="55"/>
      <c r="N565" s="55"/>
      <c r="O565" s="55"/>
      <c r="P565" s="55"/>
      <c r="Q565" s="55"/>
      <c r="R565" s="55"/>
      <c r="S565" s="55"/>
      <c r="T565" s="55"/>
      <c r="U565" s="55"/>
      <c r="V565" s="55"/>
      <c r="W565" s="55"/>
      <c r="X565" s="35"/>
      <c r="Y565" s="160" t="s">
        <v>2929</v>
      </c>
      <c r="Z565" s="160"/>
      <c r="AA565" s="160"/>
      <c r="AB565" s="60"/>
      <c r="AC565" s="60"/>
      <c r="AD565" s="60"/>
    </row>
    <row r="566" spans="1:30" ht="13.5" thickBot="1" x14ac:dyDescent="0.25">
      <c r="A566" s="53"/>
      <c r="B566" s="15"/>
      <c r="C566" s="15"/>
      <c r="D566" s="20"/>
      <c r="E566" s="1"/>
      <c r="F566" s="2"/>
      <c r="G566" s="2"/>
      <c r="H566" s="55"/>
      <c r="I566" s="55"/>
      <c r="J566" s="55"/>
      <c r="K566" s="55"/>
      <c r="L566" s="55"/>
      <c r="M566" s="55"/>
      <c r="N566" s="55"/>
      <c r="O566" s="55"/>
      <c r="P566" s="55"/>
      <c r="Q566" s="55"/>
      <c r="R566" s="55"/>
      <c r="S566" s="55"/>
      <c r="T566" s="55"/>
      <c r="U566" s="55"/>
      <c r="V566" s="55"/>
      <c r="W566" s="55"/>
      <c r="X566" s="35"/>
      <c r="Y566" s="160"/>
      <c r="Z566" s="160"/>
      <c r="AA566" s="160"/>
      <c r="AB566" s="60"/>
      <c r="AC566" s="60"/>
      <c r="AD566" s="60"/>
    </row>
    <row r="567" spans="1:30" ht="13.5" thickBot="1" x14ac:dyDescent="0.25">
      <c r="A567" s="53"/>
      <c r="B567" s="15"/>
      <c r="C567" s="15"/>
      <c r="D567" s="20"/>
      <c r="E567" s="1"/>
      <c r="F567" s="2"/>
      <c r="G567" s="2"/>
      <c r="H567" s="55"/>
      <c r="I567" s="55"/>
      <c r="J567" s="55"/>
      <c r="K567" s="55"/>
      <c r="L567" s="55"/>
      <c r="M567" s="55"/>
      <c r="N567" s="55"/>
      <c r="O567" s="55"/>
      <c r="P567" s="55"/>
      <c r="Q567" s="55"/>
      <c r="R567" s="55"/>
      <c r="S567" s="55"/>
      <c r="T567" s="55"/>
      <c r="U567" s="55"/>
      <c r="V567" s="55"/>
      <c r="W567" s="55"/>
      <c r="X567" s="35"/>
      <c r="Y567" s="161" t="s">
        <v>1</v>
      </c>
      <c r="Z567" s="161"/>
      <c r="AA567" s="45">
        <f>SUM(T2:T7)</f>
        <v>57</v>
      </c>
      <c r="AB567" s="60"/>
      <c r="AC567" s="60"/>
      <c r="AD567" s="60"/>
    </row>
    <row r="568" spans="1:30" ht="13.5" thickBot="1" x14ac:dyDescent="0.25">
      <c r="A568" s="53"/>
      <c r="B568" s="15"/>
      <c r="C568" s="15"/>
      <c r="D568" s="20"/>
      <c r="E568" s="1"/>
      <c r="F568" s="2"/>
      <c r="G568" s="2"/>
      <c r="H568" s="55"/>
      <c r="I568" s="55"/>
      <c r="J568" s="55"/>
      <c r="K568" s="55"/>
      <c r="L568" s="55"/>
      <c r="M568" s="55"/>
      <c r="N568" s="55"/>
      <c r="O568" s="55"/>
      <c r="P568" s="55"/>
      <c r="Q568" s="55"/>
      <c r="R568" s="55"/>
      <c r="S568" s="55"/>
      <c r="T568" s="55"/>
      <c r="U568" s="55"/>
      <c r="V568" s="55"/>
      <c r="W568" s="55"/>
      <c r="X568" s="35"/>
      <c r="Y568" s="161" t="s">
        <v>2</v>
      </c>
      <c r="Z568" s="161"/>
      <c r="AA568" s="45">
        <f>SUM(M2:M7)</f>
        <v>57</v>
      </c>
      <c r="AB568" s="60"/>
      <c r="AC568" s="60"/>
      <c r="AD568" s="60"/>
    </row>
    <row r="569" spans="1:30" ht="24" thickBot="1" x14ac:dyDescent="0.25">
      <c r="A569" s="53"/>
      <c r="B569" s="15"/>
      <c r="C569" s="15"/>
      <c r="D569" s="20"/>
      <c r="E569" s="1"/>
      <c r="F569" s="2"/>
      <c r="G569" s="2"/>
      <c r="H569" s="55"/>
      <c r="I569" s="55"/>
      <c r="J569" s="55"/>
      <c r="K569" s="55"/>
      <c r="L569" s="55"/>
      <c r="M569" s="55"/>
      <c r="N569" s="55"/>
      <c r="O569" s="55"/>
      <c r="P569" s="55"/>
      <c r="Q569" s="55"/>
      <c r="R569" s="55"/>
      <c r="S569" s="55"/>
      <c r="T569" s="55"/>
      <c r="U569" s="55"/>
      <c r="V569" s="55"/>
      <c r="W569" s="55"/>
      <c r="X569" s="35"/>
      <c r="Y569" s="161" t="s">
        <v>4</v>
      </c>
      <c r="Z569" s="161"/>
      <c r="AA569" s="46">
        <f>IF(SUM(S2:S7)=0,0,+(SUM(S2:S7)/AA567))</f>
        <v>0.14285714285714285</v>
      </c>
      <c r="AB569" s="60"/>
      <c r="AC569" s="60"/>
      <c r="AD569" s="60"/>
    </row>
    <row r="570" spans="1:30" ht="24" thickBot="1" x14ac:dyDescent="0.25">
      <c r="A570" s="53"/>
      <c r="B570" s="15"/>
      <c r="C570" s="15"/>
      <c r="D570" s="20"/>
      <c r="E570" s="1"/>
      <c r="F570" s="2"/>
      <c r="G570" s="2"/>
      <c r="H570" s="55"/>
      <c r="I570" s="55"/>
      <c r="J570" s="55"/>
      <c r="K570" s="55"/>
      <c r="L570" s="55"/>
      <c r="M570" s="55"/>
      <c r="N570" s="55"/>
      <c r="O570" s="55"/>
      <c r="P570" s="55"/>
      <c r="Q570" s="55"/>
      <c r="R570" s="55"/>
      <c r="S570" s="55"/>
      <c r="T570" s="55"/>
      <c r="U570" s="55"/>
      <c r="V570" s="55"/>
      <c r="W570" s="55"/>
      <c r="X570" s="35"/>
      <c r="Y570" s="161" t="s">
        <v>3</v>
      </c>
      <c r="Z570" s="161"/>
      <c r="AA570" s="50">
        <f>IF(SUM(R2:R7)=0,0,+(SUM(R2:R7)/AA568))</f>
        <v>0.14285714285714285</v>
      </c>
      <c r="AB570" s="60"/>
      <c r="AC570" s="60"/>
      <c r="AD570" s="60"/>
    </row>
    <row r="571" spans="1:30" ht="24" thickBot="1" x14ac:dyDescent="0.25">
      <c r="A571" s="53"/>
      <c r="B571" s="15"/>
      <c r="C571" s="15"/>
      <c r="D571" s="20"/>
      <c r="E571" s="1"/>
      <c r="F571" s="2"/>
      <c r="G571" s="2"/>
      <c r="H571" s="55"/>
      <c r="I571" s="55"/>
      <c r="J571" s="55"/>
      <c r="K571" s="55"/>
      <c r="L571" s="55"/>
      <c r="M571" s="55"/>
      <c r="N571" s="55"/>
      <c r="O571" s="55"/>
      <c r="P571" s="55"/>
      <c r="Q571" s="55"/>
      <c r="R571" s="55"/>
      <c r="S571" s="55"/>
      <c r="T571" s="55"/>
      <c r="U571" s="55"/>
      <c r="V571" s="55"/>
      <c r="W571" s="55"/>
      <c r="X571" s="35"/>
      <c r="Y571" s="56"/>
      <c r="Z571" s="56"/>
      <c r="AA571" s="57"/>
      <c r="AB571" s="60"/>
      <c r="AC571" s="60"/>
      <c r="AD571" s="60"/>
    </row>
    <row r="572" spans="1:30" ht="13.5" thickBot="1" x14ac:dyDescent="0.25">
      <c r="A572" s="53"/>
      <c r="B572" s="15"/>
      <c r="C572" s="15"/>
      <c r="D572" s="20"/>
      <c r="E572" s="1"/>
      <c r="F572" s="2"/>
      <c r="G572" s="2"/>
      <c r="H572" s="55"/>
      <c r="I572" s="55"/>
      <c r="J572" s="55"/>
      <c r="K572" s="55"/>
      <c r="L572" s="55"/>
      <c r="M572" s="55"/>
      <c r="N572" s="55"/>
      <c r="O572" s="55"/>
      <c r="P572" s="55"/>
      <c r="Q572" s="55"/>
      <c r="R572" s="55"/>
      <c r="S572" s="55"/>
      <c r="T572" s="55"/>
      <c r="U572" s="55"/>
      <c r="V572" s="55"/>
      <c r="W572" s="55"/>
      <c r="X572" s="35"/>
      <c r="Y572" s="160" t="s">
        <v>2930</v>
      </c>
      <c r="Z572" s="160"/>
      <c r="AA572" s="160"/>
      <c r="AB572" s="60"/>
      <c r="AC572" s="60"/>
      <c r="AD572" s="60"/>
    </row>
    <row r="573" spans="1:30" ht="13.5" thickBot="1" x14ac:dyDescent="0.25">
      <c r="A573" s="53"/>
      <c r="B573" s="15"/>
      <c r="C573" s="15"/>
      <c r="D573" s="20"/>
      <c r="E573" s="1"/>
      <c r="F573" s="2"/>
      <c r="G573" s="2"/>
      <c r="H573" s="55"/>
      <c r="I573" s="55"/>
      <c r="J573" s="55"/>
      <c r="K573" s="55"/>
      <c r="L573" s="55"/>
      <c r="M573" s="55"/>
      <c r="N573" s="55"/>
      <c r="O573" s="55"/>
      <c r="P573" s="55"/>
      <c r="Q573" s="55"/>
      <c r="R573" s="55"/>
      <c r="S573" s="55"/>
      <c r="T573" s="55"/>
      <c r="U573" s="55"/>
      <c r="V573" s="55"/>
      <c r="W573" s="55"/>
      <c r="X573" s="35"/>
      <c r="Y573" s="160"/>
      <c r="Z573" s="160"/>
      <c r="AA573" s="160"/>
      <c r="AB573" s="60"/>
      <c r="AC573" s="60"/>
      <c r="AD573" s="60"/>
    </row>
    <row r="574" spans="1:30" ht="13.5" thickBot="1" x14ac:dyDescent="0.25">
      <c r="A574" s="53"/>
      <c r="B574" s="15"/>
      <c r="C574" s="15"/>
      <c r="D574" s="20"/>
      <c r="E574" s="1"/>
      <c r="F574" s="2"/>
      <c r="G574" s="2"/>
      <c r="H574" s="55"/>
      <c r="I574" s="55"/>
      <c r="J574" s="55"/>
      <c r="K574" s="55"/>
      <c r="L574" s="55"/>
      <c r="M574" s="55"/>
      <c r="N574" s="55"/>
      <c r="O574" s="55"/>
      <c r="P574" s="55"/>
      <c r="Q574" s="55"/>
      <c r="R574" s="55"/>
      <c r="S574" s="55"/>
      <c r="T574" s="55"/>
      <c r="U574" s="55"/>
      <c r="V574" s="55"/>
      <c r="W574" s="55"/>
      <c r="X574" s="35"/>
      <c r="Y574" s="161" t="s">
        <v>1</v>
      </c>
      <c r="Z574" s="161"/>
      <c r="AA574" s="45">
        <f>SUM(T8:T38)</f>
        <v>203.5714285714285</v>
      </c>
      <c r="AB574" s="60"/>
      <c r="AC574" s="60"/>
      <c r="AD574" s="60"/>
    </row>
    <row r="575" spans="1:30" ht="13.5" thickBot="1" x14ac:dyDescent="0.25">
      <c r="A575" s="53"/>
      <c r="B575" s="15"/>
      <c r="C575" s="15"/>
      <c r="D575" s="20"/>
      <c r="E575" s="1"/>
      <c r="F575" s="2"/>
      <c r="G575" s="2"/>
      <c r="H575" s="55"/>
      <c r="I575" s="55"/>
      <c r="J575" s="55"/>
      <c r="K575" s="55"/>
      <c r="L575" s="55"/>
      <c r="M575" s="55"/>
      <c r="N575" s="55"/>
      <c r="O575" s="55"/>
      <c r="P575" s="55"/>
      <c r="Q575" s="55"/>
      <c r="R575" s="55"/>
      <c r="S575" s="55"/>
      <c r="T575" s="55"/>
      <c r="U575" s="55"/>
      <c r="V575" s="55"/>
      <c r="W575" s="55"/>
      <c r="X575" s="35"/>
      <c r="Y575" s="161" t="s">
        <v>2</v>
      </c>
      <c r="Z575" s="161"/>
      <c r="AA575" s="45">
        <f>SUM(M8:M38)</f>
        <v>504.4285714285715</v>
      </c>
      <c r="AB575" s="60"/>
      <c r="AC575" s="60"/>
      <c r="AD575" s="60"/>
    </row>
    <row r="576" spans="1:30" ht="24" thickBot="1" x14ac:dyDescent="0.25">
      <c r="A576" s="53"/>
      <c r="B576" s="15"/>
      <c r="C576" s="15"/>
      <c r="D576" s="20"/>
      <c r="E576" s="1"/>
      <c r="F576" s="2"/>
      <c r="G576" s="2"/>
      <c r="H576" s="55"/>
      <c r="I576" s="55"/>
      <c r="J576" s="55"/>
      <c r="K576" s="55"/>
      <c r="L576" s="55"/>
      <c r="M576" s="55"/>
      <c r="N576" s="55"/>
      <c r="O576" s="55"/>
      <c r="P576" s="55"/>
      <c r="Q576" s="55"/>
      <c r="R576" s="55"/>
      <c r="S576" s="55"/>
      <c r="T576" s="55"/>
      <c r="U576" s="55"/>
      <c r="V576" s="55"/>
      <c r="W576" s="55"/>
      <c r="X576" s="35"/>
      <c r="Y576" s="161" t="s">
        <v>4</v>
      </c>
      <c r="Z576" s="161"/>
      <c r="AA576" s="46">
        <f>IF(SUM(S8:S38)=0,0,+(SUM(S8:S38)/AA574))</f>
        <v>0</v>
      </c>
      <c r="AB576" s="60"/>
      <c r="AC576" s="60"/>
      <c r="AD576" s="60"/>
    </row>
    <row r="577" spans="1:30" ht="24" thickBot="1" x14ac:dyDescent="0.25">
      <c r="A577" s="53"/>
      <c r="B577" s="15"/>
      <c r="C577" s="15"/>
      <c r="D577" s="20"/>
      <c r="E577" s="1"/>
      <c r="F577" s="2"/>
      <c r="G577" s="2"/>
      <c r="H577" s="55"/>
      <c r="I577" s="55"/>
      <c r="J577" s="55"/>
      <c r="K577" s="55"/>
      <c r="L577" s="55"/>
      <c r="M577" s="55"/>
      <c r="N577" s="55"/>
      <c r="O577" s="55"/>
      <c r="P577" s="55"/>
      <c r="Q577" s="55"/>
      <c r="R577" s="55"/>
      <c r="S577" s="55"/>
      <c r="T577" s="55"/>
      <c r="U577" s="55"/>
      <c r="V577" s="55"/>
      <c r="W577" s="55"/>
      <c r="X577" s="35"/>
      <c r="Y577" s="161" t="s">
        <v>3</v>
      </c>
      <c r="Z577" s="161"/>
      <c r="AA577" s="50">
        <f>IF(SUM(R8:R38)=0,0,+(SUM(R8:R38)/AA575))</f>
        <v>0</v>
      </c>
      <c r="AB577" s="60"/>
      <c r="AC577" s="60"/>
      <c r="AD577" s="60"/>
    </row>
    <row r="578" spans="1:30" ht="24" thickBot="1" x14ac:dyDescent="0.25">
      <c r="A578" s="53"/>
      <c r="B578" s="15"/>
      <c r="C578" s="15"/>
      <c r="D578" s="20"/>
      <c r="E578" s="1"/>
      <c r="F578" s="2"/>
      <c r="G578" s="2"/>
      <c r="H578" s="55"/>
      <c r="I578" s="55"/>
      <c r="J578" s="55"/>
      <c r="K578" s="55"/>
      <c r="L578" s="55"/>
      <c r="M578" s="55"/>
      <c r="N578" s="55"/>
      <c r="O578" s="55"/>
      <c r="P578" s="55"/>
      <c r="Q578" s="55"/>
      <c r="R578" s="55"/>
      <c r="S578" s="55"/>
      <c r="T578" s="55"/>
      <c r="U578" s="55"/>
      <c r="V578" s="55"/>
      <c r="W578" s="55"/>
      <c r="X578" s="35"/>
      <c r="Y578" s="56"/>
      <c r="Z578" s="56"/>
      <c r="AA578" s="57"/>
      <c r="AB578" s="60"/>
      <c r="AC578" s="60"/>
      <c r="AD578" s="60"/>
    </row>
    <row r="579" spans="1:30" ht="13.5" thickBot="1" x14ac:dyDescent="0.25">
      <c r="A579" s="53"/>
      <c r="B579" s="15"/>
      <c r="C579" s="15"/>
      <c r="D579" s="20"/>
      <c r="E579" s="1"/>
      <c r="F579" s="2"/>
      <c r="G579" s="2"/>
      <c r="H579" s="55"/>
      <c r="I579" s="55"/>
      <c r="J579" s="55"/>
      <c r="K579" s="55"/>
      <c r="L579" s="55"/>
      <c r="M579" s="55"/>
      <c r="N579" s="55"/>
      <c r="O579" s="55"/>
      <c r="P579" s="55"/>
      <c r="Q579" s="55"/>
      <c r="R579" s="55"/>
      <c r="S579" s="55"/>
      <c r="T579" s="55"/>
      <c r="U579" s="55"/>
      <c r="V579" s="55"/>
      <c r="W579" s="55"/>
      <c r="X579" s="35"/>
      <c r="Y579" s="160" t="s">
        <v>2931</v>
      </c>
      <c r="Z579" s="160"/>
      <c r="AA579" s="160"/>
      <c r="AB579" s="60"/>
      <c r="AC579" s="60"/>
      <c r="AD579" s="60"/>
    </row>
    <row r="580" spans="1:30" ht="13.5" thickBot="1" x14ac:dyDescent="0.25">
      <c r="A580" s="53"/>
      <c r="B580" s="15"/>
      <c r="C580" s="15"/>
      <c r="D580" s="20"/>
      <c r="E580" s="1"/>
      <c r="F580" s="2"/>
      <c r="G580" s="2"/>
      <c r="H580" s="55"/>
      <c r="I580" s="55"/>
      <c r="J580" s="55"/>
      <c r="K580" s="55"/>
      <c r="L580" s="55"/>
      <c r="M580" s="55"/>
      <c r="N580" s="55"/>
      <c r="O580" s="55"/>
      <c r="P580" s="55"/>
      <c r="Q580" s="55"/>
      <c r="R580" s="55"/>
      <c r="S580" s="55"/>
      <c r="T580" s="55"/>
      <c r="U580" s="55"/>
      <c r="V580" s="55"/>
      <c r="W580" s="55"/>
      <c r="X580" s="35"/>
      <c r="Y580" s="160"/>
      <c r="Z580" s="160"/>
      <c r="AA580" s="160"/>
      <c r="AB580" s="60"/>
      <c r="AC580" s="60"/>
      <c r="AD580" s="60"/>
    </row>
    <row r="581" spans="1:30" ht="13.5" thickBot="1" x14ac:dyDescent="0.25">
      <c r="A581" s="53"/>
      <c r="B581" s="15"/>
      <c r="C581" s="15"/>
      <c r="D581" s="20"/>
      <c r="E581" s="1"/>
      <c r="F581" s="2"/>
      <c r="G581" s="2"/>
      <c r="H581" s="55"/>
      <c r="I581" s="55"/>
      <c r="J581" s="55"/>
      <c r="K581" s="55"/>
      <c r="L581" s="55"/>
      <c r="M581" s="55"/>
      <c r="N581" s="55"/>
      <c r="O581" s="55"/>
      <c r="P581" s="55"/>
      <c r="Q581" s="55"/>
      <c r="R581" s="55"/>
      <c r="S581" s="55"/>
      <c r="T581" s="55"/>
      <c r="U581" s="55"/>
      <c r="V581" s="55"/>
      <c r="W581" s="55"/>
      <c r="X581" s="35"/>
      <c r="Y581" s="161" t="s">
        <v>1</v>
      </c>
      <c r="Z581" s="161"/>
      <c r="AA581" s="45">
        <f>SUM(T39)</f>
        <v>12.714285714285714</v>
      </c>
      <c r="AB581" s="60"/>
      <c r="AC581" s="60"/>
      <c r="AD581" s="60"/>
    </row>
    <row r="582" spans="1:30" ht="13.5" thickBot="1" x14ac:dyDescent="0.25">
      <c r="A582" s="53"/>
      <c r="B582" s="15"/>
      <c r="C582" s="15"/>
      <c r="D582" s="20"/>
      <c r="E582" s="1"/>
      <c r="F582" s="2"/>
      <c r="G582" s="2"/>
      <c r="H582" s="55"/>
      <c r="I582" s="55"/>
      <c r="J582" s="55"/>
      <c r="K582" s="55"/>
      <c r="L582" s="55"/>
      <c r="M582" s="55"/>
      <c r="N582" s="55"/>
      <c r="O582" s="55"/>
      <c r="P582" s="55"/>
      <c r="Q582" s="55"/>
      <c r="R582" s="55"/>
      <c r="S582" s="55"/>
      <c r="T582" s="55"/>
      <c r="U582" s="55"/>
      <c r="V582" s="55"/>
      <c r="W582" s="55"/>
      <c r="X582" s="35"/>
      <c r="Y582" s="161" t="s">
        <v>2</v>
      </c>
      <c r="Z582" s="161"/>
      <c r="AA582" s="45">
        <f>SUM(M39)</f>
        <v>12.714285714285714</v>
      </c>
      <c r="AB582" s="60"/>
      <c r="AC582" s="60"/>
      <c r="AD582" s="60"/>
    </row>
    <row r="583" spans="1:30" ht="24" thickBot="1" x14ac:dyDescent="0.25">
      <c r="A583" s="53"/>
      <c r="B583" s="15"/>
      <c r="C583" s="15"/>
      <c r="D583" s="20"/>
      <c r="E583" s="1"/>
      <c r="F583" s="2"/>
      <c r="G583" s="2"/>
      <c r="H583" s="55"/>
      <c r="I583" s="55"/>
      <c r="J583" s="55"/>
      <c r="K583" s="55"/>
      <c r="L583" s="55"/>
      <c r="M583" s="55"/>
      <c r="N583" s="55"/>
      <c r="O583" s="55"/>
      <c r="P583" s="55"/>
      <c r="Q583" s="55"/>
      <c r="R583" s="55"/>
      <c r="S583" s="55"/>
      <c r="T583" s="55"/>
      <c r="U583" s="55"/>
      <c r="V583" s="55"/>
      <c r="W583" s="55"/>
      <c r="X583" s="35"/>
      <c r="Y583" s="161" t="s">
        <v>4</v>
      </c>
      <c r="Z583" s="161"/>
      <c r="AA583" s="46">
        <f>IF(SUM(S39)=0,0,+(SUM(S39)/AA581))</f>
        <v>1</v>
      </c>
      <c r="AB583" s="60"/>
      <c r="AC583" s="60"/>
      <c r="AD583" s="60"/>
    </row>
    <row r="584" spans="1:30" ht="24" thickBot="1" x14ac:dyDescent="0.25">
      <c r="A584" s="53"/>
      <c r="B584" s="15"/>
      <c r="C584" s="15"/>
      <c r="D584" s="20"/>
      <c r="E584" s="1"/>
      <c r="F584" s="2"/>
      <c r="G584" s="2"/>
      <c r="H584" s="55"/>
      <c r="I584" s="55"/>
      <c r="J584" s="55"/>
      <c r="K584" s="55"/>
      <c r="L584" s="55"/>
      <c r="M584" s="55"/>
      <c r="N584" s="55"/>
      <c r="O584" s="55"/>
      <c r="P584" s="55"/>
      <c r="Q584" s="55"/>
      <c r="R584" s="55"/>
      <c r="S584" s="55"/>
      <c r="T584" s="55"/>
      <c r="U584" s="55"/>
      <c r="V584" s="55"/>
      <c r="W584" s="55"/>
      <c r="X584" s="35"/>
      <c r="Y584" s="161" t="s">
        <v>3</v>
      </c>
      <c r="Z584" s="161"/>
      <c r="AA584" s="50">
        <f>IF(SUM(R39)=0,0,+(SUM(R39)/AA582))</f>
        <v>1</v>
      </c>
      <c r="AB584" s="60"/>
      <c r="AC584" s="60"/>
      <c r="AD584" s="60"/>
    </row>
    <row r="585" spans="1:30" ht="24" thickBot="1" x14ac:dyDescent="0.25">
      <c r="A585" s="53"/>
      <c r="B585" s="15"/>
      <c r="C585" s="15"/>
      <c r="D585" s="20"/>
      <c r="E585" s="1"/>
      <c r="F585" s="2"/>
      <c r="G585" s="2"/>
      <c r="H585" s="55"/>
      <c r="I585" s="55"/>
      <c r="J585" s="55"/>
      <c r="K585" s="55"/>
      <c r="L585" s="55"/>
      <c r="M585" s="55"/>
      <c r="N585" s="55"/>
      <c r="O585" s="55"/>
      <c r="P585" s="55"/>
      <c r="Q585" s="55"/>
      <c r="R585" s="55"/>
      <c r="S585" s="55"/>
      <c r="T585" s="55"/>
      <c r="U585" s="55"/>
      <c r="V585" s="55"/>
      <c r="W585" s="55"/>
      <c r="X585" s="35"/>
      <c r="Y585" s="56"/>
      <c r="Z585" s="56"/>
      <c r="AA585" s="57"/>
      <c r="AB585" s="60"/>
      <c r="AC585" s="60"/>
      <c r="AD585" s="60"/>
    </row>
    <row r="586" spans="1:30" ht="13.5" thickBot="1" x14ac:dyDescent="0.25">
      <c r="A586" s="53"/>
      <c r="B586" s="15"/>
      <c r="C586" s="15"/>
      <c r="D586" s="20"/>
      <c r="E586" s="1"/>
      <c r="F586" s="2"/>
      <c r="G586" s="2"/>
      <c r="H586" s="55"/>
      <c r="I586" s="55"/>
      <c r="J586" s="55"/>
      <c r="K586" s="55"/>
      <c r="L586" s="55"/>
      <c r="M586" s="55"/>
      <c r="N586" s="55"/>
      <c r="O586" s="55"/>
      <c r="P586" s="55"/>
      <c r="Q586" s="55"/>
      <c r="R586" s="55"/>
      <c r="S586" s="55"/>
      <c r="T586" s="55"/>
      <c r="U586" s="55"/>
      <c r="V586" s="55"/>
      <c r="W586" s="55"/>
      <c r="X586" s="35"/>
      <c r="Y586" s="160" t="s">
        <v>2658</v>
      </c>
      <c r="Z586" s="160"/>
      <c r="AA586" s="160"/>
      <c r="AB586" s="60"/>
      <c r="AC586" s="60"/>
      <c r="AD586" s="60"/>
    </row>
    <row r="587" spans="1:30" ht="13.5" thickBot="1" x14ac:dyDescent="0.25">
      <c r="A587" s="53"/>
      <c r="B587" s="15"/>
      <c r="C587" s="15"/>
      <c r="D587" s="20"/>
      <c r="E587" s="1"/>
      <c r="F587" s="2"/>
      <c r="G587" s="2"/>
      <c r="H587" s="55"/>
      <c r="I587" s="55"/>
      <c r="J587" s="55"/>
      <c r="K587" s="55"/>
      <c r="L587" s="55"/>
      <c r="M587" s="55"/>
      <c r="N587" s="55"/>
      <c r="O587" s="55"/>
      <c r="P587" s="55"/>
      <c r="Q587" s="55"/>
      <c r="R587" s="55"/>
      <c r="S587" s="55"/>
      <c r="T587" s="55"/>
      <c r="U587" s="55"/>
      <c r="V587" s="55"/>
      <c r="W587" s="55"/>
      <c r="X587" s="35"/>
      <c r="Y587" s="160"/>
      <c r="Z587" s="160"/>
      <c r="AA587" s="160"/>
      <c r="AB587" s="60"/>
      <c r="AC587" s="60"/>
      <c r="AD587" s="60"/>
    </row>
    <row r="588" spans="1:30" ht="13.5" thickBot="1" x14ac:dyDescent="0.25">
      <c r="A588" s="53"/>
      <c r="B588" s="15"/>
      <c r="C588" s="15"/>
      <c r="D588" s="20"/>
      <c r="E588" s="1"/>
      <c r="F588" s="2"/>
      <c r="G588" s="2"/>
      <c r="H588" s="55"/>
      <c r="I588" s="55"/>
      <c r="J588" s="55"/>
      <c r="K588" s="55"/>
      <c r="L588" s="55"/>
      <c r="M588" s="55"/>
      <c r="N588" s="55"/>
      <c r="O588" s="55"/>
      <c r="P588" s="55"/>
      <c r="Q588" s="55"/>
      <c r="R588" s="55"/>
      <c r="S588" s="55"/>
      <c r="T588" s="55"/>
      <c r="U588" s="55"/>
      <c r="V588" s="55"/>
      <c r="W588" s="55"/>
      <c r="X588" s="35"/>
      <c r="Y588" s="161" t="s">
        <v>1</v>
      </c>
      <c r="Z588" s="161"/>
      <c r="AA588" s="45">
        <f>SUM(T40:T53)</f>
        <v>146</v>
      </c>
      <c r="AB588" s="60"/>
      <c r="AC588" s="60"/>
      <c r="AD588" s="60"/>
    </row>
    <row r="589" spans="1:30" ht="13.5" thickBot="1" x14ac:dyDescent="0.25">
      <c r="A589" s="53"/>
      <c r="B589" s="15"/>
      <c r="C589" s="15"/>
      <c r="D589" s="20"/>
      <c r="E589" s="1"/>
      <c r="F589" s="2"/>
      <c r="G589" s="2"/>
      <c r="H589" s="55"/>
      <c r="I589" s="55"/>
      <c r="J589" s="55"/>
      <c r="K589" s="55"/>
      <c r="L589" s="55"/>
      <c r="M589" s="55"/>
      <c r="N589" s="55"/>
      <c r="O589" s="55"/>
      <c r="P589" s="55"/>
      <c r="Q589" s="55"/>
      <c r="R589" s="55"/>
      <c r="S589" s="55"/>
      <c r="T589" s="55"/>
      <c r="U589" s="55"/>
      <c r="V589" s="55"/>
      <c r="W589" s="55"/>
      <c r="X589" s="35"/>
      <c r="Y589" s="161" t="s">
        <v>2</v>
      </c>
      <c r="Z589" s="161"/>
      <c r="AA589" s="45">
        <f>SUM(M40:M53)</f>
        <v>146</v>
      </c>
      <c r="AB589" s="60"/>
      <c r="AC589" s="60"/>
      <c r="AD589" s="60"/>
    </row>
    <row r="590" spans="1:30" ht="25.5" customHeight="1" thickBot="1" x14ac:dyDescent="0.25">
      <c r="A590" s="53"/>
      <c r="B590" s="15"/>
      <c r="C590" s="15"/>
      <c r="D590" s="20"/>
      <c r="E590" s="1"/>
      <c r="F590" s="2"/>
      <c r="G590" s="2"/>
      <c r="H590" s="55"/>
      <c r="I590" s="55"/>
      <c r="J590" s="55"/>
      <c r="K590" s="55"/>
      <c r="L590" s="55"/>
      <c r="M590" s="55"/>
      <c r="N590" s="55"/>
      <c r="O590" s="55"/>
      <c r="P590" s="55"/>
      <c r="Q590" s="55"/>
      <c r="R590" s="55"/>
      <c r="S590" s="55"/>
      <c r="T590" s="55"/>
      <c r="U590" s="55"/>
      <c r="V590" s="55"/>
      <c r="W590" s="55"/>
      <c r="X590" s="35"/>
      <c r="Y590" s="161" t="s">
        <v>4</v>
      </c>
      <c r="Z590" s="161"/>
      <c r="AA590" s="46">
        <f>IF(SUM(S40:S53)=0,0,+(SUM(S40:S53)/AA588))</f>
        <v>0.5714285714285714</v>
      </c>
      <c r="AB590" s="60"/>
      <c r="AC590" s="60"/>
      <c r="AD590" s="60"/>
    </row>
    <row r="591" spans="1:30" ht="24" thickBot="1" x14ac:dyDescent="0.25">
      <c r="A591" s="53"/>
      <c r="B591" s="15"/>
      <c r="C591" s="15"/>
      <c r="D591" s="20"/>
      <c r="E591" s="1"/>
      <c r="F591" s="2"/>
      <c r="G591" s="2"/>
      <c r="H591" s="55"/>
      <c r="I591" s="55"/>
      <c r="J591" s="55"/>
      <c r="K591" s="55"/>
      <c r="L591" s="55"/>
      <c r="M591" s="55"/>
      <c r="N591" s="55"/>
      <c r="O591" s="55"/>
      <c r="P591" s="55"/>
      <c r="Q591" s="55"/>
      <c r="R591" s="55"/>
      <c r="S591" s="55"/>
      <c r="T591" s="55"/>
      <c r="U591" s="55"/>
      <c r="V591" s="55"/>
      <c r="W591" s="55"/>
      <c r="X591" s="35"/>
      <c r="Y591" s="161" t="s">
        <v>3</v>
      </c>
      <c r="Z591" s="161"/>
      <c r="AA591" s="50">
        <f>IF(SUM(R40:R53)=0,0,+(SUM(R40:R53)/AA589))</f>
        <v>0.5714285714285714</v>
      </c>
      <c r="AB591" s="60"/>
      <c r="AC591" s="60"/>
      <c r="AD591" s="60"/>
    </row>
    <row r="592" spans="1:30" ht="15.75" customHeight="1" thickBot="1" x14ac:dyDescent="0.25">
      <c r="A592" s="53"/>
      <c r="B592" s="15"/>
      <c r="C592" s="15"/>
      <c r="D592" s="20"/>
      <c r="E592" s="1"/>
      <c r="F592" s="2"/>
      <c r="G592" s="2"/>
      <c r="H592" s="55"/>
      <c r="I592" s="55"/>
      <c r="J592" s="55"/>
      <c r="K592" s="55"/>
      <c r="L592" s="55"/>
      <c r="M592" s="55"/>
      <c r="N592" s="55"/>
      <c r="O592" s="55"/>
      <c r="P592" s="55"/>
      <c r="Q592" s="55"/>
      <c r="R592" s="55"/>
      <c r="S592" s="55"/>
      <c r="T592" s="55"/>
      <c r="U592" s="55"/>
      <c r="V592" s="55"/>
      <c r="W592" s="55"/>
      <c r="X592" s="35"/>
      <c r="Y592" s="56"/>
      <c r="Z592" s="56"/>
      <c r="AA592" s="57"/>
      <c r="AB592" s="60"/>
      <c r="AC592" s="60"/>
      <c r="AD592" s="60"/>
    </row>
    <row r="593" spans="1:32" ht="13.5" thickBot="1" x14ac:dyDescent="0.25">
      <c r="A593" s="53"/>
      <c r="B593" s="15"/>
      <c r="C593" s="15"/>
      <c r="D593" s="20"/>
      <c r="E593" s="1"/>
      <c r="F593" s="2"/>
      <c r="G593" s="2"/>
      <c r="H593" s="55"/>
      <c r="I593" s="55"/>
      <c r="J593" s="55"/>
      <c r="K593" s="55"/>
      <c r="L593" s="55"/>
      <c r="M593" s="55"/>
      <c r="N593" s="55"/>
      <c r="O593" s="55"/>
      <c r="P593" s="55"/>
      <c r="Q593" s="55"/>
      <c r="R593" s="55"/>
      <c r="S593" s="55"/>
      <c r="T593" s="55"/>
      <c r="U593" s="55"/>
      <c r="V593" s="55"/>
      <c r="W593" s="55"/>
      <c r="X593" s="35"/>
      <c r="Y593" s="160" t="s">
        <v>2517</v>
      </c>
      <c r="Z593" s="160"/>
      <c r="AA593" s="160"/>
      <c r="AB593" s="60"/>
      <c r="AC593" s="60"/>
      <c r="AD593" s="60"/>
    </row>
    <row r="594" spans="1:32" ht="13.5" thickBot="1" x14ac:dyDescent="0.25">
      <c r="A594" s="53"/>
      <c r="B594" s="15"/>
      <c r="C594" s="15"/>
      <c r="D594" s="20"/>
      <c r="E594" s="1"/>
      <c r="F594" s="2"/>
      <c r="G594" s="2"/>
      <c r="H594" s="55"/>
      <c r="I594" s="55"/>
      <c r="J594" s="55"/>
      <c r="K594" s="55"/>
      <c r="L594" s="55"/>
      <c r="M594" s="55"/>
      <c r="N594" s="55"/>
      <c r="O594" s="55"/>
      <c r="P594" s="55"/>
      <c r="Q594" s="55"/>
      <c r="R594" s="55"/>
      <c r="S594" s="55"/>
      <c r="T594" s="55"/>
      <c r="U594" s="55"/>
      <c r="V594" s="55"/>
      <c r="W594" s="55"/>
      <c r="X594" s="35"/>
      <c r="Y594" s="160"/>
      <c r="Z594" s="160"/>
      <c r="AA594" s="160"/>
      <c r="AB594" s="60"/>
      <c r="AC594" s="60"/>
      <c r="AD594" s="60"/>
    </row>
    <row r="595" spans="1:32" ht="13.5" thickBot="1" x14ac:dyDescent="0.25">
      <c r="A595" s="53"/>
      <c r="B595" s="15"/>
      <c r="C595" s="15"/>
      <c r="D595" s="20"/>
      <c r="E595" s="1"/>
      <c r="F595" s="2"/>
      <c r="G595" s="2"/>
      <c r="H595" s="55"/>
      <c r="I595" s="55"/>
      <c r="J595" s="55"/>
      <c r="K595" s="55"/>
      <c r="L595" s="55"/>
      <c r="M595" s="55"/>
      <c r="N595" s="55"/>
      <c r="O595" s="55"/>
      <c r="P595" s="55"/>
      <c r="Q595" s="55"/>
      <c r="R595" s="55"/>
      <c r="S595" s="55"/>
      <c r="T595" s="55"/>
      <c r="U595" s="55"/>
      <c r="V595" s="55"/>
      <c r="W595" s="55"/>
      <c r="X595" s="35"/>
      <c r="Y595" s="161" t="s">
        <v>1</v>
      </c>
      <c r="Z595" s="161"/>
      <c r="AA595" s="45">
        <f>SUM(T54:T115)</f>
        <v>993.71428571428578</v>
      </c>
      <c r="AB595" s="60"/>
      <c r="AC595" s="60"/>
      <c r="AD595" s="60"/>
    </row>
    <row r="596" spans="1:32" ht="13.5" thickBot="1" x14ac:dyDescent="0.25">
      <c r="Y596" s="161" t="s">
        <v>2</v>
      </c>
      <c r="Z596" s="161"/>
      <c r="AA596" s="45">
        <f>SUM(M54:M115)</f>
        <v>1933.2857142857138</v>
      </c>
      <c r="AF596" s="71"/>
    </row>
    <row r="597" spans="1:32" ht="24" thickBot="1" x14ac:dyDescent="0.25">
      <c r="Y597" s="161" t="s">
        <v>4</v>
      </c>
      <c r="Z597" s="161"/>
      <c r="AA597" s="46">
        <f>IF(SUM(S54:S115)=0,0,+(SUM(S54:S115)/AA595))</f>
        <v>0.36157330362277162</v>
      </c>
      <c r="AF597" s="71"/>
    </row>
    <row r="598" spans="1:32" ht="24" thickBot="1" x14ac:dyDescent="0.25">
      <c r="Y598" s="161" t="s">
        <v>3</v>
      </c>
      <c r="Z598" s="161"/>
      <c r="AA598" s="50">
        <f>IF(SUM(R54:R115)=0,0,+(SUM(R54:R115)/AA596))</f>
        <v>0.33062173206236628</v>
      </c>
      <c r="AF598" s="71"/>
    </row>
    <row r="599" spans="1:32" ht="13.5" thickBot="1" x14ac:dyDescent="0.25"/>
    <row r="600" spans="1:32" ht="13.5" thickBot="1" x14ac:dyDescent="0.25">
      <c r="Y600" s="160" t="s">
        <v>2236</v>
      </c>
      <c r="Z600" s="160"/>
      <c r="AA600" s="160"/>
    </row>
    <row r="601" spans="1:32" ht="13.5" thickBot="1" x14ac:dyDescent="0.25">
      <c r="Y601" s="160"/>
      <c r="Z601" s="160"/>
      <c r="AA601" s="160"/>
    </row>
    <row r="602" spans="1:32" ht="13.5" thickBot="1" x14ac:dyDescent="0.25">
      <c r="Y602" s="161" t="s">
        <v>1</v>
      </c>
      <c r="Z602" s="161"/>
      <c r="AA602" s="45">
        <f>SUM(T116:T133)</f>
        <v>860.14285714285711</v>
      </c>
    </row>
    <row r="603" spans="1:32" ht="13.5" thickBot="1" x14ac:dyDescent="0.25">
      <c r="Y603" s="161" t="s">
        <v>2</v>
      </c>
      <c r="Z603" s="161"/>
      <c r="AA603" s="45">
        <f>SUM(M116:M133)</f>
        <v>860.14285714285711</v>
      </c>
    </row>
    <row r="604" spans="1:32" ht="24" thickBot="1" x14ac:dyDescent="0.25">
      <c r="Y604" s="161" t="s">
        <v>4</v>
      </c>
      <c r="Z604" s="161"/>
      <c r="AA604" s="46">
        <f>IF(SUM(S116:S133)=0,0,+(SUM(S116:S133)/AA602))</f>
        <v>0.94342163538725565</v>
      </c>
    </row>
    <row r="605" spans="1:32" ht="24" thickBot="1" x14ac:dyDescent="0.25">
      <c r="Y605" s="161" t="s">
        <v>3</v>
      </c>
      <c r="Z605" s="161"/>
      <c r="AA605" s="50">
        <f>IF(SUM(R116:R133)=0,0,+(SUM(R116:R133)/AA603))</f>
        <v>0.94342163538725565</v>
      </c>
    </row>
    <row r="606" spans="1:32" ht="13.5" thickBot="1" x14ac:dyDescent="0.25"/>
    <row r="607" spans="1:32" ht="13.5" thickBot="1" x14ac:dyDescent="0.25">
      <c r="Y607" s="160" t="s">
        <v>2237</v>
      </c>
      <c r="Z607" s="160"/>
      <c r="AA607" s="160"/>
    </row>
    <row r="608" spans="1:32" ht="13.5" thickBot="1" x14ac:dyDescent="0.25">
      <c r="Y608" s="160"/>
      <c r="Z608" s="160"/>
      <c r="AA608" s="160"/>
    </row>
    <row r="609" spans="25:27" ht="13.5" thickBot="1" x14ac:dyDescent="0.25">
      <c r="Y609" s="161" t="s">
        <v>1</v>
      </c>
      <c r="Z609" s="161"/>
      <c r="AA609" s="45">
        <f>SUM(T134:T274)</f>
        <v>3705.0000000000005</v>
      </c>
    </row>
    <row r="610" spans="25:27" ht="13.5" thickBot="1" x14ac:dyDescent="0.25">
      <c r="Y610" s="161" t="s">
        <v>2</v>
      </c>
      <c r="Z610" s="161"/>
      <c r="AA610" s="45">
        <f>SUM(M134:M274)</f>
        <v>3748.1428571428573</v>
      </c>
    </row>
    <row r="611" spans="25:27" ht="24" thickBot="1" x14ac:dyDescent="0.25">
      <c r="Y611" s="161" t="s">
        <v>4</v>
      </c>
      <c r="Z611" s="161"/>
      <c r="AA611" s="46">
        <f>IF(SUM(S134:S274)=0,0,+(SUM(S134:S274)/AA609))</f>
        <v>0.70623106805475244</v>
      </c>
    </row>
    <row r="612" spans="25:27" ht="24" thickBot="1" x14ac:dyDescent="0.25">
      <c r="Y612" s="161" t="s">
        <v>3</v>
      </c>
      <c r="Z612" s="161"/>
      <c r="AA612" s="50">
        <f>IF(SUM(R134:R274)=0,0,+(SUM(R134:R274)/AA610))</f>
        <v>0.69810202195372972</v>
      </c>
    </row>
    <row r="613" spans="25:27" ht="13.5" thickBot="1" x14ac:dyDescent="0.25"/>
    <row r="614" spans="25:27" ht="13.5" thickBot="1" x14ac:dyDescent="0.25">
      <c r="Y614" s="160" t="s">
        <v>2238</v>
      </c>
      <c r="Z614" s="160"/>
      <c r="AA614" s="160"/>
    </row>
    <row r="615" spans="25:27" ht="13.5" thickBot="1" x14ac:dyDescent="0.25">
      <c r="Y615" s="160"/>
      <c r="Z615" s="160"/>
      <c r="AA615" s="160"/>
    </row>
    <row r="616" spans="25:27" ht="13.5" thickBot="1" x14ac:dyDescent="0.25">
      <c r="Y616" s="161" t="s">
        <v>1</v>
      </c>
      <c r="Z616" s="161"/>
      <c r="AA616" s="45">
        <f>SUM(T275:T282)</f>
        <v>182.28571428571428</v>
      </c>
    </row>
    <row r="617" spans="25:27" ht="13.5" thickBot="1" x14ac:dyDescent="0.25">
      <c r="Y617" s="161" t="s">
        <v>2</v>
      </c>
      <c r="Z617" s="161"/>
      <c r="AA617" s="45">
        <f>SUM(M275:M282)</f>
        <v>182.28571428571428</v>
      </c>
    </row>
    <row r="618" spans="25:27" ht="24" thickBot="1" x14ac:dyDescent="0.25">
      <c r="Y618" s="161" t="s">
        <v>4</v>
      </c>
      <c r="Z618" s="161"/>
      <c r="AA618" s="46">
        <f>IF(SUM(S275:S282)=0,0,+(SUM(S275:S282)/AA616))</f>
        <v>0.4319749216300941</v>
      </c>
    </row>
    <row r="619" spans="25:27" ht="24" thickBot="1" x14ac:dyDescent="0.25">
      <c r="Y619" s="161" t="s">
        <v>3</v>
      </c>
      <c r="Z619" s="161"/>
      <c r="AA619" s="50">
        <f>IF(SUM(R275:R282)=0,0,+(SUM(R275:R282)/AA617))</f>
        <v>0.4319749216300941</v>
      </c>
    </row>
    <row r="620" spans="25:27" ht="13.5" thickBot="1" x14ac:dyDescent="0.25"/>
    <row r="621" spans="25:27" ht="13.5" thickBot="1" x14ac:dyDescent="0.25">
      <c r="Y621" s="160" t="s">
        <v>2239</v>
      </c>
      <c r="Z621" s="160"/>
      <c r="AA621" s="160"/>
    </row>
    <row r="622" spans="25:27" ht="13.5" thickBot="1" x14ac:dyDescent="0.25">
      <c r="Y622" s="160"/>
      <c r="Z622" s="160"/>
      <c r="AA622" s="160"/>
    </row>
    <row r="623" spans="25:27" ht="13.5" thickBot="1" x14ac:dyDescent="0.25">
      <c r="Y623" s="161" t="s">
        <v>1</v>
      </c>
      <c r="Z623" s="161"/>
      <c r="AA623" s="45">
        <f>SUM(T283:T315)</f>
        <v>713.57142857142867</v>
      </c>
    </row>
    <row r="624" spans="25:27" ht="13.5" thickBot="1" x14ac:dyDescent="0.25">
      <c r="Y624" s="161" t="s">
        <v>2</v>
      </c>
      <c r="Z624" s="161"/>
      <c r="AA624" s="45">
        <f>SUM(M283:M315)</f>
        <v>713.57142857142867</v>
      </c>
    </row>
    <row r="625" spans="25:27" ht="24" thickBot="1" x14ac:dyDescent="0.25">
      <c r="Y625" s="161" t="s">
        <v>4</v>
      </c>
      <c r="Z625" s="161"/>
      <c r="AA625" s="46">
        <f>IF(SUM(S283:S315)=0,0,+(SUM(S283:S315)/AA623))</f>
        <v>0.32600509509509501</v>
      </c>
    </row>
    <row r="626" spans="25:27" ht="24" thickBot="1" x14ac:dyDescent="0.25">
      <c r="Y626" s="161" t="s">
        <v>3</v>
      </c>
      <c r="Z626" s="161"/>
      <c r="AA626" s="50">
        <f>IF(SUM(R283:R315)=0,0,+(SUM(R283:R315)/AA624))</f>
        <v>0.32600509509509501</v>
      </c>
    </row>
    <row r="627" spans="25:27" ht="13.5" thickBot="1" x14ac:dyDescent="0.25"/>
    <row r="628" spans="25:27" ht="13.5" thickBot="1" x14ac:dyDescent="0.25">
      <c r="Y628" s="160" t="s">
        <v>2240</v>
      </c>
      <c r="Z628" s="160"/>
      <c r="AA628" s="160"/>
    </row>
    <row r="629" spans="25:27" ht="13.5" thickBot="1" x14ac:dyDescent="0.25">
      <c r="Y629" s="160"/>
      <c r="Z629" s="160"/>
      <c r="AA629" s="160"/>
    </row>
    <row r="630" spans="25:27" ht="13.5" thickBot="1" x14ac:dyDescent="0.25">
      <c r="Y630" s="161" t="s">
        <v>1</v>
      </c>
      <c r="Z630" s="161"/>
      <c r="AA630" s="45">
        <f>SUM(T316:T325)</f>
        <v>105.57142857142858</v>
      </c>
    </row>
    <row r="631" spans="25:27" ht="13.5" thickBot="1" x14ac:dyDescent="0.25">
      <c r="Y631" s="161" t="s">
        <v>2</v>
      </c>
      <c r="Z631" s="161"/>
      <c r="AA631" s="45">
        <f>SUM(M316:M325)</f>
        <v>105.57142857142858</v>
      </c>
    </row>
    <row r="632" spans="25:27" ht="24" thickBot="1" x14ac:dyDescent="0.25">
      <c r="Y632" s="161" t="s">
        <v>4</v>
      </c>
      <c r="Z632" s="161"/>
      <c r="AA632" s="46">
        <f>IF(SUM(S316:S325)=0,0,+(SUM(S316:S325)/AA630))</f>
        <v>1</v>
      </c>
    </row>
    <row r="633" spans="25:27" ht="24" thickBot="1" x14ac:dyDescent="0.25">
      <c r="Y633" s="161" t="s">
        <v>3</v>
      </c>
      <c r="Z633" s="161"/>
      <c r="AA633" s="50">
        <f>IF(SUM(R316:R325)=0,0,+(SUM(R316:R325)/AA631))</f>
        <v>1</v>
      </c>
    </row>
    <row r="634" spans="25:27" ht="13.5" thickBot="1" x14ac:dyDescent="0.25"/>
    <row r="635" spans="25:27" ht="13.5" thickBot="1" x14ac:dyDescent="0.25">
      <c r="Y635" s="160" t="s">
        <v>2241</v>
      </c>
      <c r="Z635" s="160"/>
      <c r="AA635" s="160"/>
    </row>
    <row r="636" spans="25:27" ht="13.5" thickBot="1" x14ac:dyDescent="0.25">
      <c r="Y636" s="160"/>
      <c r="Z636" s="160"/>
      <c r="AA636" s="160"/>
    </row>
    <row r="637" spans="25:27" ht="13.5" thickBot="1" x14ac:dyDescent="0.25">
      <c r="Y637" s="161" t="s">
        <v>1</v>
      </c>
      <c r="Z637" s="161"/>
      <c r="AA637" s="45">
        <f>SUM(T326:T421)</f>
        <v>2616.2857142857151</v>
      </c>
    </row>
    <row r="638" spans="25:27" ht="13.5" thickBot="1" x14ac:dyDescent="0.25">
      <c r="Y638" s="161" t="s">
        <v>2</v>
      </c>
      <c r="Z638" s="161"/>
      <c r="AA638" s="45">
        <f>SUM(M326:M421)</f>
        <v>2616.2857142857151</v>
      </c>
    </row>
    <row r="639" spans="25:27" ht="24" thickBot="1" x14ac:dyDescent="0.25">
      <c r="Y639" s="161" t="s">
        <v>4</v>
      </c>
      <c r="Z639" s="161"/>
      <c r="AA639" s="46">
        <f>IF(SUM(S326:S421)=0,0,+(SUM(S326:S421)/AA637))</f>
        <v>0.47496900822685745</v>
      </c>
    </row>
    <row r="640" spans="25:27" ht="24" thickBot="1" x14ac:dyDescent="0.25">
      <c r="Y640" s="161" t="s">
        <v>3</v>
      </c>
      <c r="Z640" s="161"/>
      <c r="AA640" s="50">
        <f>IF(SUM(R326:R421)=0,0,+(SUM(R326:R421)/AA638))</f>
        <v>0.47496900822685745</v>
      </c>
    </row>
    <row r="641" spans="25:27" ht="13.5" thickBot="1" x14ac:dyDescent="0.25"/>
    <row r="642" spans="25:27" ht="13.5" thickBot="1" x14ac:dyDescent="0.25">
      <c r="Y642" s="160" t="s">
        <v>2242</v>
      </c>
      <c r="Z642" s="160"/>
      <c r="AA642" s="160"/>
    </row>
    <row r="643" spans="25:27" ht="13.5" thickBot="1" x14ac:dyDescent="0.25">
      <c r="Y643" s="160"/>
      <c r="Z643" s="160"/>
      <c r="AA643" s="160"/>
    </row>
    <row r="644" spans="25:27" ht="13.5" thickBot="1" x14ac:dyDescent="0.25">
      <c r="Y644" s="161" t="s">
        <v>1</v>
      </c>
      <c r="Z644" s="161"/>
      <c r="AA644" s="45">
        <f>SUM(T422:T549)</f>
        <v>3602.2857142857142</v>
      </c>
    </row>
    <row r="645" spans="25:27" ht="13.5" thickBot="1" x14ac:dyDescent="0.25">
      <c r="Y645" s="161" t="s">
        <v>2</v>
      </c>
      <c r="Z645" s="161"/>
      <c r="AA645" s="45">
        <f>SUM(M422:M549)</f>
        <v>3602.2857142857142</v>
      </c>
    </row>
    <row r="646" spans="25:27" ht="24" thickBot="1" x14ac:dyDescent="0.25">
      <c r="Y646" s="161" t="s">
        <v>4</v>
      </c>
      <c r="Z646" s="161"/>
      <c r="AA646" s="46">
        <f>IF(SUM(S422:S549)=0,0,+(SUM(S422:S549)/AA644))</f>
        <v>0.56007439059856146</v>
      </c>
    </row>
    <row r="647" spans="25:27" ht="24" thickBot="1" x14ac:dyDescent="0.25">
      <c r="Y647" s="161" t="s">
        <v>3</v>
      </c>
      <c r="Z647" s="161"/>
      <c r="AA647" s="50">
        <f>IF(SUM(R422:R549)=0,0,+(SUM(R422:R549)/AA645))</f>
        <v>0.56007439059856146</v>
      </c>
    </row>
  </sheetData>
  <sheetProtection password="D9F6" sheet="1" objects="1" scenarios="1"/>
  <autoFilter ref="A1:AA551"/>
  <mergeCells count="83">
    <mergeCell ref="Y574:Z574"/>
    <mergeCell ref="Y575:Z575"/>
    <mergeCell ref="Y576:Z576"/>
    <mergeCell ref="Y577:Z577"/>
    <mergeCell ref="Y558:AA559"/>
    <mergeCell ref="Y560:Z560"/>
    <mergeCell ref="Y561:Z561"/>
    <mergeCell ref="Y563:Z563"/>
    <mergeCell ref="Y562:Z562"/>
    <mergeCell ref="Y642:AA643"/>
    <mergeCell ref="Y644:Z644"/>
    <mergeCell ref="Y645:Z645"/>
    <mergeCell ref="Y646:Z646"/>
    <mergeCell ref="Y628:AA629"/>
    <mergeCell ref="Y630:Z630"/>
    <mergeCell ref="Y631:Z631"/>
    <mergeCell ref="Y632:Z632"/>
    <mergeCell ref="Y633:Z633"/>
    <mergeCell ref="Y614:AA615"/>
    <mergeCell ref="Y647:Z647"/>
    <mergeCell ref="Y635:AA636"/>
    <mergeCell ref="Y637:Z637"/>
    <mergeCell ref="Y638:Z638"/>
    <mergeCell ref="Y639:Z639"/>
    <mergeCell ref="Y640:Z640"/>
    <mergeCell ref="Y616:Z616"/>
    <mergeCell ref="Y617:Z617"/>
    <mergeCell ref="Y618:Z618"/>
    <mergeCell ref="Y619:Z619"/>
    <mergeCell ref="Y621:AA622"/>
    <mergeCell ref="Y623:Z623"/>
    <mergeCell ref="Y624:Z624"/>
    <mergeCell ref="Y625:Z625"/>
    <mergeCell ref="Y626:Z626"/>
    <mergeCell ref="Y607:AA608"/>
    <mergeCell ref="Y609:Z609"/>
    <mergeCell ref="Y610:Z610"/>
    <mergeCell ref="Y611:Z611"/>
    <mergeCell ref="Y612:Z612"/>
    <mergeCell ref="Y600:AA601"/>
    <mergeCell ref="Y602:Z602"/>
    <mergeCell ref="Y603:Z603"/>
    <mergeCell ref="Y604:Z604"/>
    <mergeCell ref="Y605:Z605"/>
    <mergeCell ref="A550:Q550"/>
    <mergeCell ref="A551:O551"/>
    <mergeCell ref="A562:D562"/>
    <mergeCell ref="E562:F562"/>
    <mergeCell ref="A559:F559"/>
    <mergeCell ref="H559:U559"/>
    <mergeCell ref="A560:D560"/>
    <mergeCell ref="E560:F560"/>
    <mergeCell ref="A558:F558"/>
    <mergeCell ref="J555:L555"/>
    <mergeCell ref="J554:L554"/>
    <mergeCell ref="J553:L553"/>
    <mergeCell ref="A561:D561"/>
    <mergeCell ref="E561:F561"/>
    <mergeCell ref="H562:W562"/>
    <mergeCell ref="H563:W563"/>
    <mergeCell ref="H560:W560"/>
    <mergeCell ref="H561:W561"/>
    <mergeCell ref="Y593:AA594"/>
    <mergeCell ref="Y595:Z595"/>
    <mergeCell ref="Y565:AA566"/>
    <mergeCell ref="Y567:Z567"/>
    <mergeCell ref="Y568:Z568"/>
    <mergeCell ref="Y569:Z569"/>
    <mergeCell ref="Y570:Z570"/>
    <mergeCell ref="Y582:Z582"/>
    <mergeCell ref="Y583:Z583"/>
    <mergeCell ref="Y584:Z584"/>
    <mergeCell ref="Y579:AA580"/>
    <mergeCell ref="Y581:Z581"/>
    <mergeCell ref="Y572:AA573"/>
    <mergeCell ref="Y596:Z596"/>
    <mergeCell ref="Y597:Z597"/>
    <mergeCell ref="Y598:Z598"/>
    <mergeCell ref="Y586:AA587"/>
    <mergeCell ref="Y588:Z588"/>
    <mergeCell ref="Y589:Z589"/>
    <mergeCell ref="Y590:Z590"/>
    <mergeCell ref="Y591:Z591"/>
  </mergeCells>
  <conditionalFormatting sqref="V116:V549">
    <cfRule type="expression" dxfId="449" priority="764" stopIfTrue="1">
      <formula>V116="CON AVANCE"</formula>
    </cfRule>
  </conditionalFormatting>
  <conditionalFormatting sqref="V116:V549">
    <cfRule type="expression" dxfId="448" priority="745" stopIfTrue="1">
      <formula>V116="CUMPLIDO"</formula>
    </cfRule>
    <cfRule type="expression" dxfId="447" priority="766" stopIfTrue="1">
      <formula>V116="PRÓXIMO A VENCER"</formula>
    </cfRule>
    <cfRule type="expression" dxfId="446" priority="767" stopIfTrue="1">
      <formula>V116="VENCIDO"</formula>
    </cfRule>
  </conditionalFormatting>
  <conditionalFormatting sqref="W116:W549">
    <cfRule type="expression" dxfId="445" priority="751">
      <formula>$AC116=1</formula>
    </cfRule>
    <cfRule type="expression" dxfId="444" priority="752">
      <formula>$AC116=5</formula>
    </cfRule>
    <cfRule type="expression" dxfId="443" priority="753">
      <formula>$AC116=4</formula>
    </cfRule>
    <cfRule type="expression" dxfId="442" priority="754" stopIfTrue="1">
      <formula>$AC116=3</formula>
    </cfRule>
    <cfRule type="expression" dxfId="441" priority="757">
      <formula>$AC116=2</formula>
    </cfRule>
  </conditionalFormatting>
  <conditionalFormatting sqref="V116:V549">
    <cfRule type="expression" dxfId="440" priority="765">
      <formula>V116="EN TERMINO"</formula>
    </cfRule>
  </conditionalFormatting>
  <conditionalFormatting sqref="K134:L134 D475:F476 M475:M480 M504 M511 G518:I518 M519 M522 K525:M526 M524 G525:I526 M527:M529 K331:M340 M330 D331:I340 D330:F330 D342:I346 D341:F341 K342:M346 M341 M347 D347:F347 D375:F375 M375 M390 D390:F390 M295 D295:F295 D308:I321 D307:F307 M307 K323:M329 M322 D323:I329 D322:F322 D170:I174 D169:F169 D175:F176 D184:I184 D179:F183 L184:M184 K190:L190 D190:I190 D185:F189 D192:I193 D191:F191 K195:L195 D195:I195 D194:F194 D196:F197 D430:F437 K174:L174 K192:M192 K308:M321 K262:L263 K136:L142 K170:M173 K193:L193 D255:F261 M513:M514 D222:I254 D219:F220 H219:I220 G505:I510 K505:M510 K512:M512 G512:I512 G523:I523 K523:M523 G520:I521 K520:M521 M430:M437 D438:I461 D296:I306 K296:M306 D376:I389 K376:M389 K518:M518 D177:I178 K177:M178 M217 D218:I218 D217:G217 K218:M220 K222:M254 M221 D221:G221 X136:AA136 Q135:AA135 U120:U133 D134:I134 D136:I160 D125:J133 Q134:Y134 AA134 Z117:Z134 A550:XFD552 D121:H124 A600:X605 AB600:XFD605 A607:X612 AB607:XFD612 A614:X619 AB614:XFD619 A621:X626 AB621:XFD626 A648:XFD1048576 A606:XFD606 A613:XFD613 A620:XFD620 A627:XFD627 A628:X647 AB628:XFD647 Y634:AA634 A557:X559 AB557:XFD559 D161 G161:I161 D462 F462:I462 A1:XFD1 D116:J120 A599:XFD599 A593:X598 AB593:XFD598 A586:X591 AB586:XFD591 A592:XFD592 D40:L53 A556:XFD556 A553:J555 M553:XFD555 N39:N53 Q45:AA116 C39:D39 Q39:V39 K143:M168 D162:I168 N136:N168 D198:I216 K198:M216 X137:Y258 AA137:AA258 N198:N236 D262:I294 K264:M294 D348:I374 K348:M374 K391:M429 D391:I429 N262:N429 K438:N474 D463:I474 G481:I503 K481:M503 N476:N514 G530:I549 K530:N549 X260:Y549 AA260:AA549 Q136:W549 Z137:Z549 C136:C549 Q40:Y44 AA40:AA44 AF2:XFD549 A585:XFD585 A579:X584 AB579:XFD584 A578:XFD578 A572:X577 AB572:XFD577 A565:X570 AB565:XFD570 A571:XFD571 A560:XFD564">
    <cfRule type="containsErrors" dxfId="439" priority="723">
      <formula>ISERROR(A1)</formula>
    </cfRule>
  </conditionalFormatting>
  <conditionalFormatting sqref="M256 O116:O156 O253:O513 O158:O249 O515:O549">
    <cfRule type="cellIs" dxfId="438" priority="705" operator="equal">
      <formula>0</formula>
    </cfRule>
  </conditionalFormatting>
  <conditionalFormatting sqref="M134">
    <cfRule type="cellIs" dxfId="437" priority="720" operator="equal">
      <formula>0</formula>
    </cfRule>
  </conditionalFormatting>
  <conditionalFormatting sqref="M255">
    <cfRule type="cellIs" dxfId="436" priority="716" operator="equal">
      <formula>0</formula>
    </cfRule>
  </conditionalFormatting>
  <conditionalFormatting sqref="M257:M262">
    <cfRule type="cellIs" dxfId="435" priority="714" operator="equal">
      <formula>0</formula>
    </cfRule>
  </conditionalFormatting>
  <conditionalFormatting sqref="M197">
    <cfRule type="cellIs" dxfId="434" priority="623" operator="equal">
      <formula>0</formula>
    </cfRule>
  </conditionalFormatting>
  <conditionalFormatting sqref="M135">
    <cfRule type="cellIs" dxfId="433" priority="685" operator="equal">
      <formula>0</formula>
    </cfRule>
  </conditionalFormatting>
  <conditionalFormatting sqref="M169">
    <cfRule type="cellIs" dxfId="432" priority="679" operator="equal">
      <formula>0</formula>
    </cfRule>
  </conditionalFormatting>
  <conditionalFormatting sqref="M175">
    <cfRule type="cellIs" dxfId="431" priority="676" operator="equal">
      <formula>0</formula>
    </cfRule>
  </conditionalFormatting>
  <conditionalFormatting sqref="M176">
    <cfRule type="cellIs" dxfId="430" priority="673" operator="equal">
      <formula>0</formula>
    </cfRule>
  </conditionalFormatting>
  <conditionalFormatting sqref="M180 M182:M183">
    <cfRule type="cellIs" dxfId="429" priority="671" operator="equal">
      <formula>0</formula>
    </cfRule>
  </conditionalFormatting>
  <conditionalFormatting sqref="M179">
    <cfRule type="cellIs" dxfId="428" priority="670" operator="equal">
      <formula>0</formula>
    </cfRule>
  </conditionalFormatting>
  <conditionalFormatting sqref="M181">
    <cfRule type="cellIs" dxfId="427" priority="666" operator="equal">
      <formula>0</formula>
    </cfRule>
  </conditionalFormatting>
  <conditionalFormatting sqref="M185:M189">
    <cfRule type="cellIs" dxfId="426" priority="656" operator="equal">
      <formula>0</formula>
    </cfRule>
  </conditionalFormatting>
  <conditionalFormatting sqref="M191">
    <cfRule type="cellIs" dxfId="425" priority="635" operator="equal">
      <formula>0</formula>
    </cfRule>
  </conditionalFormatting>
  <conditionalFormatting sqref="M194">
    <cfRule type="cellIs" dxfId="424" priority="633" operator="equal">
      <formula>0</formula>
    </cfRule>
  </conditionalFormatting>
  <conditionalFormatting sqref="M196">
    <cfRule type="cellIs" dxfId="423" priority="629" operator="equal">
      <formula>0</formula>
    </cfRule>
  </conditionalFormatting>
  <conditionalFormatting sqref="M174">
    <cfRule type="cellIs" dxfId="422" priority="617" operator="equal">
      <formula>0</formula>
    </cfRule>
  </conditionalFormatting>
  <conditionalFormatting sqref="M190">
    <cfRule type="cellIs" dxfId="421" priority="615" operator="equal">
      <formula>0</formula>
    </cfRule>
  </conditionalFormatting>
  <conditionalFormatting sqref="M195">
    <cfRule type="cellIs" dxfId="420" priority="613" operator="equal">
      <formula>0</formula>
    </cfRule>
  </conditionalFormatting>
  <conditionalFormatting sqref="M263">
    <cfRule type="cellIs" dxfId="419" priority="611" operator="equal">
      <formula>0</formula>
    </cfRule>
  </conditionalFormatting>
  <conditionalFormatting sqref="M136:M142">
    <cfRule type="cellIs" dxfId="418" priority="609" operator="equal">
      <formula>0</formula>
    </cfRule>
  </conditionalFormatting>
  <conditionalFormatting sqref="M193">
    <cfRule type="cellIs" dxfId="417" priority="607" operator="equal">
      <formula>0</formula>
    </cfRule>
  </conditionalFormatting>
  <conditionalFormatting sqref="M118:M119">
    <cfRule type="cellIs" dxfId="416" priority="582" operator="equal">
      <formula>0</formula>
    </cfRule>
  </conditionalFormatting>
  <conditionalFormatting sqref="M116">
    <cfRule type="cellIs" dxfId="415" priority="547" operator="equal">
      <formula>0</formula>
    </cfRule>
  </conditionalFormatting>
  <conditionalFormatting sqref="M117">
    <cfRule type="cellIs" dxfId="414" priority="543" operator="equal">
      <formula>0</formula>
    </cfRule>
  </conditionalFormatting>
  <conditionalFormatting sqref="M120">
    <cfRule type="cellIs" dxfId="413" priority="538" operator="equal">
      <formula>0</formula>
    </cfRule>
  </conditionalFormatting>
  <conditionalFormatting sqref="M121">
    <cfRule type="cellIs" dxfId="412" priority="533" operator="equal">
      <formula>0</formula>
    </cfRule>
  </conditionalFormatting>
  <conditionalFormatting sqref="M122">
    <cfRule type="cellIs" dxfId="411" priority="528" operator="equal">
      <formula>0</formula>
    </cfRule>
  </conditionalFormatting>
  <conditionalFormatting sqref="M123">
    <cfRule type="cellIs" dxfId="410" priority="523" operator="equal">
      <formula>0</formula>
    </cfRule>
  </conditionalFormatting>
  <conditionalFormatting sqref="M124">
    <cfRule type="cellIs" dxfId="409" priority="518" operator="equal">
      <formula>0</formula>
    </cfRule>
  </conditionalFormatting>
  <conditionalFormatting sqref="M125">
    <cfRule type="cellIs" dxfId="408" priority="514" operator="equal">
      <formula>0</formula>
    </cfRule>
  </conditionalFormatting>
  <conditionalFormatting sqref="M126">
    <cfRule type="cellIs" dxfId="407" priority="510" operator="equal">
      <formula>0</formula>
    </cfRule>
  </conditionalFormatting>
  <conditionalFormatting sqref="M127">
    <cfRule type="cellIs" dxfId="406" priority="506" operator="equal">
      <formula>0</formula>
    </cfRule>
  </conditionalFormatting>
  <conditionalFormatting sqref="M128">
    <cfRule type="cellIs" dxfId="405" priority="502" operator="equal">
      <formula>0</formula>
    </cfRule>
  </conditionalFormatting>
  <conditionalFormatting sqref="M129">
    <cfRule type="cellIs" dxfId="404" priority="498" operator="equal">
      <formula>0</formula>
    </cfRule>
  </conditionalFormatting>
  <conditionalFormatting sqref="M130">
    <cfRule type="cellIs" dxfId="403" priority="494" operator="equal">
      <formula>0</formula>
    </cfRule>
  </conditionalFormatting>
  <conditionalFormatting sqref="M131">
    <cfRule type="cellIs" dxfId="402" priority="490" operator="equal">
      <formula>0</formula>
    </cfRule>
  </conditionalFormatting>
  <conditionalFormatting sqref="M132">
    <cfRule type="cellIs" dxfId="401" priority="486" operator="equal">
      <formula>0</formula>
    </cfRule>
  </conditionalFormatting>
  <conditionalFormatting sqref="M133">
    <cfRule type="cellIs" dxfId="400" priority="482" operator="equal">
      <formula>0</formula>
    </cfRule>
  </conditionalFormatting>
  <conditionalFormatting sqref="E161:F161">
    <cfRule type="containsErrors" dxfId="399" priority="457">
      <formula>ISERROR(E161)</formula>
    </cfRule>
  </conditionalFormatting>
  <conditionalFormatting sqref="E462">
    <cfRule type="containsErrors" dxfId="398" priority="456">
      <formula>ISERROR(E462)</formula>
    </cfRule>
  </conditionalFormatting>
  <conditionalFormatting sqref="E115:I115 L115:M115 E54:J55 E56:F56 E57:J57 E58:H60 M114 E74:F75 L76 I68:J68 I71:J71 E76:I76 M83 L93:M93 L96:M98 E100:I100 I96:I97 L100:M101 M99 E104:I105 E101:G101 I101 L104:M105 E102:F103 H103:I103 M102:M103 L108:M108 E108:I108 E106:F107 M106:M107 L111:M111 E109:F114 H112:I112 M112 M109:M110 E61:F72 M85:M92 E77:F99 M95 I111">
    <cfRule type="containsErrors" dxfId="397" priority="455">
      <formula>ISERROR(E54)</formula>
    </cfRule>
  </conditionalFormatting>
  <conditionalFormatting sqref="M72">
    <cfRule type="cellIs" dxfId="396" priority="454" operator="equal">
      <formula>0</formula>
    </cfRule>
  </conditionalFormatting>
  <conditionalFormatting sqref="M73">
    <cfRule type="cellIs" dxfId="395" priority="453" operator="equal">
      <formula>0</formula>
    </cfRule>
  </conditionalFormatting>
  <conditionalFormatting sqref="M113">
    <cfRule type="cellIs" dxfId="394" priority="452" operator="equal">
      <formula>0</formula>
    </cfRule>
  </conditionalFormatting>
  <conditionalFormatting sqref="M74:M81">
    <cfRule type="cellIs" dxfId="393" priority="451" operator="equal">
      <formula>0</formula>
    </cfRule>
  </conditionalFormatting>
  <conditionalFormatting sqref="M56:M57">
    <cfRule type="cellIs" dxfId="392" priority="450" operator="equal">
      <formula>0</formula>
    </cfRule>
  </conditionalFormatting>
  <conditionalFormatting sqref="M54">
    <cfRule type="cellIs" dxfId="391" priority="449" operator="equal">
      <formula>0</formula>
    </cfRule>
  </conditionalFormatting>
  <conditionalFormatting sqref="M55">
    <cfRule type="cellIs" dxfId="390" priority="448" operator="equal">
      <formula>0</formula>
    </cfRule>
  </conditionalFormatting>
  <conditionalFormatting sqref="M58">
    <cfRule type="cellIs" dxfId="389" priority="447" operator="equal">
      <formula>0</formula>
    </cfRule>
  </conditionalFormatting>
  <conditionalFormatting sqref="M59">
    <cfRule type="cellIs" dxfId="388" priority="446" operator="equal">
      <formula>0</formula>
    </cfRule>
  </conditionalFormatting>
  <conditionalFormatting sqref="M60">
    <cfRule type="cellIs" dxfId="387" priority="445" operator="equal">
      <formula>0</formula>
    </cfRule>
  </conditionalFormatting>
  <conditionalFormatting sqref="M61">
    <cfRule type="cellIs" dxfId="386" priority="444" operator="equal">
      <formula>0</formula>
    </cfRule>
  </conditionalFormatting>
  <conditionalFormatting sqref="M62">
    <cfRule type="cellIs" dxfId="385" priority="443" operator="equal">
      <formula>0</formula>
    </cfRule>
  </conditionalFormatting>
  <conditionalFormatting sqref="M63">
    <cfRule type="cellIs" dxfId="384" priority="442" operator="equal">
      <formula>0</formula>
    </cfRule>
  </conditionalFormatting>
  <conditionalFormatting sqref="M64">
    <cfRule type="cellIs" dxfId="383" priority="441" operator="equal">
      <formula>0</formula>
    </cfRule>
  </conditionalFormatting>
  <conditionalFormatting sqref="M65">
    <cfRule type="cellIs" dxfId="382" priority="440" operator="equal">
      <formula>0</formula>
    </cfRule>
  </conditionalFormatting>
  <conditionalFormatting sqref="M66">
    <cfRule type="cellIs" dxfId="381" priority="439" operator="equal">
      <formula>0</formula>
    </cfRule>
  </conditionalFormatting>
  <conditionalFormatting sqref="M67">
    <cfRule type="cellIs" dxfId="380" priority="438" operator="equal">
      <formula>0</formula>
    </cfRule>
  </conditionalFormatting>
  <conditionalFormatting sqref="M68">
    <cfRule type="cellIs" dxfId="379" priority="437" operator="equal">
      <formula>0</formula>
    </cfRule>
  </conditionalFormatting>
  <conditionalFormatting sqref="M69">
    <cfRule type="cellIs" dxfId="378" priority="436" operator="equal">
      <formula>0</formula>
    </cfRule>
  </conditionalFormatting>
  <conditionalFormatting sqref="M70">
    <cfRule type="cellIs" dxfId="377" priority="435" operator="equal">
      <formula>0</formula>
    </cfRule>
  </conditionalFormatting>
  <conditionalFormatting sqref="M71">
    <cfRule type="cellIs" dxfId="376" priority="434" operator="equal">
      <formula>0</formula>
    </cfRule>
  </conditionalFormatting>
  <conditionalFormatting sqref="G56:J56">
    <cfRule type="containsErrors" dxfId="375" priority="433">
      <formula>ISERROR(G56)</formula>
    </cfRule>
  </conditionalFormatting>
  <conditionalFormatting sqref="J58">
    <cfRule type="containsErrors" dxfId="374" priority="432">
      <formula>ISERROR(J58)</formula>
    </cfRule>
  </conditionalFormatting>
  <conditionalFormatting sqref="G63">
    <cfRule type="containsErrors" dxfId="373" priority="431">
      <formula>ISERROR(G63)</formula>
    </cfRule>
  </conditionalFormatting>
  <conditionalFormatting sqref="H63">
    <cfRule type="containsErrors" dxfId="372" priority="430">
      <formula>ISERROR(H63)</formula>
    </cfRule>
  </conditionalFormatting>
  <conditionalFormatting sqref="G69:J69">
    <cfRule type="containsErrors" dxfId="371" priority="429">
      <formula>ISERROR(G69)</formula>
    </cfRule>
  </conditionalFormatting>
  <conditionalFormatting sqref="G61">
    <cfRule type="containsErrors" dxfId="370" priority="428">
      <formula>ISERROR(G61)</formula>
    </cfRule>
  </conditionalFormatting>
  <conditionalFormatting sqref="H61">
    <cfRule type="containsErrors" dxfId="369" priority="427">
      <formula>ISERROR(H61)</formula>
    </cfRule>
  </conditionalFormatting>
  <conditionalFormatting sqref="G62:H62">
    <cfRule type="containsErrors" dxfId="368" priority="426">
      <formula>ISERROR(G62)</formula>
    </cfRule>
  </conditionalFormatting>
  <conditionalFormatting sqref="G66">
    <cfRule type="containsErrors" dxfId="367" priority="425">
      <formula>ISERROR(G66)</formula>
    </cfRule>
  </conditionalFormatting>
  <conditionalFormatting sqref="H66">
    <cfRule type="containsErrors" dxfId="366" priority="424">
      <formula>ISERROR(H66)</formula>
    </cfRule>
  </conditionalFormatting>
  <conditionalFormatting sqref="G68">
    <cfRule type="containsErrors" dxfId="365" priority="423">
      <formula>ISERROR(G68)</formula>
    </cfRule>
  </conditionalFormatting>
  <conditionalFormatting sqref="H68">
    <cfRule type="containsErrors" dxfId="364" priority="422">
      <formula>ISERROR(H68)</formula>
    </cfRule>
  </conditionalFormatting>
  <conditionalFormatting sqref="G71:H71">
    <cfRule type="containsErrors" dxfId="363" priority="421">
      <formula>ISERROR(G71)</formula>
    </cfRule>
  </conditionalFormatting>
  <conditionalFormatting sqref="L77:L78 G79:I79 G77">
    <cfRule type="containsErrors" dxfId="362" priority="420">
      <formula>ISERROR(G77)</formula>
    </cfRule>
  </conditionalFormatting>
  <conditionalFormatting sqref="L79">
    <cfRule type="containsErrors" dxfId="361" priority="419">
      <formula>ISERROR(L79)</formula>
    </cfRule>
  </conditionalFormatting>
  <conditionalFormatting sqref="L82">
    <cfRule type="containsErrors" dxfId="360" priority="416">
      <formula>ISERROR(L82)</formula>
    </cfRule>
  </conditionalFormatting>
  <conditionalFormatting sqref="L84">
    <cfRule type="containsErrors" dxfId="359" priority="413">
      <formula>ISERROR(L84)</formula>
    </cfRule>
  </conditionalFormatting>
  <conditionalFormatting sqref="G82 I82">
    <cfRule type="containsErrors" dxfId="358" priority="417">
      <formula>ISERROR(G82)</formula>
    </cfRule>
  </conditionalFormatting>
  <conditionalFormatting sqref="I84">
    <cfRule type="containsErrors" dxfId="357" priority="414">
      <formula>ISERROR(I84)</formula>
    </cfRule>
  </conditionalFormatting>
  <conditionalFormatting sqref="L94">
    <cfRule type="containsErrors" dxfId="356" priority="410">
      <formula>ISERROR(L94)</formula>
    </cfRule>
  </conditionalFormatting>
  <conditionalFormatting sqref="I94">
    <cfRule type="containsErrors" dxfId="355" priority="411">
      <formula>ISERROR(I94)</formula>
    </cfRule>
  </conditionalFormatting>
  <conditionalFormatting sqref="M82">
    <cfRule type="cellIs" dxfId="354" priority="409" operator="equal">
      <formula>0</formula>
    </cfRule>
  </conditionalFormatting>
  <conditionalFormatting sqref="M84">
    <cfRule type="containsErrors" dxfId="353" priority="408">
      <formula>ISERROR(M84)</formula>
    </cfRule>
  </conditionalFormatting>
  <conditionalFormatting sqref="M94">
    <cfRule type="containsErrors" dxfId="352" priority="407">
      <formula>ISERROR(M94)</formula>
    </cfRule>
  </conditionalFormatting>
  <conditionalFormatting sqref="G96">
    <cfRule type="containsErrors" dxfId="351" priority="406">
      <formula>ISERROR(G96)</formula>
    </cfRule>
  </conditionalFormatting>
  <conditionalFormatting sqref="H96">
    <cfRule type="containsErrors" dxfId="350" priority="405">
      <formula>ISERROR(H96)</formula>
    </cfRule>
  </conditionalFormatting>
  <conditionalFormatting sqref="G97">
    <cfRule type="containsErrors" dxfId="349" priority="404">
      <formula>ISERROR(G97)</formula>
    </cfRule>
  </conditionalFormatting>
  <conditionalFormatting sqref="H97">
    <cfRule type="containsErrors" dxfId="348" priority="403">
      <formula>ISERROR(H97)</formula>
    </cfRule>
  </conditionalFormatting>
  <conditionalFormatting sqref="G98 I98">
    <cfRule type="containsErrors" dxfId="347" priority="402">
      <formula>ISERROR(G98)</formula>
    </cfRule>
  </conditionalFormatting>
  <conditionalFormatting sqref="H98">
    <cfRule type="containsErrors" dxfId="346" priority="401">
      <formula>ISERROR(H98)</formula>
    </cfRule>
  </conditionalFormatting>
  <conditionalFormatting sqref="L99">
    <cfRule type="containsErrors" dxfId="345" priority="400">
      <formula>ISERROR(L99)</formula>
    </cfRule>
  </conditionalFormatting>
  <conditionalFormatting sqref="L102">
    <cfRule type="containsErrors" dxfId="344" priority="398">
      <formula>ISERROR(L102)</formula>
    </cfRule>
  </conditionalFormatting>
  <conditionalFormatting sqref="H101">
    <cfRule type="containsErrors" dxfId="343" priority="399">
      <formula>ISERROR(H101)</formula>
    </cfRule>
  </conditionalFormatting>
  <conditionalFormatting sqref="G102 I102">
    <cfRule type="containsErrors" dxfId="342" priority="397">
      <formula>ISERROR(G102)</formula>
    </cfRule>
  </conditionalFormatting>
  <conditionalFormatting sqref="H102">
    <cfRule type="containsErrors" dxfId="341" priority="396">
      <formula>ISERROR(H102)</formula>
    </cfRule>
  </conditionalFormatting>
  <conditionalFormatting sqref="G103">
    <cfRule type="containsErrors" dxfId="340" priority="395">
      <formula>ISERROR(G103)</formula>
    </cfRule>
  </conditionalFormatting>
  <conditionalFormatting sqref="L103">
    <cfRule type="containsErrors" dxfId="339" priority="394">
      <formula>ISERROR(L103)</formula>
    </cfRule>
  </conditionalFormatting>
  <conditionalFormatting sqref="G106:I106">
    <cfRule type="containsErrors" dxfId="338" priority="393">
      <formula>ISERROR(G106)</formula>
    </cfRule>
  </conditionalFormatting>
  <conditionalFormatting sqref="L106">
    <cfRule type="containsErrors" dxfId="337" priority="392">
      <formula>ISERROR(L106)</formula>
    </cfRule>
  </conditionalFormatting>
  <conditionalFormatting sqref="G107:I107">
    <cfRule type="containsErrors" dxfId="336" priority="391">
      <formula>ISERROR(G107)</formula>
    </cfRule>
  </conditionalFormatting>
  <conditionalFormatting sqref="L107">
    <cfRule type="containsErrors" dxfId="335" priority="390">
      <formula>ISERROR(L107)</formula>
    </cfRule>
  </conditionalFormatting>
  <conditionalFormatting sqref="G109">
    <cfRule type="containsErrors" dxfId="334" priority="389">
      <formula>ISERROR(G109)</formula>
    </cfRule>
  </conditionalFormatting>
  <conditionalFormatting sqref="H109">
    <cfRule type="containsErrors" dxfId="333" priority="388">
      <formula>ISERROR(H109)</formula>
    </cfRule>
  </conditionalFormatting>
  <conditionalFormatting sqref="I109">
    <cfRule type="containsErrors" dxfId="332" priority="387">
      <formula>ISERROR(I109)</formula>
    </cfRule>
  </conditionalFormatting>
  <conditionalFormatting sqref="L109">
    <cfRule type="containsErrors" dxfId="331" priority="386">
      <formula>ISERROR(L109)</formula>
    </cfRule>
  </conditionalFormatting>
  <conditionalFormatting sqref="G112">
    <cfRule type="containsErrors" dxfId="330" priority="385">
      <formula>ISERROR(G112)</formula>
    </cfRule>
  </conditionalFormatting>
  <conditionalFormatting sqref="L112">
    <cfRule type="containsErrors" dxfId="329" priority="384">
      <formula>ISERROR(L112)</formula>
    </cfRule>
  </conditionalFormatting>
  <conditionalFormatting sqref="L110 H110:I110">
    <cfRule type="containsErrors" dxfId="328" priority="383">
      <formula>ISERROR(H110)</formula>
    </cfRule>
  </conditionalFormatting>
  <conditionalFormatting sqref="G110">
    <cfRule type="containsErrors" dxfId="327" priority="382">
      <formula>ISERROR(G110)</formula>
    </cfRule>
  </conditionalFormatting>
  <conditionalFormatting sqref="L72 L74 G74:I74">
    <cfRule type="containsErrors" dxfId="326" priority="381">
      <formula>ISERROR(G72)</formula>
    </cfRule>
  </conditionalFormatting>
  <conditionalFormatting sqref="G72">
    <cfRule type="containsErrors" dxfId="325" priority="380">
      <formula>ISERROR(G72)</formula>
    </cfRule>
  </conditionalFormatting>
  <conditionalFormatting sqref="H72">
    <cfRule type="containsErrors" dxfId="324" priority="379">
      <formula>ISERROR(H72)</formula>
    </cfRule>
  </conditionalFormatting>
  <conditionalFormatting sqref="I72">
    <cfRule type="containsErrors" dxfId="323" priority="378">
      <formula>ISERROR(I72)</formula>
    </cfRule>
  </conditionalFormatting>
  <conditionalFormatting sqref="L73">
    <cfRule type="containsErrors" dxfId="322" priority="377">
      <formula>ISERROR(L73)</formula>
    </cfRule>
  </conditionalFormatting>
  <conditionalFormatting sqref="G73">
    <cfRule type="containsErrors" dxfId="321" priority="376">
      <formula>ISERROR(G73)</formula>
    </cfRule>
  </conditionalFormatting>
  <conditionalFormatting sqref="H73">
    <cfRule type="containsErrors" dxfId="320" priority="375">
      <formula>ISERROR(H73)</formula>
    </cfRule>
  </conditionalFormatting>
  <conditionalFormatting sqref="I73">
    <cfRule type="containsErrors" dxfId="319" priority="374">
      <formula>ISERROR(I73)</formula>
    </cfRule>
  </conditionalFormatting>
  <conditionalFormatting sqref="L75 G75:I75">
    <cfRule type="containsErrors" dxfId="318" priority="373">
      <formula>ISERROR(G75)</formula>
    </cfRule>
  </conditionalFormatting>
  <conditionalFormatting sqref="I58">
    <cfRule type="containsErrors" dxfId="317" priority="371">
      <formula>ISERROR(I58)</formula>
    </cfRule>
  </conditionalFormatting>
  <conditionalFormatting sqref="G64">
    <cfRule type="containsErrors" dxfId="316" priority="370">
      <formula>ISERROR(G64)</formula>
    </cfRule>
  </conditionalFormatting>
  <conditionalFormatting sqref="H64">
    <cfRule type="containsErrors" dxfId="315" priority="369">
      <formula>ISERROR(H64)</formula>
    </cfRule>
  </conditionalFormatting>
  <conditionalFormatting sqref="I64:J64">
    <cfRule type="containsErrors" dxfId="314" priority="368">
      <formula>ISERROR(I64)</formula>
    </cfRule>
  </conditionalFormatting>
  <conditionalFormatting sqref="J65">
    <cfRule type="containsErrors" dxfId="313" priority="367">
      <formula>ISERROR(J65)</formula>
    </cfRule>
  </conditionalFormatting>
  <conditionalFormatting sqref="G65">
    <cfRule type="containsErrors" dxfId="312" priority="366">
      <formula>ISERROR(G65)</formula>
    </cfRule>
  </conditionalFormatting>
  <conditionalFormatting sqref="H65">
    <cfRule type="containsErrors" dxfId="311" priority="365">
      <formula>ISERROR(H65)</formula>
    </cfRule>
  </conditionalFormatting>
  <conditionalFormatting sqref="I65">
    <cfRule type="containsErrors" dxfId="310" priority="364">
      <formula>ISERROR(I65)</formula>
    </cfRule>
  </conditionalFormatting>
  <conditionalFormatting sqref="J67">
    <cfRule type="containsErrors" dxfId="309" priority="363">
      <formula>ISERROR(J67)</formula>
    </cfRule>
  </conditionalFormatting>
  <conditionalFormatting sqref="G67">
    <cfRule type="containsErrors" dxfId="308" priority="362">
      <formula>ISERROR(G67)</formula>
    </cfRule>
  </conditionalFormatting>
  <conditionalFormatting sqref="H67">
    <cfRule type="containsErrors" dxfId="307" priority="361">
      <formula>ISERROR(H67)</formula>
    </cfRule>
  </conditionalFormatting>
  <conditionalFormatting sqref="I67">
    <cfRule type="containsErrors" dxfId="306" priority="360">
      <formula>ISERROR(I67)</formula>
    </cfRule>
  </conditionalFormatting>
  <conditionalFormatting sqref="I70:J70">
    <cfRule type="containsErrors" dxfId="305" priority="359">
      <formula>ISERROR(I70)</formula>
    </cfRule>
  </conditionalFormatting>
  <conditionalFormatting sqref="G70">
    <cfRule type="containsErrors" dxfId="304" priority="358">
      <formula>ISERROR(G70)</formula>
    </cfRule>
  </conditionalFormatting>
  <conditionalFormatting sqref="H70">
    <cfRule type="containsErrors" dxfId="303" priority="357">
      <formula>ISERROR(H70)</formula>
    </cfRule>
  </conditionalFormatting>
  <conditionalFormatting sqref="H77">
    <cfRule type="containsErrors" dxfId="302" priority="356">
      <formula>ISERROR(H77)</formula>
    </cfRule>
  </conditionalFormatting>
  <conditionalFormatting sqref="H92">
    <cfRule type="containsErrors" dxfId="301" priority="323">
      <formula>ISERROR(H92)</formula>
    </cfRule>
  </conditionalFormatting>
  <conditionalFormatting sqref="G78">
    <cfRule type="containsErrors" dxfId="300" priority="355">
      <formula>ISERROR(G78)</formula>
    </cfRule>
  </conditionalFormatting>
  <conditionalFormatting sqref="H78">
    <cfRule type="containsErrors" dxfId="299" priority="354">
      <formula>ISERROR(H78)</formula>
    </cfRule>
  </conditionalFormatting>
  <conditionalFormatting sqref="I93">
    <cfRule type="containsErrors" dxfId="298" priority="319">
      <formula>ISERROR(I93)</formula>
    </cfRule>
  </conditionalFormatting>
  <conditionalFormatting sqref="L80 G80">
    <cfRule type="containsErrors" dxfId="297" priority="353">
      <formula>ISERROR(G80)</formula>
    </cfRule>
  </conditionalFormatting>
  <conditionalFormatting sqref="H80">
    <cfRule type="containsErrors" dxfId="296" priority="352">
      <formula>ISERROR(H80)</formula>
    </cfRule>
  </conditionalFormatting>
  <conditionalFormatting sqref="G95:J95">
    <cfRule type="containsErrors" dxfId="295" priority="315">
      <formula>ISERROR(G95)</formula>
    </cfRule>
  </conditionalFormatting>
  <conditionalFormatting sqref="L81 G81">
    <cfRule type="containsErrors" dxfId="294" priority="351">
      <formula>ISERROR(G81)</formula>
    </cfRule>
  </conditionalFormatting>
  <conditionalFormatting sqref="H81">
    <cfRule type="containsErrors" dxfId="293" priority="350">
      <formula>ISERROR(H81)</formula>
    </cfRule>
  </conditionalFormatting>
  <conditionalFormatting sqref="I81">
    <cfRule type="containsErrors" dxfId="292" priority="349">
      <formula>ISERROR(I81)</formula>
    </cfRule>
  </conditionalFormatting>
  <conditionalFormatting sqref="I80">
    <cfRule type="containsErrors" dxfId="291" priority="348">
      <formula>ISERROR(I80)</formula>
    </cfRule>
  </conditionalFormatting>
  <conditionalFormatting sqref="I78">
    <cfRule type="containsErrors" dxfId="290" priority="347">
      <formula>ISERROR(I78)</formula>
    </cfRule>
  </conditionalFormatting>
  <conditionalFormatting sqref="I77">
    <cfRule type="containsErrors" dxfId="289" priority="346">
      <formula>ISERROR(I77)</formula>
    </cfRule>
  </conditionalFormatting>
  <conditionalFormatting sqref="I99">
    <cfRule type="containsErrors" dxfId="288" priority="312">
      <formula>ISERROR(I99)</formula>
    </cfRule>
  </conditionalFormatting>
  <conditionalFormatting sqref="H82">
    <cfRule type="containsErrors" dxfId="287" priority="345">
      <formula>ISERROR(H82)</formula>
    </cfRule>
  </conditionalFormatting>
  <conditionalFormatting sqref="L83 G83">
    <cfRule type="containsErrors" dxfId="286" priority="344">
      <formula>ISERROR(G83)</formula>
    </cfRule>
  </conditionalFormatting>
  <conditionalFormatting sqref="H83">
    <cfRule type="containsErrors" dxfId="285" priority="343">
      <formula>ISERROR(H83)</formula>
    </cfRule>
  </conditionalFormatting>
  <conditionalFormatting sqref="I83">
    <cfRule type="containsErrors" dxfId="284" priority="342">
      <formula>ISERROR(I83)</formula>
    </cfRule>
  </conditionalFormatting>
  <conditionalFormatting sqref="G84">
    <cfRule type="containsErrors" dxfId="283" priority="341">
      <formula>ISERROR(G84)</formula>
    </cfRule>
  </conditionalFormatting>
  <conditionalFormatting sqref="H84">
    <cfRule type="containsErrors" dxfId="282" priority="340">
      <formula>ISERROR(H84)</formula>
    </cfRule>
  </conditionalFormatting>
  <conditionalFormatting sqref="L85 G85">
    <cfRule type="containsErrors" dxfId="281" priority="339">
      <formula>ISERROR(G85)</formula>
    </cfRule>
  </conditionalFormatting>
  <conditionalFormatting sqref="H85">
    <cfRule type="containsErrors" dxfId="280" priority="338">
      <formula>ISERROR(H85)</formula>
    </cfRule>
  </conditionalFormatting>
  <conditionalFormatting sqref="I85">
    <cfRule type="containsErrors" dxfId="279" priority="337">
      <formula>ISERROR(I85)</formula>
    </cfRule>
  </conditionalFormatting>
  <conditionalFormatting sqref="L86 G86">
    <cfRule type="containsErrors" dxfId="278" priority="336">
      <formula>ISERROR(G86)</formula>
    </cfRule>
  </conditionalFormatting>
  <conditionalFormatting sqref="H86">
    <cfRule type="containsErrors" dxfId="277" priority="335">
      <formula>ISERROR(H86)</formula>
    </cfRule>
  </conditionalFormatting>
  <conditionalFormatting sqref="I86">
    <cfRule type="containsErrors" dxfId="276" priority="334">
      <formula>ISERROR(I86)</formula>
    </cfRule>
  </conditionalFormatting>
  <conditionalFormatting sqref="L87 G87">
    <cfRule type="containsErrors" dxfId="275" priority="333">
      <formula>ISERROR(G87)</formula>
    </cfRule>
  </conditionalFormatting>
  <conditionalFormatting sqref="H87">
    <cfRule type="containsErrors" dxfId="274" priority="332">
      <formula>ISERROR(H87)</formula>
    </cfRule>
  </conditionalFormatting>
  <conditionalFormatting sqref="I87">
    <cfRule type="containsErrors" dxfId="273" priority="331">
      <formula>ISERROR(I87)</formula>
    </cfRule>
  </conditionalFormatting>
  <conditionalFormatting sqref="L88:L89 G88:G89">
    <cfRule type="containsErrors" dxfId="272" priority="330">
      <formula>ISERROR(G88)</formula>
    </cfRule>
  </conditionalFormatting>
  <conditionalFormatting sqref="H88:H89">
    <cfRule type="containsErrors" dxfId="271" priority="329">
      <formula>ISERROR(H88)</formula>
    </cfRule>
  </conditionalFormatting>
  <conditionalFormatting sqref="I88:I89">
    <cfRule type="containsErrors" dxfId="270" priority="328">
      <formula>ISERROR(I88)</formula>
    </cfRule>
  </conditionalFormatting>
  <conditionalFormatting sqref="L90:L91 G90:G91">
    <cfRule type="containsErrors" dxfId="269" priority="327">
      <formula>ISERROR(G90)</formula>
    </cfRule>
  </conditionalFormatting>
  <conditionalFormatting sqref="H90:H91">
    <cfRule type="containsErrors" dxfId="268" priority="326">
      <formula>ISERROR(H90)</formula>
    </cfRule>
  </conditionalFormatting>
  <conditionalFormatting sqref="I90:I91">
    <cfRule type="containsErrors" dxfId="267" priority="325">
      <formula>ISERROR(I90)</formula>
    </cfRule>
  </conditionalFormatting>
  <conditionalFormatting sqref="L92 G92">
    <cfRule type="containsErrors" dxfId="266" priority="324">
      <formula>ISERROR(G92)</formula>
    </cfRule>
  </conditionalFormatting>
  <conditionalFormatting sqref="I92">
    <cfRule type="containsErrors" dxfId="265" priority="322">
      <formula>ISERROR(I92)</formula>
    </cfRule>
  </conditionalFormatting>
  <conditionalFormatting sqref="G93">
    <cfRule type="containsErrors" dxfId="264" priority="321">
      <formula>ISERROR(G93)</formula>
    </cfRule>
  </conditionalFormatting>
  <conditionalFormatting sqref="H93">
    <cfRule type="containsErrors" dxfId="263" priority="320">
      <formula>ISERROR(H93)</formula>
    </cfRule>
  </conditionalFormatting>
  <conditionalFormatting sqref="G94">
    <cfRule type="containsErrors" dxfId="262" priority="318">
      <formula>ISERROR(G94)</formula>
    </cfRule>
  </conditionalFormatting>
  <conditionalFormatting sqref="H94">
    <cfRule type="containsErrors" dxfId="261" priority="317">
      <formula>ISERROR(H94)</formula>
    </cfRule>
  </conditionalFormatting>
  <conditionalFormatting sqref="L95">
    <cfRule type="containsErrors" dxfId="260" priority="316">
      <formula>ISERROR(L95)</formula>
    </cfRule>
  </conditionalFormatting>
  <conditionalFormatting sqref="G99">
    <cfRule type="containsErrors" dxfId="259" priority="314">
      <formula>ISERROR(G99)</formula>
    </cfRule>
  </conditionalFormatting>
  <conditionalFormatting sqref="H99">
    <cfRule type="containsErrors" dxfId="258" priority="313">
      <formula>ISERROR(H99)</formula>
    </cfRule>
  </conditionalFormatting>
  <conditionalFormatting sqref="G111">
    <cfRule type="containsErrors" dxfId="257" priority="311">
      <formula>ISERROR(G111)</formula>
    </cfRule>
  </conditionalFormatting>
  <conditionalFormatting sqref="H111">
    <cfRule type="containsErrors" dxfId="256" priority="310">
      <formula>ISERROR(H111)</formula>
    </cfRule>
  </conditionalFormatting>
  <conditionalFormatting sqref="D54:D72 D74:D77">
    <cfRule type="containsErrors" dxfId="255" priority="309">
      <formula>ISERROR(D54)</formula>
    </cfRule>
  </conditionalFormatting>
  <conditionalFormatting sqref="D78:D79">
    <cfRule type="containsErrors" dxfId="254" priority="308">
      <formula>ISERROR(D78)</formula>
    </cfRule>
  </conditionalFormatting>
  <conditionalFormatting sqref="D80:D81">
    <cfRule type="containsErrors" dxfId="253" priority="307">
      <formula>ISERROR(D80)</formula>
    </cfRule>
  </conditionalFormatting>
  <conditionalFormatting sqref="D82:D83">
    <cfRule type="containsErrors" dxfId="252" priority="306">
      <formula>ISERROR(D82)</formula>
    </cfRule>
  </conditionalFormatting>
  <conditionalFormatting sqref="D84:D92">
    <cfRule type="containsErrors" dxfId="251" priority="305">
      <formula>ISERROR(D84)</formula>
    </cfRule>
  </conditionalFormatting>
  <conditionalFormatting sqref="D93">
    <cfRule type="containsErrors" dxfId="250" priority="304">
      <formula>ISERROR(D93)</formula>
    </cfRule>
  </conditionalFormatting>
  <conditionalFormatting sqref="D94">
    <cfRule type="containsErrors" dxfId="249" priority="303">
      <formula>ISERROR(D94)</formula>
    </cfRule>
  </conditionalFormatting>
  <conditionalFormatting sqref="D95:D115">
    <cfRule type="containsErrors" dxfId="248" priority="302">
      <formula>ISERROR(D95)</formula>
    </cfRule>
  </conditionalFormatting>
  <conditionalFormatting sqref="V54:V115">
    <cfRule type="expression" dxfId="247" priority="277" stopIfTrue="1">
      <formula>V54="CON AVANCE"</formula>
    </cfRule>
  </conditionalFormatting>
  <conditionalFormatting sqref="V54:V115">
    <cfRule type="expression" dxfId="246" priority="271" stopIfTrue="1">
      <formula>V54="CUMPLIDO"</formula>
    </cfRule>
    <cfRule type="expression" dxfId="245" priority="279" stopIfTrue="1">
      <formula>V54="PRÓXIMO A VENCER"</formula>
    </cfRule>
    <cfRule type="expression" dxfId="244" priority="280" stopIfTrue="1">
      <formula>V54="VENCIDO"</formula>
    </cfRule>
  </conditionalFormatting>
  <conditionalFormatting sqref="W54:W115">
    <cfRule type="expression" dxfId="243" priority="272">
      <formula>$AC54=1</formula>
    </cfRule>
    <cfRule type="expression" dxfId="242" priority="273">
      <formula>$AC54=5</formula>
    </cfRule>
    <cfRule type="expression" dxfId="241" priority="274">
      <formula>$AC54=4</formula>
    </cfRule>
    <cfRule type="expression" dxfId="240" priority="275" stopIfTrue="1">
      <formula>$AC54=3</formula>
    </cfRule>
    <cfRule type="expression" dxfId="239" priority="276">
      <formula>$AC54=2</formula>
    </cfRule>
  </conditionalFormatting>
  <conditionalFormatting sqref="V54:V115">
    <cfRule type="expression" dxfId="238" priority="278">
      <formula>V54="EN TERMINO"</formula>
    </cfRule>
  </conditionalFormatting>
  <conditionalFormatting sqref="M40:M53">
    <cfRule type="cellIs" dxfId="237" priority="268" operator="equal">
      <formula>0</formula>
    </cfRule>
  </conditionalFormatting>
  <conditionalFormatting sqref="V40:V53">
    <cfRule type="expression" dxfId="236" priority="264" stopIfTrue="1">
      <formula>V40="CON AVANCE"</formula>
    </cfRule>
  </conditionalFormatting>
  <conditionalFormatting sqref="V40:V53">
    <cfRule type="expression" dxfId="235" priority="258" stopIfTrue="1">
      <formula>V40="CUMPLIDO"</formula>
    </cfRule>
    <cfRule type="expression" dxfId="234" priority="266" stopIfTrue="1">
      <formula>V40="PRÓXIMO A VENCER"</formula>
    </cfRule>
    <cfRule type="expression" dxfId="233" priority="267" stopIfTrue="1">
      <formula>V40="VENCIDO"</formula>
    </cfRule>
  </conditionalFormatting>
  <conditionalFormatting sqref="W40:W53">
    <cfRule type="expression" dxfId="232" priority="259">
      <formula>$AC40=1</formula>
    </cfRule>
    <cfRule type="expression" dxfId="231" priority="260">
      <formula>$AC40=5</formula>
    </cfRule>
    <cfRule type="expression" dxfId="230" priority="261">
      <formula>$AC40=4</formula>
    </cfRule>
    <cfRule type="expression" dxfId="229" priority="262" stopIfTrue="1">
      <formula>$AC40=3</formula>
    </cfRule>
    <cfRule type="expression" dxfId="228" priority="263">
      <formula>$AC40=2</formula>
    </cfRule>
  </conditionalFormatting>
  <conditionalFormatting sqref="V40:V53">
    <cfRule type="expression" dxfId="227" priority="265">
      <formula>V40="EN TERMINO"</formula>
    </cfRule>
  </conditionalFormatting>
  <conditionalFormatting sqref="N184 N190 N195 N170:N174 N192:N193 N518:N526 N238:N254 N177:N178 N120 N123:N134 N116:N117">
    <cfRule type="containsErrors" dxfId="226" priority="251">
      <formula>ISERROR(N116)</formula>
    </cfRule>
  </conditionalFormatting>
  <conditionalFormatting sqref="N255">
    <cfRule type="cellIs" dxfId="225" priority="250" operator="equal">
      <formula>0</formula>
    </cfRule>
  </conditionalFormatting>
  <conditionalFormatting sqref="N256">
    <cfRule type="cellIs" dxfId="224" priority="249" operator="equal">
      <formula>0</formula>
    </cfRule>
  </conditionalFormatting>
  <conditionalFormatting sqref="N83 N93 N76:N81 N85:N88 N95:N115 N54:N71">
    <cfRule type="containsErrors" dxfId="223" priority="248">
      <formula>ISERROR(N54)</formula>
    </cfRule>
  </conditionalFormatting>
  <conditionalFormatting sqref="N82">
    <cfRule type="containsErrors" dxfId="222" priority="247">
      <formula>ISERROR(N82)</formula>
    </cfRule>
  </conditionalFormatting>
  <conditionalFormatting sqref="N84">
    <cfRule type="containsErrors" dxfId="221" priority="246">
      <formula>ISERROR(N84)</formula>
    </cfRule>
  </conditionalFormatting>
  <conditionalFormatting sqref="N94">
    <cfRule type="containsErrors" dxfId="220" priority="245">
      <formula>ISERROR(N94)</formula>
    </cfRule>
  </conditionalFormatting>
  <conditionalFormatting sqref="N72:N75">
    <cfRule type="containsErrors" dxfId="219" priority="244">
      <formula>ISERROR(N72)</formula>
    </cfRule>
  </conditionalFormatting>
  <conditionalFormatting sqref="N89:N92">
    <cfRule type="containsErrors" dxfId="218" priority="243">
      <formula>ISERROR(N89)</formula>
    </cfRule>
  </conditionalFormatting>
  <conditionalFormatting sqref="C61:C63 C66 C68 C70:C75 C95:C134 C40:C58">
    <cfRule type="containsErrors" dxfId="217" priority="235">
      <formula>ISERROR(C40)</formula>
    </cfRule>
  </conditionalFormatting>
  <conditionalFormatting sqref="C59:C60">
    <cfRule type="containsErrors" dxfId="216" priority="234">
      <formula>ISERROR(C59)</formula>
    </cfRule>
  </conditionalFormatting>
  <conditionalFormatting sqref="C64:C65">
    <cfRule type="containsErrors" dxfId="215" priority="233">
      <formula>ISERROR(C64)</formula>
    </cfRule>
  </conditionalFormatting>
  <conditionalFormatting sqref="C67">
    <cfRule type="containsErrors" dxfId="214" priority="232">
      <formula>ISERROR(C67)</formula>
    </cfRule>
  </conditionalFormatting>
  <conditionalFormatting sqref="C69">
    <cfRule type="containsErrors" dxfId="213" priority="231">
      <formula>ISERROR(C69)</formula>
    </cfRule>
  </conditionalFormatting>
  <conditionalFormatting sqref="C76:C77">
    <cfRule type="containsErrors" dxfId="212" priority="230">
      <formula>ISERROR(C76)</formula>
    </cfRule>
  </conditionalFormatting>
  <conditionalFormatting sqref="C78">
    <cfRule type="containsErrors" dxfId="211" priority="229">
      <formula>ISERROR(C78)</formula>
    </cfRule>
  </conditionalFormatting>
  <conditionalFormatting sqref="C79">
    <cfRule type="containsErrors" dxfId="210" priority="228">
      <formula>ISERROR(C79)</formula>
    </cfRule>
  </conditionalFormatting>
  <conditionalFormatting sqref="C80:C81">
    <cfRule type="containsErrors" dxfId="209" priority="227">
      <formula>ISERROR(C80)</formula>
    </cfRule>
  </conditionalFormatting>
  <conditionalFormatting sqref="C82">
    <cfRule type="containsErrors" dxfId="208" priority="226">
      <formula>ISERROR(C82)</formula>
    </cfRule>
  </conditionalFormatting>
  <conditionalFormatting sqref="C83">
    <cfRule type="containsErrors" dxfId="207" priority="225">
      <formula>ISERROR(C83)</formula>
    </cfRule>
  </conditionalFormatting>
  <conditionalFormatting sqref="C84">
    <cfRule type="containsErrors" dxfId="206" priority="224">
      <formula>ISERROR(C84)</formula>
    </cfRule>
  </conditionalFormatting>
  <conditionalFormatting sqref="C85">
    <cfRule type="containsErrors" dxfId="205" priority="223">
      <formula>ISERROR(C85)</formula>
    </cfRule>
  </conditionalFormatting>
  <conditionalFormatting sqref="C86">
    <cfRule type="containsErrors" dxfId="204" priority="222">
      <formula>ISERROR(C86)</formula>
    </cfRule>
  </conditionalFormatting>
  <conditionalFormatting sqref="C87">
    <cfRule type="containsErrors" dxfId="203" priority="221">
      <formula>ISERROR(C87)</formula>
    </cfRule>
  </conditionalFormatting>
  <conditionalFormatting sqref="C88:C89">
    <cfRule type="containsErrors" dxfId="202" priority="220">
      <formula>ISERROR(C88)</formula>
    </cfRule>
  </conditionalFormatting>
  <conditionalFormatting sqref="C90">
    <cfRule type="containsErrors" dxfId="201" priority="219">
      <formula>ISERROR(C90)</formula>
    </cfRule>
  </conditionalFormatting>
  <conditionalFormatting sqref="C91">
    <cfRule type="containsErrors" dxfId="200" priority="218">
      <formula>ISERROR(C91)</formula>
    </cfRule>
  </conditionalFormatting>
  <conditionalFormatting sqref="C92">
    <cfRule type="containsErrors" dxfId="199" priority="217">
      <formula>ISERROR(C92)</formula>
    </cfRule>
  </conditionalFormatting>
  <conditionalFormatting sqref="C93">
    <cfRule type="containsErrors" dxfId="198" priority="216">
      <formula>ISERROR(C93)</formula>
    </cfRule>
  </conditionalFormatting>
  <conditionalFormatting sqref="C94">
    <cfRule type="containsErrors" dxfId="197" priority="215">
      <formula>ISERROR(C94)</formula>
    </cfRule>
  </conditionalFormatting>
  <conditionalFormatting sqref="C135">
    <cfRule type="containsErrors" dxfId="196" priority="214">
      <formula>ISERROR(C135)</formula>
    </cfRule>
  </conditionalFormatting>
  <conditionalFormatting sqref="E39:G39">
    <cfRule type="containsErrors" dxfId="195" priority="212">
      <formula>ISERROR(E39)</formula>
    </cfRule>
  </conditionalFormatting>
  <conditionalFormatting sqref="H39:L39">
    <cfRule type="containsErrors" dxfId="194" priority="211">
      <formula>ISERROR(H39)</formula>
    </cfRule>
  </conditionalFormatting>
  <conditionalFormatting sqref="M39">
    <cfRule type="cellIs" dxfId="193" priority="210" operator="equal">
      <formula>0</formula>
    </cfRule>
  </conditionalFormatting>
  <conditionalFormatting sqref="V39">
    <cfRule type="expression" dxfId="192" priority="206" stopIfTrue="1">
      <formula>V39="CON AVANCE"</formula>
    </cfRule>
  </conditionalFormatting>
  <conditionalFormatting sqref="V39">
    <cfRule type="expression" dxfId="191" priority="200" stopIfTrue="1">
      <formula>V39="CUMPLIDO"</formula>
    </cfRule>
    <cfRule type="expression" dxfId="190" priority="208" stopIfTrue="1">
      <formula>V39="PRÓXIMO A VENCER"</formula>
    </cfRule>
    <cfRule type="expression" dxfId="189" priority="209" stopIfTrue="1">
      <formula>V39="VENCIDO"</formula>
    </cfRule>
  </conditionalFormatting>
  <conditionalFormatting sqref="V39">
    <cfRule type="expression" dxfId="188" priority="207">
      <formula>V39="EN TERMINO"</formula>
    </cfRule>
  </conditionalFormatting>
  <conditionalFormatting sqref="W39">
    <cfRule type="containsErrors" dxfId="187" priority="198">
      <formula>ISERROR(W39)</formula>
    </cfRule>
  </conditionalFormatting>
  <conditionalFormatting sqref="W39">
    <cfRule type="expression" dxfId="186" priority="193">
      <formula>$AC39=1</formula>
    </cfRule>
    <cfRule type="expression" dxfId="185" priority="194">
      <formula>$AC39=5</formula>
    </cfRule>
    <cfRule type="expression" dxfId="184" priority="195">
      <formula>$AC39=4</formula>
    </cfRule>
    <cfRule type="expression" dxfId="183" priority="196" stopIfTrue="1">
      <formula>$AC39=3</formula>
    </cfRule>
    <cfRule type="expression" dxfId="182" priority="197">
      <formula>$AC39=2</formula>
    </cfRule>
  </conditionalFormatting>
  <conditionalFormatting sqref="X39:Y39 AA39">
    <cfRule type="containsErrors" dxfId="181" priority="191">
      <formula>ISERROR(X39)</formula>
    </cfRule>
  </conditionalFormatting>
  <conditionalFormatting sqref="N38 N36 N30:N34 N26:N28 N9:N24">
    <cfRule type="containsErrors" dxfId="180" priority="80">
      <formula>ISERROR(N9)</formula>
    </cfRule>
  </conditionalFormatting>
  <conditionalFormatting sqref="E33">
    <cfRule type="containsErrors" dxfId="179" priority="188">
      <formula>ISERROR(E33)</formula>
    </cfRule>
  </conditionalFormatting>
  <conditionalFormatting sqref="E34:E38">
    <cfRule type="containsErrors" dxfId="178" priority="187">
      <formula>ISERROR(E34)</formula>
    </cfRule>
  </conditionalFormatting>
  <conditionalFormatting sqref="F33:F38">
    <cfRule type="containsErrors" dxfId="177" priority="186">
      <formula>ISERROR(F33)</formula>
    </cfRule>
  </conditionalFormatting>
  <conditionalFormatting sqref="E17:F19">
    <cfRule type="containsErrors" dxfId="176" priority="185">
      <formula>ISERROR(E17)</formula>
    </cfRule>
  </conditionalFormatting>
  <conditionalFormatting sqref="E16:F16">
    <cfRule type="containsErrors" dxfId="175" priority="184">
      <formula>ISERROR(E16)</formula>
    </cfRule>
  </conditionalFormatting>
  <conditionalFormatting sqref="E21:F21 F22:F23">
    <cfRule type="containsErrors" dxfId="174" priority="183">
      <formula>ISERROR(E21)</formula>
    </cfRule>
  </conditionalFormatting>
  <conditionalFormatting sqref="E20:F20">
    <cfRule type="containsErrors" dxfId="173" priority="182">
      <formula>ISERROR(E20)</formula>
    </cfRule>
  </conditionalFormatting>
  <conditionalFormatting sqref="G9:G12 G14:G22">
    <cfRule type="containsErrors" dxfId="172" priority="181">
      <formula>ISERROR(G9)</formula>
    </cfRule>
  </conditionalFormatting>
  <conditionalFormatting sqref="G28:G29 G23:G24">
    <cfRule type="containsErrors" dxfId="171" priority="180">
      <formula>ISERROR(G23)</formula>
    </cfRule>
  </conditionalFormatting>
  <conditionalFormatting sqref="G25">
    <cfRule type="containsErrors" dxfId="170" priority="179">
      <formula>ISERROR(G25)</formula>
    </cfRule>
  </conditionalFormatting>
  <conditionalFormatting sqref="G32">
    <cfRule type="containsErrors" dxfId="169" priority="178">
      <formula>ISERROR(G32)</formula>
    </cfRule>
  </conditionalFormatting>
  <conditionalFormatting sqref="G38">
    <cfRule type="containsErrors" dxfId="168" priority="177">
      <formula>ISERROR(G38)</formula>
    </cfRule>
  </conditionalFormatting>
  <conditionalFormatting sqref="G30">
    <cfRule type="containsErrors" dxfId="167" priority="176">
      <formula>ISERROR(G30)</formula>
    </cfRule>
  </conditionalFormatting>
  <conditionalFormatting sqref="G31">
    <cfRule type="containsErrors" dxfId="166" priority="175">
      <formula>ISERROR(G31)</formula>
    </cfRule>
  </conditionalFormatting>
  <conditionalFormatting sqref="G33">
    <cfRule type="containsErrors" dxfId="165" priority="174">
      <formula>ISERROR(G33)</formula>
    </cfRule>
  </conditionalFormatting>
  <conditionalFormatting sqref="G27">
    <cfRule type="containsErrors" dxfId="164" priority="173">
      <formula>ISERROR(G27)</formula>
    </cfRule>
  </conditionalFormatting>
  <conditionalFormatting sqref="G33">
    <cfRule type="containsErrors" dxfId="163" priority="172">
      <formula>ISERROR(G33)</formula>
    </cfRule>
  </conditionalFormatting>
  <conditionalFormatting sqref="G36">
    <cfRule type="containsErrors" dxfId="162" priority="171">
      <formula>ISERROR(G36)</formula>
    </cfRule>
  </conditionalFormatting>
  <conditionalFormatting sqref="G35">
    <cfRule type="containsErrors" dxfId="161" priority="170">
      <formula>ISERROR(G35)</formula>
    </cfRule>
  </conditionalFormatting>
  <conditionalFormatting sqref="G37">
    <cfRule type="containsErrors" dxfId="160" priority="169">
      <formula>ISERROR(G37)</formula>
    </cfRule>
  </conditionalFormatting>
  <conditionalFormatting sqref="H9:H12 H14:H18 H20:H22">
    <cfRule type="containsErrors" dxfId="159" priority="168">
      <formula>ISERROR(H9)</formula>
    </cfRule>
  </conditionalFormatting>
  <conditionalFormatting sqref="H28:H29 H23:H24">
    <cfRule type="containsErrors" dxfId="158" priority="167">
      <formula>ISERROR(H23)</formula>
    </cfRule>
  </conditionalFormatting>
  <conditionalFormatting sqref="H25">
    <cfRule type="containsErrors" dxfId="157" priority="166">
      <formula>ISERROR(H25)</formula>
    </cfRule>
  </conditionalFormatting>
  <conditionalFormatting sqref="H32">
    <cfRule type="containsErrors" dxfId="156" priority="165">
      <formula>ISERROR(H32)</formula>
    </cfRule>
  </conditionalFormatting>
  <conditionalFormatting sqref="H38">
    <cfRule type="containsErrors" dxfId="155" priority="164">
      <formula>ISERROR(H38)</formula>
    </cfRule>
  </conditionalFormatting>
  <conditionalFormatting sqref="H30">
    <cfRule type="containsErrors" dxfId="154" priority="163">
      <formula>ISERROR(H30)</formula>
    </cfRule>
  </conditionalFormatting>
  <conditionalFormatting sqref="H31">
    <cfRule type="containsErrors" dxfId="153" priority="162">
      <formula>ISERROR(H31)</formula>
    </cfRule>
  </conditionalFormatting>
  <conditionalFormatting sqref="H33">
    <cfRule type="containsErrors" dxfId="152" priority="161">
      <formula>ISERROR(H33)</formula>
    </cfRule>
  </conditionalFormatting>
  <conditionalFormatting sqref="H34">
    <cfRule type="containsErrors" dxfId="151" priority="160">
      <formula>ISERROR(H34)</formula>
    </cfRule>
  </conditionalFormatting>
  <conditionalFormatting sqref="H36">
    <cfRule type="containsErrors" dxfId="150" priority="159">
      <formula>ISERROR(H36)</formula>
    </cfRule>
  </conditionalFormatting>
  <conditionalFormatting sqref="H26">
    <cfRule type="containsErrors" dxfId="149" priority="158">
      <formula>ISERROR(H26)</formula>
    </cfRule>
  </conditionalFormatting>
  <conditionalFormatting sqref="H13">
    <cfRule type="containsErrors" dxfId="148" priority="157">
      <formula>ISERROR(H13)</formula>
    </cfRule>
  </conditionalFormatting>
  <conditionalFormatting sqref="H8">
    <cfRule type="containsErrors" dxfId="147" priority="156">
      <formula>ISERROR(H8)</formula>
    </cfRule>
  </conditionalFormatting>
  <conditionalFormatting sqref="H33">
    <cfRule type="containsErrors" dxfId="146" priority="155">
      <formula>ISERROR(H33)</formula>
    </cfRule>
  </conditionalFormatting>
  <conditionalFormatting sqref="H19">
    <cfRule type="containsErrors" dxfId="145" priority="154">
      <formula>ISERROR(H19)</formula>
    </cfRule>
  </conditionalFormatting>
  <conditionalFormatting sqref="H27">
    <cfRule type="containsErrors" dxfId="144" priority="153">
      <formula>ISERROR(H27)</formula>
    </cfRule>
  </conditionalFormatting>
  <conditionalFormatting sqref="H35">
    <cfRule type="containsErrors" dxfId="143" priority="152">
      <formula>ISERROR(H35)</formula>
    </cfRule>
  </conditionalFormatting>
  <conditionalFormatting sqref="H37">
    <cfRule type="containsErrors" dxfId="142" priority="151">
      <formula>ISERROR(H37)</formula>
    </cfRule>
  </conditionalFormatting>
  <conditionalFormatting sqref="I9 I14 I17:I18">
    <cfRule type="containsErrors" dxfId="141" priority="150">
      <formula>ISERROR(I9)</formula>
    </cfRule>
  </conditionalFormatting>
  <conditionalFormatting sqref="I25">
    <cfRule type="containsErrors" dxfId="140" priority="149">
      <formula>ISERROR(I25)</formula>
    </cfRule>
  </conditionalFormatting>
  <conditionalFormatting sqref="I13">
    <cfRule type="containsErrors" dxfId="139" priority="148">
      <formula>ISERROR(I13)</formula>
    </cfRule>
  </conditionalFormatting>
  <conditionalFormatting sqref="I8">
    <cfRule type="containsErrors" dxfId="138" priority="147">
      <formula>ISERROR(I8)</formula>
    </cfRule>
  </conditionalFormatting>
  <conditionalFormatting sqref="I10">
    <cfRule type="containsErrors" dxfId="137" priority="146">
      <formula>ISERROR(I10)</formula>
    </cfRule>
  </conditionalFormatting>
  <conditionalFormatting sqref="I11">
    <cfRule type="containsErrors" dxfId="136" priority="145">
      <formula>ISERROR(I11)</formula>
    </cfRule>
  </conditionalFormatting>
  <conditionalFormatting sqref="I12">
    <cfRule type="containsErrors" dxfId="135" priority="144">
      <formula>ISERROR(I12)</formula>
    </cfRule>
  </conditionalFormatting>
  <conditionalFormatting sqref="I15">
    <cfRule type="containsErrors" dxfId="134" priority="143">
      <formula>ISERROR(I15)</formula>
    </cfRule>
  </conditionalFormatting>
  <conditionalFormatting sqref="I16">
    <cfRule type="containsErrors" dxfId="133" priority="142">
      <formula>ISERROR(I16)</formula>
    </cfRule>
  </conditionalFormatting>
  <conditionalFormatting sqref="I19">
    <cfRule type="containsErrors" dxfId="132" priority="141">
      <formula>ISERROR(I19)</formula>
    </cfRule>
  </conditionalFormatting>
  <conditionalFormatting sqref="I21">
    <cfRule type="containsErrors" dxfId="131" priority="140">
      <formula>ISERROR(I21)</formula>
    </cfRule>
  </conditionalFormatting>
  <conditionalFormatting sqref="I20">
    <cfRule type="containsErrors" dxfId="130" priority="139">
      <formula>ISERROR(I20)</formula>
    </cfRule>
  </conditionalFormatting>
  <conditionalFormatting sqref="I22">
    <cfRule type="containsErrors" dxfId="129" priority="138">
      <formula>ISERROR(I22)</formula>
    </cfRule>
  </conditionalFormatting>
  <conditionalFormatting sqref="I23">
    <cfRule type="containsErrors" dxfId="128" priority="137">
      <formula>ISERROR(I23)</formula>
    </cfRule>
  </conditionalFormatting>
  <conditionalFormatting sqref="I24">
    <cfRule type="containsErrors" dxfId="127" priority="136">
      <formula>ISERROR(I24)</formula>
    </cfRule>
  </conditionalFormatting>
  <conditionalFormatting sqref="I26">
    <cfRule type="containsErrors" dxfId="126" priority="135">
      <formula>ISERROR(I26)</formula>
    </cfRule>
  </conditionalFormatting>
  <conditionalFormatting sqref="I27">
    <cfRule type="containsErrors" dxfId="125" priority="134">
      <formula>ISERROR(I27)</formula>
    </cfRule>
  </conditionalFormatting>
  <conditionalFormatting sqref="I33">
    <cfRule type="containsErrors" dxfId="124" priority="133">
      <formula>ISERROR(I33)</formula>
    </cfRule>
  </conditionalFormatting>
  <conditionalFormatting sqref="I34">
    <cfRule type="containsErrors" dxfId="123" priority="132">
      <formula>ISERROR(I34)</formula>
    </cfRule>
  </conditionalFormatting>
  <conditionalFormatting sqref="I36">
    <cfRule type="containsErrors" dxfId="122" priority="131">
      <formula>ISERROR(I36)</formula>
    </cfRule>
  </conditionalFormatting>
  <conditionalFormatting sqref="I38">
    <cfRule type="containsErrors" dxfId="121" priority="130">
      <formula>ISERROR(I38)</formula>
    </cfRule>
  </conditionalFormatting>
  <conditionalFormatting sqref="J8">
    <cfRule type="containsErrors" dxfId="120" priority="129">
      <formula>ISERROR(J8)</formula>
    </cfRule>
  </conditionalFormatting>
  <conditionalFormatting sqref="J9">
    <cfRule type="containsErrors" dxfId="119" priority="128">
      <formula>ISERROR(J9)</formula>
    </cfRule>
  </conditionalFormatting>
  <conditionalFormatting sqref="J10">
    <cfRule type="containsErrors" dxfId="118" priority="127">
      <formula>ISERROR(J10)</formula>
    </cfRule>
  </conditionalFormatting>
  <conditionalFormatting sqref="J11">
    <cfRule type="containsErrors" dxfId="117" priority="126">
      <formula>ISERROR(J11)</formula>
    </cfRule>
  </conditionalFormatting>
  <conditionalFormatting sqref="J12">
    <cfRule type="containsErrors" dxfId="116" priority="125">
      <formula>ISERROR(J12)</formula>
    </cfRule>
  </conditionalFormatting>
  <conditionalFormatting sqref="J13">
    <cfRule type="containsErrors" dxfId="115" priority="124">
      <formula>ISERROR(J13)</formula>
    </cfRule>
  </conditionalFormatting>
  <conditionalFormatting sqref="J14">
    <cfRule type="containsErrors" dxfId="114" priority="123">
      <formula>ISERROR(J14)</formula>
    </cfRule>
  </conditionalFormatting>
  <conditionalFormatting sqref="J15">
    <cfRule type="containsErrors" dxfId="113" priority="122">
      <formula>ISERROR(J15)</formula>
    </cfRule>
  </conditionalFormatting>
  <conditionalFormatting sqref="J16">
    <cfRule type="containsErrors" dxfId="112" priority="121">
      <formula>ISERROR(J16)</formula>
    </cfRule>
  </conditionalFormatting>
  <conditionalFormatting sqref="J17">
    <cfRule type="containsErrors" dxfId="111" priority="120">
      <formula>ISERROR(J17)</formula>
    </cfRule>
  </conditionalFormatting>
  <conditionalFormatting sqref="J18">
    <cfRule type="containsErrors" dxfId="110" priority="119">
      <formula>ISERROR(J18)</formula>
    </cfRule>
  </conditionalFormatting>
  <conditionalFormatting sqref="J19">
    <cfRule type="containsErrors" dxfId="109" priority="118">
      <formula>ISERROR(J19)</formula>
    </cfRule>
  </conditionalFormatting>
  <conditionalFormatting sqref="J21">
    <cfRule type="containsErrors" dxfId="108" priority="117">
      <formula>ISERROR(J21)</formula>
    </cfRule>
  </conditionalFormatting>
  <conditionalFormatting sqref="J20">
    <cfRule type="containsErrors" dxfId="107" priority="116">
      <formula>ISERROR(J20)</formula>
    </cfRule>
  </conditionalFormatting>
  <conditionalFormatting sqref="J22">
    <cfRule type="containsErrors" dxfId="106" priority="115">
      <formula>ISERROR(J22)</formula>
    </cfRule>
  </conditionalFormatting>
  <conditionalFormatting sqref="J23">
    <cfRule type="containsErrors" dxfId="105" priority="114">
      <formula>ISERROR(J23)</formula>
    </cfRule>
  </conditionalFormatting>
  <conditionalFormatting sqref="J24">
    <cfRule type="containsErrors" dxfId="104" priority="113">
      <formula>ISERROR(J24)</formula>
    </cfRule>
  </conditionalFormatting>
  <conditionalFormatting sqref="J25">
    <cfRule type="containsErrors" dxfId="103" priority="112">
      <formula>ISERROR(J25)</formula>
    </cfRule>
  </conditionalFormatting>
  <conditionalFormatting sqref="J26">
    <cfRule type="containsErrors" dxfId="102" priority="111">
      <formula>ISERROR(J26)</formula>
    </cfRule>
  </conditionalFormatting>
  <conditionalFormatting sqref="J27">
    <cfRule type="containsErrors" dxfId="101" priority="110">
      <formula>ISERROR(J27)</formula>
    </cfRule>
  </conditionalFormatting>
  <conditionalFormatting sqref="J31">
    <cfRule type="containsErrors" dxfId="100" priority="109">
      <formula>ISERROR(J31)</formula>
    </cfRule>
  </conditionalFormatting>
  <conditionalFormatting sqref="J33">
    <cfRule type="containsErrors" dxfId="99" priority="108">
      <formula>ISERROR(J33)</formula>
    </cfRule>
  </conditionalFormatting>
  <conditionalFormatting sqref="J34">
    <cfRule type="containsErrors" dxfId="98" priority="107">
      <formula>ISERROR(J34)</formula>
    </cfRule>
  </conditionalFormatting>
  <conditionalFormatting sqref="J36">
    <cfRule type="containsErrors" dxfId="97" priority="106">
      <formula>ISERROR(J36)</formula>
    </cfRule>
  </conditionalFormatting>
  <conditionalFormatting sqref="J38">
    <cfRule type="containsErrors" dxfId="96" priority="105">
      <formula>ISERROR(J38)</formula>
    </cfRule>
  </conditionalFormatting>
  <conditionalFormatting sqref="P8:V38">
    <cfRule type="containsErrors" dxfId="95" priority="104">
      <formula>ISERROR(P8)</formula>
    </cfRule>
  </conditionalFormatting>
  <conditionalFormatting sqref="M8:M38">
    <cfRule type="cellIs" dxfId="94" priority="103" operator="equal">
      <formula>0</formula>
    </cfRule>
  </conditionalFormatting>
  <conditionalFormatting sqref="V8:V38">
    <cfRule type="expression" dxfId="93" priority="99" stopIfTrue="1">
      <formula>V8="CON AVANCE"</formula>
    </cfRule>
  </conditionalFormatting>
  <conditionalFormatting sqref="V8:V38">
    <cfRule type="expression" dxfId="92" priority="98" stopIfTrue="1">
      <formula>V8="CUMPLIDO"</formula>
    </cfRule>
    <cfRule type="expression" dxfId="91" priority="101" stopIfTrue="1">
      <formula>V8="PRÓXIMO A VENCER"</formula>
    </cfRule>
    <cfRule type="expression" dxfId="90" priority="102" stopIfTrue="1">
      <formula>V8="VENCIDO"</formula>
    </cfRule>
  </conditionalFormatting>
  <conditionalFormatting sqref="V8:V38">
    <cfRule type="expression" dxfId="89" priority="100">
      <formula>V8="EN TERMINO"</formula>
    </cfRule>
  </conditionalFormatting>
  <conditionalFormatting sqref="W8:W38">
    <cfRule type="containsErrors" dxfId="88" priority="97">
      <formula>ISERROR(W8)</formula>
    </cfRule>
  </conditionalFormatting>
  <conditionalFormatting sqref="W8:W38">
    <cfRule type="expression" dxfId="87" priority="92">
      <formula>$AC8=1</formula>
    </cfRule>
    <cfRule type="expression" dxfId="86" priority="93">
      <formula>$AC8=5</formula>
    </cfRule>
    <cfRule type="expression" dxfId="85" priority="94">
      <formula>$AC8=4</formula>
    </cfRule>
    <cfRule type="expression" dxfId="84" priority="95" stopIfTrue="1">
      <formula>$AC8=3</formula>
    </cfRule>
    <cfRule type="expression" dxfId="83" priority="96">
      <formula>$AC8=2</formula>
    </cfRule>
  </conditionalFormatting>
  <conditionalFormatting sqref="X8:Y38 AA8:AA38">
    <cfRule type="containsErrors" dxfId="82" priority="91">
      <formula>ISERROR(X8)</formula>
    </cfRule>
  </conditionalFormatting>
  <conditionalFormatting sqref="N25 N29 N35 N37">
    <cfRule type="containsErrors" dxfId="81" priority="90">
      <formula>ISERROR(N25)</formula>
    </cfRule>
  </conditionalFormatting>
  <conditionalFormatting sqref="N8">
    <cfRule type="containsErrors" dxfId="80" priority="89">
      <formula>ISERROR(N8)</formula>
    </cfRule>
  </conditionalFormatting>
  <conditionalFormatting sqref="AD8:AE549">
    <cfRule type="containsErrors" dxfId="79" priority="88">
      <formula>ISERROR(AD8)</formula>
    </cfRule>
  </conditionalFormatting>
  <conditionalFormatting sqref="AC8:AC549">
    <cfRule type="containsErrors" dxfId="78" priority="86">
      <formula>ISERROR(AC8)</formula>
    </cfRule>
  </conditionalFormatting>
  <conditionalFormatting sqref="AB8:AB549">
    <cfRule type="containsErrors" dxfId="77" priority="87">
      <formula>ISERROR(AB8)</formula>
    </cfRule>
  </conditionalFormatting>
  <conditionalFormatting sqref="P39">
    <cfRule type="containsErrors" dxfId="76" priority="79">
      <formula>ISERROR(P39)</formula>
    </cfRule>
  </conditionalFormatting>
  <conditionalFormatting sqref="P121:P133 O54:P54 O68:P68 P55:P58 O72:P74 P69:P71 O76:P76 O96:P104 P77:P95 O106:P107 P105 O112:P112 P108:P111 P113:P117 P60:P67">
    <cfRule type="containsErrors" dxfId="75" priority="77">
      <formula>ISERROR(O54)</formula>
    </cfRule>
  </conditionalFormatting>
  <conditionalFormatting sqref="O116">
    <cfRule type="containsErrors" dxfId="74" priority="76">
      <formula>ISERROR(O116)</formula>
    </cfRule>
  </conditionalFormatting>
  <conditionalFormatting sqref="O40:P42 O44:P45 P43 O47:P47 P46 O50:P50 P48:P49 P51:P53">
    <cfRule type="containsErrors" dxfId="73" priority="78">
      <formula>ISERROR(O40)</formula>
    </cfRule>
  </conditionalFormatting>
  <conditionalFormatting sqref="O250:O252">
    <cfRule type="cellIs" dxfId="72" priority="74" operator="equal">
      <formula>0</formula>
    </cfRule>
  </conditionalFormatting>
  <conditionalFormatting sqref="D8:D38">
    <cfRule type="containsErrors" dxfId="71" priority="73">
      <formula>ISERROR(D8)</formula>
    </cfRule>
  </conditionalFormatting>
  <conditionalFormatting sqref="Z8:Z44">
    <cfRule type="containsErrors" dxfId="70" priority="71">
      <formula>ISERROR(Z8)</formula>
    </cfRule>
  </conditionalFormatting>
  <conditionalFormatting sqref="A8 A10 A12 A14:A549">
    <cfRule type="containsErrors" dxfId="69" priority="70">
      <formula>ISERROR(A8)</formula>
    </cfRule>
  </conditionalFormatting>
  <conditionalFormatting sqref="A8 A10 A12 A14:A549">
    <cfRule type="duplicateValues" dxfId="68" priority="69"/>
  </conditionalFormatting>
  <conditionalFormatting sqref="A1 A8 A10 A12 A14:A1048576">
    <cfRule type="duplicateValues" dxfId="67" priority="68"/>
  </conditionalFormatting>
  <conditionalFormatting sqref="O8:O38">
    <cfRule type="cellIs" dxfId="66" priority="67" operator="equal">
      <formula>0</formula>
    </cfRule>
  </conditionalFormatting>
  <conditionalFormatting sqref="O39">
    <cfRule type="cellIs" dxfId="65" priority="66" operator="equal">
      <formula>0</formula>
    </cfRule>
  </conditionalFormatting>
  <conditionalFormatting sqref="O43">
    <cfRule type="cellIs" dxfId="64" priority="65" operator="equal">
      <formula>0</formula>
    </cfRule>
  </conditionalFormatting>
  <conditionalFormatting sqref="O46">
    <cfRule type="cellIs" dxfId="63" priority="64" operator="equal">
      <formula>0</formula>
    </cfRule>
  </conditionalFormatting>
  <conditionalFormatting sqref="O48:O49">
    <cfRule type="cellIs" dxfId="62" priority="63" operator="equal">
      <formula>0</formula>
    </cfRule>
  </conditionalFormatting>
  <conditionalFormatting sqref="O51:O52">
    <cfRule type="cellIs" dxfId="61" priority="62" operator="equal">
      <formula>0</formula>
    </cfRule>
  </conditionalFormatting>
  <conditionalFormatting sqref="O53">
    <cfRule type="cellIs" dxfId="60" priority="61" operator="equal">
      <formula>0</formula>
    </cfRule>
  </conditionalFormatting>
  <conditionalFormatting sqref="O55">
    <cfRule type="cellIs" dxfId="59" priority="60" operator="equal">
      <formula>0</formula>
    </cfRule>
  </conditionalFormatting>
  <conditionalFormatting sqref="O56:O57">
    <cfRule type="cellIs" dxfId="58" priority="59" operator="equal">
      <formula>0</formula>
    </cfRule>
  </conditionalFormatting>
  <conditionalFormatting sqref="O58:O59">
    <cfRule type="cellIs" dxfId="57" priority="58" operator="equal">
      <formula>0</formula>
    </cfRule>
  </conditionalFormatting>
  <conditionalFormatting sqref="O60:O61">
    <cfRule type="cellIs" dxfId="56" priority="57" operator="equal">
      <formula>0</formula>
    </cfRule>
  </conditionalFormatting>
  <conditionalFormatting sqref="O62:O63">
    <cfRule type="cellIs" dxfId="55" priority="56" operator="equal">
      <formula>0</formula>
    </cfRule>
  </conditionalFormatting>
  <conditionalFormatting sqref="O64:O65">
    <cfRule type="cellIs" dxfId="54" priority="55" operator="equal">
      <formula>0</formula>
    </cfRule>
  </conditionalFormatting>
  <conditionalFormatting sqref="O66:O67">
    <cfRule type="cellIs" dxfId="53" priority="54" operator="equal">
      <formula>0</formula>
    </cfRule>
  </conditionalFormatting>
  <conditionalFormatting sqref="O69:O70">
    <cfRule type="cellIs" dxfId="52" priority="53" operator="equal">
      <formula>0</formula>
    </cfRule>
  </conditionalFormatting>
  <conditionalFormatting sqref="O71">
    <cfRule type="cellIs" dxfId="51" priority="52" operator="equal">
      <formula>0</formula>
    </cfRule>
  </conditionalFormatting>
  <conditionalFormatting sqref="O75">
    <cfRule type="cellIs" dxfId="50" priority="51" operator="equal">
      <formula>0</formula>
    </cfRule>
  </conditionalFormatting>
  <conditionalFormatting sqref="O77">
    <cfRule type="cellIs" dxfId="49" priority="50" operator="equal">
      <formula>0</formula>
    </cfRule>
  </conditionalFormatting>
  <conditionalFormatting sqref="O78">
    <cfRule type="cellIs" dxfId="48" priority="49" operator="equal">
      <formula>0</formula>
    </cfRule>
  </conditionalFormatting>
  <conditionalFormatting sqref="O79:O80">
    <cfRule type="cellIs" dxfId="47" priority="48" operator="equal">
      <formula>0</formula>
    </cfRule>
  </conditionalFormatting>
  <conditionalFormatting sqref="O81">
    <cfRule type="cellIs" dxfId="46" priority="47" operator="equal">
      <formula>0</formula>
    </cfRule>
  </conditionalFormatting>
  <conditionalFormatting sqref="O82:O83">
    <cfRule type="cellIs" dxfId="45" priority="46" operator="equal">
      <formula>0</formula>
    </cfRule>
  </conditionalFormatting>
  <conditionalFormatting sqref="O84">
    <cfRule type="cellIs" dxfId="44" priority="45" operator="equal">
      <formula>0</formula>
    </cfRule>
  </conditionalFormatting>
  <conditionalFormatting sqref="O85:O86">
    <cfRule type="cellIs" dxfId="43" priority="44" operator="equal">
      <formula>0</formula>
    </cfRule>
  </conditionalFormatting>
  <conditionalFormatting sqref="O87:O88">
    <cfRule type="cellIs" dxfId="42" priority="43" operator="equal">
      <formula>0</formula>
    </cfRule>
  </conditionalFormatting>
  <conditionalFormatting sqref="O89">
    <cfRule type="cellIs" dxfId="41" priority="42" operator="equal">
      <formula>0</formula>
    </cfRule>
  </conditionalFormatting>
  <conditionalFormatting sqref="O90:O91">
    <cfRule type="cellIs" dxfId="40" priority="41" operator="equal">
      <formula>0</formula>
    </cfRule>
  </conditionalFormatting>
  <conditionalFormatting sqref="O92:O93">
    <cfRule type="cellIs" dxfId="39" priority="40" operator="equal">
      <formula>0</formula>
    </cfRule>
  </conditionalFormatting>
  <conditionalFormatting sqref="O94">
    <cfRule type="cellIs" dxfId="38" priority="39" operator="equal">
      <formula>0</formula>
    </cfRule>
  </conditionalFormatting>
  <conditionalFormatting sqref="O95">
    <cfRule type="cellIs" dxfId="37" priority="38" operator="equal">
      <formula>0</formula>
    </cfRule>
  </conditionalFormatting>
  <conditionalFormatting sqref="O105">
    <cfRule type="cellIs" dxfId="36" priority="37" operator="equal">
      <formula>0</formula>
    </cfRule>
  </conditionalFormatting>
  <conditionalFormatting sqref="O108:O109">
    <cfRule type="cellIs" dxfId="35" priority="36" operator="equal">
      <formula>0</formula>
    </cfRule>
  </conditionalFormatting>
  <conditionalFormatting sqref="O110:O111">
    <cfRule type="cellIs" dxfId="34" priority="35" operator="equal">
      <formula>0</formula>
    </cfRule>
  </conditionalFormatting>
  <conditionalFormatting sqref="O113:O114">
    <cfRule type="cellIs" dxfId="33" priority="34" operator="equal">
      <formula>0</formula>
    </cfRule>
  </conditionalFormatting>
  <conditionalFormatting sqref="O115">
    <cfRule type="cellIs" dxfId="32" priority="33" operator="equal">
      <formula>0</formula>
    </cfRule>
  </conditionalFormatting>
  <conditionalFormatting sqref="O157">
    <cfRule type="cellIs" dxfId="31" priority="32" operator="equal">
      <formula>0</formula>
    </cfRule>
  </conditionalFormatting>
  <conditionalFormatting sqref="O514">
    <cfRule type="cellIs" dxfId="30" priority="31" operator="equal">
      <formula>0</formula>
    </cfRule>
  </conditionalFormatting>
  <conditionalFormatting sqref="P59">
    <cfRule type="containsErrors" dxfId="29" priority="30">
      <formula>ISERROR(P59)</formula>
    </cfRule>
  </conditionalFormatting>
  <conditionalFormatting sqref="W2">
    <cfRule type="expression" dxfId="28" priority="2">
      <formula>$AC2=1</formula>
    </cfRule>
    <cfRule type="expression" dxfId="27" priority="3">
      <formula>$AC2=5</formula>
    </cfRule>
    <cfRule type="expression" dxfId="26" priority="4">
      <formula>$AC2=4</formula>
    </cfRule>
    <cfRule type="expression" dxfId="25" priority="5" stopIfTrue="1">
      <formula>$AC2=3</formula>
    </cfRule>
    <cfRule type="expression" dxfId="24" priority="6">
      <formula>$AC2=2</formula>
    </cfRule>
  </conditionalFormatting>
  <conditionalFormatting sqref="P2:P7 A2:D3 A4:A7 C4:D7 B4:B549 A9 A11 A13">
    <cfRule type="containsErrors" dxfId="23" priority="29">
      <formula>ISERROR(A2)</formula>
    </cfRule>
  </conditionalFormatting>
  <conditionalFormatting sqref="A2:A7 A9 A11 A13">
    <cfRule type="duplicateValues" dxfId="22" priority="28"/>
  </conditionalFormatting>
  <conditionalFormatting sqref="G2:H3 N2:N7 G4:G7 H4:H6">
    <cfRule type="containsErrors" dxfId="21" priority="27">
      <formula>ISERROR(G2)</formula>
    </cfRule>
  </conditionalFormatting>
  <conditionalFormatting sqref="M2:M7">
    <cfRule type="cellIs" dxfId="20" priority="26" operator="equal">
      <formula>0</formula>
    </cfRule>
  </conditionalFormatting>
  <conditionalFormatting sqref="Q2:V7">
    <cfRule type="containsErrors" dxfId="19" priority="25">
      <formula>ISERROR(Q2)</formula>
    </cfRule>
  </conditionalFormatting>
  <conditionalFormatting sqref="V2:V7">
    <cfRule type="expression" dxfId="18" priority="21" stopIfTrue="1">
      <formula>V2="CON AVANCE"</formula>
    </cfRule>
  </conditionalFormatting>
  <conditionalFormatting sqref="V2:V7">
    <cfRule type="expression" dxfId="17" priority="20" stopIfTrue="1">
      <formula>V2="CUMPLIDO"</formula>
    </cfRule>
    <cfRule type="expression" dxfId="16" priority="23" stopIfTrue="1">
      <formula>V2="PRÓXIMO A VENCER"</formula>
    </cfRule>
    <cfRule type="expression" dxfId="15" priority="24" stopIfTrue="1">
      <formula>V2="VENCIDO"</formula>
    </cfRule>
  </conditionalFormatting>
  <conditionalFormatting sqref="V2:V7">
    <cfRule type="expression" dxfId="14" priority="22">
      <formula>V2="EN TERMINO"</formula>
    </cfRule>
  </conditionalFormatting>
  <conditionalFormatting sqref="W3:W7">
    <cfRule type="containsErrors" dxfId="13" priority="19">
      <formula>ISERROR(W3)</formula>
    </cfRule>
  </conditionalFormatting>
  <conditionalFormatting sqref="W3:W7">
    <cfRule type="expression" dxfId="12" priority="14">
      <formula>$AC3=1</formula>
    </cfRule>
    <cfRule type="expression" dxfId="11" priority="15">
      <formula>$AC3=5</formula>
    </cfRule>
    <cfRule type="expression" dxfId="10" priority="16">
      <formula>$AC3=4</formula>
    </cfRule>
    <cfRule type="expression" dxfId="9" priority="17" stopIfTrue="1">
      <formula>$AC3=3</formula>
    </cfRule>
    <cfRule type="expression" dxfId="8" priority="18">
      <formula>$AC3=2</formula>
    </cfRule>
  </conditionalFormatting>
  <conditionalFormatting sqref="X2:AA7">
    <cfRule type="containsErrors" dxfId="7" priority="13">
      <formula>ISERROR(X2)</formula>
    </cfRule>
  </conditionalFormatting>
  <conditionalFormatting sqref="O2">
    <cfRule type="cellIs" dxfId="6" priority="12" operator="equal">
      <formula>0</formula>
    </cfRule>
  </conditionalFormatting>
  <conditionalFormatting sqref="O3:O7">
    <cfRule type="cellIs" dxfId="5" priority="11" operator="equal">
      <formula>0</formula>
    </cfRule>
  </conditionalFormatting>
  <conditionalFormatting sqref="AD2:AE7">
    <cfRule type="containsErrors" dxfId="4" priority="10">
      <formula>ISERROR(AD2)</formula>
    </cfRule>
  </conditionalFormatting>
  <conditionalFormatting sqref="AC2:AC7">
    <cfRule type="containsErrors" dxfId="3" priority="8">
      <formula>ISERROR(AC2)</formula>
    </cfRule>
  </conditionalFormatting>
  <conditionalFormatting sqref="AB2:AB7">
    <cfRule type="containsErrors" dxfId="2" priority="9">
      <formula>ISERROR(AB2)</formula>
    </cfRule>
  </conditionalFormatting>
  <conditionalFormatting sqref="W2">
    <cfRule type="containsErrors" dxfId="1" priority="7">
      <formula>ISERROR(W2)</formula>
    </cfRule>
  </conditionalFormatting>
  <conditionalFormatting sqref="P75">
    <cfRule type="containsErrors" dxfId="0" priority="1">
      <formula>ISERROR(P75)</formula>
    </cfRule>
  </conditionalFormatting>
  <dataValidations count="3">
    <dataValidation type="whole" operator="greaterThanOrEqual" allowBlank="1" showInputMessage="1" showErrorMessage="1" sqref="JP218:JP220 TL218:TL220 ADH218:ADH220 AND218:AND220 AWZ218:AWZ220 BGV218:BGV220 BQR218:BQR220 CAN218:CAN220 CKJ218:CKJ220 CUF218:CUF220 DEB218:DEB220 DNX218:DNX220 DXT218:DXT220 EHP218:EHP220 ERL218:ERL220 FBH218:FBH220 FLD218:FLD220 FUZ218:FUZ220 GEV218:GEV220 GOR218:GOR220 GYN218:GYN220 HIJ218:HIJ220 HSF218:HSF220 ICB218:ICB220 ILX218:ILX220 IVT218:IVT220 JFP218:JFP220 JPL218:JPL220 JZH218:JZH220 KJD218:KJD220 KSZ218:KSZ220 LCV218:LCV220 LMR218:LMR220 LWN218:LWN220 MGJ218:MGJ220 MQF218:MQF220 NAB218:NAB220 NJX218:NJX220 NTT218:NTT220 ODP218:ODP220 ONL218:ONL220 OXH218:OXH220 PHD218:PHD220 PQZ218:PQZ220 QAV218:QAV220 QKR218:QKR220 QUN218:QUN220 REJ218:REJ220 ROF218:ROF220 RYB218:RYB220 SHX218:SHX220 SRT218:SRT220 TBP218:TBP220 TLL218:TLL220 TVH218:TVH220 UFD218:UFD220 UOZ218:UOZ220 UYV218:UYV220 VIR218:VIR220 VSN218:VSN220 WCJ218:WCJ220 WMF218:WMF220 WWB218:WWB220 JP262:JP266 TL262:TL266 ADH262:ADH266 AND262:AND266 AWZ262:AWZ266 BGV262:BGV266 BQR262:BQR266 CAN262:CAN266 CKJ262:CKJ266 CUF262:CUF266 DEB262:DEB266 DNX262:DNX266 DXT262:DXT266 EHP262:EHP266 ERL262:ERL266 FBH262:FBH266 FLD262:FLD266 FUZ262:FUZ266 GEV262:GEV266 GOR262:GOR266 GYN262:GYN266 HIJ262:HIJ266 HSF262:HSF266 ICB262:ICB266 ILX262:ILX266 IVT262:IVT266 JFP262:JFP266 JPL262:JPL266 JZH262:JZH266 KJD262:KJD266 KSZ262:KSZ266 LCV262:LCV266 LMR262:LMR266 LWN262:LWN266 MGJ262:MGJ266 MQF262:MQF266 NAB262:NAB266 NJX262:NJX266 NTT262:NTT266 ODP262:ODP266 ONL262:ONL266 OXH262:OXH266 PHD262:PHD266 PQZ262:PQZ266 QAV262:QAV266 QKR262:QKR266 QUN262:QUN266 REJ262:REJ266 ROF262:ROF266 RYB262:RYB266 SHX262:SHX266 SRT262:SRT266 TBP262:TBP266 TLL262:TLL266 TVH262:TVH266 UFD262:UFD266 UOZ262:UOZ266 UYV262:UYV266 VIR262:VIR266 VSN262:VSN266 WCJ262:WCJ266 WMF262:WMF266 WWB262:WWB266 JP256:JP259 TL256:TL259 ADH256:ADH259 AND256:AND259 AWZ256:AWZ259 BGV256:BGV259 BQR256:BQR259 CAN256:CAN259 CKJ256:CKJ259 CUF256:CUF259 DEB256:DEB259 DNX256:DNX259 DXT256:DXT259 EHP256:EHP259 ERL256:ERL259 FBH256:FBH259 FLD256:FLD259 FUZ256:FUZ259 GEV256:GEV259 GOR256:GOR259 GYN256:GYN259 HIJ256:HIJ259 HSF256:HSF259 ICB256:ICB259 ILX256:ILX259 IVT256:IVT259 JFP256:JFP259 JPL256:JPL259 JZH256:JZH259 KJD256:KJD259 KSZ256:KSZ259 LCV256:LCV259 LMR256:LMR259 LWN256:LWN259 MGJ256:MGJ259 MQF256:MQF259 NAB256:NAB259 NJX256:NJX259 NTT256:NTT259 ODP256:ODP259 ONL256:ONL259 OXH256:OXH259 PHD256:PHD259 PQZ256:PQZ259 QAV256:QAV259 QKR256:QKR259 QUN256:QUN259 REJ256:REJ259 ROF256:ROF259 RYB256:RYB259 SHX256:SHX259 SRT256:SRT259 TBP256:TBP259 TLL256:TLL259 TVH256:TVH259 UFD256:UFD259 UOZ256:UOZ259 UYV256:UYV259 VIR256:VIR259 VSN256:VSN259 WCJ256:WCJ259 WMF256:WMF259 WWB256:WWB259 J137 JP214:JP215 TL214:TL215 ADH214:ADH215 AND214:AND215 AWZ214:AWZ215 BGV214:BGV215 BQR214:BQR215 CAN214:CAN215 CKJ214:CKJ215 CUF214:CUF215 DEB214:DEB215 DNX214:DNX215 DXT214:DXT215 EHP214:EHP215 ERL214:ERL215 FBH214:FBH215 FLD214:FLD215 FUZ214:FUZ215 GEV214:GEV215 GOR214:GOR215 GYN214:GYN215 HIJ214:HIJ215 HSF214:HSF215 ICB214:ICB215 ILX214:ILX215 IVT214:IVT215 JFP214:JFP215 JPL214:JPL215 JZH214:JZH215 KJD214:KJD215 KSZ214:KSZ215 LCV214:LCV215 LMR214:LMR215 LWN214:LWN215 MGJ214:MGJ215 MQF214:MQF215 NAB214:NAB215 NJX214:NJX215 NTT214:NTT215 ODP214:ODP215 ONL214:ONL215 OXH214:OXH215 PHD214:PHD215 PQZ214:PQZ215 QAV214:QAV215 QKR214:QKR215 QUN214:QUN215 REJ214:REJ215 ROF214:ROF215 RYB214:RYB215 SHX214:SHX215 SRT214:SRT215 TBP214:TBP215 TLL214:TLL215 TVH214:TVH215 UFD214:UFD215 UOZ214:UOZ215 UYV214:UYV215 VIR214:VIR215 VSN214:VSN215 WCJ214:WCJ215 WMF214:WMF215 WWB214:WWB215 JP308:JP311 TL308:TL311 ADH308:ADH311 AND308:AND311 AWZ308:AWZ311 BGV308:BGV311 BQR308:BQR311 CAN308:CAN311 CKJ308:CKJ311 CUF308:CUF311 DEB308:DEB311 DNX308:DNX311 DXT308:DXT311 EHP308:EHP311 ERL308:ERL311 FBH308:FBH311 FLD308:FLD311 FUZ308:FUZ311 GEV308:GEV311 GOR308:GOR311 GYN308:GYN311 HIJ308:HIJ311 HSF308:HSF311 ICB308:ICB311 ILX308:ILX311 IVT308:IVT311 JFP308:JFP311 JPL308:JPL311 JZH308:JZH311 KJD308:KJD311 KSZ308:KSZ311 LCV308:LCV311 LMR308:LMR311 LWN308:LWN311 MGJ308:MGJ311 MQF308:MQF311 NAB308:NAB311 NJX308:NJX311 NTT308:NTT311 ODP308:ODP311 ONL308:ONL311 OXH308:OXH311 PHD308:PHD311 PQZ308:PQZ311 QAV308:QAV311 QKR308:QKR311 QUN308:QUN311 REJ308:REJ311 ROF308:ROF311 RYB308:RYB311 SHX308:SHX311 SRT308:SRT311 TBP308:TBP311 TLL308:TLL311 TVH308:TVH311 UFD308:UFD311 UOZ308:UOZ311 UYV308:UYV311 VIR308:VIR311 VSN308:VSN311 WCJ308:WCJ311 WMF308:WMF311 WWB308:WWB311 JP328:JP332 TL328:TL332 ADH328:ADH332 AND328:AND332 AWZ328:AWZ332 BGV328:BGV332 BQR328:BQR332 CAN328:CAN332 CKJ328:CKJ332 CUF328:CUF332 DEB328:DEB332 DNX328:DNX332 DXT328:DXT332 EHP328:EHP332 ERL328:ERL332 FBH328:FBH332 FLD328:FLD332 FUZ328:FUZ332 GEV328:GEV332 GOR328:GOR332 GYN328:GYN332 HIJ328:HIJ332 HSF328:HSF332 ICB328:ICB332 ILX328:ILX332 IVT328:IVT332 JFP328:JFP332 JPL328:JPL332 JZH328:JZH332 KJD328:KJD332 KSZ328:KSZ332 LCV328:LCV332 LMR328:LMR332 LWN328:LWN332 MGJ328:MGJ332 MQF328:MQF332 NAB328:NAB332 NJX328:NJX332 NTT328:NTT332 ODP328:ODP332 ONL328:ONL332 OXH328:OXH332 PHD328:PHD332 PQZ328:PQZ332 QAV328:QAV332 QKR328:QKR332 QUN328:QUN332 REJ328:REJ332 ROF328:ROF332 RYB328:RYB332 SHX328:SHX332 SRT328:SRT332 TBP328:TBP332 TLL328:TLL332 TVH328:TVH332 UFD328:UFD332 UOZ328:UOZ332 UYV328:UYV332 VIR328:VIR332 VSN328:VSN332 WCJ328:WCJ332 WMF328:WMF332 WWB328:WWB332 JP134:JP141 TL134:TL141 ADH134:ADH141 AND134:AND141 AWZ134:AWZ141 BGV134:BGV141 BQR134:BQR141 CAN134:CAN141 CKJ134:CKJ141 CUF134:CUF141 DEB134:DEB141 DNX134:DNX141 DXT134:DXT141 EHP134:EHP141 ERL134:ERL141 FBH134:FBH141 FLD134:FLD141 FUZ134:FUZ141 GEV134:GEV141 GOR134:GOR141 GYN134:GYN141 HIJ134:HIJ141 HSF134:HSF141 ICB134:ICB141 ILX134:ILX141 IVT134:IVT141 JFP134:JFP141 JPL134:JPL141 JZH134:JZH141 KJD134:KJD141 KSZ134:KSZ141 LCV134:LCV141 LMR134:LMR141 LWN134:LWN141 MGJ134:MGJ141 MQF134:MQF141 NAB134:NAB141 NJX134:NJX141 NTT134:NTT141 ODP134:ODP141 ONL134:ONL141 OXH134:OXH141 PHD134:PHD141 PQZ134:PQZ141 QAV134:QAV141 QKR134:QKR141 QUN134:QUN141 REJ134:REJ141 ROF134:ROF141 RYB134:RYB141 SHX134:SHX141 SRT134:SRT141 TBP134:TBP141 TLL134:TLL141 TVH134:TVH141 UFD134:UFD141 UOZ134:UOZ141 UYV134:UYV141 VIR134:VIR141 VSN134:VSN141 WCJ134:WCJ141 WMF134:WMF141 WWB134:WWB141 JJ137 TF137 ADB137 AMX137 AWT137 BGP137 BQL137 CAH137 CKD137 CTZ137 DDV137 DNR137 DXN137 EHJ137 ERF137 FBB137 FKX137 FUT137 GEP137 GOL137 GYH137 HID137 HRZ137 IBV137 ILR137 IVN137 JFJ137 JPF137 JZB137 KIX137 KST137 LCP137 LML137 LWH137 MGD137 MPZ137 MZV137 NJR137 NTN137 ODJ137 ONF137 OXB137 PGX137 PQT137 QAP137 QKL137 QUH137 RED137 RNZ137 RXV137 SHR137 SRN137 TBJ137 TLF137 TVB137 UEX137 UOT137 UYP137 VIL137 VSH137 WCD137 WLZ137 WVV137 J448 JP207:JP208 TL207:TL208 ADH207:ADH208 AND207:AND208 AWZ207:AWZ208 BGV207:BGV208 BQR207:BQR208 CAN207:CAN208 CKJ207:CKJ208 CUF207:CUF208 DEB207:DEB208 DNX207:DNX208 DXT207:DXT208 EHP207:EHP208 ERL207:ERL208 FBH207:FBH208 FLD207:FLD208 FUZ207:FUZ208 GEV207:GEV208 GOR207:GOR208 GYN207:GYN208 HIJ207:HIJ208 HSF207:HSF208 ICB207:ICB208 ILX207:ILX208 IVT207:IVT208 JFP207:JFP208 JPL207:JPL208 JZH207:JZH208 KJD207:KJD208 KSZ207:KSZ208 LCV207:LCV208 LMR207:LMR208 LWN207:LWN208 MGJ207:MGJ208 MQF207:MQF208 NAB207:NAB208 NJX207:NJX208 NTT207:NTT208 ODP207:ODP208 ONL207:ONL208 OXH207:OXH208 PHD207:PHD208 PQZ207:PQZ208 QAV207:QAV208 QKR207:QKR208 QUN207:QUN208 REJ207:REJ208 ROF207:ROF208 RYB207:RYB208 SHX207:SHX208 SRT207:SRT208 TBP207:TBP208 TLL207:TLL208 TVH207:TVH208 UFD207:UFD208 UOZ207:UOZ208 UYV207:UYV208 VIR207:VIR208 VSN207:VSN208 WCJ207:WCJ208 WMF207:WMF208 WWB207:WWB208 J373:J383 JP426:JP427 TL426:TL427 ADH426:ADH427 AND426:AND427 AWZ426:AWZ427 BGV426:BGV427 BQR426:BQR427 CAN426:CAN427 CKJ426:CKJ427 CUF426:CUF427 DEB426:DEB427 DNX426:DNX427 DXT426:DXT427 EHP426:EHP427 ERL426:ERL427 FBH426:FBH427 FLD426:FLD427 FUZ426:FUZ427 GEV426:GEV427 GOR426:GOR427 GYN426:GYN427 HIJ426:HIJ427 HSF426:HSF427 ICB426:ICB427 ILX426:ILX427 IVT426:IVT427 JFP426:JFP427 JPL426:JPL427 JZH426:JZH427 KJD426:KJD427 KSZ426:KSZ427 LCV426:LCV427 LMR426:LMR427 LWN426:LWN427 MGJ426:MGJ427 MQF426:MQF427 NAB426:NAB427 NJX426:NJX427 NTT426:NTT427 ODP426:ODP427 ONL426:ONL427 OXH426:OXH427 PHD426:PHD427 PQZ426:PQZ427 QAV426:QAV427 QKR426:QKR427 QUN426:QUN427 REJ426:REJ427 ROF426:ROF427 RYB426:RYB427 SHX426:SHX427 SRT426:SRT427 TBP426:TBP427 TLL426:TLL427 TVH426:TVH427 UFD426:UFD427 UOZ426:UOZ427 UYV426:UYV427 VIR426:VIR427 VSN426:VSN427 WCJ426:WCJ427 WMF426:WMF427 WWB426:WWB427 JP420:JP421 TL420:TL421 ADH420:ADH421 AND420:AND421 AWZ420:AWZ421 BGV420:BGV421 BQR420:BQR421 CAN420:CAN421 CKJ420:CKJ421 CUF420:CUF421 DEB420:DEB421 DNX420:DNX421 DXT420:DXT421 EHP420:EHP421 ERL420:ERL421 FBH420:FBH421 FLD420:FLD421 FUZ420:FUZ421 GEV420:GEV421 GOR420:GOR421 GYN420:GYN421 HIJ420:HIJ421 HSF420:HSF421 ICB420:ICB421 ILX420:ILX421 IVT420:IVT421 JFP420:JFP421 JPL420:JPL421 JZH420:JZH421 KJD420:KJD421 KSZ420:KSZ421 LCV420:LCV421 LMR420:LMR421 LWN420:LWN421 MGJ420:MGJ421 MQF420:MQF421 NAB420:NAB421 NJX420:NJX421 NTT420:NTT421 ODP420:ODP421 ONL420:ONL421 OXH420:OXH421 PHD420:PHD421 PQZ420:PQZ421 QAV420:QAV421 QKR420:QKR421 QUN420:QUN421 REJ420:REJ421 ROF420:ROF421 RYB420:RYB421 SHX420:SHX421 SRT420:SRT421 TBP420:TBP421 TLL420:TLL421 TVH420:TVH421 UFD420:UFD421 UOZ420:UOZ421 UYV420:UYV421 VIR420:VIR421 VSN420:VSN421 WCJ420:WCJ421 WMF420:WMF421 WWB420:WWB421 JJ373:JJ383 TF373:TF383 ADB373:ADB383 AMX373:AMX383 AWT373:AWT383 BGP373:BGP383 BQL373:BQL383 CAH373:CAH383 CKD373:CKD383 CTZ373:CTZ383 DDV373:DDV383 DNR373:DNR383 DXN373:DXN383 EHJ373:EHJ383 ERF373:ERF383 FBB373:FBB383 FKX373:FKX383 FUT373:FUT383 GEP373:GEP383 GOL373:GOL383 GYH373:GYH383 HID373:HID383 HRZ373:HRZ383 IBV373:IBV383 ILR373:ILR383 IVN373:IVN383 JFJ373:JFJ383 JPF373:JPF383 JZB373:JZB383 KIX373:KIX383 KST373:KST383 LCP373:LCP383 LML373:LML383 LWH373:LWH383 MGD373:MGD383 MPZ373:MPZ383 MZV373:MZV383 NJR373:NJR383 NTN373:NTN383 ODJ373:ODJ383 ONF373:ONF383 OXB373:OXB383 PGX373:PGX383 PQT373:PQT383 QAP373:QAP383 QKL373:QKL383 QUH373:QUH383 RED373:RED383 RNZ373:RNZ383 RXV373:RXV383 SHR373:SHR383 SRN373:SRN383 TBJ373:TBJ383 TLF373:TLF383 TVB373:TVB383 UEX373:UEX383 UOT373:UOT383 UYP373:UYP383 VIL373:VIL383 VSH373:VSH383 WCD373:WCD383 WLZ373:WLZ383 WVV373:WVV383 JP354:JP360 TL354:TL360 ADH354:ADH360 AND354:AND360 AWZ354:AWZ360 BGV354:BGV360 BQR354:BQR360 CAN354:CAN360 CKJ354:CKJ360 CUF354:CUF360 DEB354:DEB360 DNX354:DNX360 DXT354:DXT360 EHP354:EHP360 ERL354:ERL360 FBH354:FBH360 FLD354:FLD360 FUZ354:FUZ360 GEV354:GEV360 GOR354:GOR360 GYN354:GYN360 HIJ354:HIJ360 HSF354:HSF360 ICB354:ICB360 ILX354:ILX360 IVT354:IVT360 JFP354:JFP360 JPL354:JPL360 JZH354:JZH360 KJD354:KJD360 KSZ354:KSZ360 LCV354:LCV360 LMR354:LMR360 LWN354:LWN360 MGJ354:MGJ360 MQF354:MQF360 NAB354:NAB360 NJX354:NJX360 NTT354:NTT360 ODP354:ODP360 ONL354:ONL360 OXH354:OXH360 PHD354:PHD360 PQZ354:PQZ360 QAV354:QAV360 QKR354:QKR360 QUN354:QUN360 REJ354:REJ360 ROF354:ROF360 RYB354:RYB360 SHX354:SHX360 SRT354:SRT360 TBP354:TBP360 TLL354:TLL360 TVH354:TVH360 UFD354:UFD360 UOZ354:UOZ360 UYV354:UYV360 VIR354:VIR360 VSN354:VSN360 WCJ354:WCJ360 WMF354:WMF360 WWB354:WWB360 JJ446 TF446 ADB446 AMX446 AWT446 BGP446 BQL446 CAH446 CKD446 CTZ446 DDV446 DNR446 DXN446 EHJ446 ERF446 FBB446 FKX446 FUT446 GEP446 GOL446 GYH446 HID446 HRZ446 IBV446 ILR446 IVN446 JFJ446 JPF446 JZB446 KIX446 KST446 LCP446 LML446 LWH446 MGD446 MPZ446 MZV446 NJR446 NTN446 ODJ446 ONF446 OXB446 PGX446 PQT446 QAP446 QKL446 QUH446 RED446 RNZ446 RXV446 SHR446 SRN446 TBJ446 TLF446 TVB446 UEX446 UOT446 UYP446 VIL446 VSH446 WCD446 WLZ446 WVV446 JJ448 TF448 ADB448 AMX448 AWT448 BGP448 BQL448 CAH448 CKD448 CTZ448 DDV448 DNR448 DXN448 EHJ448 ERF448 FBB448 FKX448 FUT448 GEP448 GOL448 GYH448 HID448 HRZ448 IBV448 ILR448 IVN448 JFJ448 JPF448 JZB448 KIX448 KST448 LCP448 LML448 LWH448 MGD448 MPZ448 MZV448 NJR448 NTN448 ODJ448 ONF448 OXB448 PGX448 PQT448 QAP448 QKL448 QUH448 RED448 RNZ448 RXV448 SHR448 SRN448 TBJ448 TLF448 TVB448 UEX448 UOT448 UYP448 VIL448 VSH448 WCD448 WLZ448 WVV448 J446 JP376:JP378 TL376:TL378 ADH376:ADH378 AND376:AND378 AWZ376:AWZ378 BGV376:BGV378 BQR376:BQR378 CAN376:CAN378 CKJ376:CKJ378 CUF376:CUF378 DEB376:DEB378 DNX376:DNX378 DXT376:DXT378 EHP376:EHP378 ERL376:ERL378 FBH376:FBH378 FLD376:FLD378 FUZ376:FUZ378 GEV376:GEV378 GOR376:GOR378 GYN376:GYN378 HIJ376:HIJ378 HSF376:HSF378 ICB376:ICB378 ILX376:ILX378 IVT376:IVT378 JFP376:JFP378 JPL376:JPL378 JZH376:JZH378 KJD376:KJD378 KSZ376:KSZ378 LCV376:LCV378 LMR376:LMR378 LWN376:LWN378 MGJ376:MGJ378 MQF376:MQF378 NAB376:NAB378 NJX376:NJX378 NTT376:NTT378 ODP376:ODP378 ONL376:ONL378 OXH376:OXH378 PHD376:PHD378 PQZ376:PQZ378 QAV376:QAV378 QKR376:QKR378 QUN376:QUN378 REJ376:REJ378 ROF376:ROF378 RYB376:RYB378 SHX376:SHX378 SRT376:SRT378 TBP376:TBP378 TLL376:TLL378 TVH376:TVH378 UFD376:UFD378 UOZ376:UOZ378 UYV376:UYV378 VIR376:VIR378 VSN376:VSN378 WCJ376:WCJ378 WMF376:WMF378 WWB376:WWB378 K182:K189 J242:J251 JJ242:JJ251 TF242:TF251 ADB242:ADB251 AMX242:AMX251 AWT242:AWT251 BGP242:BGP251 BQL242:BQL251 CAH242:CAH251 CKD242:CKD251 CTZ242:CTZ251 DDV242:DDV251 DNR242:DNR251 DXN242:DXN251 EHJ242:EHJ251 ERF242:ERF251 FBB242:FBB251 FKX242:FKX251 FUT242:FUT251 GEP242:GEP251 GOL242:GOL251 GYH242:GYH251 HID242:HID251 HRZ242:HRZ251 IBV242:IBV251 ILR242:ILR251 IVN242:IVN251 JFJ242:JFJ251 JPF242:JPF251 JZB242:JZB251 KIX242:KIX251 KST242:KST251 LCP242:LCP251 LML242:LML251 LWH242:LWH251 MGD242:MGD251 MPZ242:MPZ251 MZV242:MZV251 NJR242:NJR251 NTN242:NTN251 ODJ242:ODJ251 ONF242:ONF251 OXB242:OXB251 PGX242:PGX251 PQT242:PQT251 QAP242:QAP251 QKL242:QKL251 QUH242:QUH251 RED242:RED251 RNZ242:RNZ251 RXV242:RXV251 SHR242:SHR251 SRN242:SRN251 TBJ242:TBJ251 TLF242:TLF251 TVB242:TVB251 UEX242:UEX251 UOT242:UOT251 UYP242:UYP251 VIL242:VIL251 VSH242:VSH251 WCD242:WCD251 WLZ242:WLZ251 WVV242:WVV251 WWB429 WMF429 WCJ429 VSN429 VIR429 UYV429 UOZ429 UFD429 TVH429 TLL429 TBP429 SRT429 SHX429 RYB429 ROF429 REJ429 QUN429 QKR429 QAV429 PQZ429 PHD429 OXH429 ONL429 ODP429 NTT429 NJX429 NAB429 MQF429 MGJ429 LWN429 LMR429 LCV429 KSZ429 KJD429 JZH429 JPL429 JFP429 IVT429 ILX429 ICB429 HSF429 HIJ429 GYN429 GOR429 GEV429 FUZ429 FLD429 FBH429 ERL429 EHP429 DXT429 DNX429 DEB429 CUF429 CKJ429 CAN429 BQR429 BGV429 AWZ429 AND429 ADH429 TL429 JP429 J440:J444 JJ440:JJ444 TF440:TF444 ADB440:ADB444 AMX440:AMX444 AWT440:AWT444 BGP440:BGP444 BQL440:BQL444 CAH440:CAH444 CKD440:CKD444 CTZ440:CTZ444 DDV440:DDV444 DNR440:DNR444 DXN440:DXN444 EHJ440:EHJ444 ERF440:ERF444 FBB440:FBB444 FKX440:FKX444 FUT440:FUT444 GEP440:GEP444 GOL440:GOL444 GYH440:GYH444 HID440:HID444 HRZ440:HRZ444 IBV440:IBV444 ILR440:ILR444 IVN440:IVN444 JFJ440:JFJ444 JPF440:JPF444 JZB440:JZB444 KIX440:KIX444 KST440:KST444 LCP440:LCP444 LML440:LML444 LWH440:LWH444 MGD440:MGD444 MPZ440:MPZ444 MZV440:MZV444 NJR440:NJR444 NTN440:NTN444 ODJ440:ODJ444 ONF440:ONF444 OXB440:OXB444 PGX440:PGX444 PQT440:PQT444 QAP440:QAP444 QKL440:QKL444 QUH440:QUH444 RED440:RED444 RNZ440:RNZ444 RXV440:RXV444 SHR440:SHR444 SRN440:SRN444 TBJ440:TBJ444 TLF440:TLF444 TVB440:TVB444 UEX440:UEX444 UOT440:UOT444 UYP440:UYP444 VIL440:VIL444 VSH440:VSH444 WCD440:WCD444 WLZ440:WLZ444 WVV440:WVV444 QUN380:QUN392 QKR380:QKR392 QAV380:QAV392 PQZ380:PQZ392 PHD380:PHD392 OXH380:OXH392 ONL380:ONL392 ODP380:ODP392 NTT380:NTT392 NJX380:NJX392 NAB380:NAB392 MQF380:MQF392 MGJ380:MGJ392 LWN380:LWN392 LMR380:LMR392 LCV380:LCV392 KSZ380:KSZ392 KJD380:KJD392 JZH380:JZH392 JPL380:JPL392 JFP380:JFP392 IVT380:IVT392 ILX380:ILX392 ICB380:ICB392 HSF380:HSF392 HIJ380:HIJ392 GYN380:GYN392 GOR380:GOR392 GEV380:GEV392 FUZ380:FUZ392 FLD380:FLD392 FBH380:FBH392 ERL380:ERL392 EHP380:EHP392 DXT380:DXT392 DNX380:DNX392 DEB380:DEB392 CUF380:CUF392 CKJ380:CKJ392 CAN380:CAN392 BQR380:BQR392 BGV380:BGV392 AWZ380:AWZ392 AND380:AND392 ADH380:ADH392 TL380:TL392 JP380:JP392 WMF380:WMF392 WCJ380:WCJ392 VSN380:VSN392 VIR380:VIR392 UYV380:UYV392 UOZ380:UOZ392 UFD380:UFD392 TVH380:TVH392 TLL380:TLL392 TBP380:TBP392 SRT380:SRT392 SHX380:SHX392 WWB380:WWB392 ROF380:ROF392 REJ380:REJ392 RYB380:RYB392 J95:J115 P218:P220 P265:P266 P214:P215 P309:P311 P328:P332 P134:P141 P207:P208 P426:P427 P420:P421 P376:P378 P281:P289 P429 P118 P380:P392 P257:P259 O548 O421 O222:O223 O249 O303 O347 O380 O383:O384 O392 O394 O407 O409:O410 O493 O513 O523 O530 O533 O543 P500:P517 P525:P526 P263 P519:P523 P491:P498 P487:P489 P447 P449:P468 P354:P356 P358:P360 JP164:JP178 TL164:TL178 ADH164:ADH178 AND164:AND178 AWZ164:AWZ178 BGV164:BGV178 BQR164:BQR178 CAN164:CAN178 CKJ164:CKJ178 CUF164:CUF178 DEB164:DEB178 DNX164:DNX178 DXT164:DXT178 EHP164:EHP178 ERL164:ERL178 FBH164:FBH178 FLD164:FLD178 FUZ164:FUZ178 GEV164:GEV178 GOR164:GOR178 GYN164:GYN178 HIJ164:HIJ178 HSF164:HSF178 ICB164:ICB178 ILX164:ILX178 IVT164:IVT178 JFP164:JFP178 JPL164:JPL178 JZH164:JZH178 KJD164:KJD178 KSZ164:KSZ178 LCV164:LCV178 LMR164:LMR178 LWN164:LWN178 MGJ164:MGJ178 MQF164:MQF178 NAB164:NAB178 NJX164:NJX178 NTT164:NTT178 ODP164:ODP178 ONL164:ONL178 OXH164:OXH178 PHD164:PHD178 PQZ164:PQZ178 QAV164:QAV178 QKR164:QKR178 QUN164:QUN178 REJ164:REJ178 ROF164:ROF178 RYB164:RYB178 SHX164:SHX178 SRT164:SRT178 TBP164:TBP178 TLL164:TLL178 TVH164:TVH178 UFD164:UFD178 UOZ164:UOZ178 UYV164:UYV178 VIR164:VIR178 VSN164:VSN178 WCJ164:WCJ178 WMF164:WMF178 WWB164:WWB178 P164:P179 WVV139:WVV225 WLZ139:WLZ225 WCD139:WCD225 VSH139:VSH225 VIL139:VIL225 UYP139:UYP225 UOT139:UOT225 UEX139:UEX225 TVB139:TVB225 TLF139:TLF225 TBJ139:TBJ225 SRN139:SRN225 SHR139:SHR225 RXV139:RXV225 RNZ139:RNZ225 RED139:RED225 QUH139:QUH225 QKL139:QKL225 QAP139:QAP225 PQT139:PQT225 PGX139:PGX225 OXB139:OXB225 ONF139:ONF225 ODJ139:ODJ225 NTN139:NTN225 NJR139:NJR225 MZV139:MZV225 MPZ139:MPZ225 MGD139:MGD225 LWH139:LWH225 LML139:LML225 LCP139:LCP225 KST139:KST225 KIX139:KIX225 JZB139:JZB225 JPF139:JPF225 JFJ139:JFJ225 IVN139:IVN225 ILR139:ILR225 IBV139:IBV225 HRZ139:HRZ225 HID139:HID225 GYH139:GYH225 GOL139:GOL225 GEP139:GEP225 FUT139:FUT225 FKX139:FKX225 FBB139:FBB225 ERF139:ERF225 EHJ139:EHJ225 DXN139:DXN225 DNR139:DNR225 DDV139:DDV225 CTZ139:CTZ225 CKD139:CKD225 CAH139:CAH225 BQL139:BQL225 BGP139:BGP225 AWT139:AWT225 AMX139:AMX225 ADB139:ADB225 TF139:TF225 JJ139:JJ225 J139:J225 JP281:JP289 TL281:TL289 ADH281:ADH289 AND281:AND289 AWZ281:AWZ289 BGV281:BGV289 BQR281:BQR289 CAN281:CAN289 CKJ281:CKJ289 CUF281:CUF289 DEB281:DEB289 DNX281:DNX289 DXT281:DXT289 EHP281:EHP289 ERL281:ERL289 FBH281:FBH289 FLD281:FLD289 FUZ281:FUZ289 GEV281:GEV289 GOR281:GOR289 GYN281:GYN289 HIJ281:HIJ289 HSF281:HSF289 ICB281:ICB289 ILX281:ILX289 IVT281:IVT289 JFP281:JFP289 JPL281:JPL289 JZH281:JZH289 KJD281:KJD289 KSZ281:KSZ289 LCV281:LCV289 LMR281:LMR289 LWN281:LWN289 MGJ281:MGJ289 MQF281:MQF289 NAB281:NAB289 NJX281:NJX289 NTT281:NTT289 ODP281:ODP289 ONL281:ONL289 OXH281:OXH289 PHD281:PHD289 PQZ281:PQZ289 QAV281:QAV289 QKR281:QKR289 QUN281:QUN289 REJ281:REJ289 ROF281:ROF289 RYB281:RYB289 SHX281:SHX289 SRT281:SRT289 TBP281:TBP289 TLL281:TLL289 TVH281:TVH289 UFD281:UFD289 UOZ281:UOZ289 UYV281:UYV289 VIR281:VIR289 VSN281:VSN289 WCJ281:WCJ289 WMF281:WMF289 WWB281:WWB289 WVV262:WVV368 WLZ262:WLZ368 WCD262:WCD368 VSH262:VSH368 VIL262:VIL368 UYP262:UYP368 UOT262:UOT368 UEX262:UEX368 TVB262:TVB368 TLF262:TLF368 TBJ262:TBJ368 SRN262:SRN368 SHR262:SHR368 RXV262:RXV368 RNZ262:RNZ368 RED262:RED368 QUH262:QUH368 QKL262:QKL368 QAP262:QAP368 PQT262:PQT368 PGX262:PGX368 OXB262:OXB368 ONF262:ONF368 ODJ262:ODJ368 NTN262:NTN368 NJR262:NJR368 MZV262:MZV368 MPZ262:MPZ368 MGD262:MGD368 LWH262:LWH368 LML262:LML368 LCP262:LCP368 KST262:KST368 KIX262:KIX368 JZB262:JZB368 JPF262:JPF368 JFJ262:JFJ368 IVN262:IVN368 ILR262:ILR368 IBV262:IBV368 HRZ262:HRZ368 HID262:HID368 GYH262:GYH368 GOL262:GOL368 GEP262:GEP368 FUT262:FUT368 FKX262:FKX368 FBB262:FBB368 ERF262:ERF368 EHJ262:EHJ368 DXN262:DXN368 DNR262:DNR368 DDV262:DDV368 CTZ262:CTZ368 CKD262:CKD368 CAH262:CAH368 BQL262:BQL368 BGP262:BGP368 AWT262:AWT368 AMX262:AMX368 ADB262:ADB368 TF262:TF368 JJ262:JJ368 J262:J368 J370:J371 JJ370:JJ371 TF370:TF371 ADB370:ADB371 AMX370:AMX371 AWT370:AWT371 BGP370:BGP371 BQL370:BQL371 CAH370:CAH371 CKD370:CKD371 CTZ370:CTZ371 DDV370:DDV371 DNR370:DNR371 DXN370:DXN371 EHJ370:EHJ371 ERF370:ERF371 FBB370:FBB371 FKX370:FKX371 FUT370:FUT371 GEP370:GEP371 GOL370:GOL371 GYH370:GYH371 HID370:HID371 HRZ370:HRZ371 IBV370:IBV371 ILR370:ILR371 IVN370:IVN371 JFJ370:JFJ371 JPF370:JPF371 JZB370:JZB371 KIX370:KIX371 KST370:KST371 LCP370:LCP371 LML370:LML371 LWH370:LWH371 MGD370:MGD371 MPZ370:MPZ371 MZV370:MZV371 NJR370:NJR371 NTN370:NTN371 ODJ370:ODJ371 ONF370:ONF371 OXB370:OXB371 PGX370:PGX371 PQT370:PQT371 QAP370:QAP371 QKL370:QKL371 QUH370:QUH371 RED370:RED371 RNZ370:RNZ371 RXV370:RXV371 SHR370:SHR371 SRN370:SRN371 TBJ370:TBJ371 TLF370:TLF371 TVB370:TVB371 UEX370:UEX371 UOT370:UOT371 UYP370:UYP371 VIL370:VIL371 VSH370:VSH371 WCD370:WCD371 WLZ370:WLZ371 WVV370:WVV371 O397:O398 WVV385:WVV433 WLZ385:WLZ433 WCD385:WCD433 VSH385:VSH433 VIL385:VIL433 UYP385:UYP433 UOT385:UOT433 UEX385:UEX433 TVB385:TVB433 TLF385:TLF433 TBJ385:TBJ433 SRN385:SRN433 SHR385:SHR433 RXV385:RXV433 RNZ385:RNZ433 RED385:RED433 QUH385:QUH433 QKL385:QKL433 QAP385:QAP433 PQT385:PQT433 PGX385:PGX433 OXB385:OXB433 ONF385:ONF433 ODJ385:ODJ433 NTN385:NTN433 NJR385:NJR433 MZV385:MZV433 MPZ385:MPZ433 MGD385:MGD433 LWH385:LWH433 LML385:LML433 LCP385:LCP433 KST385:KST433 KIX385:KIX433 JZB385:JZB433 JPF385:JPF433 JFJ385:JFJ433 IVN385:IVN433 ILR385:ILR433 IBV385:IBV433 HRZ385:HRZ433 HID385:HID433 GYH385:GYH433 GOL385:GOL433 GEP385:GEP433 FUT385:FUT433 FKX385:FKX433 FBB385:FBB433 ERF385:ERF433 EHJ385:EHJ433 DXN385:DXN433 DNR385:DNR433 DDV385:DDV433 CTZ385:CTZ433 CKD385:CKD433 CAH385:CAH433 BQL385:BQL433 BGP385:BGP433 AWT385:AWT433 AMX385:AMX433 ADB385:ADB433 TF385:TF433 JJ385:JJ433 J385:J433 GEU134:GEU446 GOQ134:GOQ446 GYM134:GYM446 HII134:HII446 HSE134:HSE446 ICA134:ICA446 ILW134:ILW446 IVS134:IVS446 JFO134:JFO446 JPK134:JPK446 JZG134:JZG446 KJC134:KJC446 KSY134:KSY446 LCU134:LCU446 LMQ134:LMQ446 LWM134:LWM446 MGI134:MGI446 MQE134:MQE446 NAA134:NAA446 NJW134:NJW446 NTS134:NTS446 ODO134:ODO446 ONK134:ONK446 OXG134:OXG446 PHC134:PHC446 PQY134:PQY446 QAU134:QAU446 QKQ134:QKQ446 QUM134:QUM446 REI134:REI446 ROE134:ROE446 RYA134:RYA446 SHW134:SHW446 SRS134:SRS446 TBO134:TBO446 TLK134:TLK446 TVG134:TVG446 UFC134:UFC446 UOY134:UOY446 UYU134:UYU446 VIQ134:VIQ446 VSM134:VSM446 WCI134:WCI446 WME134:WME446 WWA134:WWA446 JO134:JO446 TK134:TK446 ADG134:ADG446 ANC134:ANC446 AWY134:AWY446 BGU134:BGU446 BQQ134:BQQ446 CAM134:CAM446 CKI134:CKI446 CUE134:CUE446 DEA134:DEA446 DNW134:DNW446 DXS134:DXS446 EHO134:EHO446 ERK134:ERK446 FBG134:FBG446 FLC134:FLC446 FUY134:FUY446 P470:P485 WWA447:WWB549 WME447:WMF549 WCI447:WCJ549 VSM447:VSN549 VIQ447:VIR549 UYU447:UYV549 UOY447:UOZ549 UFC447:UFD549 TVG447:TVH549 TLK447:TLL549 TBO447:TBP549 SRS447:SRT549 SHW447:SHX549 RYA447:RYB549 ROE447:ROF549 REI447:REJ549 QUM447:QUN549 QKQ447:QKR549 QAU447:QAV549 PQY447:PQZ549 PHC447:PHD549 OXG447:OXH549 ONK447:ONL549 ODO447:ODP549 NTS447:NTT549 NJW447:NJX549 NAA447:NAB549 MQE447:MQF549 MGI447:MGJ549 LWM447:LWN549 LMQ447:LMR549 LCU447:LCV549 KSY447:KSZ549 KJC447:KJD549 JZG447:JZH549 JPK447:JPL549 JFO447:JFP549 IVS447:IVT549 ILW447:ILX549 ICA447:ICB549 HSE447:HSF549 HII447:HIJ549 GYM447:GYN549 GOQ447:GOR549 GEU447:GEV549 FUY447:FUZ549 FLC447:FLD549 FBG447:FBH549 ERK447:ERL549 EHO447:EHP549 DXS447:DXT549 DNW447:DNX549 DEA447:DEB549 CUE447:CUF549 CKI447:CKJ549 CAM447:CAN549 BQQ447:BQR549 BGU447:BGV549 AWY447:AWZ549 ANC447:AND549 ADG447:ADH549 TK447:TL549 JO447:JP549 JJ451:JJ549 TF451:TF549 ADB451:ADB549 AMX451:AMX549 AWT451:AWT549 BGP451:BGP549 BQL451:BQL549 CAH451:CAH549 CKD451:CKD549 CTZ451:CTZ549 DDV451:DDV549 DNR451:DNR549 DXN451:DXN549 EHJ451:EHJ549 ERF451:ERF549 FBB451:FBB549 FKX451:FKX549 FUT451:FUT549 GEP451:GEP549 GOL451:GOL549 GYH451:GYH549 HID451:HID549 HRZ451:HRZ549 IBV451:IBV549 ILR451:ILR549 IVN451:IVN549 JFJ451:JFJ549 JPF451:JPF549 JZB451:JZB549 KIX451:KIX549 KST451:KST549 LCP451:LCP549 LML451:LML549 LWH451:LWH549 MGD451:MGD549 MPZ451:MPZ549 MZV451:MZV549 NJR451:NJR549 NTN451:NTN549 ODJ451:ODJ549 ONF451:ONF549 OXB451:OXB549 PGX451:PGX549 PQT451:PQT549 QAP451:QAP549 QKL451:QKL549 QUH451:QUH549 RED451:RED549 RNZ451:RNZ549 RXV451:RXV549 SHR451:SHR549 SRN451:SRN549 TBJ451:TBJ549 TLF451:TLF549 TVB451:TVB549 UEX451:UEX549 UOT451:UOT549 UYP451:UYP549 VIL451:VIL549 VSH451:VSH549 WCD451:WCD549 WLZ451:WLZ549 WVV451:WVV549 J451:J549 O537 P528:P549">
      <formula1>1</formula1>
    </dataValidation>
    <dataValidation type="whole" operator="greaterThanOrEqual" allowBlank="1" showInputMessage="1" showErrorMessage="1" sqref="PQZ339:PQZ353 JP179:JP185 TL179:TL185 ADH179:ADH185 AND179:AND185 AWZ179:AWZ185 BGV179:BGV185 BQR179:BQR185 CAN179:CAN185 CKJ179:CKJ185 CUF179:CUF185 DEB179:DEB185 DNX179:DNX185 DXT179:DXT185 EHP179:EHP185 ERL179:ERL185 FBH179:FBH185 FLD179:FLD185 FUZ179:FUZ185 GEV179:GEV185 GOR179:GOR185 GYN179:GYN185 HIJ179:HIJ185 HSF179:HSF185 ICB179:ICB185 ILX179:ILX185 IVT179:IVT185 JFP179:JFP185 JPL179:JPL185 JZH179:JZH185 KJD179:KJD185 KSZ179:KSZ185 LCV179:LCV185 LMR179:LMR185 LWN179:LWN185 MGJ179:MGJ185 MQF179:MQF185 NAB179:NAB185 NJX179:NJX185 NTT179:NTT185 ODP179:ODP185 ONL179:ONL185 OXH179:OXH185 PHD179:PHD185 PQZ179:PQZ185 QAV179:QAV185 QKR179:QKR185 QUN179:QUN185 REJ179:REJ185 ROF179:ROF185 RYB179:RYB185 SHX179:SHX185 SRT179:SRT185 TBP179:TBP185 TLL179:TLL185 TVH179:TVH185 UFD179:UFD185 UOZ179:UOZ185 UYV179:UYV185 VIR179:VIR185 VSN179:VSN185 WCJ179:WCJ185 WMF179:WMF185 WWB179:WWB185 QAV339:QAV353 QKR339:QKR353 JP216:JP217 TL216:TL217 ADH216:ADH217 AND216:AND217 AWZ216:AWZ217 BGV216:BGV217 BQR216:BQR217 CAN216:CAN217 CKJ216:CKJ217 CUF216:CUF217 DEB216:DEB217 DNX216:DNX217 DXT216:DXT217 EHP216:EHP217 ERL216:ERL217 FBH216:FBH217 FLD216:FLD217 FUZ216:FUZ217 GEV216:GEV217 GOR216:GOR217 GYN216:GYN217 HIJ216:HIJ217 HSF216:HSF217 ICB216:ICB217 ILX216:ILX217 IVT216:IVT217 JFP216:JFP217 JPL216:JPL217 JZH216:JZH217 KJD216:KJD217 KSZ216:KSZ217 LCV216:LCV217 LMR216:LMR217 LWN216:LWN217 MGJ216:MGJ217 MQF216:MQF217 NAB216:NAB217 NJX216:NJX217 NTT216:NTT217 ODP216:ODP217 ONL216:ONL217 OXH216:OXH217 PHD216:PHD217 PQZ216:PQZ217 QAV216:QAV217 QKR216:QKR217 QUN216:QUN217 REJ216:REJ217 ROF216:ROF217 RYB216:RYB217 SHX216:SHX217 SRT216:SRT217 TBP216:TBP217 TLL216:TLL217 TVH216:TVH217 UFD216:UFD217 UOZ216:UOZ217 UYV216:UYV217 VIR216:VIR217 VSN216:VSN217 WCJ216:WCJ217 WMF216:WMF217 WWB216:WWB217 QUN339:QUN353 JP260:JP261 TL260:TL261 ADH260:ADH261 AND260:AND261 AWZ260:AWZ261 BGV260:BGV261 BQR260:BQR261 CAN260:CAN261 CKJ260:CKJ261 CUF260:CUF261 DEB260:DEB261 DNX260:DNX261 DXT260:DXT261 EHP260:EHP261 ERL260:ERL261 FBH260:FBH261 FLD260:FLD261 FUZ260:FUZ261 GEV260:GEV261 GOR260:GOR261 GYN260:GYN261 HIJ260:HIJ261 HSF260:HSF261 ICB260:ICB261 ILX260:ILX261 IVT260:IVT261 JFP260:JFP261 JPL260:JPL261 JZH260:JZH261 KJD260:KJD261 KSZ260:KSZ261 LCV260:LCV261 LMR260:LMR261 LWN260:LWN261 MGJ260:MGJ261 MQF260:MQF261 NAB260:NAB261 NJX260:NJX261 NTT260:NTT261 ODP260:ODP261 ONL260:ONL261 OXH260:OXH261 PHD260:PHD261 PQZ260:PQZ261 QAV260:QAV261 QKR260:QKR261 QUN260:QUN261 REJ260:REJ261 ROF260:ROF261 RYB260:RYB261 SHX260:SHX261 SRT260:SRT261 TBP260:TBP261 TLL260:TLL261 TVH260:TVH261 UFD260:UFD261 UOZ260:UOZ261 UYV260:UYV261 VIR260:VIR261 VSN260:VSN261 WCJ260:WCJ261 WMF260:WMF261 WWB260:WWB261 REJ339:REJ353 JP333:JP335 TL333:TL335 ADH333:ADH335 AND333:AND335 AWZ333:AWZ335 BGV333:BGV335 BQR333:BQR335 CAN333:CAN335 CKJ333:CKJ335 CUF333:CUF335 DEB333:DEB335 DNX333:DNX335 DXT333:DXT335 EHP333:EHP335 ERL333:ERL335 FBH333:FBH335 FLD333:FLD335 FUZ333:FUZ335 GEV333:GEV335 GOR333:GOR335 GYN333:GYN335 HIJ333:HIJ335 HSF333:HSF335 ICB333:ICB335 ILX333:ILX335 IVT333:IVT335 JFP333:JFP335 JPL333:JPL335 JZH333:JZH335 KJD333:KJD335 KSZ333:KSZ335 LCV333:LCV335 LMR333:LMR335 LWN333:LWN335 MGJ333:MGJ335 MQF333:MQF335 NAB333:NAB335 NJX333:NJX335 NTT333:NTT335 ODP333:ODP335 ONL333:ONL335 OXH333:OXH335 PHD333:PHD335 PQZ333:PQZ335 QAV333:QAV335 QKR333:QKR335 QUN333:QUN335 REJ333:REJ335 ROF333:ROF335 RYB333:RYB335 SHX333:SHX335 SRT333:SRT335 TBP333:TBP335 TLL333:TLL335 TVH333:TVH335 UFD333:UFD335 UOZ333:UOZ335 UYV333:UYV335 VIR333:VIR335 VSN333:VSN335 WCJ333:WCJ335 WMF333:WMF335 WWB333:WWB335 ROF339:ROF353 JP152:JP163 TL152:TL163 ADH152:ADH163 AND152:AND163 AWZ152:AWZ163 BGV152:BGV163 BQR152:BQR163 CAN152:CAN163 CKJ152:CKJ163 CUF152:CUF163 DEB152:DEB163 DNX152:DNX163 DXT152:DXT163 EHP152:EHP163 ERL152:ERL163 FBH152:FBH163 FLD152:FLD163 FUZ152:FUZ163 GEV152:GEV163 GOR152:GOR163 GYN152:GYN163 HIJ152:HIJ163 HSF152:HSF163 ICB152:ICB163 ILX152:ILX163 IVT152:IVT163 JFP152:JFP163 JPL152:JPL163 JZH152:JZH163 KJD152:KJD163 KSZ152:KSZ163 LCV152:LCV163 LMR152:LMR163 LWN152:LWN163 MGJ152:MGJ163 MQF152:MQF163 NAB152:NAB163 NJX152:NJX163 NTT152:NTT163 ODP152:ODP163 ONL152:ONL163 OXH152:OXH163 PHD152:PHD163 PQZ152:PQZ163 QAV152:QAV163 QKR152:QKR163 QUN152:QUN163 REJ152:REJ163 ROF152:ROF163 RYB152:RYB163 SHX152:SHX163 SRT152:SRT163 TBP152:TBP163 TLL152:TLL163 TVH152:TVH163 UFD152:UFD163 UOZ152:UOZ163 UYV152:UYV163 VIR152:VIR163 VSN152:VSN163 WCJ152:WCJ163 WMF152:WMF163 WWB152:WWB163 RYB339:RYB353 SHX339:SHX353 JP312:JP327 TL312:TL327 ADH312:ADH327 AND312:AND327 AWZ312:AWZ327 BGV312:BGV327 BQR312:BQR327 CAN312:CAN327 CKJ312:CKJ327 CUF312:CUF327 DEB312:DEB327 DNX312:DNX327 DXT312:DXT327 EHP312:EHP327 ERL312:ERL327 FBH312:FBH327 FLD312:FLD327 FUZ312:FUZ327 GEV312:GEV327 GOR312:GOR327 GYN312:GYN327 HIJ312:HIJ327 HSF312:HSF327 ICB312:ICB327 ILX312:ILX327 IVT312:IVT327 JFP312:JFP327 JPL312:JPL327 JZH312:JZH327 KJD312:KJD327 KSZ312:KSZ327 LCV312:LCV327 LMR312:LMR327 LWN312:LWN327 MGJ312:MGJ327 MQF312:MQF327 NAB312:NAB327 NJX312:NJX327 NTT312:NTT327 ODP312:ODP327 ONL312:ONL327 OXH312:OXH327 PHD312:PHD327 PQZ312:PQZ327 QAV312:QAV327 QKR312:QKR327 QUN312:QUN327 REJ312:REJ327 ROF312:ROF327 RYB312:RYB327 SHX312:SHX327 SRT312:SRT327 TBP312:TBP327 TLL312:TLL327 TVH312:TVH327 UFD312:UFD327 UOZ312:UOZ327 UYV312:UYV327 VIR312:VIR327 VSN312:VSN327 WCJ312:WCJ327 WMF312:WMF327 WWB312:WWB327 SRT339:SRT353 JP267:JP279 TL267:TL279 ADH267:ADH279 AND267:AND279 AWZ267:AWZ279 BGV267:BGV279 BQR267:BQR279 CAN267:CAN279 CKJ267:CKJ279 CUF267:CUF279 DEB267:DEB279 DNX267:DNX279 DXT267:DXT279 EHP267:EHP279 ERL267:ERL279 FBH267:FBH279 FLD267:FLD279 FUZ267:FUZ279 GEV267:GEV279 GOR267:GOR279 GYN267:GYN279 HIJ267:HIJ279 HSF267:HSF279 ICB267:ICB279 ILX267:ILX279 IVT267:IVT279 JFP267:JFP279 JPL267:JPL279 JZH267:JZH279 KJD267:KJD279 KSZ267:KSZ279 LCV267:LCV279 LMR267:LMR279 LWN267:LWN279 MGJ267:MGJ279 MQF267:MQF279 NAB267:NAB279 NJX267:NJX279 NTT267:NTT279 ODP267:ODP279 ONL267:ONL279 OXH267:OXH279 PHD267:PHD279 PQZ267:PQZ279 QAV267:QAV279 QKR267:QKR279 QUN267:QUN279 REJ267:REJ279 ROF267:ROF279 RYB267:RYB279 SHX267:SHX279 SRT267:SRT279 TBP267:TBP279 TLL267:TLL279 TVH267:TVH279 UFD267:UFD279 UOZ267:UOZ279 UYV267:UYV279 VIR267:VIR279 VSN267:VSN279 WCJ267:WCJ279 WMF267:WMF279 WWB267:WWB279 TBP339:TBP353 JP142:JP150 TL142:TL150 ADH142:ADH150 AND142:AND150 AWZ142:AWZ150 BGV142:BGV150 BQR142:BQR150 CAN142:CAN150 CKJ142:CKJ150 CUF142:CUF150 DEB142:DEB150 DNX142:DNX150 DXT142:DXT150 EHP142:EHP150 ERL142:ERL150 FBH142:FBH150 FLD142:FLD150 FUZ142:FUZ150 GEV142:GEV150 GOR142:GOR150 GYN142:GYN150 HIJ142:HIJ150 HSF142:HSF150 ICB142:ICB150 ILX142:ILX150 IVT142:IVT150 JFP142:JFP150 JPL142:JPL150 JZH142:JZH150 KJD142:KJD150 KSZ142:KSZ150 LCV142:LCV150 LMR142:LMR150 LWN142:LWN150 MGJ142:MGJ150 MQF142:MQF150 NAB142:NAB150 NJX142:NJX150 NTT142:NTT150 ODP142:ODP150 ONL142:ONL150 OXH142:OXH150 PHD142:PHD150 PQZ142:PQZ150 QAV142:QAV150 QKR142:QKR150 QUN142:QUN150 REJ142:REJ150 ROF142:ROF150 RYB142:RYB150 SHX142:SHX150 SRT142:SRT150 TBP142:TBP150 TLL142:TLL150 TVH142:TVH150 UFD142:UFD150 UOZ142:UOZ150 UYV142:UYV150 VIR142:VIR150 VSN142:VSN150 WCJ142:WCJ150 WMF142:WMF150 WWB142:WWB150 TLL339:TLL353 TVH339:TVH353 UFD339:UFD353 UOZ339:UOZ353 UYV339:UYV353 JP361:JP367 TL361:TL367 ADH361:ADH367 AND361:AND367 AWZ361:AWZ367 BGV361:BGV367 BQR361:BQR367 CAN361:CAN367 CKJ361:CKJ367 CUF361:CUF367 DEB361:DEB367 DNX361:DNX367 DXT361:DXT367 EHP361:EHP367 ERL361:ERL367 FBH361:FBH367 FLD361:FLD367 FUZ361:FUZ367 GEV361:GEV367 GOR361:GOR367 GYN361:GYN367 HIJ361:HIJ367 HSF361:HSF367 ICB361:ICB367 ILX361:ILX367 IVT361:IVT367 JFP361:JFP367 JPL361:JPL367 JZH361:JZH367 KJD361:KJD367 KSZ361:KSZ367 LCV361:LCV367 LMR361:LMR367 LWN361:LWN367 MGJ361:MGJ367 MQF361:MQF367 NAB361:NAB367 NJX361:NJX367 NTT361:NTT367 ODP361:ODP367 ONL361:ONL367 OXH361:OXH367 PHD361:PHD367 PQZ361:PQZ367 QAV361:QAV367 QKR361:QKR367 QUN361:QUN367 REJ361:REJ367 ROF361:ROF367 RYB361:RYB367 SHX361:SHX367 SRT361:SRT367 TBP361:TBP367 TLL361:TLL367 TVH361:TVH367 UFD361:UFD367 UOZ361:UOZ367 UYV361:UYV367 VIR361:VIR367 VSN361:VSN367 WCJ361:WCJ367 WMF361:WMF367 WWB361:WWB367 VIR339:VIR353 VSN339:VSN353 WCJ339:WCJ353 WWB339:WWB353 WMF339:WMF353 JP339:JP353 TL339:TL353 ADH339:ADH353 AND339:AND353 AWZ339:AWZ353 BGV339:BGV353 BQR339:BQR353 CAN339:CAN353 CKJ339:CKJ353 CUF339:CUF353 DEB339:DEB353 DNX339:DNX353 DXT339:DXT353 EHP339:EHP353 ERL339:ERL353 FBH339:FBH353 FLD339:FLD353 FUZ339:FUZ353 GEV339:GEV353 GOR339:GOR353 GYN339:GYN353 HIJ339:HIJ353 HSF339:HSF353 ICB339:ICB353 ILX339:ILX353 IVT339:IVT353 JFP339:JFP353 JPL339:JPL353 JZH339:JZH353 KJD339:KJD353 KSZ339:KSZ353 LCV339:LCV353 LMR339:LMR353 LWN339:LWN353 MGJ339:MGJ353 MQF339:MQF353 NAB339:NAB353 NJX339:NJX353 NTT339:NTT353 ODP339:ODP353 ONL339:ONL353 OXH339:OXH353 PHD339:PHD353 HIJ209:HIJ213 GYN209:GYN213 GOR209:GOR213 GEV209:GEV213 FUZ209:FUZ213 FLD209:FLD213 FBH209:FBH213 ERL209:ERL213 EHP209:EHP213 DXT209:DXT213 DNX209:DNX213 DEB209:DEB213 CUF209:CUF213 CKJ209:CKJ213 CAN209:CAN213 JP221:JP255 TL221:TL255 ADH221:ADH255 AND221:AND255 AWZ221:AWZ255 BGV221:BGV255 BQR221:BQR255 CAN221:CAN255 CKJ221:CKJ255 CUF221:CUF255 DEB221:DEB255 DNX221:DNX255 DXT221:DXT255 EHP221:EHP255 ERL221:ERL255 FBH221:FBH255 FLD221:FLD255 FUZ221:FUZ255 GEV221:GEV255 GOR221:GOR255 GYN221:GYN255 HIJ221:HIJ255 HSF221:HSF255 ICB221:ICB255 ILX221:ILX255 IVT221:IVT255 JFP221:JFP255 JPL221:JPL255 JZH221:JZH255 KJD221:KJD255 KSZ221:KSZ255 LCV221:LCV255 LMR221:LMR255 LWN221:LWN255 MGJ221:MGJ255 MQF221:MQF255 NAB221:NAB255 NJX221:NJX255 NTT221:NTT255 ODP221:ODP255 ONL221:ONL255 OXH221:OXH255 PHD221:PHD255 PQZ221:PQZ255 QAV221:QAV255 QKR221:QKR255 QUN221:QUN255 REJ221:REJ255 ROF221:ROF255 RYB221:RYB255 SHX221:SHX255 SRT221:SRT255 TBP221:TBP255 TLL221:TLL255 TVH221:TVH255 UFD221:UFD255 UOZ221:UOZ255 UYV221:UYV255 VIR221:VIR255 VSN221:VSN255 WCJ221:WCJ255 WMF221:WMF255 WWB221:WWB255 BQR209:BQR213 BGV209:BGV213 WWB422:WWB425 WMF422:WMF425 WCJ422:WCJ425 VSN422:VSN425 VIR422:VIR425 UYV422:UYV425 UOZ422:UOZ425 UFD422:UFD425 TVH422:TVH425 TLL422:TLL425 TBP422:TBP425 SRT422:SRT425 SHX422:SHX425 RYB422:RYB425 ROF422:ROF425 REJ422:REJ425 QUN422:QUN425 QKR422:QKR425 QAV422:QAV425 PQZ422:PQZ425 PHD422:PHD425 OXH422:OXH425 ONL422:ONL425 ODP422:ODP425 NTT422:NTT425 NJX422:NJX425 NAB422:NAB425 MQF422:MQF425 MGJ422:MGJ425 LWN422:LWN425 LMR422:LMR425 LCV422:LCV425 KSZ422:KSZ425 KJD422:KJD425 JZH422:JZH425 JPL422:JPL425 JFP422:JFP425 IVT422:IVT425 ILX422:ILX425 ICB422:ICB425 HSF422:HSF425 HIJ422:HIJ425 GYN422:GYN425 GOR422:GOR425 GEV422:GEV425 FUZ422:FUZ425 FLD422:FLD425 FBH422:FBH425 ERL422:ERL425 EHP422:EHP425 DXT422:DXT425 DNX422:DNX425 DEB422:DEB425 CUF422:CUF425 CKJ422:CKJ425 CAN422:CAN425 BQR422:BQR425 BGV422:BGV425 AWZ422:AWZ425 AND422:AND425 ADH422:ADH425 TL422:TL425 JP422:JP425 JP428 TL428 ADH428 AND428 AWZ428 BGV428 BQR428 CAN428 CKJ428 CUF428 DEB428 DNX428 DXT428 EHP428 ERL428 FBH428 FLD428 FUZ428 GEV428 GOR428 GYN428 HIJ428 HSF428 ICB428 ILX428 IVT428 JFP428 JPL428 JZH428 KJD428 KSZ428 LCV428 LMR428 LWN428 MGJ428 MQF428 NAB428 NJX428 NTT428 ODP428 ONL428 OXH428 PHD428 PQZ428 QAV428 QKR428 QUN428 REJ428 ROF428 RYB428 SHX428 SRT428 TBP428 TLL428 TVH428 UFD428 UOZ428 UYV428 VIR428 VSN428 WCJ428 WMF428 WWB428 AWZ209:AWZ213 JP430:JP446 TL430:TL446 ADH430:ADH446 AND430:AND446 AWZ430:AWZ446 BGV430:BGV446 BQR430:BQR446 CAN430:CAN446 CKJ430:CKJ446 CUF430:CUF446 DEB430:DEB446 DNX430:DNX446 DXT430:DXT446 EHP430:EHP446 ERL430:ERL446 FBH430:FBH446 FLD430:FLD446 FUZ430:FUZ446 GEV430:GEV446 GOR430:GOR446 GYN430:GYN446 HIJ430:HIJ446 HSF430:HSF446 ICB430:ICB446 ILX430:ILX446 IVT430:IVT446 JFP430:JFP446 JPL430:JPL446 JZH430:JZH446 KJD430:KJD446 KSZ430:KSZ446 LCV430:LCV446 LMR430:LMR446 LWN430:LWN446 MGJ430:MGJ446 MQF430:MQF446 NAB430:NAB446 NJX430:NJX446 NTT430:NTT446 ODP430:ODP446 ONL430:ONL446 OXH430:OXH446 PHD430:PHD446 PQZ430:PQZ446 QAV430:QAV446 QKR430:QKR446 QUN430:QUN446 REJ430:REJ446 ROF430:ROF446 RYB430:RYB446 SHX430:SHX446 SRT430:SRT446 TBP430:TBP446 TLL430:TLL446 TVH430:TVH446 UFD430:UFD446 UOZ430:UOZ446 UYV430:UYV446 VIR430:VIR446 VSN430:VSN446 WCJ430:WCJ446 WMF430:WMF446 WWB430:WWB446 AND209:AND213 ADH209:ADH213 WWB290:WWB307 WMF290:WMF307 WCJ290:WCJ307 VSN290:VSN307 VIR290:VIR307 UYV290:UYV307 UOZ290:UOZ307 UFD290:UFD307 TVH290:TVH307 TLL290:TLL307 TBP290:TBP307 SRT290:SRT307 SHX290:SHX307 RYB290:RYB307 ROF290:ROF307 REJ290:REJ307 QUN290:QUN307 QKR290:QKR307 QAV290:QAV307 PQZ290:PQZ307 PHD290:PHD307 OXH290:OXH307 ONL290:ONL307 ODP290:ODP307 NTT290:NTT307 NJX290:NJX307 NAB290:NAB307 MQF290:MQF307 MGJ290:MGJ307 LWN290:LWN307 LMR290:LMR307 LCV290:LCV307 KSZ290:KSZ307 KJD290:KJD307 JZH290:JZH307 JPL290:JPL307 JFP290:JFP307 IVT290:IVT307 ILX290:ILX307 ICB290:ICB307 HSF290:HSF307 HIJ290:HIJ307 GYN290:GYN307 GOR290:GOR307 GEV290:GEV307 FUZ290:FUZ307 FLD290:FLD307 FBH290:FBH307 ERL290:ERL307 EHP290:EHP307 DXT290:DXT307 DNX290:DNX307 DEB290:DEB307 CUF290:CUF307 CKJ290:CKJ307 CAN290:CAN307 BQR290:BQR307 BGV290:BGV307 AWZ290:AWZ307 AND290:AND307 ADH290:ADH307 TL290:TL307 JP290:JP307 JP209:JP213 TL209:TL213 WWB209:WWB213 WMF209:WMF213 WCJ209:WCJ213 VSN209:VSN213 VIR209:VIR213 UYV209:UYV213 UOZ209:UOZ213 UFD209:UFD213 TVH209:TVH213 TLL209:TLL213 TBP209:TBP213 SRT209:SRT213 SHX209:SHX213 RYB209:RYB213 ROF209:ROF213 REJ209:REJ213 QUN209:QUN213 QKR209:QKR213 QAV209:QAV213 PQZ209:PQZ213 PHD209:PHD213 OXH209:OXH213 ONL209:ONL213 ODP209:ODP213 NTT209:NTT213 NJX209:NJX213 NAB209:NAB213 MQF209:MQF213 MGJ209:MGJ213 LWN209:LWN213 LMR209:LMR213 LCV209:LCV213 KSZ209:KSZ213 KJD209:KJD213 JZH209:JZH213 JPL209:JPL213 JFP209:JFP213 IVT209:IVT213 ILX209:ILX213 ICB209:ICB213 HSF209:HSF213 P216:P217 P260:P261 P333:P335 P152:P163 P312:P327 P267:P279 P142:P150 P403:P411 P361:P367 P430:P431 P180:P185 P340:P353 P422:P425 P428 P433:P446 P290:P308 P209:P213 P401 P188:P206 P221:P249 P253:P255 WWB188:WWB206 WMF188:WMF206 WCJ188:WCJ206 VSN188:VSN206 VIR188:VIR206 UYV188:UYV206 UOZ188:UOZ206 UFD188:UFD206 TVH188:TVH206 TLL188:TLL206 TBP188:TBP206 SRT188:SRT206 SHX188:SHX206 RYB188:RYB206 ROF188:ROF206 REJ188:REJ206 QUN188:QUN206 QKR188:QKR206 QAV188:QAV206 PQZ188:PQZ206 PHD188:PHD206 OXH188:OXH206 ONL188:ONL206 ODP188:ODP206 NTT188:NTT206 NJX188:NJX206 NAB188:NAB206 MQF188:MQF206 MGJ188:MGJ206 LWN188:LWN206 LMR188:LMR206 LCV188:LCV206 KSZ188:KSZ206 KJD188:KJD206 JZH188:JZH206 JPL188:JPL206 JFP188:JFP206 IVT188:IVT206 ILX188:ILX206 ICB188:ICB206 HSF188:HSF206 HIJ188:HIJ206 GYN188:GYN206 GOR188:GOR206 GEV188:GEV206 FUZ188:FUZ206 FLD188:FLD206 FBH188:FBH206 ERL188:ERL206 EHP188:EHP206 DXT188:DXT206 DNX188:DNX206 DEB188:DEB206 CUF188:CUF206 CKJ188:CKJ206 CAN188:CAN206 BQR188:BQR206 BGV188:BGV206 AWZ188:AWZ206 AND188:AND206 ADH188:ADH206 TL188:TL206 JP188:JP206 JP369:JP375 TL369:TL375 ADH369:ADH375 AND369:AND375 AWZ369:AWZ375 BGV369:BGV375 BQR369:BQR375 CAN369:CAN375 CKJ369:CKJ375 CUF369:CUF375 DEB369:DEB375 DNX369:DNX375 DXT369:DXT375 EHP369:EHP375 ERL369:ERL375 FBH369:FBH375 FLD369:FLD375 FUZ369:FUZ375 GEV369:GEV375 GOR369:GOR375 GYN369:GYN375 HIJ369:HIJ375 HSF369:HSF375 ICB369:ICB375 ILX369:ILX375 IVT369:IVT375 JFP369:JFP375 JPL369:JPL375 JZH369:JZH375 KJD369:KJD375 KSZ369:KSZ375 LCV369:LCV375 LMR369:LMR375 LWN369:LWN375 MGJ369:MGJ375 MQF369:MQF375 NAB369:NAB375 NJX369:NJX375 NTT369:NTT375 ODP369:ODP375 ONL369:ONL375 OXH369:OXH375 PHD369:PHD375 PQZ369:PQZ375 QAV369:QAV375 QKR369:QKR375 QUN369:QUN375 REJ369:REJ375 ROF369:ROF375 RYB369:RYB375 SHX369:SHX375 SRT369:SRT375 TBP369:TBP375 TLL369:TLL375 TVH369:TVH375 UFD369:UFD375 UOZ369:UOZ375 UYV369:UYV375 VIR369:VIR375 VSN369:VSN375 WCJ369:WCJ375 WMF369:WMF375 WWB369:WWB375 P369:P375 P393:P398 WWB393:WWB398 WMF393:WMF398 WCJ393:WCJ398 VSN393:VSN398 VIR393:VIR398 UYV393:UYV398 UOZ393:UOZ398 UFD393:UFD398 TVH393:TVH398 TLL393:TLL398 TBP393:TBP398 SRT393:SRT398 SHX393:SHX398 RYB393:RYB398 ROF393:ROF398 REJ393:REJ398 QUN393:QUN398 QKR393:QKR398 QAV393:QAV398 PQZ393:PQZ398 PHD393:PHD398 OXH393:OXH398 ONL393:ONL398 ODP393:ODP398 NTT393:NTT398 NJX393:NJX398 NAB393:NAB398 MQF393:MQF398 MGJ393:MGJ398 LWN393:LWN398 LMR393:LMR398 LCV393:LCV398 KSZ393:KSZ398 KJD393:KJD398 JZH393:JZH398 JPL393:JPL398 JFP393:JFP398 IVT393:IVT398 ILX393:ILX398 ICB393:ICB398 HSF393:HSF398 HIJ393:HIJ398 GYN393:GYN398 GOR393:GOR398 GEV393:GEV398 FUZ393:FUZ398 FLD393:FLD398 FBH393:FBH398 ERL393:ERL398 EHP393:EHP398 DXT393:DXT398 DNX393:DNX398 DEB393:DEB398 CUF393:CUF398 CKJ393:CKJ398 CAN393:CAN398 BQR393:BQR398 BGV393:BGV398 AWZ393:AWZ398 AND393:AND398 ADH393:ADH398 TL393:TL398 JP393:JP398 P413:P419 WWB401:WWB419 WMF401:WMF419 WCJ401:WCJ419 VSN401:VSN419 VIR401:VIR419 UYV401:UYV419 UOZ401:UOZ419 UFD401:UFD419 TVH401:TVH419 TLL401:TLL419 TBP401:TBP419 SRT401:SRT419 SHX401:SHX419 RYB401:RYB419 ROF401:ROF419 REJ401:REJ419 QUN401:QUN419 QKR401:QKR419 QAV401:QAV419 PQZ401:PQZ419 PHD401:PHD419 OXH401:OXH419 ONL401:ONL419 ODP401:ODP419 NTT401:NTT419 NJX401:NJX419 NAB401:NAB419 MQF401:MQF419 MGJ401:MGJ419 LWN401:LWN419 LMR401:LMR419 LCV401:LCV419 KSZ401:KSZ419 KJD401:KJD419 JZH401:JZH419 JPL401:JPL419 JFP401:JFP419 IVT401:IVT419 ILX401:ILX419 ICB401:ICB419 HSF401:HSF419 HIJ401:HIJ419 GYN401:GYN419 GOR401:GOR419 GEV401:GEV419 FUZ401:FUZ419 FLD401:FLD419 FBH401:FBH419 ERL401:ERL419 EHP401:EHP419 DXT401:DXT419 DNX401:DNX419 DEB401:DEB419 CUF401:CUF419 CKJ401:CKJ419 CAN401:CAN419 BQR401:BQR419 BGV401:BGV419 AWZ401:AWZ419 AND401:AND419 ADH401:ADH419 TL401:TL419 JP401:JP419">
      <formula1>0</formula1>
    </dataValidation>
    <dataValidation operator="greaterThanOrEqual" allowBlank="1" showInputMessage="1" showErrorMessage="1" sqref="P262 P527 P119:P120 P490 P518 P264 P256 P524 P499 P486 P448 P469 P339 P357 P250:P252"/>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PM INVIAS - CGR - CONSOLIDADO</vt:lpstr>
      <vt:lpstr>PLAN MEJORAMIENTO CGR - INVIAS</vt:lpstr>
      <vt:lpstr>'PLAN MEJORAMIENTO CGR - INVIAS'!Área_de_impresión</vt:lpstr>
      <vt:lpstr>'PM INVIAS - CGR - CONSOLIDADO'!Área_de_impresión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Alfonso Artunduaga Bonilla</cp:lastModifiedBy>
  <cp:lastPrinted>2019-04-08T16:18:23Z</cp:lastPrinted>
  <dcterms:created xsi:type="dcterms:W3CDTF">2003-11-14T08:59:56Z</dcterms:created>
  <dcterms:modified xsi:type="dcterms:W3CDTF">2019-07-02T19:18:07Z</dcterms:modified>
</cp:coreProperties>
</file>