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Users\WILLIAM\Desktop\CORTE A 30 DE SEPTIEMBRE DE 2018\PARA PUBLICAR\"/>
    </mc:Choice>
  </mc:AlternateContent>
  <bookViews>
    <workbookView xWindow="0" yWindow="0" windowWidth="20490" windowHeight="7755" tabRatio="906"/>
  </bookViews>
  <sheets>
    <sheet name="PLAN MEJORAMIENTO CGR - INVIAS" sheetId="37" r:id="rId1"/>
  </sheets>
  <definedNames>
    <definedName name="_xlnm._FilterDatabase" localSheetId="0" hidden="1">'PLAN MEJORAMIENTO CGR - INVIAS'!$A$1:$AA$531</definedName>
    <definedName name="_xlnm.Print_Area" localSheetId="0">'PLAN MEJORAMIENTO CGR - INVIAS'!$E$141:$L$404</definedName>
  </definedNames>
  <calcPr calcId="152511"/>
</workbook>
</file>

<file path=xl/calcChain.xml><?xml version="1.0" encoding="utf-8"?>
<calcChain xmlns="http://schemas.openxmlformats.org/spreadsheetml/2006/main">
  <c r="Q15" i="37" l="1"/>
  <c r="Q3" i="37"/>
  <c r="Q4" i="37"/>
  <c r="Q5" i="37"/>
  <c r="Q6" i="37"/>
  <c r="Q7" i="37"/>
  <c r="Q8" i="37"/>
  <c r="Q9" i="37"/>
  <c r="Q10" i="37"/>
  <c r="Q11" i="37"/>
  <c r="Q12" i="37"/>
  <c r="Q13" i="37"/>
  <c r="W15" i="37" l="1"/>
  <c r="U15" i="37" s="1"/>
  <c r="W5" i="37"/>
  <c r="U5" i="37" s="1"/>
  <c r="W7" i="37"/>
  <c r="U7" i="37" s="1"/>
  <c r="W8" i="37"/>
  <c r="U8" i="37" s="1"/>
  <c r="W10" i="37"/>
  <c r="U10" i="37" s="1"/>
  <c r="W13" i="37"/>
  <c r="U13" i="37" s="1"/>
  <c r="W3" i="37"/>
  <c r="U3" i="37" s="1"/>
  <c r="Z4" i="37"/>
  <c r="Z5" i="37" s="1"/>
  <c r="Z6" i="37"/>
  <c r="Z7" i="37" s="1"/>
  <c r="Z9" i="37"/>
  <c r="Z10" i="37" s="1"/>
  <c r="Z11" i="37"/>
  <c r="Z12" i="37"/>
  <c r="Z13" i="37"/>
  <c r="Z14" i="37"/>
  <c r="Z15" i="37" s="1"/>
  <c r="AE9" i="37"/>
  <c r="Y9" i="37" s="1"/>
  <c r="AA9" i="37" s="1"/>
  <c r="AE11" i="37"/>
  <c r="Y11" i="37" s="1"/>
  <c r="AA11" i="37" s="1"/>
  <c r="AE15" i="37"/>
  <c r="Y15" i="37" s="1"/>
  <c r="AD6" i="37"/>
  <c r="AD7" i="37" s="1"/>
  <c r="AD8" i="37" s="1"/>
  <c r="AE8" i="37" s="1"/>
  <c r="Y8" i="37" s="1"/>
  <c r="AD9" i="37"/>
  <c r="AD10" i="37"/>
  <c r="AE10" i="37" s="1"/>
  <c r="Y10" i="37" s="1"/>
  <c r="AD11" i="37"/>
  <c r="AD12" i="37"/>
  <c r="AD13" i="37" s="1"/>
  <c r="AE13" i="37" s="1"/>
  <c r="Y13" i="37" s="1"/>
  <c r="AA13" i="37" s="1"/>
  <c r="AD14" i="37"/>
  <c r="AD15" i="37" s="1"/>
  <c r="AD4" i="37"/>
  <c r="AE4" i="37" s="1"/>
  <c r="Y4" i="37" s="1"/>
  <c r="AA4" i="37" s="1"/>
  <c r="AD2" i="37"/>
  <c r="AD3" i="37" s="1"/>
  <c r="AE3" i="37" s="1"/>
  <c r="Y3" i="37" s="1"/>
  <c r="Z2" i="37"/>
  <c r="Z3" i="37" s="1"/>
  <c r="AA3" i="37" l="1"/>
  <c r="AE7" i="37"/>
  <c r="Y7" i="37" s="1"/>
  <c r="AD5" i="37"/>
  <c r="AE5" i="37" s="1"/>
  <c r="Y5" i="37" s="1"/>
  <c r="AA5" i="37" s="1"/>
  <c r="AE14" i="37"/>
  <c r="Y14" i="37" s="1"/>
  <c r="AE12" i="37"/>
  <c r="Y12" i="37" s="1"/>
  <c r="AA12" i="37" s="1"/>
  <c r="AE6" i="37"/>
  <c r="Y6" i="37" s="1"/>
  <c r="AA10" i="37"/>
  <c r="AA15" i="37"/>
  <c r="AA7" i="37"/>
  <c r="Z8" i="37"/>
  <c r="AA8" i="37" s="1"/>
  <c r="AA14" i="37"/>
  <c r="AA6" i="37"/>
  <c r="M15" i="37" l="1"/>
  <c r="R15" i="37" s="1"/>
  <c r="M13" i="37"/>
  <c r="R13" i="37" s="1"/>
  <c r="M10" i="37"/>
  <c r="R10" i="37" s="1"/>
  <c r="M7" i="37"/>
  <c r="R7" i="37" s="1"/>
  <c r="M8" i="37"/>
  <c r="R8" i="37" s="1"/>
  <c r="M5" i="37"/>
  <c r="R5" i="37" s="1"/>
  <c r="M3" i="37"/>
  <c r="R3" i="37" s="1"/>
  <c r="Q14" i="37" l="1"/>
  <c r="AE2" i="37"/>
  <c r="Y2" i="37" s="1"/>
  <c r="AA2" i="37" s="1"/>
  <c r="Q2" i="37"/>
  <c r="M14" i="37"/>
  <c r="M12" i="37"/>
  <c r="R12" i="37" s="1"/>
  <c r="M11" i="37"/>
  <c r="R11" i="37" s="1"/>
  <c r="M9" i="37"/>
  <c r="R9" i="37" s="1"/>
  <c r="M6" i="37"/>
  <c r="R6" i="37" s="1"/>
  <c r="M4" i="37"/>
  <c r="R4" i="37" s="1"/>
  <c r="M2" i="37"/>
  <c r="R14" i="37" l="1"/>
  <c r="R2" i="37"/>
  <c r="AD18" i="37" l="1"/>
  <c r="AD19" i="37"/>
  <c r="AD20" i="37"/>
  <c r="AD21" i="37"/>
  <c r="AD22" i="37"/>
  <c r="AD23" i="37"/>
  <c r="AD24" i="37"/>
  <c r="AD25" i="37"/>
  <c r="AD26" i="37"/>
  <c r="AD27" i="37"/>
  <c r="AD28" i="37"/>
  <c r="AD29" i="37"/>
  <c r="AD30" i="37"/>
  <c r="AD31" i="37"/>
  <c r="AD32" i="37"/>
  <c r="AD33" i="37"/>
  <c r="AD34" i="37"/>
  <c r="AD35" i="37"/>
  <c r="AD36" i="37"/>
  <c r="AD37" i="37"/>
  <c r="AD38" i="37"/>
  <c r="AD39" i="37"/>
  <c r="AD40" i="37"/>
  <c r="AD41" i="37" s="1"/>
  <c r="AD42" i="37"/>
  <c r="AD43" i="37"/>
  <c r="AD44" i="37" s="1"/>
  <c r="AD45" i="37"/>
  <c r="AD46" i="37" s="1"/>
  <c r="AD47" i="37"/>
  <c r="AD48" i="37"/>
  <c r="AD49" i="37"/>
  <c r="AD50" i="37"/>
  <c r="AD51" i="37"/>
  <c r="AD52" i="37"/>
  <c r="AD53" i="37"/>
  <c r="AD54" i="37"/>
  <c r="AD55" i="37"/>
  <c r="AD56" i="37" s="1"/>
  <c r="AD57" i="37"/>
  <c r="AD58" i="37"/>
  <c r="AD59" i="37"/>
  <c r="AD60" i="37"/>
  <c r="AD61" i="37"/>
  <c r="AD62" i="37"/>
  <c r="AD63" i="37"/>
  <c r="AD64" i="37"/>
  <c r="AD65" i="37"/>
  <c r="AD66" i="37"/>
  <c r="AD67" i="37"/>
  <c r="AD68" i="37"/>
  <c r="AD69" i="37"/>
  <c r="AD70" i="37"/>
  <c r="AD71" i="37"/>
  <c r="AD72" i="37"/>
  <c r="AD73" i="37"/>
  <c r="AD74" i="37"/>
  <c r="AD75" i="37"/>
  <c r="AD76" i="37"/>
  <c r="AD77" i="37"/>
  <c r="AD17" i="37"/>
  <c r="AD16" i="37"/>
  <c r="Z17" i="37"/>
  <c r="Z18" i="37"/>
  <c r="Z19" i="37"/>
  <c r="Z20" i="37"/>
  <c r="Z21" i="37"/>
  <c r="Z22" i="37"/>
  <c r="Z23" i="37"/>
  <c r="Z24" i="37"/>
  <c r="Z25" i="37"/>
  <c r="Z26" i="37"/>
  <c r="Z27" i="37"/>
  <c r="Z28" i="37"/>
  <c r="Z29" i="37"/>
  <c r="Z30" i="37"/>
  <c r="Z31" i="37"/>
  <c r="Z32" i="37"/>
  <c r="Z33" i="37"/>
  <c r="Z34" i="37"/>
  <c r="Z35" i="37"/>
  <c r="Z36" i="37"/>
  <c r="Z37" i="37"/>
  <c r="Z38" i="37"/>
  <c r="Z39" i="37"/>
  <c r="Z40" i="37"/>
  <c r="Z41" i="37" s="1"/>
  <c r="Z42" i="37"/>
  <c r="Z43" i="37"/>
  <c r="Z44" i="37" s="1"/>
  <c r="Z45" i="37"/>
  <c r="Z46" i="37" s="1"/>
  <c r="Z47" i="37"/>
  <c r="Z48" i="37"/>
  <c r="Z49" i="37"/>
  <c r="Z50" i="37"/>
  <c r="Z51" i="37"/>
  <c r="Z52" i="37"/>
  <c r="Z53" i="37"/>
  <c r="Z54" i="37"/>
  <c r="Z55" i="37"/>
  <c r="Z56" i="37" s="1"/>
  <c r="Z57" i="37"/>
  <c r="Z58" i="37"/>
  <c r="Z59" i="37"/>
  <c r="Z60" i="37"/>
  <c r="Z61" i="37"/>
  <c r="Z62" i="37"/>
  <c r="Z63" i="37"/>
  <c r="Z64" i="37"/>
  <c r="Z65" i="37"/>
  <c r="Z66" i="37"/>
  <c r="Z67" i="37"/>
  <c r="Z68" i="37"/>
  <c r="Z69" i="37"/>
  <c r="Z70" i="37"/>
  <c r="Z71" i="37"/>
  <c r="Z72" i="37"/>
  <c r="Z73" i="37"/>
  <c r="Z74" i="37"/>
  <c r="Z75" i="37"/>
  <c r="Z76" i="37"/>
  <c r="Z77" i="37"/>
  <c r="Z16" i="37"/>
  <c r="Q17" i="37" l="1"/>
  <c r="Q18" i="37"/>
  <c r="Q19" i="37"/>
  <c r="Q20" i="37"/>
  <c r="Q21" i="37"/>
  <c r="Q22" i="37"/>
  <c r="Q23" i="37"/>
  <c r="Q24" i="37"/>
  <c r="Q25" i="37"/>
  <c r="Q26" i="37"/>
  <c r="Q27" i="37"/>
  <c r="Q28" i="37"/>
  <c r="Q29" i="37"/>
  <c r="Q30" i="37"/>
  <c r="Q31" i="37"/>
  <c r="Q32" i="37"/>
  <c r="Q33" i="37"/>
  <c r="Q34" i="37"/>
  <c r="Q35" i="37"/>
  <c r="Q36" i="37"/>
  <c r="Q37" i="37"/>
  <c r="Q38" i="37"/>
  <c r="Q39" i="37"/>
  <c r="Q40" i="37"/>
  <c r="Q41" i="37"/>
  <c r="W41" i="37"/>
  <c r="U41" i="37" s="1"/>
  <c r="Q42" i="37"/>
  <c r="Q43" i="37"/>
  <c r="Q44" i="37"/>
  <c r="W44" i="37"/>
  <c r="U44" i="37" s="1"/>
  <c r="Q45" i="37"/>
  <c r="Q46" i="37"/>
  <c r="W46" i="37"/>
  <c r="U46" i="37" s="1"/>
  <c r="Q47" i="37"/>
  <c r="Q48" i="37"/>
  <c r="Q49" i="37"/>
  <c r="Q50" i="37"/>
  <c r="Q51" i="37"/>
  <c r="Q52" i="37"/>
  <c r="Q53" i="37"/>
  <c r="Q54" i="37"/>
  <c r="Q55" i="37"/>
  <c r="Q56" i="37"/>
  <c r="W56" i="37"/>
  <c r="U56" i="37" s="1"/>
  <c r="Q57" i="37"/>
  <c r="Q58" i="37"/>
  <c r="Q59" i="37"/>
  <c r="Q60" i="37"/>
  <c r="Q61" i="37"/>
  <c r="Q62" i="37"/>
  <c r="Q63" i="37"/>
  <c r="Q64" i="37"/>
  <c r="Q65" i="37"/>
  <c r="Q66" i="37"/>
  <c r="Q67" i="37"/>
  <c r="Q68" i="37"/>
  <c r="Q69" i="37"/>
  <c r="Q70" i="37"/>
  <c r="Q71" i="37"/>
  <c r="Q72" i="37"/>
  <c r="Q73" i="37"/>
  <c r="Q74" i="37"/>
  <c r="Q75" i="37"/>
  <c r="Q76" i="37"/>
  <c r="Q77" i="37"/>
  <c r="AE19" i="37"/>
  <c r="Y19" i="37" s="1"/>
  <c r="AA19" i="37" s="1"/>
  <c r="AE20" i="37"/>
  <c r="Y20" i="37" s="1"/>
  <c r="AA20" i="37" s="1"/>
  <c r="AE21" i="37"/>
  <c r="Y21" i="37" s="1"/>
  <c r="AE22" i="37"/>
  <c r="Y22" i="37" s="1"/>
  <c r="AA22" i="37" s="1"/>
  <c r="AE23" i="37"/>
  <c r="Y23" i="37" s="1"/>
  <c r="AA23" i="37" s="1"/>
  <c r="AE24" i="37"/>
  <c r="Y24" i="37" s="1"/>
  <c r="AA24" i="37" s="1"/>
  <c r="AE25" i="37"/>
  <c r="Y25" i="37" s="1"/>
  <c r="AE26" i="37"/>
  <c r="Y26" i="37" s="1"/>
  <c r="AA26" i="37" s="1"/>
  <c r="AE27" i="37"/>
  <c r="Y27" i="37" s="1"/>
  <c r="AA27" i="37" s="1"/>
  <c r="AE28" i="37"/>
  <c r="Y28" i="37" s="1"/>
  <c r="AA28" i="37" s="1"/>
  <c r="AE29" i="37"/>
  <c r="Y29" i="37" s="1"/>
  <c r="AE30" i="37"/>
  <c r="Y30" i="37" s="1"/>
  <c r="AA30" i="37" s="1"/>
  <c r="AE31" i="37"/>
  <c r="Y31" i="37" s="1"/>
  <c r="AA31" i="37" s="1"/>
  <c r="AE32" i="37"/>
  <c r="Y32" i="37" s="1"/>
  <c r="AA32" i="37" s="1"/>
  <c r="AE33" i="37"/>
  <c r="Y33" i="37" s="1"/>
  <c r="AE34" i="37"/>
  <c r="Y34" i="37" s="1"/>
  <c r="AA34" i="37" s="1"/>
  <c r="AE35" i="37"/>
  <c r="Y35" i="37" s="1"/>
  <c r="AA35" i="37" s="1"/>
  <c r="AE36" i="37"/>
  <c r="Y36" i="37" s="1"/>
  <c r="AA36" i="37" s="1"/>
  <c r="AE37" i="37"/>
  <c r="Y37" i="37" s="1"/>
  <c r="AE38" i="37"/>
  <c r="Y38" i="37" s="1"/>
  <c r="AA38" i="37" s="1"/>
  <c r="AE39" i="37"/>
  <c r="Y39" i="37" s="1"/>
  <c r="AA39" i="37" s="1"/>
  <c r="AE40" i="37"/>
  <c r="Y40" i="37" s="1"/>
  <c r="AA40" i="37" s="1"/>
  <c r="AE41" i="37"/>
  <c r="Y41" i="37" s="1"/>
  <c r="AA41" i="37" s="1"/>
  <c r="AE42" i="37"/>
  <c r="Y42" i="37" s="1"/>
  <c r="AA42" i="37" s="1"/>
  <c r="AE43" i="37"/>
  <c r="Y43" i="37" s="1"/>
  <c r="AA43" i="37" s="1"/>
  <c r="AE44" i="37"/>
  <c r="Y44" i="37" s="1"/>
  <c r="AA44" i="37" s="1"/>
  <c r="AE45" i="37"/>
  <c r="Y45" i="37" s="1"/>
  <c r="AA45" i="37" s="1"/>
  <c r="AE46" i="37"/>
  <c r="Y46" i="37" s="1"/>
  <c r="AA46" i="37" s="1"/>
  <c r="AE47" i="37"/>
  <c r="Y47" i="37" s="1"/>
  <c r="AA47" i="37" s="1"/>
  <c r="AE48" i="37"/>
  <c r="Y48" i="37" s="1"/>
  <c r="AA48" i="37" s="1"/>
  <c r="AE49" i="37"/>
  <c r="Y49" i="37" s="1"/>
  <c r="AE50" i="37"/>
  <c r="Y50" i="37" s="1"/>
  <c r="AA50" i="37" s="1"/>
  <c r="AE51" i="37"/>
  <c r="Y51" i="37" s="1"/>
  <c r="AA51" i="37" s="1"/>
  <c r="AE52" i="37"/>
  <c r="Y52" i="37" s="1"/>
  <c r="AA52" i="37" s="1"/>
  <c r="AE53" i="37"/>
  <c r="Y53" i="37" s="1"/>
  <c r="AE54" i="37"/>
  <c r="Y54" i="37" s="1"/>
  <c r="AA54" i="37" s="1"/>
  <c r="AE55" i="37"/>
  <c r="Y55" i="37" s="1"/>
  <c r="AA55" i="37" s="1"/>
  <c r="AE56" i="37"/>
  <c r="Y56" i="37" s="1"/>
  <c r="AA56" i="37" s="1"/>
  <c r="AE57" i="37"/>
  <c r="Y57" i="37" s="1"/>
  <c r="AE58" i="37"/>
  <c r="Y58" i="37" s="1"/>
  <c r="AA58" i="37" s="1"/>
  <c r="AE59" i="37"/>
  <c r="Y59" i="37" s="1"/>
  <c r="AA59" i="37" s="1"/>
  <c r="AE60" i="37"/>
  <c r="Y60" i="37" s="1"/>
  <c r="AA60" i="37" s="1"/>
  <c r="AE61" i="37"/>
  <c r="Y61" i="37" s="1"/>
  <c r="AE62" i="37"/>
  <c r="Y62" i="37" s="1"/>
  <c r="AA62" i="37" s="1"/>
  <c r="AE63" i="37"/>
  <c r="Y63" i="37" s="1"/>
  <c r="AA63" i="37" s="1"/>
  <c r="AE64" i="37"/>
  <c r="Y64" i="37" s="1"/>
  <c r="AA64" i="37" s="1"/>
  <c r="AE65" i="37"/>
  <c r="Y65" i="37" s="1"/>
  <c r="AA65" i="37" s="1"/>
  <c r="AE66" i="37"/>
  <c r="Y66" i="37" s="1"/>
  <c r="AA66" i="37" s="1"/>
  <c r="AE67" i="37"/>
  <c r="Y67" i="37" s="1"/>
  <c r="AA67" i="37" s="1"/>
  <c r="AE68" i="37"/>
  <c r="Y68" i="37" s="1"/>
  <c r="AA68" i="37" s="1"/>
  <c r="AE69" i="37"/>
  <c r="Y69" i="37" s="1"/>
  <c r="AE70" i="37"/>
  <c r="Y70" i="37" s="1"/>
  <c r="AA70" i="37" s="1"/>
  <c r="AE71" i="37"/>
  <c r="Y71" i="37" s="1"/>
  <c r="AA71" i="37" s="1"/>
  <c r="AE72" i="37"/>
  <c r="Y72" i="37" s="1"/>
  <c r="AA72" i="37" s="1"/>
  <c r="AE73" i="37"/>
  <c r="Y73" i="37" s="1"/>
  <c r="AE74" i="37"/>
  <c r="Y74" i="37" s="1"/>
  <c r="AA74" i="37" s="1"/>
  <c r="AE75" i="37"/>
  <c r="Y75" i="37" s="1"/>
  <c r="AA75" i="37" s="1"/>
  <c r="AE76" i="37"/>
  <c r="Y76" i="37" s="1"/>
  <c r="AA76" i="37" s="1"/>
  <c r="AE77" i="37"/>
  <c r="Y77" i="37" s="1"/>
  <c r="AE18" i="37"/>
  <c r="Y18" i="37" s="1"/>
  <c r="AA18" i="37" s="1"/>
  <c r="AE17" i="37"/>
  <c r="Y17" i="37" s="1"/>
  <c r="AA17" i="37" s="1"/>
  <c r="AE16" i="37"/>
  <c r="Y16" i="37" s="1"/>
  <c r="AA77" i="37" l="1"/>
  <c r="AA73" i="37"/>
  <c r="AA49" i="37"/>
  <c r="AA33" i="37"/>
  <c r="AA61" i="37"/>
  <c r="AA69" i="37"/>
  <c r="AA57" i="37"/>
  <c r="AA53" i="37"/>
  <c r="AA37" i="37"/>
  <c r="AA29" i="37"/>
  <c r="AA21" i="37"/>
  <c r="AA25" i="37"/>
  <c r="AA16" i="37"/>
  <c r="Q16" i="37"/>
  <c r="M77" i="37" l="1"/>
  <c r="R77" i="37" s="1"/>
  <c r="M76" i="37"/>
  <c r="R76" i="37" s="1"/>
  <c r="M75" i="37"/>
  <c r="R75" i="37" s="1"/>
  <c r="M74" i="37"/>
  <c r="R74" i="37" s="1"/>
  <c r="M73" i="37"/>
  <c r="R73" i="37" s="1"/>
  <c r="M72" i="37"/>
  <c r="R72" i="37" s="1"/>
  <c r="M71" i="37"/>
  <c r="R71" i="37" s="1"/>
  <c r="M70" i="37"/>
  <c r="R70" i="37" s="1"/>
  <c r="M69" i="37"/>
  <c r="R69" i="37" s="1"/>
  <c r="M68" i="37"/>
  <c r="R68" i="37" s="1"/>
  <c r="M67" i="37"/>
  <c r="R67" i="37" s="1"/>
  <c r="M66" i="37"/>
  <c r="R66" i="37" s="1"/>
  <c r="M65" i="37"/>
  <c r="R65" i="37" s="1"/>
  <c r="M64" i="37"/>
  <c r="R64" i="37" s="1"/>
  <c r="M63" i="37"/>
  <c r="R63" i="37" s="1"/>
  <c r="M62" i="37"/>
  <c r="R62" i="37" s="1"/>
  <c r="M61" i="37"/>
  <c r="R61" i="37" s="1"/>
  <c r="M60" i="37"/>
  <c r="R60" i="37" s="1"/>
  <c r="M59" i="37"/>
  <c r="R59" i="37" s="1"/>
  <c r="M58" i="37"/>
  <c r="R58" i="37" s="1"/>
  <c r="M57" i="37"/>
  <c r="R57" i="37" s="1"/>
  <c r="M56" i="37"/>
  <c r="R56" i="37" s="1"/>
  <c r="M55" i="37"/>
  <c r="R55" i="37" s="1"/>
  <c r="M54" i="37"/>
  <c r="R54" i="37" s="1"/>
  <c r="M53" i="37"/>
  <c r="R53" i="37" s="1"/>
  <c r="M52" i="37"/>
  <c r="R52" i="37" s="1"/>
  <c r="M51" i="37"/>
  <c r="R51" i="37" s="1"/>
  <c r="M50" i="37"/>
  <c r="R50" i="37" s="1"/>
  <c r="M49" i="37"/>
  <c r="R49" i="37" s="1"/>
  <c r="M48" i="37"/>
  <c r="R48" i="37" s="1"/>
  <c r="M47" i="37"/>
  <c r="R47" i="37" s="1"/>
  <c r="M46" i="37"/>
  <c r="R46" i="37" s="1"/>
  <c r="M45" i="37"/>
  <c r="R45" i="37" s="1"/>
  <c r="M44" i="37"/>
  <c r="R44" i="37" s="1"/>
  <c r="M43" i="37"/>
  <c r="R43" i="37" s="1"/>
  <c r="M42" i="37"/>
  <c r="R42" i="37" s="1"/>
  <c r="M41" i="37"/>
  <c r="R41" i="37" s="1"/>
  <c r="M40" i="37"/>
  <c r="R40" i="37" s="1"/>
  <c r="M39" i="37"/>
  <c r="R39" i="37" s="1"/>
  <c r="M38" i="37"/>
  <c r="R38" i="37" s="1"/>
  <c r="M37" i="37"/>
  <c r="R37" i="37" s="1"/>
  <c r="M36" i="37"/>
  <c r="R36" i="37" s="1"/>
  <c r="M35" i="37"/>
  <c r="R35" i="37" s="1"/>
  <c r="M34" i="37"/>
  <c r="R34" i="37" s="1"/>
  <c r="M33" i="37"/>
  <c r="R33" i="37" s="1"/>
  <c r="M32" i="37"/>
  <c r="R32" i="37" s="1"/>
  <c r="M31" i="37"/>
  <c r="R31" i="37" s="1"/>
  <c r="M30" i="37"/>
  <c r="R30" i="37" s="1"/>
  <c r="M29" i="37"/>
  <c r="R29" i="37" s="1"/>
  <c r="M28" i="37"/>
  <c r="R28" i="37" s="1"/>
  <c r="M27" i="37"/>
  <c r="R27" i="37" s="1"/>
  <c r="M26" i="37"/>
  <c r="R26" i="37" s="1"/>
  <c r="M25" i="37"/>
  <c r="R25" i="37" s="1"/>
  <c r="M24" i="37"/>
  <c r="R24" i="37" s="1"/>
  <c r="M23" i="37"/>
  <c r="R23" i="37" s="1"/>
  <c r="M22" i="37"/>
  <c r="R22" i="37" s="1"/>
  <c r="M21" i="37"/>
  <c r="R21" i="37" s="1"/>
  <c r="M20" i="37"/>
  <c r="R20" i="37" s="1"/>
  <c r="M19" i="37"/>
  <c r="R19" i="37" s="1"/>
  <c r="M18" i="37"/>
  <c r="R18" i="37" s="1"/>
  <c r="M17" i="37"/>
  <c r="R17" i="37" s="1"/>
  <c r="M16" i="37"/>
  <c r="R16" i="37" l="1"/>
  <c r="W529" i="37" l="1"/>
  <c r="U529" i="37" s="1"/>
  <c r="Q529" i="37"/>
  <c r="M529" i="37"/>
  <c r="AD528" i="37"/>
  <c r="AD529" i="37" s="1"/>
  <c r="AE529" i="37" s="1"/>
  <c r="Z528" i="37"/>
  <c r="AA528" i="37" s="1"/>
  <c r="Q528" i="37"/>
  <c r="V528" i="37" s="1"/>
  <c r="AB528" i="37" s="1"/>
  <c r="M528" i="37"/>
  <c r="AD527" i="37"/>
  <c r="AE527" i="37" s="1"/>
  <c r="Z527" i="37"/>
  <c r="AA527" i="37" s="1"/>
  <c r="Q527" i="37"/>
  <c r="M527" i="37"/>
  <c r="AD526" i="37"/>
  <c r="AE526" i="37" s="1"/>
  <c r="Z526" i="37"/>
  <c r="AA526" i="37" s="1"/>
  <c r="Q526" i="37"/>
  <c r="M526" i="37"/>
  <c r="AD525" i="37"/>
  <c r="AE525" i="37" s="1"/>
  <c r="Z525" i="37"/>
  <c r="AA525" i="37" s="1"/>
  <c r="Q525" i="37"/>
  <c r="M525" i="37"/>
  <c r="AD524" i="37"/>
  <c r="AE524" i="37" s="1"/>
  <c r="Z524" i="37"/>
  <c r="AA524" i="37" s="1"/>
  <c r="Q524" i="37"/>
  <c r="M524" i="37"/>
  <c r="AD523" i="37"/>
  <c r="AE523" i="37" s="1"/>
  <c r="Z523" i="37"/>
  <c r="AA523" i="37" s="1"/>
  <c r="Q523" i="37"/>
  <c r="V523" i="37" s="1"/>
  <c r="AB523" i="37" s="1"/>
  <c r="M523" i="37"/>
  <c r="W522" i="37"/>
  <c r="U522" i="37" s="1"/>
  <c r="Q522" i="37"/>
  <c r="M522" i="37"/>
  <c r="AD521" i="37"/>
  <c r="AD522" i="37" s="1"/>
  <c r="AE522" i="37" s="1"/>
  <c r="Z521" i="37"/>
  <c r="Z522" i="37" s="1"/>
  <c r="AA522" i="37" s="1"/>
  <c r="Q521" i="37"/>
  <c r="M521" i="37"/>
  <c r="AD520" i="37"/>
  <c r="AE520" i="37" s="1"/>
  <c r="Z520" i="37"/>
  <c r="AA520" i="37" s="1"/>
  <c r="Q520" i="37"/>
  <c r="M520" i="37"/>
  <c r="AD519" i="37"/>
  <c r="AE519" i="37" s="1"/>
  <c r="Z519" i="37"/>
  <c r="AA519" i="37" s="1"/>
  <c r="Q519" i="37"/>
  <c r="M519" i="37"/>
  <c r="AD518" i="37"/>
  <c r="AE518" i="37" s="1"/>
  <c r="Z518" i="37"/>
  <c r="AA518" i="37" s="1"/>
  <c r="Q518" i="37"/>
  <c r="M518" i="37"/>
  <c r="AD517" i="37"/>
  <c r="AE517" i="37" s="1"/>
  <c r="Z517" i="37"/>
  <c r="Q517" i="37"/>
  <c r="V517" i="37" s="1"/>
  <c r="AB517" i="37" s="1"/>
  <c r="M517" i="37"/>
  <c r="AD516" i="37"/>
  <c r="AE516" i="37" s="1"/>
  <c r="Z516" i="37"/>
  <c r="AA516" i="37" s="1"/>
  <c r="Q516" i="37"/>
  <c r="M516" i="37"/>
  <c r="AD515" i="37"/>
  <c r="AE515" i="37" s="1"/>
  <c r="Z515" i="37"/>
  <c r="AA515" i="37" s="1"/>
  <c r="Q515" i="37"/>
  <c r="M515" i="37"/>
  <c r="AD514" i="37"/>
  <c r="AE514" i="37" s="1"/>
  <c r="Z514" i="37"/>
  <c r="AA514" i="37" s="1"/>
  <c r="Q514" i="37"/>
  <c r="V514" i="37" s="1"/>
  <c r="AB514" i="37" s="1"/>
  <c r="M514" i="37"/>
  <c r="AD513" i="37"/>
  <c r="AE513" i="37" s="1"/>
  <c r="Z513" i="37"/>
  <c r="AA513" i="37" s="1"/>
  <c r="Q513" i="37"/>
  <c r="R513" i="37" s="1"/>
  <c r="AD512" i="37"/>
  <c r="AE512" i="37" s="1"/>
  <c r="Z512" i="37"/>
  <c r="AA512" i="37" s="1"/>
  <c r="Q512" i="37"/>
  <c r="M512" i="37"/>
  <c r="W511" i="37"/>
  <c r="U511" i="37" s="1"/>
  <c r="Q511" i="37"/>
  <c r="M511" i="37"/>
  <c r="AD510" i="37"/>
  <c r="AD511" i="37" s="1"/>
  <c r="AE511" i="37" s="1"/>
  <c r="Z510" i="37"/>
  <c r="Q510" i="37"/>
  <c r="M510" i="37"/>
  <c r="AD509" i="37"/>
  <c r="AE509" i="37" s="1"/>
  <c r="Z509" i="37"/>
  <c r="AA509" i="37" s="1"/>
  <c r="Q509" i="37"/>
  <c r="M509" i="37"/>
  <c r="AD508" i="37"/>
  <c r="AE508" i="37" s="1"/>
  <c r="Z508" i="37"/>
  <c r="AA508" i="37" s="1"/>
  <c r="Q508" i="37"/>
  <c r="M508" i="37"/>
  <c r="AD507" i="37"/>
  <c r="AE507" i="37" s="1"/>
  <c r="Z507" i="37"/>
  <c r="AA507" i="37" s="1"/>
  <c r="Q507" i="37"/>
  <c r="M507" i="37"/>
  <c r="AD506" i="37"/>
  <c r="AE506" i="37" s="1"/>
  <c r="Z506" i="37"/>
  <c r="AA506" i="37" s="1"/>
  <c r="Q506" i="37"/>
  <c r="V506" i="37" s="1"/>
  <c r="AB506" i="37" s="1"/>
  <c r="M506" i="37"/>
  <c r="AD505" i="37"/>
  <c r="AE505" i="37" s="1"/>
  <c r="Z505" i="37"/>
  <c r="AA505" i="37" s="1"/>
  <c r="Q505" i="37"/>
  <c r="M505" i="37"/>
  <c r="AD504" i="37"/>
  <c r="AE504" i="37" s="1"/>
  <c r="Z504" i="37"/>
  <c r="AA504" i="37" s="1"/>
  <c r="Q504" i="37"/>
  <c r="M504" i="37"/>
  <c r="AD503" i="37"/>
  <c r="AE503" i="37" s="1"/>
  <c r="Z503" i="37"/>
  <c r="AA503" i="37" s="1"/>
  <c r="Q503" i="37"/>
  <c r="M503" i="37"/>
  <c r="AD502" i="37"/>
  <c r="AE502" i="37" s="1"/>
  <c r="Z502" i="37"/>
  <c r="Q502" i="37"/>
  <c r="V502" i="37" s="1"/>
  <c r="AB502" i="37" s="1"/>
  <c r="M502" i="37"/>
  <c r="AD501" i="37"/>
  <c r="AE501" i="37" s="1"/>
  <c r="Z501" i="37"/>
  <c r="AA501" i="37" s="1"/>
  <c r="Q501" i="37"/>
  <c r="M501" i="37"/>
  <c r="AD500" i="37"/>
  <c r="AE500" i="37" s="1"/>
  <c r="Z500" i="37"/>
  <c r="AA500" i="37" s="1"/>
  <c r="Q500" i="37"/>
  <c r="M500" i="37"/>
  <c r="AD499" i="37"/>
  <c r="AE499" i="37" s="1"/>
  <c r="Z499" i="37"/>
  <c r="Q499" i="37"/>
  <c r="M499" i="37"/>
  <c r="AD498" i="37"/>
  <c r="AE498" i="37" s="1"/>
  <c r="Z498" i="37"/>
  <c r="AA498" i="37" s="1"/>
  <c r="Q498" i="37"/>
  <c r="M498" i="37"/>
  <c r="AD497" i="37"/>
  <c r="AE497" i="37" s="1"/>
  <c r="Z497" i="37"/>
  <c r="AA497" i="37" s="1"/>
  <c r="Q497" i="37"/>
  <c r="M497" i="37"/>
  <c r="AD496" i="37"/>
  <c r="AE496" i="37" s="1"/>
  <c r="Z496" i="37"/>
  <c r="AA496" i="37" s="1"/>
  <c r="Q496" i="37"/>
  <c r="M496" i="37"/>
  <c r="AD495" i="37"/>
  <c r="AE495" i="37" s="1"/>
  <c r="Z495" i="37"/>
  <c r="AA495" i="37" s="1"/>
  <c r="Q495" i="37"/>
  <c r="M495" i="37"/>
  <c r="W494" i="37"/>
  <c r="U494" i="37" s="1"/>
  <c r="Q494" i="37"/>
  <c r="M494" i="37"/>
  <c r="AD493" i="37"/>
  <c r="Z493" i="37"/>
  <c r="AA493" i="37" s="1"/>
  <c r="Q493" i="37"/>
  <c r="M493" i="37"/>
  <c r="AD492" i="37"/>
  <c r="AE492" i="37" s="1"/>
  <c r="Z492" i="37"/>
  <c r="AA492" i="37" s="1"/>
  <c r="Q492" i="37"/>
  <c r="V492" i="37" s="1"/>
  <c r="AB492" i="37" s="1"/>
  <c r="M492" i="37"/>
  <c r="AD491" i="37"/>
  <c r="AE491" i="37" s="1"/>
  <c r="Z491" i="37"/>
  <c r="AA491" i="37" s="1"/>
  <c r="Q491" i="37"/>
  <c r="M491" i="37"/>
  <c r="AD490" i="37"/>
  <c r="AE490" i="37" s="1"/>
  <c r="Z490" i="37"/>
  <c r="AA490" i="37" s="1"/>
  <c r="Q490" i="37"/>
  <c r="M490" i="37"/>
  <c r="W489" i="37"/>
  <c r="U489" i="37" s="1"/>
  <c r="Q489" i="37"/>
  <c r="M489" i="37"/>
  <c r="AD488" i="37"/>
  <c r="Z488" i="37"/>
  <c r="AA488" i="37" s="1"/>
  <c r="Q488" i="37"/>
  <c r="M488" i="37"/>
  <c r="AD487" i="37"/>
  <c r="AE487" i="37" s="1"/>
  <c r="Z487" i="37"/>
  <c r="AA487" i="37" s="1"/>
  <c r="Q487" i="37"/>
  <c r="M487" i="37"/>
  <c r="AD486" i="37"/>
  <c r="AE486" i="37" s="1"/>
  <c r="Z486" i="37"/>
  <c r="AA486" i="37" s="1"/>
  <c r="Q486" i="37"/>
  <c r="V486" i="37" s="1"/>
  <c r="AB486" i="37" s="1"/>
  <c r="M486" i="37"/>
  <c r="W485" i="37"/>
  <c r="U485" i="37" s="1"/>
  <c r="Q485" i="37"/>
  <c r="M485" i="37"/>
  <c r="AD484" i="37"/>
  <c r="AD485" i="37" s="1"/>
  <c r="AE485" i="37" s="1"/>
  <c r="Z484" i="37"/>
  <c r="Z485" i="37" s="1"/>
  <c r="AA485" i="37" s="1"/>
  <c r="Q484" i="37"/>
  <c r="M484" i="37"/>
  <c r="AD483" i="37"/>
  <c r="AE483" i="37" s="1"/>
  <c r="Z483" i="37"/>
  <c r="AA483" i="37" s="1"/>
  <c r="Q483" i="37"/>
  <c r="M483" i="37"/>
  <c r="AD482" i="37"/>
  <c r="AE482" i="37" s="1"/>
  <c r="Z482" i="37"/>
  <c r="AA482" i="37" s="1"/>
  <c r="Q482" i="37"/>
  <c r="M482" i="37"/>
  <c r="AD481" i="37"/>
  <c r="AE481" i="37" s="1"/>
  <c r="Z481" i="37"/>
  <c r="AA481" i="37" s="1"/>
  <c r="Q481" i="37"/>
  <c r="M481" i="37"/>
  <c r="W480" i="37"/>
  <c r="U480" i="37" s="1"/>
  <c r="Q480" i="37"/>
  <c r="M480" i="37"/>
  <c r="Q479" i="37"/>
  <c r="M479" i="37"/>
  <c r="AD478" i="37"/>
  <c r="AD479" i="37" s="1"/>
  <c r="AE479" i="37" s="1"/>
  <c r="Z478" i="37"/>
  <c r="Q478" i="37"/>
  <c r="M478" i="37"/>
  <c r="AD477" i="37"/>
  <c r="AE477" i="37" s="1"/>
  <c r="Z477" i="37"/>
  <c r="AA477" i="37" s="1"/>
  <c r="Q477" i="37"/>
  <c r="M477" i="37"/>
  <c r="AD476" i="37"/>
  <c r="AE476" i="37" s="1"/>
  <c r="Z476" i="37"/>
  <c r="AA476" i="37" s="1"/>
  <c r="Q476" i="37"/>
  <c r="M476" i="37"/>
  <c r="AD475" i="37"/>
  <c r="AE475" i="37" s="1"/>
  <c r="Z475" i="37"/>
  <c r="AA475" i="37" s="1"/>
  <c r="Q475" i="37"/>
  <c r="M475" i="37"/>
  <c r="AD474" i="37"/>
  <c r="AE474" i="37" s="1"/>
  <c r="Z474" i="37"/>
  <c r="AA474" i="37" s="1"/>
  <c r="Q474" i="37"/>
  <c r="M474" i="37"/>
  <c r="AD473" i="37"/>
  <c r="AE473" i="37" s="1"/>
  <c r="Z473" i="37"/>
  <c r="AA473" i="37" s="1"/>
  <c r="Q473" i="37"/>
  <c r="M473" i="37"/>
  <c r="AD472" i="37"/>
  <c r="AE472" i="37" s="1"/>
  <c r="Z472" i="37"/>
  <c r="Q472" i="37"/>
  <c r="V472" i="37" s="1"/>
  <c r="AB472" i="37" s="1"/>
  <c r="M472" i="37"/>
  <c r="AD471" i="37"/>
  <c r="AE471" i="37" s="1"/>
  <c r="Z471" i="37"/>
  <c r="AA471" i="37" s="1"/>
  <c r="Q471" i="37"/>
  <c r="M471" i="37"/>
  <c r="Q470" i="37"/>
  <c r="M470" i="37"/>
  <c r="AD469" i="37"/>
  <c r="Z469" i="37"/>
  <c r="Z470" i="37" s="1"/>
  <c r="AA470" i="37" s="1"/>
  <c r="Q469" i="37"/>
  <c r="M469" i="37"/>
  <c r="W468" i="37"/>
  <c r="U468" i="37" s="1"/>
  <c r="Q468" i="37"/>
  <c r="M468" i="37"/>
  <c r="AD467" i="37"/>
  <c r="Z467" i="37"/>
  <c r="Q467" i="37"/>
  <c r="V467" i="37" s="1"/>
  <c r="AB467" i="37" s="1"/>
  <c r="M467" i="37"/>
  <c r="AD466" i="37"/>
  <c r="AE466" i="37" s="1"/>
  <c r="Z466" i="37"/>
  <c r="AA466" i="37" s="1"/>
  <c r="Q466" i="37"/>
  <c r="M466" i="37"/>
  <c r="AD465" i="37"/>
  <c r="AE465" i="37" s="1"/>
  <c r="Z465" i="37"/>
  <c r="AA465" i="37" s="1"/>
  <c r="Q465" i="37"/>
  <c r="M465" i="37"/>
  <c r="AD464" i="37"/>
  <c r="AE464" i="37" s="1"/>
  <c r="Z464" i="37"/>
  <c r="AA464" i="37" s="1"/>
  <c r="Q464" i="37"/>
  <c r="M464" i="37"/>
  <c r="AD463" i="37"/>
  <c r="AE463" i="37" s="1"/>
  <c r="Z463" i="37"/>
  <c r="Q463" i="37"/>
  <c r="V463" i="37" s="1"/>
  <c r="AB463" i="37" s="1"/>
  <c r="M463" i="37"/>
  <c r="AD462" i="37"/>
  <c r="AE462" i="37" s="1"/>
  <c r="Z462" i="37"/>
  <c r="AA462" i="37" s="1"/>
  <c r="Q462" i="37"/>
  <c r="V462" i="37" s="1"/>
  <c r="AB462" i="37" s="1"/>
  <c r="M462" i="37"/>
  <c r="AD461" i="37"/>
  <c r="AE461" i="37" s="1"/>
  <c r="Z461" i="37"/>
  <c r="AA461" i="37" s="1"/>
  <c r="Q461" i="37"/>
  <c r="M461" i="37"/>
  <c r="AD460" i="37"/>
  <c r="AE460" i="37" s="1"/>
  <c r="Z460" i="37"/>
  <c r="AA460" i="37" s="1"/>
  <c r="Q460" i="37"/>
  <c r="M460" i="37"/>
  <c r="AD459" i="37"/>
  <c r="AE459" i="37" s="1"/>
  <c r="Z459" i="37"/>
  <c r="AA459" i="37" s="1"/>
  <c r="Q459" i="37"/>
  <c r="M459" i="37"/>
  <c r="AD458" i="37"/>
  <c r="AE458" i="37" s="1"/>
  <c r="Z458" i="37"/>
  <c r="AA458" i="37" s="1"/>
  <c r="Q458" i="37"/>
  <c r="M458" i="37"/>
  <c r="AD457" i="37"/>
  <c r="AE457" i="37" s="1"/>
  <c r="Z457" i="37"/>
  <c r="AA457" i="37" s="1"/>
  <c r="Q457" i="37"/>
  <c r="M457" i="37"/>
  <c r="AD456" i="37"/>
  <c r="AE456" i="37" s="1"/>
  <c r="Z456" i="37"/>
  <c r="AA456" i="37" s="1"/>
  <c r="Q456" i="37"/>
  <c r="M456" i="37"/>
  <c r="AD455" i="37"/>
  <c r="AE455" i="37" s="1"/>
  <c r="Z455" i="37"/>
  <c r="AA455" i="37" s="1"/>
  <c r="Q455" i="37"/>
  <c r="M455" i="37"/>
  <c r="AD454" i="37"/>
  <c r="AE454" i="37" s="1"/>
  <c r="Z454" i="37"/>
  <c r="AA454" i="37" s="1"/>
  <c r="Q454" i="37"/>
  <c r="M454" i="37"/>
  <c r="AD453" i="37"/>
  <c r="AE453" i="37" s="1"/>
  <c r="Z453" i="37"/>
  <c r="AA453" i="37" s="1"/>
  <c r="Q453" i="37"/>
  <c r="M453" i="37"/>
  <c r="AD452" i="37"/>
  <c r="AE452" i="37" s="1"/>
  <c r="Z452" i="37"/>
  <c r="AA452" i="37" s="1"/>
  <c r="Q452" i="37"/>
  <c r="M452" i="37"/>
  <c r="AD451" i="37"/>
  <c r="AE451" i="37" s="1"/>
  <c r="Z451" i="37"/>
  <c r="AA451" i="37" s="1"/>
  <c r="Q451" i="37"/>
  <c r="M451" i="37"/>
  <c r="AD450" i="37"/>
  <c r="AE450" i="37" s="1"/>
  <c r="Z450" i="37"/>
  <c r="AA450" i="37" s="1"/>
  <c r="Q450" i="37"/>
  <c r="M450" i="37"/>
  <c r="AD449" i="37"/>
  <c r="AE449" i="37" s="1"/>
  <c r="Z449" i="37"/>
  <c r="AA449" i="37" s="1"/>
  <c r="Q449" i="37"/>
  <c r="M449" i="37"/>
  <c r="AD448" i="37"/>
  <c r="AE448" i="37" s="1"/>
  <c r="Z448" i="37"/>
  <c r="AA448" i="37" s="1"/>
  <c r="Q448" i="37"/>
  <c r="V448" i="37" s="1"/>
  <c r="AB448" i="37" s="1"/>
  <c r="M448" i="37"/>
  <c r="AD447" i="37"/>
  <c r="AE447" i="37" s="1"/>
  <c r="Z447" i="37"/>
  <c r="AA447" i="37" s="1"/>
  <c r="Q447" i="37"/>
  <c r="M447" i="37"/>
  <c r="AD446" i="37"/>
  <c r="AE446" i="37" s="1"/>
  <c r="Z446" i="37"/>
  <c r="AA446" i="37" s="1"/>
  <c r="Q446" i="37"/>
  <c r="M446" i="37"/>
  <c r="AD445" i="37"/>
  <c r="AE445" i="37" s="1"/>
  <c r="Z445" i="37"/>
  <c r="AA445" i="37" s="1"/>
  <c r="Q445" i="37"/>
  <c r="M445" i="37"/>
  <c r="AD444" i="37"/>
  <c r="AE444" i="37" s="1"/>
  <c r="Z444" i="37"/>
  <c r="AA444" i="37" s="1"/>
  <c r="Q444" i="37"/>
  <c r="V444" i="37" s="1"/>
  <c r="AB444" i="37" s="1"/>
  <c r="M444" i="37"/>
  <c r="AD443" i="37"/>
  <c r="AE443" i="37" s="1"/>
  <c r="Z443" i="37"/>
  <c r="AA443" i="37" s="1"/>
  <c r="Q443" i="37"/>
  <c r="M443" i="37"/>
  <c r="AD442" i="37"/>
  <c r="AE442" i="37" s="1"/>
  <c r="Z442" i="37"/>
  <c r="AA442" i="37" s="1"/>
  <c r="Q442" i="37"/>
  <c r="M442" i="37"/>
  <c r="AD441" i="37"/>
  <c r="AE441" i="37" s="1"/>
  <c r="Z441" i="37"/>
  <c r="AA441" i="37" s="1"/>
  <c r="Q441" i="37"/>
  <c r="M441" i="37"/>
  <c r="AD440" i="37"/>
  <c r="AE440" i="37" s="1"/>
  <c r="Z440" i="37"/>
  <c r="AA440" i="37" s="1"/>
  <c r="Q440" i="37"/>
  <c r="M440" i="37"/>
  <c r="AD439" i="37"/>
  <c r="AE439" i="37" s="1"/>
  <c r="Z439" i="37"/>
  <c r="AA439" i="37" s="1"/>
  <c r="Q439" i="37"/>
  <c r="M439" i="37"/>
  <c r="AD438" i="37"/>
  <c r="AE438" i="37" s="1"/>
  <c r="Z438" i="37"/>
  <c r="AA438" i="37" s="1"/>
  <c r="Q438" i="37"/>
  <c r="M438" i="37"/>
  <c r="AD437" i="37"/>
  <c r="AE437" i="37" s="1"/>
  <c r="Z437" i="37"/>
  <c r="AA437" i="37" s="1"/>
  <c r="Q437" i="37"/>
  <c r="M437" i="37"/>
  <c r="AD436" i="37"/>
  <c r="AE436" i="37" s="1"/>
  <c r="Z436" i="37"/>
  <c r="AA436" i="37" s="1"/>
  <c r="Q436" i="37"/>
  <c r="M436" i="37"/>
  <c r="AD435" i="37"/>
  <c r="AE435" i="37" s="1"/>
  <c r="Z435" i="37"/>
  <c r="AA435" i="37" s="1"/>
  <c r="Q435" i="37"/>
  <c r="M435" i="37"/>
  <c r="AD434" i="37"/>
  <c r="AE434" i="37" s="1"/>
  <c r="Z434" i="37"/>
  <c r="AA434" i="37" s="1"/>
  <c r="Q434" i="37"/>
  <c r="M434" i="37"/>
  <c r="AD433" i="37"/>
  <c r="AE433" i="37" s="1"/>
  <c r="Z433" i="37"/>
  <c r="AA433" i="37" s="1"/>
  <c r="Q433" i="37"/>
  <c r="M433" i="37"/>
  <c r="AD432" i="37"/>
  <c r="AE432" i="37" s="1"/>
  <c r="Z432" i="37"/>
  <c r="AA432" i="37" s="1"/>
  <c r="Q432" i="37"/>
  <c r="M432" i="37"/>
  <c r="AD431" i="37"/>
  <c r="AE431" i="37" s="1"/>
  <c r="Z431" i="37"/>
  <c r="AA431" i="37" s="1"/>
  <c r="Q431" i="37"/>
  <c r="M431" i="37"/>
  <c r="AD430" i="37"/>
  <c r="AE430" i="37" s="1"/>
  <c r="Z430" i="37"/>
  <c r="AA430" i="37" s="1"/>
  <c r="Q430" i="37"/>
  <c r="M430" i="37"/>
  <c r="AD429" i="37"/>
  <c r="AE429" i="37" s="1"/>
  <c r="Z429" i="37"/>
  <c r="AA429" i="37" s="1"/>
  <c r="Q429" i="37"/>
  <c r="M429" i="37"/>
  <c r="AD428" i="37"/>
  <c r="AE428" i="37" s="1"/>
  <c r="Z428" i="37"/>
  <c r="AA428" i="37" s="1"/>
  <c r="Q428" i="37"/>
  <c r="M428" i="37"/>
  <c r="AD427" i="37"/>
  <c r="AE427" i="37" s="1"/>
  <c r="Z427" i="37"/>
  <c r="AA427" i="37" s="1"/>
  <c r="Q427" i="37"/>
  <c r="M427" i="37"/>
  <c r="AD426" i="37"/>
  <c r="AE426" i="37" s="1"/>
  <c r="Z426" i="37"/>
  <c r="AA426" i="37" s="1"/>
  <c r="Q426" i="37"/>
  <c r="M426" i="37"/>
  <c r="AD425" i="37"/>
  <c r="AE425" i="37" s="1"/>
  <c r="Z425" i="37"/>
  <c r="AA425" i="37" s="1"/>
  <c r="Q425" i="37"/>
  <c r="M425" i="37"/>
  <c r="AD424" i="37"/>
  <c r="AE424" i="37" s="1"/>
  <c r="Z424" i="37"/>
  <c r="AA424" i="37" s="1"/>
  <c r="Q424" i="37"/>
  <c r="M424" i="37"/>
  <c r="AD423" i="37"/>
  <c r="AE423" i="37" s="1"/>
  <c r="Z423" i="37"/>
  <c r="AA423" i="37" s="1"/>
  <c r="Q423" i="37"/>
  <c r="M423" i="37"/>
  <c r="AD422" i="37"/>
  <c r="AE422" i="37" s="1"/>
  <c r="Z422" i="37"/>
  <c r="AA422" i="37" s="1"/>
  <c r="Q422" i="37"/>
  <c r="M422" i="37"/>
  <c r="AD421" i="37"/>
  <c r="AE421" i="37" s="1"/>
  <c r="Z421" i="37"/>
  <c r="AA421" i="37" s="1"/>
  <c r="Q421" i="37"/>
  <c r="M421" i="37"/>
  <c r="AD420" i="37"/>
  <c r="AE420" i="37" s="1"/>
  <c r="Z420" i="37"/>
  <c r="AA420" i="37" s="1"/>
  <c r="Q420" i="37"/>
  <c r="M420" i="37"/>
  <c r="AD419" i="37"/>
  <c r="AE419" i="37" s="1"/>
  <c r="Z419" i="37"/>
  <c r="AA419" i="37" s="1"/>
  <c r="Q419" i="37"/>
  <c r="M419" i="37"/>
  <c r="AD418" i="37"/>
  <c r="AE418" i="37" s="1"/>
  <c r="Z418" i="37"/>
  <c r="AA418" i="37" s="1"/>
  <c r="Q418" i="37"/>
  <c r="M418" i="37"/>
  <c r="AD417" i="37"/>
  <c r="AE417" i="37" s="1"/>
  <c r="Z417" i="37"/>
  <c r="AA417" i="37" s="1"/>
  <c r="Q417" i="37"/>
  <c r="M417" i="37"/>
  <c r="AD416" i="37"/>
  <c r="AE416" i="37" s="1"/>
  <c r="Z416" i="37"/>
  <c r="AA416" i="37" s="1"/>
  <c r="Q416" i="37"/>
  <c r="M416" i="37"/>
  <c r="AD415" i="37"/>
  <c r="AE415" i="37" s="1"/>
  <c r="Z415" i="37"/>
  <c r="AA415" i="37" s="1"/>
  <c r="Q415" i="37"/>
  <c r="M415" i="37"/>
  <c r="AD414" i="37"/>
  <c r="AE414" i="37" s="1"/>
  <c r="Z414" i="37"/>
  <c r="AA414" i="37" s="1"/>
  <c r="Q414" i="37"/>
  <c r="M414" i="37"/>
  <c r="AD413" i="37"/>
  <c r="AE413" i="37" s="1"/>
  <c r="Z413" i="37"/>
  <c r="AA413" i="37" s="1"/>
  <c r="Q413" i="37"/>
  <c r="M413" i="37"/>
  <c r="AD412" i="37"/>
  <c r="AE412" i="37" s="1"/>
  <c r="Z412" i="37"/>
  <c r="AA412" i="37" s="1"/>
  <c r="Q412" i="37"/>
  <c r="M412" i="37"/>
  <c r="AD411" i="37"/>
  <c r="AE411" i="37" s="1"/>
  <c r="Z411" i="37"/>
  <c r="AA411" i="37" s="1"/>
  <c r="Q411" i="37"/>
  <c r="M411" i="37"/>
  <c r="Q410" i="37"/>
  <c r="M410" i="37"/>
  <c r="AD409" i="37"/>
  <c r="AD410" i="37" s="1"/>
  <c r="AE410" i="37" s="1"/>
  <c r="Z409" i="37"/>
  <c r="Q409" i="37"/>
  <c r="M409" i="37"/>
  <c r="AD408" i="37"/>
  <c r="AE408" i="37" s="1"/>
  <c r="Z408" i="37"/>
  <c r="AA408" i="37" s="1"/>
  <c r="Q408" i="37"/>
  <c r="M408" i="37"/>
  <c r="AD407" i="37"/>
  <c r="AE407" i="37" s="1"/>
  <c r="Z407" i="37"/>
  <c r="AA407" i="37" s="1"/>
  <c r="Q407" i="37"/>
  <c r="M407" i="37"/>
  <c r="AD406" i="37"/>
  <c r="AE406" i="37" s="1"/>
  <c r="Z406" i="37"/>
  <c r="AA406" i="37" s="1"/>
  <c r="Q406" i="37"/>
  <c r="M406" i="37"/>
  <c r="AD405" i="37"/>
  <c r="AE405" i="37" s="1"/>
  <c r="Z405" i="37"/>
  <c r="AA405" i="37" s="1"/>
  <c r="Q405" i="37"/>
  <c r="M405" i="37"/>
  <c r="AD404" i="37"/>
  <c r="AE404" i="37" s="1"/>
  <c r="Z404" i="37"/>
  <c r="AA404" i="37" s="1"/>
  <c r="Q404" i="37"/>
  <c r="M404" i="37"/>
  <c r="AD403" i="37"/>
  <c r="AE403" i="37" s="1"/>
  <c r="Z403" i="37"/>
  <c r="AA403" i="37" s="1"/>
  <c r="Q403" i="37"/>
  <c r="M403" i="37"/>
  <c r="AD402" i="37"/>
  <c r="AE402" i="37" s="1"/>
  <c r="Z402" i="37"/>
  <c r="AA402" i="37" s="1"/>
  <c r="Q402" i="37"/>
  <c r="M402" i="37"/>
  <c r="AD401" i="37"/>
  <c r="AE401" i="37" s="1"/>
  <c r="Z401" i="37"/>
  <c r="AA401" i="37" s="1"/>
  <c r="Q401" i="37"/>
  <c r="M401" i="37"/>
  <c r="AD400" i="37"/>
  <c r="AE400" i="37" s="1"/>
  <c r="Z400" i="37"/>
  <c r="AA400" i="37" s="1"/>
  <c r="Q400" i="37"/>
  <c r="M400" i="37"/>
  <c r="W399" i="37"/>
  <c r="U399" i="37" s="1"/>
  <c r="Q399" i="37"/>
  <c r="M399" i="37"/>
  <c r="AD398" i="37"/>
  <c r="AE398" i="37" s="1"/>
  <c r="Z398" i="37"/>
  <c r="AA398" i="37" s="1"/>
  <c r="Q398" i="37"/>
  <c r="M398" i="37"/>
  <c r="AD397" i="37"/>
  <c r="AE397" i="37" s="1"/>
  <c r="Z397" i="37"/>
  <c r="AA397" i="37" s="1"/>
  <c r="Q397" i="37"/>
  <c r="M397" i="37"/>
  <c r="AD396" i="37"/>
  <c r="AE396" i="37" s="1"/>
  <c r="Z396" i="37"/>
  <c r="AA396" i="37" s="1"/>
  <c r="Q396" i="37"/>
  <c r="M396" i="37"/>
  <c r="AD395" i="37"/>
  <c r="AE395" i="37" s="1"/>
  <c r="Z395" i="37"/>
  <c r="AA395" i="37" s="1"/>
  <c r="Q395" i="37"/>
  <c r="M395" i="37"/>
  <c r="AD394" i="37"/>
  <c r="AE394" i="37" s="1"/>
  <c r="Z394" i="37"/>
  <c r="AA394" i="37" s="1"/>
  <c r="Q394" i="37"/>
  <c r="M394" i="37"/>
  <c r="AD393" i="37"/>
  <c r="AE393" i="37" s="1"/>
  <c r="Z393" i="37"/>
  <c r="AA393" i="37" s="1"/>
  <c r="Q393" i="37"/>
  <c r="M393" i="37"/>
  <c r="AD392" i="37"/>
  <c r="AE392" i="37" s="1"/>
  <c r="Z392" i="37"/>
  <c r="AA392" i="37" s="1"/>
  <c r="Q392" i="37"/>
  <c r="M392" i="37"/>
  <c r="AD391" i="37"/>
  <c r="AE391" i="37" s="1"/>
  <c r="Z391" i="37"/>
  <c r="AA391" i="37" s="1"/>
  <c r="Q391" i="37"/>
  <c r="M391" i="37"/>
  <c r="AD390" i="37"/>
  <c r="AE390" i="37" s="1"/>
  <c r="Z390" i="37"/>
  <c r="AA390" i="37" s="1"/>
  <c r="Q390" i="37"/>
  <c r="M390" i="37"/>
  <c r="AD389" i="37"/>
  <c r="AE389" i="37" s="1"/>
  <c r="Z389" i="37"/>
  <c r="AA389" i="37" s="1"/>
  <c r="Q389" i="37"/>
  <c r="M389" i="37"/>
  <c r="AD388" i="37"/>
  <c r="AE388" i="37" s="1"/>
  <c r="Z388" i="37"/>
  <c r="AA388" i="37" s="1"/>
  <c r="Q388" i="37"/>
  <c r="M388" i="37"/>
  <c r="W387" i="37"/>
  <c r="U387" i="37" s="1"/>
  <c r="Q387" i="37"/>
  <c r="M387" i="37"/>
  <c r="AD386" i="37"/>
  <c r="Z386" i="37"/>
  <c r="Q386" i="37"/>
  <c r="M386" i="37"/>
  <c r="AD385" i="37"/>
  <c r="AE385" i="37" s="1"/>
  <c r="Z385" i="37"/>
  <c r="AA385" i="37" s="1"/>
  <c r="Q385" i="37"/>
  <c r="V385" i="37" s="1"/>
  <c r="AB385" i="37" s="1"/>
  <c r="M385" i="37"/>
  <c r="AD384" i="37"/>
  <c r="AE384" i="37" s="1"/>
  <c r="Z384" i="37"/>
  <c r="AA384" i="37" s="1"/>
  <c r="Q384" i="37"/>
  <c r="M384" i="37"/>
  <c r="AD383" i="37"/>
  <c r="AE383" i="37" s="1"/>
  <c r="Z383" i="37"/>
  <c r="AA383" i="37" s="1"/>
  <c r="Q383" i="37"/>
  <c r="M383" i="37"/>
  <c r="AD382" i="37"/>
  <c r="AE382" i="37" s="1"/>
  <c r="Z382" i="37"/>
  <c r="Q382" i="37"/>
  <c r="V382" i="37" s="1"/>
  <c r="AB382" i="37" s="1"/>
  <c r="M382" i="37"/>
  <c r="AD381" i="37"/>
  <c r="AE381" i="37" s="1"/>
  <c r="Z381" i="37"/>
  <c r="AA381" i="37" s="1"/>
  <c r="Q381" i="37"/>
  <c r="V381" i="37" s="1"/>
  <c r="AB381" i="37" s="1"/>
  <c r="M381" i="37"/>
  <c r="W380" i="37"/>
  <c r="U380" i="37" s="1"/>
  <c r="Q380" i="37"/>
  <c r="M380" i="37"/>
  <c r="AD379" i="37"/>
  <c r="AE379" i="37" s="1"/>
  <c r="Z379" i="37"/>
  <c r="AA379" i="37" s="1"/>
  <c r="Q379" i="37"/>
  <c r="V379" i="37" s="1"/>
  <c r="AB379" i="37" s="1"/>
  <c r="M379" i="37"/>
  <c r="AD378" i="37"/>
  <c r="AE378" i="37" s="1"/>
  <c r="Z378" i="37"/>
  <c r="AA378" i="37" s="1"/>
  <c r="Q378" i="37"/>
  <c r="M378" i="37"/>
  <c r="AD377" i="37"/>
  <c r="AE377" i="37" s="1"/>
  <c r="Z377" i="37"/>
  <c r="AA377" i="37" s="1"/>
  <c r="Q377" i="37"/>
  <c r="M377" i="37"/>
  <c r="AD376" i="37"/>
  <c r="AE376" i="37" s="1"/>
  <c r="Z376" i="37"/>
  <c r="AA376" i="37" s="1"/>
  <c r="Q376" i="37"/>
  <c r="M376" i="37"/>
  <c r="AD375" i="37"/>
  <c r="AE375" i="37" s="1"/>
  <c r="Z375" i="37"/>
  <c r="AA375" i="37" s="1"/>
  <c r="Q375" i="37"/>
  <c r="M375" i="37"/>
  <c r="AD374" i="37"/>
  <c r="AE374" i="37" s="1"/>
  <c r="Z374" i="37"/>
  <c r="AA374" i="37" s="1"/>
  <c r="Q374" i="37"/>
  <c r="M374" i="37"/>
  <c r="AD373" i="37"/>
  <c r="AE373" i="37" s="1"/>
  <c r="Z373" i="37"/>
  <c r="AA373" i="37" s="1"/>
  <c r="Q373" i="37"/>
  <c r="M373" i="37"/>
  <c r="AD372" i="37"/>
  <c r="AE372" i="37" s="1"/>
  <c r="Z372" i="37"/>
  <c r="AA372" i="37" s="1"/>
  <c r="Q372" i="37"/>
  <c r="M372" i="37"/>
  <c r="AD371" i="37"/>
  <c r="AE371" i="37" s="1"/>
  <c r="Z371" i="37"/>
  <c r="AA371" i="37" s="1"/>
  <c r="Q371" i="37"/>
  <c r="M371" i="37"/>
  <c r="AD370" i="37"/>
  <c r="AE370" i="37" s="1"/>
  <c r="Z370" i="37"/>
  <c r="AA370" i="37" s="1"/>
  <c r="Q370" i="37"/>
  <c r="V370" i="37" s="1"/>
  <c r="AB370" i="37" s="1"/>
  <c r="M370" i="37"/>
  <c r="AD369" i="37"/>
  <c r="AE369" i="37" s="1"/>
  <c r="Z369" i="37"/>
  <c r="AA369" i="37" s="1"/>
  <c r="Q369" i="37"/>
  <c r="V369" i="37" s="1"/>
  <c r="AB369" i="37" s="1"/>
  <c r="M369" i="37"/>
  <c r="AD368" i="37"/>
  <c r="AE368" i="37" s="1"/>
  <c r="Z368" i="37"/>
  <c r="AA368" i="37" s="1"/>
  <c r="Q368" i="37"/>
  <c r="V368" i="37" s="1"/>
  <c r="AB368" i="37" s="1"/>
  <c r="M368" i="37"/>
  <c r="AD367" i="37"/>
  <c r="AE367" i="37" s="1"/>
  <c r="Z367" i="37"/>
  <c r="AA367" i="37" s="1"/>
  <c r="Q367" i="37"/>
  <c r="M367" i="37"/>
  <c r="AD366" i="37"/>
  <c r="AE366" i="37" s="1"/>
  <c r="Z366" i="37"/>
  <c r="AA366" i="37" s="1"/>
  <c r="Q366" i="37"/>
  <c r="M366" i="37"/>
  <c r="AD365" i="37"/>
  <c r="AE365" i="37" s="1"/>
  <c r="Z365" i="37"/>
  <c r="AA365" i="37" s="1"/>
  <c r="Q365" i="37"/>
  <c r="M365" i="37"/>
  <c r="AD364" i="37"/>
  <c r="AE364" i="37" s="1"/>
  <c r="Z364" i="37"/>
  <c r="AA364" i="37" s="1"/>
  <c r="Q364" i="37"/>
  <c r="M364" i="37"/>
  <c r="AD363" i="37"/>
  <c r="AE363" i="37" s="1"/>
  <c r="Z363" i="37"/>
  <c r="AA363" i="37" s="1"/>
  <c r="Q363" i="37"/>
  <c r="V363" i="37" s="1"/>
  <c r="AB363" i="37" s="1"/>
  <c r="M363" i="37"/>
  <c r="W362" i="37"/>
  <c r="U362" i="37" s="1"/>
  <c r="Q362" i="37"/>
  <c r="M362" i="37"/>
  <c r="AD361" i="37"/>
  <c r="AE361" i="37" s="1"/>
  <c r="Z361" i="37"/>
  <c r="Z362" i="37" s="1"/>
  <c r="AA362" i="37" s="1"/>
  <c r="Q361" i="37"/>
  <c r="M361" i="37"/>
  <c r="AD360" i="37"/>
  <c r="AE360" i="37" s="1"/>
  <c r="Z360" i="37"/>
  <c r="AA360" i="37" s="1"/>
  <c r="Q360" i="37"/>
  <c r="M360" i="37"/>
  <c r="AD359" i="37"/>
  <c r="AE359" i="37" s="1"/>
  <c r="Z359" i="37"/>
  <c r="AA359" i="37" s="1"/>
  <c r="Q359" i="37"/>
  <c r="M359" i="37"/>
  <c r="AD358" i="37"/>
  <c r="AE358" i="37" s="1"/>
  <c r="Z358" i="37"/>
  <c r="AA358" i="37" s="1"/>
  <c r="Q358" i="37"/>
  <c r="M358" i="37"/>
  <c r="W357" i="37"/>
  <c r="U357" i="37" s="1"/>
  <c r="Q357" i="37"/>
  <c r="M357" i="37"/>
  <c r="AD356" i="37"/>
  <c r="AD357" i="37" s="1"/>
  <c r="AE357" i="37" s="1"/>
  <c r="Z356" i="37"/>
  <c r="Q356" i="37"/>
  <c r="M356" i="37"/>
  <c r="AD355" i="37"/>
  <c r="AE355" i="37" s="1"/>
  <c r="Z355" i="37"/>
  <c r="AA355" i="37" s="1"/>
  <c r="Q355" i="37"/>
  <c r="M355" i="37"/>
  <c r="AD354" i="37"/>
  <c r="AE354" i="37" s="1"/>
  <c r="Z354" i="37"/>
  <c r="AA354" i="37" s="1"/>
  <c r="Q354" i="37"/>
  <c r="M354" i="37"/>
  <c r="AD353" i="37"/>
  <c r="AE353" i="37" s="1"/>
  <c r="Z353" i="37"/>
  <c r="AA353" i="37" s="1"/>
  <c r="Q353" i="37"/>
  <c r="M353" i="37"/>
  <c r="AD352" i="37"/>
  <c r="AE352" i="37" s="1"/>
  <c r="Z352" i="37"/>
  <c r="AA352" i="37" s="1"/>
  <c r="Q352" i="37"/>
  <c r="M352" i="37"/>
  <c r="AD351" i="37"/>
  <c r="AE351" i="37" s="1"/>
  <c r="Z351" i="37"/>
  <c r="AA351" i="37" s="1"/>
  <c r="Q351" i="37"/>
  <c r="M351" i="37"/>
  <c r="AD350" i="37"/>
  <c r="AE350" i="37" s="1"/>
  <c r="Z350" i="37"/>
  <c r="AA350" i="37" s="1"/>
  <c r="Q350" i="37"/>
  <c r="M350" i="37"/>
  <c r="AD349" i="37"/>
  <c r="AE349" i="37" s="1"/>
  <c r="Z349" i="37"/>
  <c r="AA349" i="37" s="1"/>
  <c r="Q349" i="37"/>
  <c r="M349" i="37"/>
  <c r="AD348" i="37"/>
  <c r="AE348" i="37" s="1"/>
  <c r="Z348" i="37"/>
  <c r="AA348" i="37" s="1"/>
  <c r="Q348" i="37"/>
  <c r="M348" i="37"/>
  <c r="AD347" i="37"/>
  <c r="AE347" i="37" s="1"/>
  <c r="Z347" i="37"/>
  <c r="AA347" i="37" s="1"/>
  <c r="Q347" i="37"/>
  <c r="M347" i="37"/>
  <c r="AD346" i="37"/>
  <c r="AE346" i="37" s="1"/>
  <c r="Z346" i="37"/>
  <c r="AA346" i="37" s="1"/>
  <c r="Q346" i="37"/>
  <c r="M346" i="37"/>
  <c r="AD345" i="37"/>
  <c r="AE345" i="37" s="1"/>
  <c r="Z345" i="37"/>
  <c r="AA345" i="37" s="1"/>
  <c r="Q345" i="37"/>
  <c r="M345" i="37"/>
  <c r="AD344" i="37"/>
  <c r="AE344" i="37" s="1"/>
  <c r="Z344" i="37"/>
  <c r="AA344" i="37" s="1"/>
  <c r="Q344" i="37"/>
  <c r="M344" i="37"/>
  <c r="AD343" i="37"/>
  <c r="AE343" i="37" s="1"/>
  <c r="Z343" i="37"/>
  <c r="AA343" i="37" s="1"/>
  <c r="Q343" i="37"/>
  <c r="M343" i="37"/>
  <c r="AD342" i="37"/>
  <c r="AE342" i="37" s="1"/>
  <c r="Z342" i="37"/>
  <c r="AA342" i="37" s="1"/>
  <c r="Q342" i="37"/>
  <c r="M342" i="37"/>
  <c r="AD341" i="37"/>
  <c r="AE341" i="37" s="1"/>
  <c r="Z341" i="37"/>
  <c r="AA341" i="37" s="1"/>
  <c r="Q341" i="37"/>
  <c r="M341" i="37"/>
  <c r="AD340" i="37"/>
  <c r="AE340" i="37" s="1"/>
  <c r="Z340" i="37"/>
  <c r="AA340" i="37" s="1"/>
  <c r="Q340" i="37"/>
  <c r="M340" i="37"/>
  <c r="AD339" i="37"/>
  <c r="AE339" i="37" s="1"/>
  <c r="Z339" i="37"/>
  <c r="AA339" i="37" s="1"/>
  <c r="Q339" i="37"/>
  <c r="M339" i="37"/>
  <c r="AD338" i="37"/>
  <c r="AE338" i="37" s="1"/>
  <c r="Z338" i="37"/>
  <c r="AA338" i="37" s="1"/>
  <c r="Q338" i="37"/>
  <c r="M338" i="37"/>
  <c r="AD337" i="37"/>
  <c r="AE337" i="37" s="1"/>
  <c r="Z337" i="37"/>
  <c r="AA337" i="37" s="1"/>
  <c r="Q337" i="37"/>
  <c r="M337" i="37"/>
  <c r="AD336" i="37"/>
  <c r="AE336" i="37" s="1"/>
  <c r="Z336" i="37"/>
  <c r="AA336" i="37" s="1"/>
  <c r="Q336" i="37"/>
  <c r="M336" i="37"/>
  <c r="AD335" i="37"/>
  <c r="AE335" i="37" s="1"/>
  <c r="Z335" i="37"/>
  <c r="AA335" i="37" s="1"/>
  <c r="Q335" i="37"/>
  <c r="M335" i="37"/>
  <c r="AD334" i="37"/>
  <c r="AE334" i="37" s="1"/>
  <c r="Z334" i="37"/>
  <c r="AA334" i="37" s="1"/>
  <c r="Q334" i="37"/>
  <c r="M334" i="37"/>
  <c r="AD333" i="37"/>
  <c r="AE333" i="37" s="1"/>
  <c r="Z333" i="37"/>
  <c r="AA333" i="37" s="1"/>
  <c r="Q333" i="37"/>
  <c r="M333" i="37"/>
  <c r="AD332" i="37"/>
  <c r="AE332" i="37" s="1"/>
  <c r="Z332" i="37"/>
  <c r="AA332" i="37" s="1"/>
  <c r="Q332" i="37"/>
  <c r="M332" i="37"/>
  <c r="AD331" i="37"/>
  <c r="AE331" i="37" s="1"/>
  <c r="Z331" i="37"/>
  <c r="AA331" i="37" s="1"/>
  <c r="Q331" i="37"/>
  <c r="M331" i="37"/>
  <c r="AD330" i="37"/>
  <c r="AE330" i="37" s="1"/>
  <c r="Z330" i="37"/>
  <c r="AA330" i="37" s="1"/>
  <c r="Q330" i="37"/>
  <c r="M330" i="37"/>
  <c r="AD329" i="37"/>
  <c r="AE329" i="37" s="1"/>
  <c r="Z329" i="37"/>
  <c r="AA329" i="37" s="1"/>
  <c r="Q329" i="37"/>
  <c r="M329" i="37"/>
  <c r="AD328" i="37"/>
  <c r="AE328" i="37" s="1"/>
  <c r="Z328" i="37"/>
  <c r="AA328" i="37" s="1"/>
  <c r="Q328" i="37"/>
  <c r="M328" i="37"/>
  <c r="AD327" i="37"/>
  <c r="AE327" i="37" s="1"/>
  <c r="Z327" i="37"/>
  <c r="AA327" i="37" s="1"/>
  <c r="Q327" i="37"/>
  <c r="M327" i="37"/>
  <c r="W326" i="37"/>
  <c r="U326" i="37" s="1"/>
  <c r="Q326" i="37"/>
  <c r="M326" i="37"/>
  <c r="AD325" i="37"/>
  <c r="Z325" i="37"/>
  <c r="Z326" i="37" s="1"/>
  <c r="AA326" i="37" s="1"/>
  <c r="Q325" i="37"/>
  <c r="M325" i="37"/>
  <c r="AD324" i="37"/>
  <c r="AE324" i="37" s="1"/>
  <c r="Z324" i="37"/>
  <c r="AA324" i="37" s="1"/>
  <c r="Q324" i="37"/>
  <c r="M324" i="37"/>
  <c r="AD323" i="37"/>
  <c r="AE323" i="37" s="1"/>
  <c r="Z323" i="37"/>
  <c r="AA323" i="37" s="1"/>
  <c r="Q323" i="37"/>
  <c r="M323" i="37"/>
  <c r="W322" i="37"/>
  <c r="U322" i="37" s="1"/>
  <c r="Q322" i="37"/>
  <c r="M322" i="37"/>
  <c r="AD321" i="37"/>
  <c r="AD322" i="37" s="1"/>
  <c r="AE322" i="37" s="1"/>
  <c r="Z321" i="37"/>
  <c r="Z322" i="37" s="1"/>
  <c r="AA322" i="37" s="1"/>
  <c r="Q321" i="37"/>
  <c r="M321" i="37"/>
  <c r="AD320" i="37"/>
  <c r="AE320" i="37" s="1"/>
  <c r="Z320" i="37"/>
  <c r="AA320" i="37" s="1"/>
  <c r="Q320" i="37"/>
  <c r="M320" i="37"/>
  <c r="AD319" i="37"/>
  <c r="AE319" i="37" s="1"/>
  <c r="Z319" i="37"/>
  <c r="AA319" i="37" s="1"/>
  <c r="Q319" i="37"/>
  <c r="M319" i="37"/>
  <c r="AD318" i="37"/>
  <c r="AE318" i="37" s="1"/>
  <c r="Z318" i="37"/>
  <c r="AA318" i="37" s="1"/>
  <c r="Q318" i="37"/>
  <c r="M318" i="37"/>
  <c r="AD317" i="37"/>
  <c r="AE317" i="37" s="1"/>
  <c r="Z317" i="37"/>
  <c r="AA317" i="37" s="1"/>
  <c r="Q317" i="37"/>
  <c r="M317" i="37"/>
  <c r="AD316" i="37"/>
  <c r="AE316" i="37" s="1"/>
  <c r="Z316" i="37"/>
  <c r="AA316" i="37" s="1"/>
  <c r="Q316" i="37"/>
  <c r="M316" i="37"/>
  <c r="AD315" i="37"/>
  <c r="AE315" i="37" s="1"/>
  <c r="Z315" i="37"/>
  <c r="AA315" i="37" s="1"/>
  <c r="Q315" i="37"/>
  <c r="M315" i="37"/>
  <c r="AD314" i="37"/>
  <c r="AE314" i="37" s="1"/>
  <c r="Z314" i="37"/>
  <c r="AA314" i="37" s="1"/>
  <c r="Q314" i="37"/>
  <c r="M314" i="37"/>
  <c r="AD313" i="37"/>
  <c r="AE313" i="37" s="1"/>
  <c r="Z313" i="37"/>
  <c r="Q313" i="37"/>
  <c r="V313" i="37" s="1"/>
  <c r="AB313" i="37" s="1"/>
  <c r="M313" i="37"/>
  <c r="AD312" i="37"/>
  <c r="AE312" i="37" s="1"/>
  <c r="Z312" i="37"/>
  <c r="AA312" i="37" s="1"/>
  <c r="Q312" i="37"/>
  <c r="M312" i="37"/>
  <c r="AD311" i="37"/>
  <c r="AE311" i="37" s="1"/>
  <c r="Z311" i="37"/>
  <c r="AA311" i="37" s="1"/>
  <c r="Q311" i="37"/>
  <c r="M311" i="37"/>
  <c r="AD310" i="37"/>
  <c r="AE310" i="37" s="1"/>
  <c r="Z310" i="37"/>
  <c r="AA310" i="37" s="1"/>
  <c r="Q310" i="37"/>
  <c r="M310" i="37"/>
  <c r="AD309" i="37"/>
  <c r="AE309" i="37" s="1"/>
  <c r="Z309" i="37"/>
  <c r="AA309" i="37" s="1"/>
  <c r="Q309" i="37"/>
  <c r="M309" i="37"/>
  <c r="AD308" i="37"/>
  <c r="AE308" i="37" s="1"/>
  <c r="Z308" i="37"/>
  <c r="AA308" i="37" s="1"/>
  <c r="Q308" i="37"/>
  <c r="M308" i="37"/>
  <c r="AD307" i="37"/>
  <c r="AE307" i="37" s="1"/>
  <c r="Z307" i="37"/>
  <c r="AA307" i="37" s="1"/>
  <c r="Q307" i="37"/>
  <c r="M307" i="37"/>
  <c r="AD306" i="37"/>
  <c r="AE306" i="37" s="1"/>
  <c r="Z306" i="37"/>
  <c r="AA306" i="37" s="1"/>
  <c r="Q306" i="37"/>
  <c r="M306" i="37"/>
  <c r="AD305" i="37"/>
  <c r="AE305" i="37" s="1"/>
  <c r="Z305" i="37"/>
  <c r="AA305" i="37" s="1"/>
  <c r="Q305" i="37"/>
  <c r="M305" i="37"/>
  <c r="AD304" i="37"/>
  <c r="AE304" i="37" s="1"/>
  <c r="Z304" i="37"/>
  <c r="AA304" i="37" s="1"/>
  <c r="Q304" i="37"/>
  <c r="M304" i="37"/>
  <c r="AD303" i="37"/>
  <c r="AE303" i="37" s="1"/>
  <c r="Z303" i="37"/>
  <c r="AA303" i="37" s="1"/>
  <c r="Q303" i="37"/>
  <c r="M303" i="37"/>
  <c r="AD302" i="37"/>
  <c r="AE302" i="37" s="1"/>
  <c r="Z302" i="37"/>
  <c r="AA302" i="37" s="1"/>
  <c r="Q302" i="37"/>
  <c r="M302" i="37"/>
  <c r="AD301" i="37"/>
  <c r="AE301" i="37" s="1"/>
  <c r="Z301" i="37"/>
  <c r="AA301" i="37" s="1"/>
  <c r="Q301" i="37"/>
  <c r="M301" i="37"/>
  <c r="AD300" i="37"/>
  <c r="AE300" i="37" s="1"/>
  <c r="Z300" i="37"/>
  <c r="AA300" i="37" s="1"/>
  <c r="Q300" i="37"/>
  <c r="M300" i="37"/>
  <c r="AD299" i="37"/>
  <c r="AE299" i="37" s="1"/>
  <c r="Z299" i="37"/>
  <c r="AA299" i="37" s="1"/>
  <c r="Q299" i="37"/>
  <c r="M299" i="37"/>
  <c r="AD298" i="37"/>
  <c r="AE298" i="37" s="1"/>
  <c r="Z298" i="37"/>
  <c r="AA298" i="37" s="1"/>
  <c r="Q298" i="37"/>
  <c r="M298" i="37"/>
  <c r="AD297" i="37"/>
  <c r="AE297" i="37" s="1"/>
  <c r="Z297" i="37"/>
  <c r="AA297" i="37" s="1"/>
  <c r="Q297" i="37"/>
  <c r="M297" i="37"/>
  <c r="AD296" i="37"/>
  <c r="AE296" i="37" s="1"/>
  <c r="Z296" i="37"/>
  <c r="AA296" i="37" s="1"/>
  <c r="Q296" i="37"/>
  <c r="M296" i="37"/>
  <c r="AD295" i="37"/>
  <c r="AE295" i="37" s="1"/>
  <c r="Z295" i="37"/>
  <c r="AA295" i="37" s="1"/>
  <c r="Q295" i="37"/>
  <c r="M295" i="37"/>
  <c r="AD294" i="37"/>
  <c r="AE294" i="37" s="1"/>
  <c r="Z294" i="37"/>
  <c r="AA294" i="37" s="1"/>
  <c r="Q294" i="37"/>
  <c r="V294" i="37" s="1"/>
  <c r="AB294" i="37" s="1"/>
  <c r="M294" i="37"/>
  <c r="AD293" i="37"/>
  <c r="AE293" i="37" s="1"/>
  <c r="Z293" i="37"/>
  <c r="AA293" i="37" s="1"/>
  <c r="Q293" i="37"/>
  <c r="M293" i="37"/>
  <c r="AD292" i="37"/>
  <c r="AE292" i="37" s="1"/>
  <c r="Z292" i="37"/>
  <c r="AA292" i="37" s="1"/>
  <c r="Q292" i="37"/>
  <c r="M292" i="37"/>
  <c r="W291" i="37"/>
  <c r="U291" i="37" s="1"/>
  <c r="Q291" i="37"/>
  <c r="M291" i="37"/>
  <c r="AD290" i="37"/>
  <c r="Z290" i="37"/>
  <c r="AA290" i="37" s="1"/>
  <c r="Q290" i="37"/>
  <c r="M290" i="37"/>
  <c r="AD289" i="37"/>
  <c r="AE289" i="37" s="1"/>
  <c r="Z289" i="37"/>
  <c r="AA289" i="37" s="1"/>
  <c r="Q289" i="37"/>
  <c r="M289" i="37"/>
  <c r="W288" i="37"/>
  <c r="U288" i="37" s="1"/>
  <c r="Q288" i="37"/>
  <c r="V288" i="37" s="1"/>
  <c r="AB288" i="37" s="1"/>
  <c r="M288" i="37"/>
  <c r="AD287" i="37"/>
  <c r="AD288" i="37" s="1"/>
  <c r="AE288" i="37" s="1"/>
  <c r="Z287" i="37"/>
  <c r="Q287" i="37"/>
  <c r="M287" i="37"/>
  <c r="AD286" i="37"/>
  <c r="AE286" i="37" s="1"/>
  <c r="Z286" i="37"/>
  <c r="AA286" i="37" s="1"/>
  <c r="Q286" i="37"/>
  <c r="M286" i="37"/>
  <c r="W285" i="37"/>
  <c r="U285" i="37" s="1"/>
  <c r="Q285" i="37"/>
  <c r="M285" i="37"/>
  <c r="AD284" i="37"/>
  <c r="Z284" i="37"/>
  <c r="Z285" i="37" s="1"/>
  <c r="AA285" i="37" s="1"/>
  <c r="Q284" i="37"/>
  <c r="M284" i="37"/>
  <c r="W283" i="37"/>
  <c r="U283" i="37" s="1"/>
  <c r="Q283" i="37"/>
  <c r="M283" i="37"/>
  <c r="AD282" i="37"/>
  <c r="AD283" i="37" s="1"/>
  <c r="AE283" i="37" s="1"/>
  <c r="Z282" i="37"/>
  <c r="Q282" i="37"/>
  <c r="M282" i="37"/>
  <c r="AD281" i="37"/>
  <c r="AE281" i="37" s="1"/>
  <c r="Z281" i="37"/>
  <c r="AA281" i="37" s="1"/>
  <c r="Q281" i="37"/>
  <c r="M281" i="37"/>
  <c r="AD280" i="37"/>
  <c r="AE280" i="37" s="1"/>
  <c r="Z280" i="37"/>
  <c r="AA280" i="37" s="1"/>
  <c r="Q280" i="37"/>
  <c r="M280" i="37"/>
  <c r="AD279" i="37"/>
  <c r="AE279" i="37" s="1"/>
  <c r="Z279" i="37"/>
  <c r="AA279" i="37" s="1"/>
  <c r="Q279" i="37"/>
  <c r="M279" i="37"/>
  <c r="AD278" i="37"/>
  <c r="AE278" i="37" s="1"/>
  <c r="Z278" i="37"/>
  <c r="AA278" i="37" s="1"/>
  <c r="Q278" i="37"/>
  <c r="M278" i="37"/>
  <c r="AD277" i="37"/>
  <c r="AE277" i="37" s="1"/>
  <c r="Z277" i="37"/>
  <c r="AA277" i="37" s="1"/>
  <c r="Q277" i="37"/>
  <c r="M277" i="37"/>
  <c r="AD276" i="37"/>
  <c r="AE276" i="37" s="1"/>
  <c r="Z276" i="37"/>
  <c r="AA276" i="37" s="1"/>
  <c r="Q276" i="37"/>
  <c r="M276" i="37"/>
  <c r="AD275" i="37"/>
  <c r="AE275" i="37" s="1"/>
  <c r="Z275" i="37"/>
  <c r="AA275" i="37" s="1"/>
  <c r="Q275" i="37"/>
  <c r="M275" i="37"/>
  <c r="AD274" i="37"/>
  <c r="AE274" i="37" s="1"/>
  <c r="Z274" i="37"/>
  <c r="AA274" i="37" s="1"/>
  <c r="Q274" i="37"/>
  <c r="M274" i="37"/>
  <c r="AD273" i="37"/>
  <c r="AE273" i="37" s="1"/>
  <c r="Z273" i="37"/>
  <c r="AA273" i="37" s="1"/>
  <c r="Q273" i="37"/>
  <c r="M273" i="37"/>
  <c r="AD272" i="37"/>
  <c r="AE272" i="37" s="1"/>
  <c r="Z272" i="37"/>
  <c r="AA272" i="37" s="1"/>
  <c r="Q272" i="37"/>
  <c r="M272" i="37"/>
  <c r="W271" i="37"/>
  <c r="U271" i="37" s="1"/>
  <c r="Q271" i="37"/>
  <c r="M271" i="37"/>
  <c r="W270" i="37"/>
  <c r="U270" i="37" s="1"/>
  <c r="Q270" i="37"/>
  <c r="M270" i="37"/>
  <c r="AD269" i="37"/>
  <c r="Z269" i="37"/>
  <c r="Z270" i="37" s="1"/>
  <c r="Q269" i="37"/>
  <c r="M269" i="37"/>
  <c r="W268" i="37"/>
  <c r="U268" i="37" s="1"/>
  <c r="Q268" i="37"/>
  <c r="M268" i="37"/>
  <c r="W267" i="37"/>
  <c r="U267" i="37" s="1"/>
  <c r="Q267" i="37"/>
  <c r="M267" i="37"/>
  <c r="W266" i="37"/>
  <c r="U266" i="37" s="1"/>
  <c r="Q266" i="37"/>
  <c r="M266" i="37"/>
  <c r="AD265" i="37"/>
  <c r="Z265" i="37"/>
  <c r="AA265" i="37" s="1"/>
  <c r="Q265" i="37"/>
  <c r="M265" i="37"/>
  <c r="AD264" i="37"/>
  <c r="AE264" i="37" s="1"/>
  <c r="Z264" i="37"/>
  <c r="AA264" i="37" s="1"/>
  <c r="Q264" i="37"/>
  <c r="M264" i="37"/>
  <c r="AD263" i="37"/>
  <c r="AE263" i="37" s="1"/>
  <c r="Z263" i="37"/>
  <c r="AA263" i="37" s="1"/>
  <c r="Q263" i="37"/>
  <c r="M263" i="37"/>
  <c r="AD262" i="37"/>
  <c r="AE262" i="37" s="1"/>
  <c r="Z262" i="37"/>
  <c r="AA262" i="37" s="1"/>
  <c r="Q262" i="37"/>
  <c r="M262" i="37"/>
  <c r="W261" i="37"/>
  <c r="U261" i="37" s="1"/>
  <c r="Q261" i="37"/>
  <c r="M261" i="37"/>
  <c r="AD260" i="37"/>
  <c r="AD261" i="37" s="1"/>
  <c r="AE261" i="37" s="1"/>
  <c r="Z260" i="37"/>
  <c r="Q260" i="37"/>
  <c r="V260" i="37" s="1"/>
  <c r="AB260" i="37" s="1"/>
  <c r="M260" i="37"/>
  <c r="AD259" i="37"/>
  <c r="AE259" i="37" s="1"/>
  <c r="Z259" i="37"/>
  <c r="AA259" i="37" s="1"/>
  <c r="Q259" i="37"/>
  <c r="M259" i="37"/>
  <c r="AD258" i="37"/>
  <c r="AE258" i="37" s="1"/>
  <c r="Z258" i="37"/>
  <c r="AA258" i="37" s="1"/>
  <c r="Q258" i="37"/>
  <c r="M258" i="37"/>
  <c r="AD257" i="37"/>
  <c r="AE257" i="37" s="1"/>
  <c r="Z257" i="37"/>
  <c r="AA257" i="37" s="1"/>
  <c r="Q257" i="37"/>
  <c r="M257" i="37"/>
  <c r="W256" i="37"/>
  <c r="U256" i="37" s="1"/>
  <c r="Q256" i="37"/>
  <c r="M256" i="37"/>
  <c r="W255" i="37"/>
  <c r="U255" i="37" s="1"/>
  <c r="Q255" i="37"/>
  <c r="M255" i="37"/>
  <c r="AD254" i="37"/>
  <c r="Z254" i="37"/>
  <c r="Q254" i="37"/>
  <c r="M254" i="37"/>
  <c r="AD253" i="37"/>
  <c r="AE253" i="37" s="1"/>
  <c r="Z253" i="37"/>
  <c r="AA253" i="37" s="1"/>
  <c r="Q253" i="37"/>
  <c r="M253" i="37"/>
  <c r="AD252" i="37"/>
  <c r="AE252" i="37" s="1"/>
  <c r="Z252" i="37"/>
  <c r="AA252" i="37" s="1"/>
  <c r="Q252" i="37"/>
  <c r="M252" i="37"/>
  <c r="AD251" i="37"/>
  <c r="AE251" i="37" s="1"/>
  <c r="Z251" i="37"/>
  <c r="AA251" i="37" s="1"/>
  <c r="Q251" i="37"/>
  <c r="M251" i="37"/>
  <c r="AD250" i="37"/>
  <c r="AE250" i="37" s="1"/>
  <c r="Z250" i="37"/>
  <c r="AA250" i="37" s="1"/>
  <c r="Q250" i="37"/>
  <c r="M250" i="37"/>
  <c r="AD249" i="37"/>
  <c r="AE249" i="37" s="1"/>
  <c r="Z249" i="37"/>
  <c r="AA249" i="37" s="1"/>
  <c r="Q249" i="37"/>
  <c r="V249" i="37" s="1"/>
  <c r="AB249" i="37" s="1"/>
  <c r="M249" i="37"/>
  <c r="AD248" i="37"/>
  <c r="AE248" i="37" s="1"/>
  <c r="Z248" i="37"/>
  <c r="AA248" i="37" s="1"/>
  <c r="Q248" i="37"/>
  <c r="M248" i="37"/>
  <c r="AD247" i="37"/>
  <c r="AE247" i="37" s="1"/>
  <c r="Z247" i="37"/>
  <c r="AA247" i="37" s="1"/>
  <c r="Q247" i="37"/>
  <c r="M247" i="37"/>
  <c r="AD246" i="37"/>
  <c r="AE246" i="37" s="1"/>
  <c r="Z246" i="37"/>
  <c r="AA246" i="37" s="1"/>
  <c r="Q246" i="37"/>
  <c r="M246" i="37"/>
  <c r="AD245" i="37"/>
  <c r="AE245" i="37" s="1"/>
  <c r="Z245" i="37"/>
  <c r="AA245" i="37" s="1"/>
  <c r="Q245" i="37"/>
  <c r="M245" i="37"/>
  <c r="AD244" i="37"/>
  <c r="AE244" i="37" s="1"/>
  <c r="Z244" i="37"/>
  <c r="AA244" i="37" s="1"/>
  <c r="Q244" i="37"/>
  <c r="M244" i="37"/>
  <c r="AD243" i="37"/>
  <c r="AE243" i="37" s="1"/>
  <c r="Z243" i="37"/>
  <c r="AA243" i="37" s="1"/>
  <c r="Q243" i="37"/>
  <c r="M243" i="37"/>
  <c r="Q242" i="37"/>
  <c r="M242" i="37"/>
  <c r="AD241" i="37"/>
  <c r="Z241" i="37"/>
  <c r="Q241" i="37"/>
  <c r="M241" i="37"/>
  <c r="AD240" i="37"/>
  <c r="AE240" i="37" s="1"/>
  <c r="Z240" i="37"/>
  <c r="AA240" i="37" s="1"/>
  <c r="Q240" i="37"/>
  <c r="M240" i="37"/>
  <c r="AD239" i="37"/>
  <c r="AE239" i="37" s="1"/>
  <c r="Z239" i="37"/>
  <c r="AA239" i="37" s="1"/>
  <c r="Q239" i="37"/>
  <c r="M239" i="37"/>
  <c r="AD238" i="37"/>
  <c r="AE238" i="37" s="1"/>
  <c r="Z238" i="37"/>
  <c r="AA238" i="37" s="1"/>
  <c r="Q238" i="37"/>
  <c r="M238" i="37"/>
  <c r="AD237" i="37"/>
  <c r="AE237" i="37" s="1"/>
  <c r="Z237" i="37"/>
  <c r="AA237" i="37" s="1"/>
  <c r="Q237" i="37"/>
  <c r="M237" i="37"/>
  <c r="AD236" i="37"/>
  <c r="AE236" i="37" s="1"/>
  <c r="Z236" i="37"/>
  <c r="AA236" i="37" s="1"/>
  <c r="Q236" i="37"/>
  <c r="M236" i="37"/>
  <c r="AD235" i="37"/>
  <c r="AE235" i="37" s="1"/>
  <c r="Z235" i="37"/>
  <c r="AA235" i="37" s="1"/>
  <c r="X235" i="37"/>
  <c r="X236" i="37" s="1"/>
  <c r="X237" i="37" s="1"/>
  <c r="X238" i="37" s="1"/>
  <c r="X239" i="37" s="1"/>
  <c r="Q235" i="37"/>
  <c r="M235" i="37"/>
  <c r="W234" i="37"/>
  <c r="U234" i="37" s="1"/>
  <c r="Q234" i="37"/>
  <c r="V234" i="37" s="1"/>
  <c r="AB234" i="37" s="1"/>
  <c r="M234" i="37"/>
  <c r="AD233" i="37"/>
  <c r="AD234" i="37" s="1"/>
  <c r="AE234" i="37" s="1"/>
  <c r="Z233" i="37"/>
  <c r="Q233" i="37"/>
  <c r="M233" i="37"/>
  <c r="AD232" i="37"/>
  <c r="AE232" i="37" s="1"/>
  <c r="Z232" i="37"/>
  <c r="AA232" i="37" s="1"/>
  <c r="X232" i="37"/>
  <c r="Q232" i="37"/>
  <c r="M232" i="37"/>
  <c r="Q231" i="37"/>
  <c r="M231" i="37"/>
  <c r="Q230" i="37"/>
  <c r="V230" i="37" s="1"/>
  <c r="AB230" i="37" s="1"/>
  <c r="M230" i="37"/>
  <c r="AD229" i="37"/>
  <c r="AD230" i="37" s="1"/>
  <c r="Z229" i="37"/>
  <c r="Q229" i="37"/>
  <c r="M229" i="37"/>
  <c r="AD228" i="37"/>
  <c r="AE228" i="37" s="1"/>
  <c r="Z228" i="37"/>
  <c r="AA228" i="37" s="1"/>
  <c r="Q228" i="37"/>
  <c r="M228" i="37"/>
  <c r="AD227" i="37"/>
  <c r="AE227" i="37" s="1"/>
  <c r="Z227" i="37"/>
  <c r="AA227" i="37" s="1"/>
  <c r="Q227" i="37"/>
  <c r="M227" i="37"/>
  <c r="W226" i="37"/>
  <c r="U226" i="37" s="1"/>
  <c r="Q226" i="37"/>
  <c r="M226" i="37"/>
  <c r="AD225" i="37"/>
  <c r="Z225" i="37"/>
  <c r="AA225" i="37" s="1"/>
  <c r="Q225" i="37"/>
  <c r="M225" i="37"/>
  <c r="W224" i="37"/>
  <c r="U224" i="37" s="1"/>
  <c r="Q224" i="37"/>
  <c r="M224" i="37"/>
  <c r="W223" i="37"/>
  <c r="U223" i="37" s="1"/>
  <c r="Q223" i="37"/>
  <c r="V223" i="37" s="1"/>
  <c r="AB223" i="37" s="1"/>
  <c r="M223" i="37"/>
  <c r="AD222" i="37"/>
  <c r="Z222" i="37"/>
  <c r="Q222" i="37"/>
  <c r="M222" i="37"/>
  <c r="AD221" i="37"/>
  <c r="AE221" i="37" s="1"/>
  <c r="Z221" i="37"/>
  <c r="AA221" i="37" s="1"/>
  <c r="Q221" i="37"/>
  <c r="M221" i="37"/>
  <c r="AD220" i="37"/>
  <c r="AE220" i="37" s="1"/>
  <c r="Z220" i="37"/>
  <c r="AA220" i="37" s="1"/>
  <c r="Q220" i="37"/>
  <c r="M220" i="37"/>
  <c r="W219" i="37"/>
  <c r="U219" i="37" s="1"/>
  <c r="Q219" i="37"/>
  <c r="M219" i="37"/>
  <c r="AD218" i="37"/>
  <c r="Z218" i="37"/>
  <c r="Q218" i="37"/>
  <c r="M218" i="37"/>
  <c r="AD217" i="37"/>
  <c r="AE217" i="37" s="1"/>
  <c r="Z217" i="37"/>
  <c r="AA217" i="37" s="1"/>
  <c r="Q217" i="37"/>
  <c r="M217" i="37"/>
  <c r="AD216" i="37"/>
  <c r="AE216" i="37" s="1"/>
  <c r="Z216" i="37"/>
  <c r="AA216" i="37" s="1"/>
  <c r="Q216" i="37"/>
  <c r="M216" i="37"/>
  <c r="AD215" i="37"/>
  <c r="AE215" i="37" s="1"/>
  <c r="Z215" i="37"/>
  <c r="AA215" i="37" s="1"/>
  <c r="Q215" i="37"/>
  <c r="M215" i="37"/>
  <c r="AD214" i="37"/>
  <c r="AE214" i="37" s="1"/>
  <c r="Z214" i="37"/>
  <c r="Q214" i="37"/>
  <c r="V214" i="37" s="1"/>
  <c r="AB214" i="37" s="1"/>
  <c r="M214" i="37"/>
  <c r="AD213" i="37"/>
  <c r="AE213" i="37" s="1"/>
  <c r="Z213" i="37"/>
  <c r="AA213" i="37" s="1"/>
  <c r="Q213" i="37"/>
  <c r="M213" i="37"/>
  <c r="W212" i="37"/>
  <c r="U212" i="37" s="1"/>
  <c r="Q212" i="37"/>
  <c r="R212" i="37" s="1"/>
  <c r="AD211" i="37"/>
  <c r="Z211" i="37"/>
  <c r="Q211" i="37"/>
  <c r="M211" i="37"/>
  <c r="AD210" i="37"/>
  <c r="AE210" i="37" s="1"/>
  <c r="Z210" i="37"/>
  <c r="AA210" i="37" s="1"/>
  <c r="Q210" i="37"/>
  <c r="M210" i="37"/>
  <c r="W209" i="37"/>
  <c r="U209" i="37" s="1"/>
  <c r="Q209" i="37"/>
  <c r="M209" i="37"/>
  <c r="AD208" i="37"/>
  <c r="Z208" i="37"/>
  <c r="Q208" i="37"/>
  <c r="M208" i="37"/>
  <c r="W207" i="37"/>
  <c r="U207" i="37" s="1"/>
  <c r="Q207" i="37"/>
  <c r="M207" i="37"/>
  <c r="AD206" i="37"/>
  <c r="Z206" i="37"/>
  <c r="Q206" i="37"/>
  <c r="M206" i="37"/>
  <c r="W205" i="37"/>
  <c r="U205" i="37" s="1"/>
  <c r="Q205" i="37"/>
  <c r="M205" i="37"/>
  <c r="W204" i="37"/>
  <c r="U204" i="37" s="1"/>
  <c r="Q204" i="37"/>
  <c r="M204" i="37"/>
  <c r="AD203" i="37"/>
  <c r="AD204" i="37" s="1"/>
  <c r="Z203" i="37"/>
  <c r="AA203" i="37" s="1"/>
  <c r="Q203" i="37"/>
  <c r="M203" i="37"/>
  <c r="AD202" i="37"/>
  <c r="AE202" i="37" s="1"/>
  <c r="Z202" i="37"/>
  <c r="AA202" i="37" s="1"/>
  <c r="Q202" i="37"/>
  <c r="M202" i="37"/>
  <c r="AD201" i="37"/>
  <c r="AE201" i="37" s="1"/>
  <c r="Z201" i="37"/>
  <c r="AA201" i="37" s="1"/>
  <c r="Q201" i="37"/>
  <c r="M201" i="37"/>
  <c r="Q200" i="37"/>
  <c r="V200" i="37" s="1"/>
  <c r="AB200" i="37" s="1"/>
  <c r="M200" i="37"/>
  <c r="AD199" i="37"/>
  <c r="AE199" i="37" s="1"/>
  <c r="Z199" i="37"/>
  <c r="AA199" i="37" s="1"/>
  <c r="Q199" i="37"/>
  <c r="V199" i="37" s="1"/>
  <c r="AB199" i="37" s="1"/>
  <c r="M199" i="37"/>
  <c r="AD198" i="37"/>
  <c r="AE198" i="37" s="1"/>
  <c r="Z198" i="37"/>
  <c r="AA198" i="37" s="1"/>
  <c r="Q198" i="37"/>
  <c r="M198" i="37"/>
  <c r="AD197" i="37"/>
  <c r="AE197" i="37" s="1"/>
  <c r="Z197" i="37"/>
  <c r="AA197" i="37" s="1"/>
  <c r="Q197" i="37"/>
  <c r="M197" i="37"/>
  <c r="AD196" i="37"/>
  <c r="AE196" i="37" s="1"/>
  <c r="Z196" i="37"/>
  <c r="AA196" i="37" s="1"/>
  <c r="Q196" i="37"/>
  <c r="M196" i="37"/>
  <c r="AD195" i="37"/>
  <c r="AE195" i="37" s="1"/>
  <c r="Z195" i="37"/>
  <c r="AA195" i="37" s="1"/>
  <c r="Q195" i="37"/>
  <c r="M195" i="37"/>
  <c r="AD194" i="37"/>
  <c r="AE194" i="37" s="1"/>
  <c r="Z194" i="37"/>
  <c r="AA194" i="37" s="1"/>
  <c r="Q194" i="37"/>
  <c r="M194" i="37"/>
  <c r="AD193" i="37"/>
  <c r="AE193" i="37" s="1"/>
  <c r="Z193" i="37"/>
  <c r="AA193" i="37" s="1"/>
  <c r="Q193" i="37"/>
  <c r="M193" i="37"/>
  <c r="AD192" i="37"/>
  <c r="AE192" i="37" s="1"/>
  <c r="Z192" i="37"/>
  <c r="AA192" i="37" s="1"/>
  <c r="Q192" i="37"/>
  <c r="M192" i="37"/>
  <c r="AD191" i="37"/>
  <c r="AE191" i="37" s="1"/>
  <c r="Z191" i="37"/>
  <c r="AA191" i="37" s="1"/>
  <c r="Q191" i="37"/>
  <c r="M191" i="37"/>
  <c r="AD190" i="37"/>
  <c r="AE190" i="37" s="1"/>
  <c r="Z190" i="37"/>
  <c r="AA190" i="37" s="1"/>
  <c r="Q190" i="37"/>
  <c r="M190" i="37"/>
  <c r="AD189" i="37"/>
  <c r="AE189" i="37" s="1"/>
  <c r="Z189" i="37"/>
  <c r="AA189" i="37" s="1"/>
  <c r="Q189" i="37"/>
  <c r="M189" i="37"/>
  <c r="AD188" i="37"/>
  <c r="AE188" i="37" s="1"/>
  <c r="Z188" i="37"/>
  <c r="AA188" i="37" s="1"/>
  <c r="Q188" i="37"/>
  <c r="M188" i="37"/>
  <c r="AD187" i="37"/>
  <c r="AE187" i="37" s="1"/>
  <c r="Z187" i="37"/>
  <c r="AA187" i="37" s="1"/>
  <c r="Q187" i="37"/>
  <c r="M187" i="37"/>
  <c r="AD186" i="37"/>
  <c r="AE186" i="37" s="1"/>
  <c r="Z186" i="37"/>
  <c r="AA186" i="37" s="1"/>
  <c r="Q186" i="37"/>
  <c r="M186" i="37"/>
  <c r="W185" i="37"/>
  <c r="U185" i="37" s="1"/>
  <c r="Q185" i="37"/>
  <c r="M185" i="37"/>
  <c r="AD184" i="37"/>
  <c r="AD185" i="37" s="1"/>
  <c r="AE185" i="37" s="1"/>
  <c r="Z184" i="37"/>
  <c r="Z185" i="37" s="1"/>
  <c r="AA185" i="37" s="1"/>
  <c r="Q184" i="37"/>
  <c r="M184" i="37"/>
  <c r="AD183" i="37"/>
  <c r="AE183" i="37" s="1"/>
  <c r="Z183" i="37"/>
  <c r="AA183" i="37" s="1"/>
  <c r="Q183" i="37"/>
  <c r="M183" i="37"/>
  <c r="AD182" i="37"/>
  <c r="AE182" i="37" s="1"/>
  <c r="Z182" i="37"/>
  <c r="AA182" i="37" s="1"/>
  <c r="Q182" i="37"/>
  <c r="M182" i="37"/>
  <c r="AD181" i="37"/>
  <c r="AE181" i="37" s="1"/>
  <c r="Z181" i="37"/>
  <c r="Q181" i="37"/>
  <c r="V181" i="37" s="1"/>
  <c r="AB181" i="37" s="1"/>
  <c r="M181" i="37"/>
  <c r="AD180" i="37"/>
  <c r="AE180" i="37" s="1"/>
  <c r="Z180" i="37"/>
  <c r="AA180" i="37" s="1"/>
  <c r="Q180" i="37"/>
  <c r="V180" i="37" s="1"/>
  <c r="AB180" i="37" s="1"/>
  <c r="M180" i="37"/>
  <c r="AD179" i="37"/>
  <c r="AE179" i="37" s="1"/>
  <c r="Z179" i="37"/>
  <c r="AA179" i="37" s="1"/>
  <c r="Q179" i="37"/>
  <c r="M179" i="37"/>
  <c r="AD178" i="37"/>
  <c r="AE178" i="37" s="1"/>
  <c r="Z178" i="37"/>
  <c r="AA178" i="37" s="1"/>
  <c r="Q178" i="37"/>
  <c r="M178" i="37"/>
  <c r="AD177" i="37"/>
  <c r="AE177" i="37" s="1"/>
  <c r="Z177" i="37"/>
  <c r="AA177" i="37" s="1"/>
  <c r="Q177" i="37"/>
  <c r="M177" i="37"/>
  <c r="AD176" i="37"/>
  <c r="AE176" i="37" s="1"/>
  <c r="Z176" i="37"/>
  <c r="AA176" i="37" s="1"/>
  <c r="Q176" i="37"/>
  <c r="M176" i="37"/>
  <c r="AD175" i="37"/>
  <c r="AE175" i="37" s="1"/>
  <c r="Z175" i="37"/>
  <c r="AA175" i="37" s="1"/>
  <c r="Q175" i="37"/>
  <c r="M175" i="37"/>
  <c r="AD174" i="37"/>
  <c r="AE174" i="37" s="1"/>
  <c r="Z174" i="37"/>
  <c r="AA174" i="37" s="1"/>
  <c r="Q174" i="37"/>
  <c r="M174" i="37"/>
  <c r="AD173" i="37"/>
  <c r="AE173" i="37" s="1"/>
  <c r="Z173" i="37"/>
  <c r="AA173" i="37" s="1"/>
  <c r="Q173" i="37"/>
  <c r="M173" i="37"/>
  <c r="AD172" i="37"/>
  <c r="AE172" i="37" s="1"/>
  <c r="Z172" i="37"/>
  <c r="AA172" i="37" s="1"/>
  <c r="Q172" i="37"/>
  <c r="M172" i="37"/>
  <c r="Q171" i="37"/>
  <c r="M171" i="37"/>
  <c r="AD170" i="37"/>
  <c r="AD171" i="37" s="1"/>
  <c r="AE171" i="37" s="1"/>
  <c r="Z170" i="37"/>
  <c r="AA170" i="37" s="1"/>
  <c r="Q170" i="37"/>
  <c r="V170" i="37" s="1"/>
  <c r="AB170" i="37" s="1"/>
  <c r="M170" i="37"/>
  <c r="AD169" i="37"/>
  <c r="AE169" i="37" s="1"/>
  <c r="Z169" i="37"/>
  <c r="AA169" i="37" s="1"/>
  <c r="Q169" i="37"/>
  <c r="M169" i="37"/>
  <c r="AD168" i="37"/>
  <c r="AE168" i="37" s="1"/>
  <c r="Z168" i="37"/>
  <c r="AA168" i="37" s="1"/>
  <c r="Q168" i="37"/>
  <c r="M168" i="37"/>
  <c r="AD167" i="37"/>
  <c r="AE167" i="37" s="1"/>
  <c r="Z167" i="37"/>
  <c r="AA167" i="37" s="1"/>
  <c r="Q167" i="37"/>
  <c r="M167" i="37"/>
  <c r="AD166" i="37"/>
  <c r="AE166" i="37" s="1"/>
  <c r="Z166" i="37"/>
  <c r="AA166" i="37" s="1"/>
  <c r="Q166" i="37"/>
  <c r="M166" i="37"/>
  <c r="AD165" i="37"/>
  <c r="AE165" i="37" s="1"/>
  <c r="Z165" i="37"/>
  <c r="AA165" i="37" s="1"/>
  <c r="Q165" i="37"/>
  <c r="M165" i="37"/>
  <c r="AD164" i="37"/>
  <c r="AE164" i="37" s="1"/>
  <c r="Z164" i="37"/>
  <c r="AA164" i="37" s="1"/>
  <c r="Q164" i="37"/>
  <c r="M164" i="37"/>
  <c r="AD163" i="37"/>
  <c r="AE163" i="37" s="1"/>
  <c r="Z163" i="37"/>
  <c r="AA163" i="37" s="1"/>
  <c r="Q163" i="37"/>
  <c r="M163" i="37"/>
  <c r="AD162" i="37"/>
  <c r="AE162" i="37" s="1"/>
  <c r="Z162" i="37"/>
  <c r="AA162" i="37" s="1"/>
  <c r="Q162" i="37"/>
  <c r="M162" i="37"/>
  <c r="AD161" i="37"/>
  <c r="AE161" i="37" s="1"/>
  <c r="Z161" i="37"/>
  <c r="AA161" i="37" s="1"/>
  <c r="Q161" i="37"/>
  <c r="M161" i="37"/>
  <c r="AD160" i="37"/>
  <c r="AE160" i="37" s="1"/>
  <c r="Z160" i="37"/>
  <c r="AA160" i="37" s="1"/>
  <c r="Q160" i="37"/>
  <c r="M160" i="37"/>
  <c r="AD159" i="37"/>
  <c r="AE159" i="37" s="1"/>
  <c r="Z159" i="37"/>
  <c r="AA159" i="37" s="1"/>
  <c r="Q159" i="37"/>
  <c r="M159" i="37"/>
  <c r="AD158" i="37"/>
  <c r="AE158" i="37" s="1"/>
  <c r="Z158" i="37"/>
  <c r="AA158" i="37" s="1"/>
  <c r="Q158" i="37"/>
  <c r="M158" i="37"/>
  <c r="AD157" i="37"/>
  <c r="AE157" i="37" s="1"/>
  <c r="Z157" i="37"/>
  <c r="AA157" i="37" s="1"/>
  <c r="Q157" i="37"/>
  <c r="M157" i="37"/>
  <c r="AD156" i="37"/>
  <c r="AE156" i="37" s="1"/>
  <c r="Z156" i="37"/>
  <c r="AA156" i="37" s="1"/>
  <c r="Q156" i="37"/>
  <c r="M156" i="37"/>
  <c r="AD155" i="37"/>
  <c r="AE155" i="37" s="1"/>
  <c r="Z155" i="37"/>
  <c r="AA155" i="37" s="1"/>
  <c r="Q155" i="37"/>
  <c r="M155" i="37"/>
  <c r="AD154" i="37"/>
  <c r="AE154" i="37" s="1"/>
  <c r="Z154" i="37"/>
  <c r="AA154" i="37" s="1"/>
  <c r="Q154" i="37"/>
  <c r="M154" i="37"/>
  <c r="AD153" i="37"/>
  <c r="AE153" i="37" s="1"/>
  <c r="Z153" i="37"/>
  <c r="AA153" i="37" s="1"/>
  <c r="Q153" i="37"/>
  <c r="M153" i="37"/>
  <c r="AD152" i="37"/>
  <c r="AE152" i="37" s="1"/>
  <c r="Z152" i="37"/>
  <c r="AA152" i="37" s="1"/>
  <c r="Q152" i="37"/>
  <c r="M152" i="37"/>
  <c r="AD151" i="37"/>
  <c r="AE151" i="37" s="1"/>
  <c r="Z151" i="37"/>
  <c r="AA151" i="37" s="1"/>
  <c r="Q151" i="37"/>
  <c r="M151" i="37"/>
  <c r="AD150" i="37"/>
  <c r="AE150" i="37" s="1"/>
  <c r="Z150" i="37"/>
  <c r="AA150" i="37" s="1"/>
  <c r="Q150" i="37"/>
  <c r="V150" i="37" s="1"/>
  <c r="AB150" i="37" s="1"/>
  <c r="M150" i="37"/>
  <c r="AD149" i="37"/>
  <c r="AE149" i="37" s="1"/>
  <c r="Z149" i="37"/>
  <c r="AA149" i="37" s="1"/>
  <c r="Q149" i="37"/>
  <c r="V149" i="37" s="1"/>
  <c r="AB149" i="37" s="1"/>
  <c r="M149" i="37"/>
  <c r="AD148" i="37"/>
  <c r="AE148" i="37" s="1"/>
  <c r="Z148" i="37"/>
  <c r="Q148" i="37"/>
  <c r="M148" i="37"/>
  <c r="AD147" i="37"/>
  <c r="AE147" i="37" s="1"/>
  <c r="Z147" i="37"/>
  <c r="AA147" i="37" s="1"/>
  <c r="Q147" i="37"/>
  <c r="V147" i="37" s="1"/>
  <c r="AB147" i="37" s="1"/>
  <c r="M147" i="37"/>
  <c r="AD146" i="37"/>
  <c r="AE146" i="37" s="1"/>
  <c r="Z146" i="37"/>
  <c r="AA146" i="37" s="1"/>
  <c r="Q146" i="37"/>
  <c r="M146" i="37"/>
  <c r="AD145" i="37"/>
  <c r="AE145" i="37" s="1"/>
  <c r="Z145" i="37"/>
  <c r="AA145" i="37" s="1"/>
  <c r="Q145" i="37"/>
  <c r="M145" i="37"/>
  <c r="AD144" i="37"/>
  <c r="AE144" i="37" s="1"/>
  <c r="Z144" i="37"/>
  <c r="AA144" i="37" s="1"/>
  <c r="Q144" i="37"/>
  <c r="V144" i="37" s="1"/>
  <c r="AB144" i="37" s="1"/>
  <c r="M144" i="37"/>
  <c r="AD143" i="37"/>
  <c r="AE143" i="37" s="1"/>
  <c r="Z143" i="37"/>
  <c r="AA143" i="37" s="1"/>
  <c r="Q143" i="37"/>
  <c r="V143" i="37" s="1"/>
  <c r="AB143" i="37" s="1"/>
  <c r="M143" i="37"/>
  <c r="AD142" i="37"/>
  <c r="AE142" i="37" s="1"/>
  <c r="Z142" i="37"/>
  <c r="AA142" i="37" s="1"/>
  <c r="Q142" i="37"/>
  <c r="V142" i="37" s="1"/>
  <c r="AB142" i="37" s="1"/>
  <c r="M142" i="37"/>
  <c r="AD141" i="37"/>
  <c r="AE141" i="37" s="1"/>
  <c r="Z141" i="37"/>
  <c r="AA141" i="37" s="1"/>
  <c r="Q141" i="37"/>
  <c r="M141" i="37"/>
  <c r="AD140" i="37"/>
  <c r="AE140" i="37" s="1"/>
  <c r="Z140" i="37"/>
  <c r="AA140" i="37" s="1"/>
  <c r="Q140" i="37"/>
  <c r="M140" i="37"/>
  <c r="AD139" i="37"/>
  <c r="AE139" i="37" s="1"/>
  <c r="Z139" i="37"/>
  <c r="Q139" i="37"/>
  <c r="M139" i="37"/>
  <c r="AD138" i="37"/>
  <c r="AE138" i="37" s="1"/>
  <c r="Z138" i="37"/>
  <c r="AA138" i="37" s="1"/>
  <c r="Q138" i="37"/>
  <c r="V138" i="37" s="1"/>
  <c r="AB138" i="37" s="1"/>
  <c r="M138" i="37"/>
  <c r="AD137" i="37"/>
  <c r="AE137" i="37" s="1"/>
  <c r="Z137" i="37"/>
  <c r="AA137" i="37" s="1"/>
  <c r="Q137" i="37"/>
  <c r="M137" i="37"/>
  <c r="AD136" i="37"/>
  <c r="AE136" i="37" s="1"/>
  <c r="Z136" i="37"/>
  <c r="AA136" i="37" s="1"/>
  <c r="Q136" i="37"/>
  <c r="M136" i="37"/>
  <c r="W135" i="37"/>
  <c r="U135" i="37" s="1"/>
  <c r="Q135" i="37"/>
  <c r="M135" i="37"/>
  <c r="AD134" i="37"/>
  <c r="AD135" i="37" s="1"/>
  <c r="AE135" i="37" s="1"/>
  <c r="Z134" i="37"/>
  <c r="Z135" i="37" s="1"/>
  <c r="AA135" i="37" s="1"/>
  <c r="Q134" i="37"/>
  <c r="M134" i="37"/>
  <c r="AD133" i="37"/>
  <c r="AE133" i="37" s="1"/>
  <c r="Z133" i="37"/>
  <c r="AA133" i="37" s="1"/>
  <c r="Q133" i="37"/>
  <c r="M133" i="37"/>
  <c r="AD132" i="37"/>
  <c r="AE132" i="37" s="1"/>
  <c r="Z132" i="37"/>
  <c r="AA132" i="37" s="1"/>
  <c r="Q132" i="37"/>
  <c r="M132" i="37"/>
  <c r="AD131" i="37"/>
  <c r="AE131" i="37" s="1"/>
  <c r="Z131" i="37"/>
  <c r="AA131" i="37" s="1"/>
  <c r="Q131" i="37"/>
  <c r="M131" i="37"/>
  <c r="AD130" i="37"/>
  <c r="AE130" i="37" s="1"/>
  <c r="Z130" i="37"/>
  <c r="AA130" i="37" s="1"/>
  <c r="Q130" i="37"/>
  <c r="M130" i="37"/>
  <c r="AD129" i="37"/>
  <c r="AE129" i="37" s="1"/>
  <c r="Z129" i="37"/>
  <c r="AA129" i="37" s="1"/>
  <c r="Q129" i="37"/>
  <c r="M129" i="37"/>
  <c r="AD128" i="37"/>
  <c r="AE128" i="37" s="1"/>
  <c r="Z128" i="37"/>
  <c r="AA128" i="37" s="1"/>
  <c r="Q128" i="37"/>
  <c r="M128" i="37"/>
  <c r="AD127" i="37"/>
  <c r="AE127" i="37" s="1"/>
  <c r="Z127" i="37"/>
  <c r="AA127" i="37" s="1"/>
  <c r="Q127" i="37"/>
  <c r="V127" i="37" s="1"/>
  <c r="AB127" i="37" s="1"/>
  <c r="M127" i="37"/>
  <c r="AD126" i="37"/>
  <c r="AE126" i="37" s="1"/>
  <c r="Z126" i="37"/>
  <c r="AA126" i="37" s="1"/>
  <c r="Q126" i="37"/>
  <c r="V126" i="37" s="1"/>
  <c r="AB126" i="37" s="1"/>
  <c r="M126" i="37"/>
  <c r="AD125" i="37"/>
  <c r="AE125" i="37" s="1"/>
  <c r="Z125" i="37"/>
  <c r="Q125" i="37"/>
  <c r="M125" i="37"/>
  <c r="AD124" i="37"/>
  <c r="AE124" i="37" s="1"/>
  <c r="Z124" i="37"/>
  <c r="AA124" i="37" s="1"/>
  <c r="Q124" i="37"/>
  <c r="V124" i="37" s="1"/>
  <c r="AB124" i="37" s="1"/>
  <c r="M124" i="37"/>
  <c r="AD123" i="37"/>
  <c r="AE123" i="37" s="1"/>
  <c r="Z123" i="37"/>
  <c r="AA123" i="37" s="1"/>
  <c r="Q123" i="37"/>
  <c r="M123" i="37"/>
  <c r="AD122" i="37"/>
  <c r="AE122" i="37" s="1"/>
  <c r="Z122" i="37"/>
  <c r="AA122" i="37" s="1"/>
  <c r="Q122" i="37"/>
  <c r="M122" i="37"/>
  <c r="AD121" i="37"/>
  <c r="AE121" i="37" s="1"/>
  <c r="Z121" i="37"/>
  <c r="AA121" i="37" s="1"/>
  <c r="Q121" i="37"/>
  <c r="M121" i="37"/>
  <c r="W120" i="37"/>
  <c r="U120" i="37" s="1"/>
  <c r="Q120" i="37"/>
  <c r="M120" i="37"/>
  <c r="AD119" i="37"/>
  <c r="AD120" i="37" s="1"/>
  <c r="AE120" i="37" s="1"/>
  <c r="Z119" i="37"/>
  <c r="Z120" i="37" s="1"/>
  <c r="AA120" i="37" s="1"/>
  <c r="Q119" i="37"/>
  <c r="M119" i="37"/>
  <c r="AD118" i="37"/>
  <c r="AE118" i="37" s="1"/>
  <c r="Z118" i="37"/>
  <c r="AA118" i="37" s="1"/>
  <c r="Q118" i="37"/>
  <c r="M118" i="37"/>
  <c r="AD117" i="37"/>
  <c r="AE117" i="37" s="1"/>
  <c r="Z117" i="37"/>
  <c r="AA117" i="37" s="1"/>
  <c r="Q117" i="37"/>
  <c r="M117" i="37"/>
  <c r="AD116" i="37"/>
  <c r="AE116" i="37" s="1"/>
  <c r="Z116" i="37"/>
  <c r="AA116" i="37" s="1"/>
  <c r="Q116" i="37"/>
  <c r="M116" i="37"/>
  <c r="AD115" i="37"/>
  <c r="AE115" i="37" s="1"/>
  <c r="Z115" i="37"/>
  <c r="AA115" i="37" s="1"/>
  <c r="Q115" i="37"/>
  <c r="M115" i="37"/>
  <c r="AD114" i="37"/>
  <c r="AE114" i="37" s="1"/>
  <c r="Z114" i="37"/>
  <c r="AA114" i="37" s="1"/>
  <c r="Q114" i="37"/>
  <c r="M114" i="37"/>
  <c r="AD113" i="37"/>
  <c r="AE113" i="37" s="1"/>
  <c r="Z113" i="37"/>
  <c r="AA113" i="37" s="1"/>
  <c r="Q113" i="37"/>
  <c r="M113" i="37"/>
  <c r="AD112" i="37"/>
  <c r="AE112" i="37" s="1"/>
  <c r="Z112" i="37"/>
  <c r="AA112" i="37" s="1"/>
  <c r="Q112" i="37"/>
  <c r="M112" i="37"/>
  <c r="AD111" i="37"/>
  <c r="AE111" i="37" s="1"/>
  <c r="Z111" i="37"/>
  <c r="AA111" i="37" s="1"/>
  <c r="Q111" i="37"/>
  <c r="M111" i="37"/>
  <c r="AD110" i="37"/>
  <c r="AE110" i="37" s="1"/>
  <c r="Z110" i="37"/>
  <c r="AA110" i="37" s="1"/>
  <c r="Q110" i="37"/>
  <c r="M110" i="37"/>
  <c r="AD109" i="37"/>
  <c r="AE109" i="37" s="1"/>
  <c r="Z109" i="37"/>
  <c r="AA109" i="37" s="1"/>
  <c r="Q109" i="37"/>
  <c r="M109" i="37"/>
  <c r="AD108" i="37"/>
  <c r="AE108" i="37" s="1"/>
  <c r="Z108" i="37"/>
  <c r="Q108" i="37"/>
  <c r="V108" i="37" s="1"/>
  <c r="AB108" i="37" s="1"/>
  <c r="M108" i="37"/>
  <c r="W107" i="37"/>
  <c r="U107" i="37" s="1"/>
  <c r="Q107" i="37"/>
  <c r="M107" i="37"/>
  <c r="AD106" i="37"/>
  <c r="AD107" i="37" s="1"/>
  <c r="AE107" i="37" s="1"/>
  <c r="Z106" i="37"/>
  <c r="Z107" i="37" s="1"/>
  <c r="AA107" i="37" s="1"/>
  <c r="Q106" i="37"/>
  <c r="V106" i="37" s="1"/>
  <c r="AB106" i="37" s="1"/>
  <c r="M106" i="37"/>
  <c r="AD105" i="37"/>
  <c r="AE105" i="37" s="1"/>
  <c r="Z105" i="37"/>
  <c r="AA105" i="37" s="1"/>
  <c r="Q105" i="37"/>
  <c r="V105" i="37" s="1"/>
  <c r="AB105" i="37" s="1"/>
  <c r="M105" i="37"/>
  <c r="AD104" i="37"/>
  <c r="AE104" i="37" s="1"/>
  <c r="Z104" i="37"/>
  <c r="AA104" i="37" s="1"/>
  <c r="Q104" i="37"/>
  <c r="V104" i="37" s="1"/>
  <c r="AB104" i="37" s="1"/>
  <c r="M104" i="37"/>
  <c r="AD103" i="37"/>
  <c r="AE103" i="37" s="1"/>
  <c r="Z103" i="37"/>
  <c r="Q103" i="37"/>
  <c r="M103" i="37"/>
  <c r="AD102" i="37"/>
  <c r="AE102" i="37" s="1"/>
  <c r="Z102" i="37"/>
  <c r="AA102" i="37" s="1"/>
  <c r="Q102" i="37"/>
  <c r="V102" i="37" s="1"/>
  <c r="AB102" i="37" s="1"/>
  <c r="M102" i="37"/>
  <c r="AD101" i="37"/>
  <c r="AE101" i="37" s="1"/>
  <c r="Z101" i="37"/>
  <c r="AA101" i="37" s="1"/>
  <c r="Q101" i="37"/>
  <c r="V101" i="37" s="1"/>
  <c r="AB101" i="37" s="1"/>
  <c r="M101" i="37"/>
  <c r="AD100" i="37"/>
  <c r="AE100" i="37" s="1"/>
  <c r="Z100" i="37"/>
  <c r="AA100" i="37" s="1"/>
  <c r="Q100" i="37"/>
  <c r="V100" i="37" s="1"/>
  <c r="AB100" i="37" s="1"/>
  <c r="M100" i="37"/>
  <c r="AD99" i="37"/>
  <c r="AE99" i="37" s="1"/>
  <c r="Z99" i="37"/>
  <c r="AA99" i="37" s="1"/>
  <c r="Q99" i="37"/>
  <c r="V99" i="37" s="1"/>
  <c r="AB99" i="37" s="1"/>
  <c r="M99" i="37"/>
  <c r="AD98" i="37"/>
  <c r="AE98" i="37" s="1"/>
  <c r="Z98" i="37"/>
  <c r="AA98" i="37" s="1"/>
  <c r="Q98" i="37"/>
  <c r="M98" i="37"/>
  <c r="W97" i="37"/>
  <c r="U97" i="37" s="1"/>
  <c r="Q97" i="37"/>
  <c r="M97" i="37"/>
  <c r="AD96" i="37"/>
  <c r="AE96" i="37" s="1"/>
  <c r="Z96" i="37"/>
  <c r="Z97" i="37" s="1"/>
  <c r="AA97" i="37" s="1"/>
  <c r="Q96" i="37"/>
  <c r="M96" i="37"/>
  <c r="AD95" i="37"/>
  <c r="AE95" i="37" s="1"/>
  <c r="Z95" i="37"/>
  <c r="AA95" i="37" s="1"/>
  <c r="Q95" i="37"/>
  <c r="M95" i="37"/>
  <c r="AD94" i="37"/>
  <c r="AE94" i="37" s="1"/>
  <c r="Z94" i="37"/>
  <c r="AA94" i="37" s="1"/>
  <c r="Q94" i="37"/>
  <c r="M94" i="37"/>
  <c r="AD93" i="37"/>
  <c r="AE93" i="37" s="1"/>
  <c r="Z93" i="37"/>
  <c r="AA93" i="37" s="1"/>
  <c r="Q93" i="37"/>
  <c r="M93" i="37"/>
  <c r="AD92" i="37"/>
  <c r="AE92" i="37" s="1"/>
  <c r="Z92" i="37"/>
  <c r="AA92" i="37" s="1"/>
  <c r="Q92" i="37"/>
  <c r="M92" i="37"/>
  <c r="AD91" i="37"/>
  <c r="AE91" i="37" s="1"/>
  <c r="Z91" i="37"/>
  <c r="AA91" i="37" s="1"/>
  <c r="Q91" i="37"/>
  <c r="M91" i="37"/>
  <c r="AD90" i="37"/>
  <c r="AE90" i="37" s="1"/>
  <c r="Z90" i="37"/>
  <c r="AA90" i="37" s="1"/>
  <c r="Q90" i="37"/>
  <c r="M90" i="37"/>
  <c r="AD89" i="37"/>
  <c r="AE89" i="37" s="1"/>
  <c r="Z89" i="37"/>
  <c r="AA89" i="37" s="1"/>
  <c r="Q89" i="37"/>
  <c r="M89" i="37"/>
  <c r="AD88" i="37"/>
  <c r="AE88" i="37" s="1"/>
  <c r="Z88" i="37"/>
  <c r="AA88" i="37" s="1"/>
  <c r="Q88" i="37"/>
  <c r="M88" i="37"/>
  <c r="AD87" i="37"/>
  <c r="AE87" i="37" s="1"/>
  <c r="Z87" i="37"/>
  <c r="AA87" i="37" s="1"/>
  <c r="Q87" i="37"/>
  <c r="M87" i="37"/>
  <c r="AD86" i="37"/>
  <c r="AE86" i="37" s="1"/>
  <c r="Z86" i="37"/>
  <c r="AA86" i="37" s="1"/>
  <c r="Q86" i="37"/>
  <c r="M86" i="37"/>
  <c r="AD85" i="37"/>
  <c r="AE85" i="37" s="1"/>
  <c r="Z85" i="37"/>
  <c r="AA85" i="37" s="1"/>
  <c r="Q85" i="37"/>
  <c r="M85" i="37"/>
  <c r="W84" i="37"/>
  <c r="Q84" i="37"/>
  <c r="M84" i="37"/>
  <c r="W83" i="37"/>
  <c r="Q83" i="37"/>
  <c r="M83" i="37"/>
  <c r="AD82" i="37"/>
  <c r="AD84" i="37" s="1"/>
  <c r="AE84" i="37" s="1"/>
  <c r="Z82" i="37"/>
  <c r="AA82" i="37" s="1"/>
  <c r="Q82" i="37"/>
  <c r="M82" i="37"/>
  <c r="W81" i="37"/>
  <c r="U81" i="37" s="1"/>
  <c r="Q81" i="37"/>
  <c r="M81" i="37"/>
  <c r="AD80" i="37"/>
  <c r="AE80" i="37" s="1"/>
  <c r="Z80" i="37"/>
  <c r="Z81" i="37" s="1"/>
  <c r="AA81" i="37" s="1"/>
  <c r="Q80" i="37"/>
  <c r="M80" i="37"/>
  <c r="AD79" i="37"/>
  <c r="AE79" i="37" s="1"/>
  <c r="Z79" i="37"/>
  <c r="AA79" i="37" s="1"/>
  <c r="Q79" i="37"/>
  <c r="M79" i="37"/>
  <c r="AD78" i="37"/>
  <c r="AE78" i="37" s="1"/>
  <c r="Z78" i="37"/>
  <c r="AA78" i="37" s="1"/>
  <c r="Q78" i="37"/>
  <c r="M78" i="37"/>
  <c r="AA541" i="37" s="1"/>
  <c r="S15" i="37" l="1"/>
  <c r="T15" i="37"/>
  <c r="V15" i="37"/>
  <c r="AB15" i="37" s="1"/>
  <c r="T4" i="37"/>
  <c r="S5" i="37"/>
  <c r="T8" i="37"/>
  <c r="S9" i="37"/>
  <c r="T12" i="37"/>
  <c r="S13" i="37"/>
  <c r="S4" i="37"/>
  <c r="T11" i="37"/>
  <c r="T5" i="37"/>
  <c r="S6" i="37"/>
  <c r="T9" i="37"/>
  <c r="S10" i="37"/>
  <c r="T13" i="37"/>
  <c r="T3" i="37"/>
  <c r="S8" i="37"/>
  <c r="S3" i="37"/>
  <c r="T6" i="37"/>
  <c r="S7" i="37"/>
  <c r="T10" i="37"/>
  <c r="S11" i="37"/>
  <c r="T7" i="37"/>
  <c r="S12" i="37"/>
  <c r="V3" i="37"/>
  <c r="AB3" i="37" s="1"/>
  <c r="AC3" i="37" s="1"/>
  <c r="V4" i="37"/>
  <c r="V6" i="37"/>
  <c r="V8" i="37"/>
  <c r="AB8" i="37" s="1"/>
  <c r="AC8" i="37" s="1"/>
  <c r="V10" i="37"/>
  <c r="AB10" i="37" s="1"/>
  <c r="V12" i="37"/>
  <c r="V5" i="37"/>
  <c r="AB5" i="37" s="1"/>
  <c r="AC5" i="37" s="1"/>
  <c r="V7" i="37"/>
  <c r="AB7" i="37" s="1"/>
  <c r="V9" i="37"/>
  <c r="V11" i="37"/>
  <c r="V13" i="37"/>
  <c r="AB13" i="37" s="1"/>
  <c r="AC13" i="37" s="1"/>
  <c r="V14" i="37"/>
  <c r="V2" i="37"/>
  <c r="AB2" i="37" s="1"/>
  <c r="AC2" i="37" s="1"/>
  <c r="W2" i="37" s="1"/>
  <c r="U2" i="37" s="1"/>
  <c r="S14" i="37"/>
  <c r="T14" i="37"/>
  <c r="V67" i="37"/>
  <c r="AB67" i="37" s="1"/>
  <c r="AC67" i="37" s="1"/>
  <c r="W67" i="37" s="1"/>
  <c r="U67" i="37" s="1"/>
  <c r="S2" i="37"/>
  <c r="T2" i="37"/>
  <c r="T18" i="37"/>
  <c r="S19" i="37"/>
  <c r="T22" i="37"/>
  <c r="S23" i="37"/>
  <c r="T26" i="37"/>
  <c r="S27" i="37"/>
  <c r="T30" i="37"/>
  <c r="S31" i="37"/>
  <c r="T34" i="37"/>
  <c r="S35" i="37"/>
  <c r="T38" i="37"/>
  <c r="S39" i="37"/>
  <c r="T42" i="37"/>
  <c r="S43" i="37"/>
  <c r="T46" i="37"/>
  <c r="S47" i="37"/>
  <c r="T50" i="37"/>
  <c r="S51" i="37"/>
  <c r="T54" i="37"/>
  <c r="S55" i="37"/>
  <c r="T58" i="37"/>
  <c r="S59" i="37"/>
  <c r="T62" i="37"/>
  <c r="S63" i="37"/>
  <c r="T19" i="37"/>
  <c r="S20" i="37"/>
  <c r="V21" i="37"/>
  <c r="AB21" i="37" s="1"/>
  <c r="AC21" i="37" s="1"/>
  <c r="W21" i="37" s="1"/>
  <c r="U21" i="37" s="1"/>
  <c r="T23" i="37"/>
  <c r="S24" i="37"/>
  <c r="V25" i="37"/>
  <c r="AB25" i="37" s="1"/>
  <c r="AC25" i="37" s="1"/>
  <c r="W25" i="37" s="1"/>
  <c r="U25" i="37" s="1"/>
  <c r="T27" i="37"/>
  <c r="S28" i="37"/>
  <c r="V29" i="37"/>
  <c r="AB29" i="37" s="1"/>
  <c r="AC29" i="37" s="1"/>
  <c r="W29" i="37" s="1"/>
  <c r="U29" i="37" s="1"/>
  <c r="T31" i="37"/>
  <c r="S32" i="37"/>
  <c r="V33" i="37"/>
  <c r="AB33" i="37" s="1"/>
  <c r="AC33" i="37" s="1"/>
  <c r="W33" i="37" s="1"/>
  <c r="U33" i="37" s="1"/>
  <c r="T35" i="37"/>
  <c r="S36" i="37"/>
  <c r="V37" i="37"/>
  <c r="AB37" i="37" s="1"/>
  <c r="AC37" i="37" s="1"/>
  <c r="W37" i="37" s="1"/>
  <c r="U37" i="37" s="1"/>
  <c r="T39" i="37"/>
  <c r="S40" i="37"/>
  <c r="V41" i="37"/>
  <c r="AB41" i="37" s="1"/>
  <c r="AC41" i="37" s="1"/>
  <c r="T43" i="37"/>
  <c r="S44" i="37"/>
  <c r="V45" i="37"/>
  <c r="AB45" i="37" s="1"/>
  <c r="T47" i="37"/>
  <c r="S48" i="37"/>
  <c r="V49" i="37"/>
  <c r="AB49" i="37" s="1"/>
  <c r="AC49" i="37" s="1"/>
  <c r="W49" i="37" s="1"/>
  <c r="U49" i="37" s="1"/>
  <c r="T51" i="37"/>
  <c r="S52" i="37"/>
  <c r="V53" i="37"/>
  <c r="AB53" i="37" s="1"/>
  <c r="AC53" i="37" s="1"/>
  <c r="W53" i="37" s="1"/>
  <c r="U53" i="37" s="1"/>
  <c r="S17" i="37"/>
  <c r="V18" i="37"/>
  <c r="AB18" i="37" s="1"/>
  <c r="AC18" i="37" s="1"/>
  <c r="W18" i="37" s="1"/>
  <c r="U18" i="37" s="1"/>
  <c r="T20" i="37"/>
  <c r="S21" i="37"/>
  <c r="V22" i="37"/>
  <c r="AB22" i="37" s="1"/>
  <c r="AC22" i="37" s="1"/>
  <c r="W22" i="37" s="1"/>
  <c r="U22" i="37" s="1"/>
  <c r="T24" i="37"/>
  <c r="S25" i="37"/>
  <c r="V26" i="37"/>
  <c r="AB26" i="37" s="1"/>
  <c r="AC26" i="37" s="1"/>
  <c r="W26" i="37" s="1"/>
  <c r="U26" i="37" s="1"/>
  <c r="T28" i="37"/>
  <c r="S29" i="37"/>
  <c r="V30" i="37"/>
  <c r="AB30" i="37" s="1"/>
  <c r="AC30" i="37" s="1"/>
  <c r="W30" i="37" s="1"/>
  <c r="U30" i="37" s="1"/>
  <c r="T32" i="37"/>
  <c r="S33" i="37"/>
  <c r="V34" i="37"/>
  <c r="AB34" i="37" s="1"/>
  <c r="AC34" i="37" s="1"/>
  <c r="W34" i="37" s="1"/>
  <c r="U34" i="37" s="1"/>
  <c r="T36" i="37"/>
  <c r="S37" i="37"/>
  <c r="V38" i="37"/>
  <c r="AB38" i="37" s="1"/>
  <c r="AC38" i="37" s="1"/>
  <c r="W38" i="37" s="1"/>
  <c r="U38" i="37" s="1"/>
  <c r="T40" i="37"/>
  <c r="S41" i="37"/>
  <c r="V42" i="37"/>
  <c r="AB42" i="37" s="1"/>
  <c r="AC42" i="37" s="1"/>
  <c r="W42" i="37" s="1"/>
  <c r="U42" i="37" s="1"/>
  <c r="T44" i="37"/>
  <c r="S45" i="37"/>
  <c r="V46" i="37"/>
  <c r="AB46" i="37" s="1"/>
  <c r="AC46" i="37" s="1"/>
  <c r="T48" i="37"/>
  <c r="S49" i="37"/>
  <c r="V50" i="37"/>
  <c r="AB50" i="37" s="1"/>
  <c r="AC50" i="37" s="1"/>
  <c r="W50" i="37" s="1"/>
  <c r="U50" i="37" s="1"/>
  <c r="T52" i="37"/>
  <c r="V27" i="37"/>
  <c r="AB27" i="37" s="1"/>
  <c r="AC27" i="37" s="1"/>
  <c r="W27" i="37" s="1"/>
  <c r="U27" i="37" s="1"/>
  <c r="T33" i="37"/>
  <c r="S34" i="37"/>
  <c r="V51" i="37"/>
  <c r="AB51" i="37" s="1"/>
  <c r="AC51" i="37" s="1"/>
  <c r="W51" i="37" s="1"/>
  <c r="U51" i="37" s="1"/>
  <c r="S58" i="37"/>
  <c r="T59" i="37"/>
  <c r="V61" i="37"/>
  <c r="AB61" i="37" s="1"/>
  <c r="AC61" i="37" s="1"/>
  <c r="W61" i="37" s="1"/>
  <c r="U61" i="37" s="1"/>
  <c r="T64" i="37"/>
  <c r="T65" i="37"/>
  <c r="T66" i="37"/>
  <c r="S67" i="37"/>
  <c r="T70" i="37"/>
  <c r="S71" i="37"/>
  <c r="T74" i="37"/>
  <c r="S75" i="37"/>
  <c r="V19" i="37"/>
  <c r="AB19" i="37" s="1"/>
  <c r="AC19" i="37" s="1"/>
  <c r="W19" i="37" s="1"/>
  <c r="U19" i="37" s="1"/>
  <c r="S26" i="37"/>
  <c r="T49" i="37"/>
  <c r="T56" i="37"/>
  <c r="T57" i="37"/>
  <c r="V58" i="37"/>
  <c r="AB58" i="37" s="1"/>
  <c r="AC58" i="37" s="1"/>
  <c r="W58" i="37" s="1"/>
  <c r="U58" i="37" s="1"/>
  <c r="V66" i="37"/>
  <c r="AB66" i="37" s="1"/>
  <c r="AC66" i="37" s="1"/>
  <c r="W66" i="37" s="1"/>
  <c r="U66" i="37" s="1"/>
  <c r="T17" i="37"/>
  <c r="S18" i="37"/>
  <c r="V23" i="37"/>
  <c r="AB23" i="37" s="1"/>
  <c r="AC23" i="37" s="1"/>
  <c r="W23" i="37" s="1"/>
  <c r="U23" i="37" s="1"/>
  <c r="T29" i="37"/>
  <c r="S30" i="37"/>
  <c r="V39" i="37"/>
  <c r="AB39" i="37" s="1"/>
  <c r="AC39" i="37" s="1"/>
  <c r="W39" i="37" s="1"/>
  <c r="U39" i="37" s="1"/>
  <c r="V43" i="37"/>
  <c r="AB43" i="37" s="1"/>
  <c r="V47" i="37"/>
  <c r="AB47" i="37" s="1"/>
  <c r="AC47" i="37" s="1"/>
  <c r="W47" i="37" s="1"/>
  <c r="U47" i="37" s="1"/>
  <c r="S53" i="37"/>
  <c r="V54" i="37"/>
  <c r="AB54" i="37" s="1"/>
  <c r="AC54" i="37" s="1"/>
  <c r="W54" i="37" s="1"/>
  <c r="U54" i="37" s="1"/>
  <c r="V55" i="37"/>
  <c r="AB55" i="37" s="1"/>
  <c r="S56" i="37"/>
  <c r="S57" i="37"/>
  <c r="S62" i="37"/>
  <c r="T63" i="37"/>
  <c r="V65" i="37"/>
  <c r="AB65" i="37" s="1"/>
  <c r="AC65" i="37" s="1"/>
  <c r="W65" i="37" s="1"/>
  <c r="U65" i="37" s="1"/>
  <c r="T67" i="37"/>
  <c r="S68" i="37"/>
  <c r="T71" i="37"/>
  <c r="S72" i="37"/>
  <c r="T75" i="37"/>
  <c r="S76" i="37"/>
  <c r="T25" i="37"/>
  <c r="V35" i="37"/>
  <c r="AB35" i="37" s="1"/>
  <c r="AC35" i="37" s="1"/>
  <c r="W35" i="37" s="1"/>
  <c r="U35" i="37" s="1"/>
  <c r="T41" i="37"/>
  <c r="S50" i="37"/>
  <c r="T53" i="37"/>
  <c r="S60" i="37"/>
  <c r="S61" i="37"/>
  <c r="V31" i="37"/>
  <c r="AB31" i="37" s="1"/>
  <c r="AC31" i="37" s="1"/>
  <c r="W31" i="37" s="1"/>
  <c r="U31" i="37" s="1"/>
  <c r="V57" i="37"/>
  <c r="AB57" i="37" s="1"/>
  <c r="AC57" i="37" s="1"/>
  <c r="W57" i="37" s="1"/>
  <c r="U57" i="37" s="1"/>
  <c r="T61" i="37"/>
  <c r="T68" i="37"/>
  <c r="V70" i="37"/>
  <c r="AB70" i="37" s="1"/>
  <c r="AC70" i="37" s="1"/>
  <c r="W70" i="37" s="1"/>
  <c r="U70" i="37" s="1"/>
  <c r="T73" i="37"/>
  <c r="V75" i="37"/>
  <c r="AB75" i="37" s="1"/>
  <c r="AC75" i="37" s="1"/>
  <c r="W75" i="37" s="1"/>
  <c r="U75" i="37" s="1"/>
  <c r="T76" i="37"/>
  <c r="S65" i="37"/>
  <c r="T69" i="37"/>
  <c r="V63" i="37"/>
  <c r="AB63" i="37" s="1"/>
  <c r="AC63" i="37" s="1"/>
  <c r="W63" i="37" s="1"/>
  <c r="U63" i="37" s="1"/>
  <c r="T45" i="37"/>
  <c r="S46" i="37"/>
  <c r="S54" i="37"/>
  <c r="S69" i="37"/>
  <c r="S74" i="37"/>
  <c r="S77" i="37"/>
  <c r="T21" i="37"/>
  <c r="S22" i="37"/>
  <c r="T55" i="37"/>
  <c r="S64" i="37"/>
  <c r="S66" i="37"/>
  <c r="T72" i="37"/>
  <c r="V74" i="37"/>
  <c r="AB74" i="37" s="1"/>
  <c r="AC74" i="37" s="1"/>
  <c r="W74" i="37" s="1"/>
  <c r="U74" i="37" s="1"/>
  <c r="T77" i="37"/>
  <c r="T37" i="37"/>
  <c r="S38" i="37"/>
  <c r="S42" i="37"/>
  <c r="T60" i="37"/>
  <c r="V62" i="37"/>
  <c r="AB62" i="37" s="1"/>
  <c r="AC62" i="37" s="1"/>
  <c r="W62" i="37" s="1"/>
  <c r="U62" i="37" s="1"/>
  <c r="S70" i="37"/>
  <c r="S73" i="37"/>
  <c r="V72" i="37"/>
  <c r="AB72" i="37" s="1"/>
  <c r="AC72" i="37" s="1"/>
  <c r="W72" i="37" s="1"/>
  <c r="U72" i="37" s="1"/>
  <c r="V77" i="37"/>
  <c r="AB77" i="37" s="1"/>
  <c r="V60" i="37"/>
  <c r="AB60" i="37" s="1"/>
  <c r="AC60" i="37" s="1"/>
  <c r="W60" i="37" s="1"/>
  <c r="U60" i="37" s="1"/>
  <c r="V20" i="37"/>
  <c r="AB20" i="37" s="1"/>
  <c r="AC20" i="37" s="1"/>
  <c r="W20" i="37" s="1"/>
  <c r="U20" i="37" s="1"/>
  <c r="V56" i="37"/>
  <c r="AB56" i="37" s="1"/>
  <c r="AC56" i="37" s="1"/>
  <c r="V44" i="37"/>
  <c r="AB44" i="37" s="1"/>
  <c r="AC44" i="37" s="1"/>
  <c r="V24" i="37"/>
  <c r="AB24" i="37" s="1"/>
  <c r="AC24" i="37" s="1"/>
  <c r="W24" i="37" s="1"/>
  <c r="U24" i="37" s="1"/>
  <c r="V71" i="37"/>
  <c r="AB71" i="37" s="1"/>
  <c r="AC71" i="37" s="1"/>
  <c r="W71" i="37" s="1"/>
  <c r="U71" i="37" s="1"/>
  <c r="V68" i="37"/>
  <c r="AB68" i="37" s="1"/>
  <c r="AC68" i="37" s="1"/>
  <c r="W68" i="37" s="1"/>
  <c r="U68" i="37" s="1"/>
  <c r="V69" i="37"/>
  <c r="AB69" i="37" s="1"/>
  <c r="AC69" i="37" s="1"/>
  <c r="W69" i="37" s="1"/>
  <c r="U69" i="37" s="1"/>
  <c r="V36" i="37"/>
  <c r="AB36" i="37" s="1"/>
  <c r="AC36" i="37" s="1"/>
  <c r="W36" i="37" s="1"/>
  <c r="U36" i="37" s="1"/>
  <c r="V48" i="37"/>
  <c r="AB48" i="37" s="1"/>
  <c r="AC48" i="37" s="1"/>
  <c r="W48" i="37" s="1"/>
  <c r="U48" i="37" s="1"/>
  <c r="V76" i="37"/>
  <c r="AB76" i="37" s="1"/>
  <c r="AC76" i="37" s="1"/>
  <c r="W76" i="37" s="1"/>
  <c r="U76" i="37" s="1"/>
  <c r="V52" i="37"/>
  <c r="AB52" i="37" s="1"/>
  <c r="AC52" i="37" s="1"/>
  <c r="W52" i="37" s="1"/>
  <c r="U52" i="37" s="1"/>
  <c r="V64" i="37"/>
  <c r="AB64" i="37" s="1"/>
  <c r="AC64" i="37" s="1"/>
  <c r="W64" i="37" s="1"/>
  <c r="U64" i="37" s="1"/>
  <c r="V73" i="37"/>
  <c r="AB73" i="37" s="1"/>
  <c r="AC73" i="37" s="1"/>
  <c r="W73" i="37" s="1"/>
  <c r="U73" i="37" s="1"/>
  <c r="V17" i="37"/>
  <c r="AB17" i="37" s="1"/>
  <c r="AC17" i="37" s="1"/>
  <c r="V32" i="37"/>
  <c r="AB32" i="37" s="1"/>
  <c r="AC32" i="37" s="1"/>
  <c r="W32" i="37" s="1"/>
  <c r="U32" i="37" s="1"/>
  <c r="V40" i="37"/>
  <c r="AB40" i="37" s="1"/>
  <c r="V59" i="37"/>
  <c r="AB59" i="37" s="1"/>
  <c r="AC59" i="37" s="1"/>
  <c r="W59" i="37" s="1"/>
  <c r="U59" i="37" s="1"/>
  <c r="V28" i="37"/>
  <c r="AB28" i="37" s="1"/>
  <c r="AC28" i="37" s="1"/>
  <c r="W28" i="37" s="1"/>
  <c r="U28" i="37" s="1"/>
  <c r="T16" i="37"/>
  <c r="S16" i="37"/>
  <c r="V16" i="37"/>
  <c r="AB16" i="37" s="1"/>
  <c r="AC16" i="37" s="1"/>
  <c r="W16" i="37" s="1"/>
  <c r="U16" i="37" s="1"/>
  <c r="R421" i="37"/>
  <c r="S421" i="37" s="1"/>
  <c r="R422" i="37"/>
  <c r="S422" i="37" s="1"/>
  <c r="R462" i="37"/>
  <c r="S462" i="37" s="1"/>
  <c r="R427" i="37"/>
  <c r="Z529" i="37"/>
  <c r="AA529" i="37" s="1"/>
  <c r="AE287" i="37"/>
  <c r="R366" i="37"/>
  <c r="R434" i="37"/>
  <c r="S434" i="37" s="1"/>
  <c r="R437" i="37"/>
  <c r="R440" i="37"/>
  <c r="S440" i="37" s="1"/>
  <c r="R444" i="37"/>
  <c r="S444" i="37" s="1"/>
  <c r="R517" i="37"/>
  <c r="S517" i="37" s="1"/>
  <c r="R309" i="37"/>
  <c r="S309" i="37" s="1"/>
  <c r="R278" i="37"/>
  <c r="R403" i="37"/>
  <c r="R527" i="37"/>
  <c r="S527" i="37" s="1"/>
  <c r="R238" i="37"/>
  <c r="R251" i="37"/>
  <c r="S251" i="37" s="1"/>
  <c r="R252" i="37"/>
  <c r="S252" i="37" s="1"/>
  <c r="R262" i="37"/>
  <c r="S262" i="37" s="1"/>
  <c r="R314" i="37"/>
  <c r="R342" i="37"/>
  <c r="S342" i="37" s="1"/>
  <c r="R343" i="37"/>
  <c r="S343" i="37" s="1"/>
  <c r="R354" i="37"/>
  <c r="R359" i="37"/>
  <c r="R518" i="37"/>
  <c r="S518" i="37" s="1"/>
  <c r="R85" i="37"/>
  <c r="R91" i="37"/>
  <c r="R92" i="37"/>
  <c r="R102" i="37"/>
  <c r="S102" i="37" s="1"/>
  <c r="R103" i="37"/>
  <c r="S103" i="37" s="1"/>
  <c r="R108" i="37"/>
  <c r="R109" i="37"/>
  <c r="S109" i="37" s="1"/>
  <c r="R110" i="37"/>
  <c r="S110" i="37" s="1"/>
  <c r="R123" i="37"/>
  <c r="S123" i="37" s="1"/>
  <c r="AC126" i="37"/>
  <c r="W126" i="37" s="1"/>
  <c r="U126" i="37" s="1"/>
  <c r="R188" i="37"/>
  <c r="R189" i="37"/>
  <c r="R195" i="37"/>
  <c r="R220" i="37"/>
  <c r="R230" i="37"/>
  <c r="S230" i="37" s="1"/>
  <c r="R503" i="37"/>
  <c r="S503" i="37" s="1"/>
  <c r="R508" i="37"/>
  <c r="S508" i="37" s="1"/>
  <c r="R138" i="37"/>
  <c r="S138" i="37" s="1"/>
  <c r="R497" i="37"/>
  <c r="S497" i="37" s="1"/>
  <c r="R502" i="37"/>
  <c r="S502" i="37" s="1"/>
  <c r="R113" i="37"/>
  <c r="S113" i="37" s="1"/>
  <c r="R136" i="37"/>
  <c r="S136" i="37" s="1"/>
  <c r="AC149" i="37"/>
  <c r="W149" i="37" s="1"/>
  <c r="U149" i="37" s="1"/>
  <c r="R209" i="37"/>
  <c r="R210" i="37"/>
  <c r="R211" i="37"/>
  <c r="R390" i="37"/>
  <c r="R470" i="37"/>
  <c r="S470" i="37" s="1"/>
  <c r="R478" i="37"/>
  <c r="R479" i="37"/>
  <c r="AC104" i="37"/>
  <c r="W104" i="37" s="1"/>
  <c r="U104" i="37" s="1"/>
  <c r="Z266" i="37"/>
  <c r="AA266" i="37" s="1"/>
  <c r="R373" i="37"/>
  <c r="R126" i="37"/>
  <c r="S126" i="37" s="1"/>
  <c r="AC127" i="37"/>
  <c r="W127" i="37" s="1"/>
  <c r="U127" i="37" s="1"/>
  <c r="R184" i="37"/>
  <c r="S184" i="37" s="1"/>
  <c r="R206" i="37"/>
  <c r="S206" i="37" s="1"/>
  <c r="R207" i="37"/>
  <c r="R219" i="37"/>
  <c r="S219" i="37" s="1"/>
  <c r="Z226" i="37"/>
  <c r="AA226" i="37" s="1"/>
  <c r="R233" i="37"/>
  <c r="R236" i="37"/>
  <c r="S236" i="37" s="1"/>
  <c r="R244" i="37"/>
  <c r="S244" i="37" s="1"/>
  <c r="R253" i="37"/>
  <c r="S253" i="37" s="1"/>
  <c r="R318" i="37"/>
  <c r="R324" i="37"/>
  <c r="R338" i="37"/>
  <c r="S338" i="37" s="1"/>
  <c r="R339" i="37"/>
  <c r="S339" i="37" s="1"/>
  <c r="R389" i="37"/>
  <c r="S389" i="37" s="1"/>
  <c r="AD81" i="37"/>
  <c r="AD83" i="37" s="1"/>
  <c r="AE83" i="37" s="1"/>
  <c r="AD97" i="37"/>
  <c r="AE97" i="37" s="1"/>
  <c r="R107" i="37"/>
  <c r="R120" i="37"/>
  <c r="S120" i="37" s="1"/>
  <c r="R131" i="37"/>
  <c r="R225" i="37"/>
  <c r="R229" i="37"/>
  <c r="AE260" i="37"/>
  <c r="AA269" i="37"/>
  <c r="R294" i="37"/>
  <c r="S294" i="37" s="1"/>
  <c r="R298" i="37"/>
  <c r="S298" i="37" s="1"/>
  <c r="R299" i="37"/>
  <c r="S299" i="37" s="1"/>
  <c r="R302" i="37"/>
  <c r="S302" i="37" s="1"/>
  <c r="R313" i="37"/>
  <c r="S313" i="37" s="1"/>
  <c r="AA321" i="37"/>
  <c r="AA325" i="37"/>
  <c r="AE409" i="37"/>
  <c r="R455" i="37"/>
  <c r="S455" i="37" s="1"/>
  <c r="R499" i="37"/>
  <c r="AE510" i="37"/>
  <c r="R523" i="37"/>
  <c r="S523" i="37" s="1"/>
  <c r="R524" i="37"/>
  <c r="R525" i="37"/>
  <c r="S525" i="37" s="1"/>
  <c r="R83" i="37"/>
  <c r="R177" i="37"/>
  <c r="R197" i="37"/>
  <c r="S197" i="37" s="1"/>
  <c r="R198" i="37"/>
  <c r="R199" i="37"/>
  <c r="S199" i="37" s="1"/>
  <c r="R205" i="37"/>
  <c r="R224" i="37"/>
  <c r="S224" i="37" s="1"/>
  <c r="R259" i="37"/>
  <c r="S259" i="37" s="1"/>
  <c r="R289" i="37"/>
  <c r="S289" i="37" s="1"/>
  <c r="R315" i="37"/>
  <c r="R347" i="37"/>
  <c r="S347" i="37" s="1"/>
  <c r="R370" i="37"/>
  <c r="S370" i="37" s="1"/>
  <c r="R485" i="37"/>
  <c r="R506" i="37"/>
  <c r="S506" i="37" s="1"/>
  <c r="R507" i="37"/>
  <c r="S507" i="37" s="1"/>
  <c r="R510" i="37"/>
  <c r="S510" i="37" s="1"/>
  <c r="AE106" i="37"/>
  <c r="R117" i="37"/>
  <c r="S117" i="37" s="1"/>
  <c r="R118" i="37"/>
  <c r="S118" i="37" s="1"/>
  <c r="AA119" i="37"/>
  <c r="R141" i="37"/>
  <c r="S141" i="37" s="1"/>
  <c r="R149" i="37"/>
  <c r="S149" i="37" s="1"/>
  <c r="AC150" i="37"/>
  <c r="W150" i="37" s="1"/>
  <c r="U150" i="37" s="1"/>
  <c r="R152" i="37"/>
  <c r="S152" i="37" s="1"/>
  <c r="R153" i="37"/>
  <c r="S153" i="37" s="1"/>
  <c r="R159" i="37"/>
  <c r="S159" i="37" s="1"/>
  <c r="R166" i="37"/>
  <c r="R167" i="37"/>
  <c r="S167" i="37" s="1"/>
  <c r="R168" i="37"/>
  <c r="S168" i="37" s="1"/>
  <c r="R170" i="37"/>
  <c r="S170" i="37" s="1"/>
  <c r="R172" i="37"/>
  <c r="S172" i="37" s="1"/>
  <c r="R268" i="37"/>
  <c r="R276" i="37"/>
  <c r="R285" i="37"/>
  <c r="S285" i="37" s="1"/>
  <c r="R310" i="37"/>
  <c r="S310" i="37" s="1"/>
  <c r="R326" i="37"/>
  <c r="S326" i="37" s="1"/>
  <c r="R353" i="37"/>
  <c r="R367" i="37"/>
  <c r="S367" i="37" s="1"/>
  <c r="R452" i="37"/>
  <c r="R453" i="37"/>
  <c r="S453" i="37" s="1"/>
  <c r="R454" i="37"/>
  <c r="R472" i="37"/>
  <c r="S472" i="37" s="1"/>
  <c r="R473" i="37"/>
  <c r="R81" i="37"/>
  <c r="R82" i="37"/>
  <c r="AE82" i="37"/>
  <c r="R84" i="37"/>
  <c r="Z271" i="37"/>
  <c r="AA271" i="37" s="1"/>
  <c r="AA270" i="37"/>
  <c r="R79" i="37"/>
  <c r="R80" i="37"/>
  <c r="R89" i="37"/>
  <c r="Z242" i="37"/>
  <c r="AA242" i="37" s="1"/>
  <c r="AA241" i="37"/>
  <c r="R87" i="37"/>
  <c r="R88" i="37"/>
  <c r="R93" i="37"/>
  <c r="R97" i="37"/>
  <c r="R98" i="37"/>
  <c r="S98" i="37" s="1"/>
  <c r="R111" i="37"/>
  <c r="S111" i="37" s="1"/>
  <c r="R121" i="37"/>
  <c r="S121" i="37" s="1"/>
  <c r="R129" i="37"/>
  <c r="S129" i="37" s="1"/>
  <c r="AC138" i="37"/>
  <c r="W138" i="37" s="1"/>
  <c r="U138" i="37" s="1"/>
  <c r="AC142" i="37"/>
  <c r="W142" i="37" s="1"/>
  <c r="U142" i="37" s="1"/>
  <c r="AC143" i="37"/>
  <c r="W143" i="37" s="1"/>
  <c r="U143" i="37" s="1"/>
  <c r="AC144" i="37"/>
  <c r="W144" i="37" s="1"/>
  <c r="U144" i="37" s="1"/>
  <c r="R145" i="37"/>
  <c r="S145" i="37" s="1"/>
  <c r="R146" i="37"/>
  <c r="S146" i="37" s="1"/>
  <c r="R147" i="37"/>
  <c r="S147" i="37" s="1"/>
  <c r="R154" i="37"/>
  <c r="R164" i="37"/>
  <c r="S164" i="37" s="1"/>
  <c r="R171" i="37"/>
  <c r="R187" i="37"/>
  <c r="R202" i="37"/>
  <c r="S202" i="37" s="1"/>
  <c r="R203" i="37"/>
  <c r="R226" i="37"/>
  <c r="S226" i="37" s="1"/>
  <c r="R258" i="37"/>
  <c r="S258" i="37" s="1"/>
  <c r="R261" i="37"/>
  <c r="S261" i="37" s="1"/>
  <c r="R277" i="37"/>
  <c r="R282" i="37"/>
  <c r="S282" i="37" s="1"/>
  <c r="R290" i="37"/>
  <c r="S290" i="37" s="1"/>
  <c r="AA356" i="37"/>
  <c r="Z357" i="37"/>
  <c r="AA357" i="37" s="1"/>
  <c r="Z410" i="37"/>
  <c r="AA410" i="37" s="1"/>
  <c r="AA409" i="37"/>
  <c r="R446" i="37"/>
  <c r="S446" i="37" s="1"/>
  <c r="R450" i="37"/>
  <c r="S450" i="37" s="1"/>
  <c r="Z468" i="37"/>
  <c r="AA468" i="37" s="1"/>
  <c r="AA467" i="37"/>
  <c r="R216" i="37"/>
  <c r="R266" i="37"/>
  <c r="R279" i="37"/>
  <c r="S279" i="37" s="1"/>
  <c r="AA284" i="37"/>
  <c r="R312" i="37"/>
  <c r="R331" i="37"/>
  <c r="S331" i="37" s="1"/>
  <c r="R360" i="37"/>
  <c r="AA361" i="37"/>
  <c r="R374" i="37"/>
  <c r="S374" i="37" s="1"/>
  <c r="R376" i="37"/>
  <c r="S376" i="37" s="1"/>
  <c r="R512" i="37"/>
  <c r="S512" i="37" s="1"/>
  <c r="R528" i="37"/>
  <c r="S528" i="37" s="1"/>
  <c r="R95" i="37"/>
  <c r="R96" i="37"/>
  <c r="S96" i="37" s="1"/>
  <c r="R105" i="37"/>
  <c r="S105" i="37" s="1"/>
  <c r="R114" i="37"/>
  <c r="S114" i="37" s="1"/>
  <c r="R115" i="37"/>
  <c r="S115" i="37" s="1"/>
  <c r="R124" i="37"/>
  <c r="S124" i="37" s="1"/>
  <c r="R132" i="37"/>
  <c r="S132" i="37" s="1"/>
  <c r="R133" i="37"/>
  <c r="R134" i="37"/>
  <c r="AE134" i="37"/>
  <c r="R139" i="37"/>
  <c r="S139" i="37" s="1"/>
  <c r="R151" i="37"/>
  <c r="S151" i="37" s="1"/>
  <c r="R157" i="37"/>
  <c r="S157" i="37" s="1"/>
  <c r="R165" i="37"/>
  <c r="S165" i="37" s="1"/>
  <c r="AE170" i="37"/>
  <c r="R178" i="37"/>
  <c r="R180" i="37"/>
  <c r="S180" i="37" s="1"/>
  <c r="R181" i="37"/>
  <c r="S181" i="37" s="1"/>
  <c r="R183" i="37"/>
  <c r="R190" i="37"/>
  <c r="R191" i="37"/>
  <c r="R193" i="37"/>
  <c r="S193" i="37" s="1"/>
  <c r="R196" i="37"/>
  <c r="R223" i="37"/>
  <c r="S223" i="37" s="1"/>
  <c r="R232" i="37"/>
  <c r="S232" i="37" s="1"/>
  <c r="R241" i="37"/>
  <c r="S241" i="37" s="1"/>
  <c r="R242" i="37"/>
  <c r="S242" i="37" s="1"/>
  <c r="R243" i="37"/>
  <c r="R245" i="37"/>
  <c r="S245" i="37" s="1"/>
  <c r="R247" i="37"/>
  <c r="S247" i="37" s="1"/>
  <c r="R256" i="37"/>
  <c r="S256" i="37" s="1"/>
  <c r="R274" i="37"/>
  <c r="S274" i="37" s="1"/>
  <c r="R293" i="37"/>
  <c r="R306" i="37"/>
  <c r="S306" i="37" s="1"/>
  <c r="R307" i="37"/>
  <c r="S307" i="37" s="1"/>
  <c r="R319" i="37"/>
  <c r="R335" i="37"/>
  <c r="S335" i="37" s="1"/>
  <c r="R364" i="37"/>
  <c r="S364" i="37" s="1"/>
  <c r="R365" i="37"/>
  <c r="R468" i="37"/>
  <c r="S468" i="37" s="1"/>
  <c r="R480" i="37"/>
  <c r="R490" i="37"/>
  <c r="S490" i="37" s="1"/>
  <c r="Z511" i="37"/>
  <c r="AA511" i="37" s="1"/>
  <c r="AA510" i="37"/>
  <c r="AC514" i="37"/>
  <c r="W514" i="37" s="1"/>
  <c r="U514" i="37" s="1"/>
  <c r="R297" i="37"/>
  <c r="S297" i="37" s="1"/>
  <c r="R301" i="37"/>
  <c r="S301" i="37" s="1"/>
  <c r="R327" i="37"/>
  <c r="S327" i="37" s="1"/>
  <c r="R328" i="37"/>
  <c r="S328" i="37" s="1"/>
  <c r="R332" i="37"/>
  <c r="S332" i="37" s="1"/>
  <c r="R336" i="37"/>
  <c r="S336" i="37" s="1"/>
  <c r="R340" i="37"/>
  <c r="S340" i="37" s="1"/>
  <c r="R344" i="37"/>
  <c r="R350" i="37"/>
  <c r="R355" i="37"/>
  <c r="R361" i="37"/>
  <c r="R379" i="37"/>
  <c r="S379" i="37" s="1"/>
  <c r="R391" i="37"/>
  <c r="S391" i="37" s="1"/>
  <c r="R393" i="37"/>
  <c r="R396" i="37"/>
  <c r="S396" i="37" s="1"/>
  <c r="R397" i="37"/>
  <c r="S397" i="37" s="1"/>
  <c r="R398" i="37"/>
  <c r="R400" i="37"/>
  <c r="S400" i="37" s="1"/>
  <c r="R402" i="37"/>
  <c r="S402" i="37" s="1"/>
  <c r="R404" i="37"/>
  <c r="S404" i="37" s="1"/>
  <c r="R410" i="37"/>
  <c r="S410" i="37" s="1"/>
  <c r="R411" i="37"/>
  <c r="S411" i="37" s="1"/>
  <c r="R445" i="37"/>
  <c r="R460" i="37"/>
  <c r="S460" i="37" s="1"/>
  <c r="R466" i="37"/>
  <c r="R477" i="37"/>
  <c r="S477" i="37" s="1"/>
  <c r="R493" i="37"/>
  <c r="R494" i="37"/>
  <c r="R495" i="37"/>
  <c r="S495" i="37" s="1"/>
  <c r="R496" i="37"/>
  <c r="S496" i="37" s="1"/>
  <c r="R498" i="37"/>
  <c r="S498" i="37" s="1"/>
  <c r="R505" i="37"/>
  <c r="S505" i="37" s="1"/>
  <c r="R509" i="37"/>
  <c r="S509" i="37" s="1"/>
  <c r="R511" i="37"/>
  <c r="S511" i="37" s="1"/>
  <c r="R346" i="37"/>
  <c r="R351" i="37"/>
  <c r="S351" i="37" s="1"/>
  <c r="R357" i="37"/>
  <c r="R363" i="37"/>
  <c r="S363" i="37" s="1"/>
  <c r="R383" i="37"/>
  <c r="R385" i="37"/>
  <c r="S385" i="37" s="1"/>
  <c r="R414" i="37"/>
  <c r="S414" i="37" s="1"/>
  <c r="R416" i="37"/>
  <c r="S416" i="37" s="1"/>
  <c r="R419" i="37"/>
  <c r="S419" i="37" s="1"/>
  <c r="AC448" i="37"/>
  <c r="W448" i="37" s="1"/>
  <c r="U448" i="37" s="1"/>
  <c r="R463" i="37"/>
  <c r="S463" i="37" s="1"/>
  <c r="R481" i="37"/>
  <c r="AC486" i="37"/>
  <c r="W486" i="37" s="1"/>
  <c r="U486" i="37" s="1"/>
  <c r="R519" i="37"/>
  <c r="S519" i="37" s="1"/>
  <c r="R520" i="37"/>
  <c r="R521" i="37"/>
  <c r="R522" i="37"/>
  <c r="R526" i="37"/>
  <c r="S526" i="37" s="1"/>
  <c r="Z212" i="37"/>
  <c r="AA212" i="37" s="1"/>
  <c r="AA211" i="37"/>
  <c r="R269" i="37"/>
  <c r="S269" i="37" s="1"/>
  <c r="V269" i="37"/>
  <c r="AB269" i="37" s="1"/>
  <c r="R78" i="37"/>
  <c r="R90" i="37"/>
  <c r="R99" i="37"/>
  <c r="S99" i="37" s="1"/>
  <c r="R100" i="37"/>
  <c r="S100" i="37" s="1"/>
  <c r="R101" i="37"/>
  <c r="S101" i="37" s="1"/>
  <c r="R104" i="37"/>
  <c r="S104" i="37" s="1"/>
  <c r="R112" i="37"/>
  <c r="S112" i="37" s="1"/>
  <c r="R122" i="37"/>
  <c r="S122" i="37" s="1"/>
  <c r="R130" i="37"/>
  <c r="S130" i="37" s="1"/>
  <c r="R140" i="37"/>
  <c r="S140" i="37" s="1"/>
  <c r="R148" i="37"/>
  <c r="S148" i="37" s="1"/>
  <c r="R150" i="37"/>
  <c r="S150" i="37" s="1"/>
  <c r="R155" i="37"/>
  <c r="S155" i="37" s="1"/>
  <c r="R158" i="37"/>
  <c r="R162" i="37"/>
  <c r="S162" i="37" s="1"/>
  <c r="R163" i="37"/>
  <c r="S163" i="37" s="1"/>
  <c r="R173" i="37"/>
  <c r="S173" i="37" s="1"/>
  <c r="R174" i="37"/>
  <c r="S174" i="37" s="1"/>
  <c r="AA184" i="37"/>
  <c r="R192" i="37"/>
  <c r="R200" i="37"/>
  <c r="S200" i="37" s="1"/>
  <c r="R201" i="37"/>
  <c r="S201" i="37" s="1"/>
  <c r="AE203" i="37"/>
  <c r="AD212" i="37"/>
  <c r="AE212" i="37" s="1"/>
  <c r="AE211" i="37"/>
  <c r="R214" i="37"/>
  <c r="S214" i="37" s="1"/>
  <c r="AE222" i="37"/>
  <c r="AD223" i="37"/>
  <c r="AD224" i="37" s="1"/>
  <c r="AE224" i="37" s="1"/>
  <c r="Z234" i="37"/>
  <c r="AA233" i="37"/>
  <c r="AA254" i="37"/>
  <c r="Z255" i="37"/>
  <c r="Z256" i="37" s="1"/>
  <c r="AA256" i="37" s="1"/>
  <c r="R263" i="37"/>
  <c r="S263" i="37" s="1"/>
  <c r="R322" i="37"/>
  <c r="S322" i="37" s="1"/>
  <c r="R323" i="37"/>
  <c r="AC108" i="37"/>
  <c r="W108" i="37" s="1"/>
  <c r="U108" i="37" s="1"/>
  <c r="Z204" i="37"/>
  <c r="Z205" i="37" s="1"/>
  <c r="AA205" i="37" s="1"/>
  <c r="R86" i="37"/>
  <c r="R94" i="37"/>
  <c r="R106" i="37"/>
  <c r="S106" i="37" s="1"/>
  <c r="R116" i="37"/>
  <c r="S116" i="37" s="1"/>
  <c r="R119" i="37"/>
  <c r="R125" i="37"/>
  <c r="R127" i="37"/>
  <c r="S127" i="37" s="1"/>
  <c r="R135" i="37"/>
  <c r="S135" i="37" s="1"/>
  <c r="AC147" i="37"/>
  <c r="W147" i="37" s="1"/>
  <c r="U147" i="37" s="1"/>
  <c r="R156" i="37"/>
  <c r="S156" i="37" s="1"/>
  <c r="R161" i="37"/>
  <c r="S161" i="37" s="1"/>
  <c r="R169" i="37"/>
  <c r="S169" i="37" s="1"/>
  <c r="R175" i="37"/>
  <c r="R176" i="37"/>
  <c r="S176" i="37" s="1"/>
  <c r="R182" i="37"/>
  <c r="AE184" i="37"/>
  <c r="R228" i="37"/>
  <c r="R255" i="37"/>
  <c r="S255" i="37" s="1"/>
  <c r="AD291" i="37"/>
  <c r="AE291" i="37" s="1"/>
  <c r="AE290" i="37"/>
  <c r="AC294" i="37"/>
  <c r="W294" i="37" s="1"/>
  <c r="U294" i="37" s="1"/>
  <c r="R296" i="37"/>
  <c r="R300" i="37"/>
  <c r="S300" i="37" s="1"/>
  <c r="R304" i="37"/>
  <c r="S304" i="37" s="1"/>
  <c r="R305" i="37"/>
  <c r="S305" i="37" s="1"/>
  <c r="R311" i="37"/>
  <c r="R321" i="37"/>
  <c r="S321" i="37" s="1"/>
  <c r="AE321" i="37"/>
  <c r="R349" i="37"/>
  <c r="S349" i="37" s="1"/>
  <c r="R358" i="37"/>
  <c r="R362" i="37"/>
  <c r="AD362" i="37"/>
  <c r="AE362" i="37" s="1"/>
  <c r="R368" i="37"/>
  <c r="S368" i="37" s="1"/>
  <c r="R371" i="37"/>
  <c r="R380" i="37"/>
  <c r="R381" i="37"/>
  <c r="S381" i="37" s="1"/>
  <c r="AC385" i="37"/>
  <c r="W385" i="37" s="1"/>
  <c r="U385" i="37" s="1"/>
  <c r="R425" i="37"/>
  <c r="R488" i="37"/>
  <c r="R217" i="37"/>
  <c r="AE229" i="37"/>
  <c r="AE233" i="37"/>
  <c r="R237" i="37"/>
  <c r="R246" i="37"/>
  <c r="R257" i="37"/>
  <c r="S257" i="37" s="1"/>
  <c r="R270" i="37"/>
  <c r="S270" i="37" s="1"/>
  <c r="R275" i="37"/>
  <c r="S275" i="37" s="1"/>
  <c r="R281" i="37"/>
  <c r="AE282" i="37"/>
  <c r="R287" i="37"/>
  <c r="S287" i="37" s="1"/>
  <c r="R288" i="37"/>
  <c r="S288" i="37" s="1"/>
  <c r="R316" i="37"/>
  <c r="R320" i="37"/>
  <c r="S320" i="37" s="1"/>
  <c r="R329" i="37"/>
  <c r="S329" i="37" s="1"/>
  <c r="R333" i="37"/>
  <c r="S333" i="37" s="1"/>
  <c r="R337" i="37"/>
  <c r="S337" i="37" s="1"/>
  <c r="R341" i="37"/>
  <c r="S341" i="37" s="1"/>
  <c r="R345" i="37"/>
  <c r="R348" i="37"/>
  <c r="S348" i="37" s="1"/>
  <c r="R352" i="37"/>
  <c r="S352" i="37" s="1"/>
  <c r="R356" i="37"/>
  <c r="Z399" i="37"/>
  <c r="AA399" i="37" s="1"/>
  <c r="AD494" i="37"/>
  <c r="AE494" i="37" s="1"/>
  <c r="AE493" i="37"/>
  <c r="R208" i="37"/>
  <c r="R215" i="37"/>
  <c r="R221" i="37"/>
  <c r="R222" i="37"/>
  <c r="R231" i="37"/>
  <c r="S231" i="37" s="1"/>
  <c r="R239" i="37"/>
  <c r="S239" i="37" s="1"/>
  <c r="AC249" i="37"/>
  <c r="W249" i="37" s="1"/>
  <c r="U249" i="37" s="1"/>
  <c r="R260" i="37"/>
  <c r="S260" i="37" s="1"/>
  <c r="R264" i="37"/>
  <c r="S264" i="37" s="1"/>
  <c r="R267" i="37"/>
  <c r="R273" i="37"/>
  <c r="R280" i="37"/>
  <c r="S280" i="37" s="1"/>
  <c r="R295" i="37"/>
  <c r="S295" i="37" s="1"/>
  <c r="R308" i="37"/>
  <c r="S308" i="37" s="1"/>
  <c r="R378" i="37"/>
  <c r="S378" i="37" s="1"/>
  <c r="AD380" i="37"/>
  <c r="AE380" i="37" s="1"/>
  <c r="AD489" i="37"/>
  <c r="AE489" i="37" s="1"/>
  <c r="AE488" i="37"/>
  <c r="V516" i="37"/>
  <c r="AB516" i="37" s="1"/>
  <c r="AC516" i="37" s="1"/>
  <c r="W516" i="37" s="1"/>
  <c r="U516" i="37" s="1"/>
  <c r="R516" i="37"/>
  <c r="S516" i="37" s="1"/>
  <c r="R399" i="37"/>
  <c r="AD399" i="37"/>
  <c r="AE399" i="37" s="1"/>
  <c r="R401" i="37"/>
  <c r="S401" i="37" s="1"/>
  <c r="R407" i="37"/>
  <c r="S407" i="37" s="1"/>
  <c r="R412" i="37"/>
  <c r="R423" i="37"/>
  <c r="R438" i="37"/>
  <c r="S438" i="37" s="1"/>
  <c r="R441" i="37"/>
  <c r="S441" i="37" s="1"/>
  <c r="R448" i="37"/>
  <c r="S448" i="37" s="1"/>
  <c r="R458" i="37"/>
  <c r="S458" i="37" s="1"/>
  <c r="R464" i="37"/>
  <c r="S464" i="37" s="1"/>
  <c r="R484" i="37"/>
  <c r="R486" i="37"/>
  <c r="S486" i="37" s="1"/>
  <c r="R501" i="37"/>
  <c r="S501" i="37" s="1"/>
  <c r="AC502" i="37"/>
  <c r="W502" i="37" s="1"/>
  <c r="U502" i="37" s="1"/>
  <c r="AC506" i="37"/>
  <c r="W506" i="37" s="1"/>
  <c r="U506" i="37" s="1"/>
  <c r="R514" i="37"/>
  <c r="S514" i="37" s="1"/>
  <c r="AC517" i="37"/>
  <c r="W517" i="37" s="1"/>
  <c r="U517" i="37" s="1"/>
  <c r="AC523" i="37"/>
  <c r="W523" i="37" s="1"/>
  <c r="U523" i="37" s="1"/>
  <c r="Z489" i="37"/>
  <c r="AA489" i="37" s="1"/>
  <c r="Z494" i="37"/>
  <c r="AA494" i="37" s="1"/>
  <c r="R369" i="37"/>
  <c r="S369" i="37" s="1"/>
  <c r="AC370" i="37"/>
  <c r="W370" i="37" s="1"/>
  <c r="U370" i="37" s="1"/>
  <c r="R372" i="37"/>
  <c r="R382" i="37"/>
  <c r="S382" i="37" s="1"/>
  <c r="R387" i="37"/>
  <c r="S387" i="37" s="1"/>
  <c r="R408" i="37"/>
  <c r="R409" i="37"/>
  <c r="S409" i="37" s="1"/>
  <c r="R413" i="37"/>
  <c r="S413" i="37" s="1"/>
  <c r="R415" i="37"/>
  <c r="R424" i="37"/>
  <c r="S424" i="37" s="1"/>
  <c r="R426" i="37"/>
  <c r="S426" i="37" s="1"/>
  <c r="R439" i="37"/>
  <c r="S439" i="37" s="1"/>
  <c r="R442" i="37"/>
  <c r="S442" i="37" s="1"/>
  <c r="R447" i="37"/>
  <c r="S447" i="37" s="1"/>
  <c r="R449" i="37"/>
  <c r="S449" i="37" s="1"/>
  <c r="R451" i="37"/>
  <c r="S451" i="37" s="1"/>
  <c r="R456" i="37"/>
  <c r="R461" i="37"/>
  <c r="S461" i="37" s="1"/>
  <c r="R467" i="37"/>
  <c r="S467" i="37" s="1"/>
  <c r="R474" i="37"/>
  <c r="R475" i="37"/>
  <c r="AD480" i="37"/>
  <c r="AE480" i="37" s="1"/>
  <c r="R482" i="37"/>
  <c r="S482" i="37" s="1"/>
  <c r="R483" i="37"/>
  <c r="S483" i="37" s="1"/>
  <c r="R487" i="37"/>
  <c r="S487" i="37" s="1"/>
  <c r="R489" i="37"/>
  <c r="R491" i="37"/>
  <c r="S491" i="37" s="1"/>
  <c r="R492" i="37"/>
  <c r="S492" i="37" s="1"/>
  <c r="R500" i="37"/>
  <c r="R504" i="37"/>
  <c r="R515" i="37"/>
  <c r="S515" i="37" s="1"/>
  <c r="R529" i="37"/>
  <c r="AC102" i="37"/>
  <c r="W102" i="37" s="1"/>
  <c r="U102" i="37" s="1"/>
  <c r="AC101" i="37"/>
  <c r="W101" i="37" s="1"/>
  <c r="U101" i="37" s="1"/>
  <c r="AC99" i="37"/>
  <c r="W99" i="37" s="1"/>
  <c r="U99" i="37" s="1"/>
  <c r="AC100" i="37"/>
  <c r="W100" i="37" s="1"/>
  <c r="U100" i="37" s="1"/>
  <c r="AC124" i="37"/>
  <c r="W124" i="37" s="1"/>
  <c r="U124" i="37" s="1"/>
  <c r="Z207" i="37"/>
  <c r="AA207" i="37" s="1"/>
  <c r="AA206" i="37"/>
  <c r="Z83" i="37"/>
  <c r="AA103" i="37"/>
  <c r="AC105" i="37"/>
  <c r="W105" i="37" s="1"/>
  <c r="U105" i="37" s="1"/>
  <c r="AA106" i="37"/>
  <c r="AA108" i="37"/>
  <c r="AA125" i="37"/>
  <c r="R128" i="37"/>
  <c r="S128" i="37" s="1"/>
  <c r="AA134" i="37"/>
  <c r="R137" i="37"/>
  <c r="S137" i="37" s="1"/>
  <c r="R142" i="37"/>
  <c r="S142" i="37" s="1"/>
  <c r="R143" i="37"/>
  <c r="S143" i="37" s="1"/>
  <c r="R144" i="37"/>
  <c r="S144" i="37" s="1"/>
  <c r="AA148" i="37"/>
  <c r="AA181" i="37"/>
  <c r="AC181" i="37"/>
  <c r="W181" i="37" s="1"/>
  <c r="U181" i="37" s="1"/>
  <c r="AC180" i="37"/>
  <c r="W180" i="37" s="1"/>
  <c r="U180" i="37" s="1"/>
  <c r="Z200" i="37"/>
  <c r="AD207" i="37"/>
  <c r="AE207" i="37" s="1"/>
  <c r="AE206" i="37"/>
  <c r="Z219" i="37"/>
  <c r="AA219" i="37" s="1"/>
  <c r="AA218" i="37"/>
  <c r="Z230" i="37"/>
  <c r="AA229" i="37"/>
  <c r="AD242" i="37"/>
  <c r="AE242" i="37" s="1"/>
  <c r="AE241" i="37"/>
  <c r="Z261" i="37"/>
  <c r="AA261" i="37" s="1"/>
  <c r="AA260" i="37"/>
  <c r="AD270" i="37"/>
  <c r="AE269" i="37"/>
  <c r="Z283" i="37"/>
  <c r="AA283" i="37" s="1"/>
  <c r="AA282" i="37"/>
  <c r="Z288" i="37"/>
  <c r="AA287" i="37"/>
  <c r="AC313" i="37"/>
  <c r="W313" i="37" s="1"/>
  <c r="U313" i="37" s="1"/>
  <c r="AA313" i="37"/>
  <c r="Z171" i="37"/>
  <c r="AA171" i="37" s="1"/>
  <c r="AA80" i="37"/>
  <c r="AA96" i="37"/>
  <c r="AE119" i="37"/>
  <c r="AA139" i="37"/>
  <c r="R179" i="37"/>
  <c r="R204" i="37"/>
  <c r="AA204" i="37"/>
  <c r="Z209" i="37"/>
  <c r="AA209" i="37" s="1"/>
  <c r="AA208" i="37"/>
  <c r="R213" i="37"/>
  <c r="S213" i="37" s="1"/>
  <c r="AA214" i="37"/>
  <c r="AC214" i="37"/>
  <c r="W214" i="37" s="1"/>
  <c r="U214" i="37" s="1"/>
  <c r="AD219" i="37"/>
  <c r="AE219" i="37" s="1"/>
  <c r="AE218" i="37"/>
  <c r="Z223" i="37"/>
  <c r="AA222" i="37"/>
  <c r="R160" i="37"/>
  <c r="S160" i="37" s="1"/>
  <c r="R186" i="37"/>
  <c r="R194" i="37"/>
  <c r="AD200" i="37"/>
  <c r="AE200" i="37" s="1"/>
  <c r="AD205" i="37"/>
  <c r="AE205" i="37" s="1"/>
  <c r="AE204" i="37"/>
  <c r="AD209" i="37"/>
  <c r="AE209" i="37" s="1"/>
  <c r="AE208" i="37"/>
  <c r="R218" i="37"/>
  <c r="S218" i="37" s="1"/>
  <c r="AD226" i="37"/>
  <c r="AE226" i="37" s="1"/>
  <c r="AE225" i="37"/>
  <c r="R240" i="37"/>
  <c r="S240" i="37" s="1"/>
  <c r="AD326" i="37"/>
  <c r="AE326" i="37" s="1"/>
  <c r="AE325" i="37"/>
  <c r="AC369" i="37"/>
  <c r="W369" i="37" s="1"/>
  <c r="U369" i="37" s="1"/>
  <c r="R227" i="37"/>
  <c r="S227" i="37" s="1"/>
  <c r="AD231" i="37"/>
  <c r="AE231" i="37" s="1"/>
  <c r="AE230" i="37"/>
  <c r="R235" i="37"/>
  <c r="S235" i="37" s="1"/>
  <c r="R249" i="37"/>
  <c r="S249" i="37" s="1"/>
  <c r="R265" i="37"/>
  <c r="S265" i="37" s="1"/>
  <c r="AD266" i="37"/>
  <c r="AE265" i="37"/>
  <c r="R271" i="37"/>
  <c r="S271" i="37" s="1"/>
  <c r="R283" i="37"/>
  <c r="S283" i="37" s="1"/>
  <c r="R284" i="37"/>
  <c r="S284" i="37" s="1"/>
  <c r="AD285" i="37"/>
  <c r="AE285" i="37" s="1"/>
  <c r="AE284" i="37"/>
  <c r="R286" i="37"/>
  <c r="S286" i="37" s="1"/>
  <c r="R317" i="37"/>
  <c r="R330" i="37"/>
  <c r="S330" i="37" s="1"/>
  <c r="R334" i="37"/>
  <c r="S334" i="37" s="1"/>
  <c r="AC363" i="37"/>
  <c r="W363" i="37" s="1"/>
  <c r="U363" i="37" s="1"/>
  <c r="AC368" i="37"/>
  <c r="W368" i="37" s="1"/>
  <c r="U368" i="37" s="1"/>
  <c r="R234" i="37"/>
  <c r="S234" i="37" s="1"/>
  <c r="R248" i="37"/>
  <c r="R250" i="37"/>
  <c r="S250" i="37" s="1"/>
  <c r="R254" i="37"/>
  <c r="S254" i="37" s="1"/>
  <c r="AD255" i="37"/>
  <c r="AE254" i="37"/>
  <c r="Z291" i="37"/>
  <c r="AA291" i="37" s="1"/>
  <c r="R377" i="37"/>
  <c r="S377" i="37" s="1"/>
  <c r="V377" i="37"/>
  <c r="AB377" i="37" s="1"/>
  <c r="AC377" i="37" s="1"/>
  <c r="W377" i="37" s="1"/>
  <c r="U377" i="37" s="1"/>
  <c r="Z380" i="37"/>
  <c r="AA380" i="37" s="1"/>
  <c r="R384" i="37"/>
  <c r="S384" i="37" s="1"/>
  <c r="V384" i="37"/>
  <c r="AB384" i="37" s="1"/>
  <c r="AC384" i="37" s="1"/>
  <c r="W384" i="37" s="1"/>
  <c r="U384" i="37" s="1"/>
  <c r="AD387" i="37"/>
  <c r="AE387" i="37" s="1"/>
  <c r="AE386" i="37"/>
  <c r="R272" i="37"/>
  <c r="S272" i="37" s="1"/>
  <c r="R291" i="37"/>
  <c r="S291" i="37" s="1"/>
  <c r="R292" i="37"/>
  <c r="R303" i="37"/>
  <c r="S303" i="37" s="1"/>
  <c r="R325" i="37"/>
  <c r="S325" i="37" s="1"/>
  <c r="AE356" i="37"/>
  <c r="AC382" i="37"/>
  <c r="W382" i="37" s="1"/>
  <c r="U382" i="37" s="1"/>
  <c r="AC381" i="37"/>
  <c r="W381" i="37" s="1"/>
  <c r="U381" i="37" s="1"/>
  <c r="AA382" i="37"/>
  <c r="R386" i="37"/>
  <c r="S386" i="37" s="1"/>
  <c r="R392" i="37"/>
  <c r="V394" i="37"/>
  <c r="AB394" i="37" s="1"/>
  <c r="AC394" i="37" s="1"/>
  <c r="W394" i="37" s="1"/>
  <c r="U394" i="37" s="1"/>
  <c r="R394" i="37"/>
  <c r="S394" i="37" s="1"/>
  <c r="R395" i="37"/>
  <c r="R420" i="37"/>
  <c r="S420" i="37" s="1"/>
  <c r="R435" i="37"/>
  <c r="S435" i="37" s="1"/>
  <c r="R375" i="37"/>
  <c r="Z387" i="37"/>
  <c r="AA387" i="37" s="1"/>
  <c r="AA386" i="37"/>
  <c r="R388" i="37"/>
  <c r="R417" i="37"/>
  <c r="S417" i="37" s="1"/>
  <c r="R428" i="37"/>
  <c r="R459" i="37"/>
  <c r="S459" i="37" s="1"/>
  <c r="AC463" i="37"/>
  <c r="W463" i="37" s="1"/>
  <c r="U463" i="37" s="1"/>
  <c r="R465" i="37"/>
  <c r="S465" i="37" s="1"/>
  <c r="AD468" i="37"/>
  <c r="AE468" i="37" s="1"/>
  <c r="AE467" i="37"/>
  <c r="R471" i="37"/>
  <c r="AC472" i="37"/>
  <c r="W472" i="37" s="1"/>
  <c r="U472" i="37" s="1"/>
  <c r="AA472" i="37"/>
  <c r="Z479" i="37"/>
  <c r="AA478" i="37"/>
  <c r="R406" i="37"/>
  <c r="S406" i="37" s="1"/>
  <c r="R418" i="37"/>
  <c r="S418" i="37" s="1"/>
  <c r="R429" i="37"/>
  <c r="S429" i="37" s="1"/>
  <c r="R431" i="37"/>
  <c r="S431" i="37" s="1"/>
  <c r="R433" i="37"/>
  <c r="S433" i="37" s="1"/>
  <c r="R436" i="37"/>
  <c r="S436" i="37" s="1"/>
  <c r="AC444" i="37"/>
  <c r="W444" i="37" s="1"/>
  <c r="U444" i="37" s="1"/>
  <c r="R457" i="37"/>
  <c r="S457" i="37" s="1"/>
  <c r="AC492" i="37"/>
  <c r="W492" i="37" s="1"/>
  <c r="U492" i="37" s="1"/>
  <c r="AA463" i="37"/>
  <c r="AC462" i="37"/>
  <c r="W462" i="37" s="1"/>
  <c r="U462" i="37" s="1"/>
  <c r="AD470" i="37"/>
  <c r="AE470" i="37" s="1"/>
  <c r="AE469" i="37"/>
  <c r="R405" i="37"/>
  <c r="S405" i="37" s="1"/>
  <c r="R430" i="37"/>
  <c r="S430" i="37" s="1"/>
  <c r="R432" i="37"/>
  <c r="S432" i="37" s="1"/>
  <c r="R443" i="37"/>
  <c r="S443" i="37" s="1"/>
  <c r="R469" i="37"/>
  <c r="R476" i="37"/>
  <c r="S476" i="37" s="1"/>
  <c r="AE484" i="37"/>
  <c r="V498" i="37"/>
  <c r="AB498" i="37" s="1"/>
  <c r="AC498" i="37" s="1"/>
  <c r="W498" i="37" s="1"/>
  <c r="U498" i="37" s="1"/>
  <c r="AA499" i="37"/>
  <c r="AA502" i="37"/>
  <c r="V509" i="37"/>
  <c r="AB509" i="37" s="1"/>
  <c r="AC509" i="37" s="1"/>
  <c r="W509" i="37" s="1"/>
  <c r="U509" i="37" s="1"/>
  <c r="V510" i="37"/>
  <c r="AB510" i="37" s="1"/>
  <c r="V511" i="37"/>
  <c r="AB511" i="37" s="1"/>
  <c r="V512" i="37"/>
  <c r="AB512" i="37" s="1"/>
  <c r="AC512" i="37" s="1"/>
  <c r="W512" i="37" s="1"/>
  <c r="U512" i="37" s="1"/>
  <c r="AA517" i="37"/>
  <c r="AE521" i="37"/>
  <c r="AA469" i="37"/>
  <c r="AE478" i="37"/>
  <c r="AA484" i="37"/>
  <c r="AA521" i="37"/>
  <c r="AE528" i="37"/>
  <c r="V529" i="37"/>
  <c r="AB529" i="37" s="1"/>
  <c r="T528" i="37"/>
  <c r="V527" i="37"/>
  <c r="AB527" i="37" s="1"/>
  <c r="AC527" i="37" s="1"/>
  <c r="W527" i="37" s="1"/>
  <c r="U527" i="37" s="1"/>
  <c r="T526" i="37"/>
  <c r="V525" i="37"/>
  <c r="AB525" i="37" s="1"/>
  <c r="AC525" i="37" s="1"/>
  <c r="W525" i="37" s="1"/>
  <c r="U525" i="37" s="1"/>
  <c r="T524" i="37"/>
  <c r="T522" i="37"/>
  <c r="V521" i="37"/>
  <c r="AB521" i="37" s="1"/>
  <c r="T520" i="37"/>
  <c r="V519" i="37"/>
  <c r="AB519" i="37" s="1"/>
  <c r="AC519" i="37" s="1"/>
  <c r="W519" i="37" s="1"/>
  <c r="U519" i="37" s="1"/>
  <c r="T518" i="37"/>
  <c r="T516" i="37"/>
  <c r="V515" i="37"/>
  <c r="AB515" i="37" s="1"/>
  <c r="AC515" i="37" s="1"/>
  <c r="W515" i="37" s="1"/>
  <c r="U515" i="37" s="1"/>
  <c r="T514" i="37"/>
  <c r="V513" i="37"/>
  <c r="AB513" i="37" s="1"/>
  <c r="AC513" i="37" s="1"/>
  <c r="W513" i="37" s="1"/>
  <c r="U513" i="37" s="1"/>
  <c r="S504" i="37"/>
  <c r="S500" i="37"/>
  <c r="S494" i="37"/>
  <c r="S488" i="37"/>
  <c r="S484" i="37"/>
  <c r="S480" i="37"/>
  <c r="S478" i="37"/>
  <c r="S474" i="37"/>
  <c r="T529" i="37"/>
  <c r="T527" i="37"/>
  <c r="V526" i="37"/>
  <c r="AB526" i="37" s="1"/>
  <c r="AC526" i="37" s="1"/>
  <c r="W526" i="37" s="1"/>
  <c r="U526" i="37" s="1"/>
  <c r="T525" i="37"/>
  <c r="V524" i="37"/>
  <c r="AB524" i="37" s="1"/>
  <c r="AC524" i="37" s="1"/>
  <c r="W524" i="37" s="1"/>
  <c r="U524" i="37" s="1"/>
  <c r="T523" i="37"/>
  <c r="V522" i="37"/>
  <c r="AB522" i="37" s="1"/>
  <c r="AC522" i="37" s="1"/>
  <c r="T521" i="37"/>
  <c r="V520" i="37"/>
  <c r="AB520" i="37" s="1"/>
  <c r="AC520" i="37" s="1"/>
  <c r="W520" i="37" s="1"/>
  <c r="U520" i="37" s="1"/>
  <c r="T519" i="37"/>
  <c r="V518" i="37"/>
  <c r="AB518" i="37" s="1"/>
  <c r="AC518" i="37" s="1"/>
  <c r="W518" i="37" s="1"/>
  <c r="U518" i="37" s="1"/>
  <c r="T517" i="37"/>
  <c r="T515" i="37"/>
  <c r="T513" i="37"/>
  <c r="S499" i="37"/>
  <c r="S493" i="37"/>
  <c r="S489" i="37"/>
  <c r="S485" i="37"/>
  <c r="S481" i="37"/>
  <c r="S479" i="37"/>
  <c r="S475" i="37"/>
  <c r="S529" i="37"/>
  <c r="S521" i="37"/>
  <c r="S513" i="37"/>
  <c r="T512" i="37"/>
  <c r="T510" i="37"/>
  <c r="T508" i="37"/>
  <c r="V507" i="37"/>
  <c r="AB507" i="37" s="1"/>
  <c r="AC507" i="37" s="1"/>
  <c r="W507" i="37" s="1"/>
  <c r="U507" i="37" s="1"/>
  <c r="T506" i="37"/>
  <c r="V505" i="37"/>
  <c r="AB505" i="37" s="1"/>
  <c r="AC505" i="37" s="1"/>
  <c r="W505" i="37" s="1"/>
  <c r="U505" i="37" s="1"/>
  <c r="T504" i="37"/>
  <c r="V503" i="37"/>
  <c r="AB503" i="37" s="1"/>
  <c r="AC503" i="37" s="1"/>
  <c r="W503" i="37" s="1"/>
  <c r="U503" i="37" s="1"/>
  <c r="T502" i="37"/>
  <c r="V501" i="37"/>
  <c r="AB501" i="37" s="1"/>
  <c r="AC501" i="37" s="1"/>
  <c r="W501" i="37" s="1"/>
  <c r="U501" i="37" s="1"/>
  <c r="T500" i="37"/>
  <c r="V499" i="37"/>
  <c r="AB499" i="37" s="1"/>
  <c r="AC499" i="37" s="1"/>
  <c r="W499" i="37" s="1"/>
  <c r="U499" i="37" s="1"/>
  <c r="T498" i="37"/>
  <c r="V497" i="37"/>
  <c r="AB497" i="37" s="1"/>
  <c r="AC497" i="37" s="1"/>
  <c r="W497" i="37" s="1"/>
  <c r="U497" i="37" s="1"/>
  <c r="T496" i="37"/>
  <c r="V495" i="37"/>
  <c r="AB495" i="37" s="1"/>
  <c r="AC495" i="37" s="1"/>
  <c r="W495" i="37" s="1"/>
  <c r="U495" i="37" s="1"/>
  <c r="T494" i="37"/>
  <c r="V493" i="37"/>
  <c r="AB493" i="37" s="1"/>
  <c r="T492" i="37"/>
  <c r="S524" i="37"/>
  <c r="V504" i="37"/>
  <c r="AB504" i="37" s="1"/>
  <c r="AC504" i="37" s="1"/>
  <c r="W504" i="37" s="1"/>
  <c r="U504" i="37" s="1"/>
  <c r="T503" i="37"/>
  <c r="T501" i="37"/>
  <c r="V494" i="37"/>
  <c r="AB494" i="37" s="1"/>
  <c r="V490" i="37"/>
  <c r="AB490" i="37" s="1"/>
  <c r="AC490" i="37" s="1"/>
  <c r="W490" i="37" s="1"/>
  <c r="U490" i="37" s="1"/>
  <c r="V487" i="37"/>
  <c r="AB487" i="37" s="1"/>
  <c r="AC487" i="37" s="1"/>
  <c r="W487" i="37" s="1"/>
  <c r="U487" i="37" s="1"/>
  <c r="V485" i="37"/>
  <c r="AB485" i="37" s="1"/>
  <c r="AC485" i="37" s="1"/>
  <c r="T484" i="37"/>
  <c r="T482" i="37"/>
  <c r="V480" i="37"/>
  <c r="AB480" i="37" s="1"/>
  <c r="V479" i="37"/>
  <c r="AB479" i="37" s="1"/>
  <c r="T478" i="37"/>
  <c r="T476" i="37"/>
  <c r="T474" i="37"/>
  <c r="T472" i="37"/>
  <c r="T471" i="37"/>
  <c r="V469" i="37"/>
  <c r="AB469" i="37" s="1"/>
  <c r="T468" i="37"/>
  <c r="T466" i="37"/>
  <c r="V465" i="37"/>
  <c r="AB465" i="37" s="1"/>
  <c r="AC465" i="37" s="1"/>
  <c r="W465" i="37" s="1"/>
  <c r="U465" i="37" s="1"/>
  <c r="T464" i="37"/>
  <c r="T462" i="37"/>
  <c r="V461" i="37"/>
  <c r="AB461" i="37" s="1"/>
  <c r="AC461" i="37" s="1"/>
  <c r="W461" i="37" s="1"/>
  <c r="U461" i="37" s="1"/>
  <c r="T460" i="37"/>
  <c r="V459" i="37"/>
  <c r="AB459" i="37" s="1"/>
  <c r="AC459" i="37" s="1"/>
  <c r="W459" i="37" s="1"/>
  <c r="U459" i="37" s="1"/>
  <c r="T458" i="37"/>
  <c r="V457" i="37"/>
  <c r="AB457" i="37" s="1"/>
  <c r="AC457" i="37" s="1"/>
  <c r="W457" i="37" s="1"/>
  <c r="U457" i="37" s="1"/>
  <c r="T456" i="37"/>
  <c r="V455" i="37"/>
  <c r="AB455" i="37" s="1"/>
  <c r="AC455" i="37" s="1"/>
  <c r="W455" i="37" s="1"/>
  <c r="U455" i="37" s="1"/>
  <c r="T454" i="37"/>
  <c r="V453" i="37"/>
  <c r="AB453" i="37" s="1"/>
  <c r="T452" i="37"/>
  <c r="V451" i="37"/>
  <c r="AB451" i="37" s="1"/>
  <c r="AC451" i="37" s="1"/>
  <c r="W451" i="37" s="1"/>
  <c r="U451" i="37" s="1"/>
  <c r="T450" i="37"/>
  <c r="V449" i="37"/>
  <c r="AB449" i="37" s="1"/>
  <c r="AC449" i="37" s="1"/>
  <c r="W449" i="37" s="1"/>
  <c r="U449" i="37" s="1"/>
  <c r="T448" i="37"/>
  <c r="V447" i="37"/>
  <c r="AB447" i="37" s="1"/>
  <c r="AC447" i="37" s="1"/>
  <c r="W447" i="37" s="1"/>
  <c r="U447" i="37" s="1"/>
  <c r="T446" i="37"/>
  <c r="V445" i="37"/>
  <c r="AB445" i="37" s="1"/>
  <c r="AC445" i="37" s="1"/>
  <c r="W445" i="37" s="1"/>
  <c r="U445" i="37" s="1"/>
  <c r="T444" i="37"/>
  <c r="V443" i="37"/>
  <c r="AB443" i="37" s="1"/>
  <c r="AC443" i="37" s="1"/>
  <c r="W443" i="37" s="1"/>
  <c r="U443" i="37" s="1"/>
  <c r="T442" i="37"/>
  <c r="V441" i="37"/>
  <c r="AB441" i="37" s="1"/>
  <c r="AC441" i="37" s="1"/>
  <c r="W441" i="37" s="1"/>
  <c r="U441" i="37" s="1"/>
  <c r="T440" i="37"/>
  <c r="V439" i="37"/>
  <c r="AB439" i="37" s="1"/>
  <c r="AC439" i="37" s="1"/>
  <c r="W439" i="37" s="1"/>
  <c r="U439" i="37" s="1"/>
  <c r="T438" i="37"/>
  <c r="V437" i="37"/>
  <c r="AB437" i="37" s="1"/>
  <c r="AC437" i="37" s="1"/>
  <c r="W437" i="37" s="1"/>
  <c r="U437" i="37" s="1"/>
  <c r="T436" i="37"/>
  <c r="V435" i="37"/>
  <c r="AB435" i="37" s="1"/>
  <c r="AC435" i="37" s="1"/>
  <c r="W435" i="37" s="1"/>
  <c r="U435" i="37" s="1"/>
  <c r="T434" i="37"/>
  <c r="V433" i="37"/>
  <c r="AB433" i="37" s="1"/>
  <c r="AC433" i="37" s="1"/>
  <c r="W433" i="37" s="1"/>
  <c r="U433" i="37" s="1"/>
  <c r="T432" i="37"/>
  <c r="V431" i="37"/>
  <c r="AB431" i="37" s="1"/>
  <c r="AC431" i="37" s="1"/>
  <c r="W431" i="37" s="1"/>
  <c r="U431" i="37" s="1"/>
  <c r="T430" i="37"/>
  <c r="S520" i="37"/>
  <c r="T511" i="37"/>
  <c r="V500" i="37"/>
  <c r="AB500" i="37" s="1"/>
  <c r="AC500" i="37" s="1"/>
  <c r="W500" i="37" s="1"/>
  <c r="U500" i="37" s="1"/>
  <c r="T499" i="37"/>
  <c r="T497" i="37"/>
  <c r="T493" i="37"/>
  <c r="T490" i="37"/>
  <c r="T489" i="37"/>
  <c r="T487" i="37"/>
  <c r="V483" i="37"/>
  <c r="AB483" i="37" s="1"/>
  <c r="AC483" i="37" s="1"/>
  <c r="W483" i="37" s="1"/>
  <c r="U483" i="37" s="1"/>
  <c r="V481" i="37"/>
  <c r="AB481" i="37" s="1"/>
  <c r="AC481" i="37" s="1"/>
  <c r="W481" i="37" s="1"/>
  <c r="U481" i="37" s="1"/>
  <c r="V477" i="37"/>
  <c r="AB477" i="37" s="1"/>
  <c r="AC477" i="37" s="1"/>
  <c r="W477" i="37" s="1"/>
  <c r="U477" i="37" s="1"/>
  <c r="V475" i="37"/>
  <c r="AB475" i="37" s="1"/>
  <c r="AC475" i="37" s="1"/>
  <c r="W475" i="37" s="1"/>
  <c r="U475" i="37" s="1"/>
  <c r="V473" i="37"/>
  <c r="AB473" i="37" s="1"/>
  <c r="AC473" i="37" s="1"/>
  <c r="W473" i="37" s="1"/>
  <c r="U473" i="37" s="1"/>
  <c r="S471" i="37"/>
  <c r="T470" i="37"/>
  <c r="S466" i="37"/>
  <c r="S456" i="37"/>
  <c r="T509" i="37"/>
  <c r="V496" i="37"/>
  <c r="AB496" i="37" s="1"/>
  <c r="AC496" i="37" s="1"/>
  <c r="W496" i="37" s="1"/>
  <c r="U496" i="37" s="1"/>
  <c r="T495" i="37"/>
  <c r="V491" i="37"/>
  <c r="AB491" i="37" s="1"/>
  <c r="AC491" i="37" s="1"/>
  <c r="W491" i="37" s="1"/>
  <c r="U491" i="37" s="1"/>
  <c r="V488" i="37"/>
  <c r="AB488" i="37" s="1"/>
  <c r="T486" i="37"/>
  <c r="T485" i="37"/>
  <c r="T483" i="37"/>
  <c r="T481" i="37"/>
  <c r="T480" i="37"/>
  <c r="T479" i="37"/>
  <c r="T477" i="37"/>
  <c r="T475" i="37"/>
  <c r="T473" i="37"/>
  <c r="T469" i="37"/>
  <c r="V468" i="37"/>
  <c r="AB468" i="37" s="1"/>
  <c r="T467" i="37"/>
  <c r="V466" i="37"/>
  <c r="AB466" i="37" s="1"/>
  <c r="AC466" i="37" s="1"/>
  <c r="W466" i="37" s="1"/>
  <c r="U466" i="37" s="1"/>
  <c r="T465" i="37"/>
  <c r="V464" i="37"/>
  <c r="AB464" i="37" s="1"/>
  <c r="AC464" i="37" s="1"/>
  <c r="W464" i="37" s="1"/>
  <c r="U464" i="37" s="1"/>
  <c r="T463" i="37"/>
  <c r="T461" i="37"/>
  <c r="V460" i="37"/>
  <c r="AB460" i="37" s="1"/>
  <c r="AC460" i="37" s="1"/>
  <c r="W460" i="37" s="1"/>
  <c r="U460" i="37" s="1"/>
  <c r="T459" i="37"/>
  <c r="V458" i="37"/>
  <c r="AB458" i="37" s="1"/>
  <c r="AC458" i="37" s="1"/>
  <c r="W458" i="37" s="1"/>
  <c r="U458" i="37" s="1"/>
  <c r="T457" i="37"/>
  <c r="V456" i="37"/>
  <c r="AB456" i="37" s="1"/>
  <c r="AC456" i="37" s="1"/>
  <c r="W456" i="37" s="1"/>
  <c r="U456" i="37" s="1"/>
  <c r="T455" i="37"/>
  <c r="V454" i="37"/>
  <c r="AB454" i="37" s="1"/>
  <c r="AC454" i="37" s="1"/>
  <c r="W454" i="37" s="1"/>
  <c r="U454" i="37" s="1"/>
  <c r="T453" i="37"/>
  <c r="V452" i="37"/>
  <c r="AB452" i="37" s="1"/>
  <c r="AC452" i="37" s="1"/>
  <c r="W452" i="37" s="1"/>
  <c r="U452" i="37" s="1"/>
  <c r="T451" i="37"/>
  <c r="V450" i="37"/>
  <c r="AB450" i="37" s="1"/>
  <c r="AC450" i="37" s="1"/>
  <c r="W450" i="37" s="1"/>
  <c r="U450" i="37" s="1"/>
  <c r="T449" i="37"/>
  <c r="T447" i="37"/>
  <c r="V446" i="37"/>
  <c r="AB446" i="37" s="1"/>
  <c r="AC446" i="37" s="1"/>
  <c r="W446" i="37" s="1"/>
  <c r="U446" i="37" s="1"/>
  <c r="T445" i="37"/>
  <c r="T443" i="37"/>
  <c r="V442" i="37"/>
  <c r="AB442" i="37" s="1"/>
  <c r="AC442" i="37" s="1"/>
  <c r="W442" i="37" s="1"/>
  <c r="U442" i="37" s="1"/>
  <c r="T441" i="37"/>
  <c r="V440" i="37"/>
  <c r="AB440" i="37" s="1"/>
  <c r="AC440" i="37" s="1"/>
  <c r="W440" i="37" s="1"/>
  <c r="U440" i="37" s="1"/>
  <c r="T439" i="37"/>
  <c r="V438" i="37"/>
  <c r="AB438" i="37" s="1"/>
  <c r="AC438" i="37" s="1"/>
  <c r="W438" i="37" s="1"/>
  <c r="U438" i="37" s="1"/>
  <c r="T437" i="37"/>
  <c r="V436" i="37"/>
  <c r="AB436" i="37" s="1"/>
  <c r="AC436" i="37" s="1"/>
  <c r="W436" i="37" s="1"/>
  <c r="U436" i="37" s="1"/>
  <c r="T435" i="37"/>
  <c r="V434" i="37"/>
  <c r="AB434" i="37" s="1"/>
  <c r="AC434" i="37" s="1"/>
  <c r="W434" i="37" s="1"/>
  <c r="U434" i="37" s="1"/>
  <c r="T433" i="37"/>
  <c r="V432" i="37"/>
  <c r="AB432" i="37" s="1"/>
  <c r="AC432" i="37" s="1"/>
  <c r="W432" i="37" s="1"/>
  <c r="U432" i="37" s="1"/>
  <c r="T431" i="37"/>
  <c r="V430" i="37"/>
  <c r="AB430" i="37" s="1"/>
  <c r="AC430" i="37" s="1"/>
  <c r="W430" i="37" s="1"/>
  <c r="U430" i="37" s="1"/>
  <c r="V489" i="37"/>
  <c r="AB489" i="37" s="1"/>
  <c r="V474" i="37"/>
  <c r="AB474" i="37" s="1"/>
  <c r="AC474" i="37" s="1"/>
  <c r="W474" i="37" s="1"/>
  <c r="U474" i="37" s="1"/>
  <c r="S473" i="37"/>
  <c r="S437" i="37"/>
  <c r="S428" i="37"/>
  <c r="S412" i="37"/>
  <c r="S408" i="37"/>
  <c r="S522" i="37"/>
  <c r="V508" i="37"/>
  <c r="AB508" i="37" s="1"/>
  <c r="AC508" i="37" s="1"/>
  <c r="W508" i="37" s="1"/>
  <c r="U508" i="37" s="1"/>
  <c r="T507" i="37"/>
  <c r="T505" i="37"/>
  <c r="V482" i="37"/>
  <c r="AB482" i="37" s="1"/>
  <c r="AC482" i="37" s="1"/>
  <c r="W482" i="37" s="1"/>
  <c r="U482" i="37" s="1"/>
  <c r="V476" i="37"/>
  <c r="AB476" i="37" s="1"/>
  <c r="AC476" i="37" s="1"/>
  <c r="W476" i="37" s="1"/>
  <c r="U476" i="37" s="1"/>
  <c r="V471" i="37"/>
  <c r="AB471" i="37" s="1"/>
  <c r="AC471" i="37" s="1"/>
  <c r="W471" i="37" s="1"/>
  <c r="U471" i="37" s="1"/>
  <c r="S454" i="37"/>
  <c r="T429" i="37"/>
  <c r="V428" i="37"/>
  <c r="AB428" i="37" s="1"/>
  <c r="AC428" i="37" s="1"/>
  <c r="W428" i="37" s="1"/>
  <c r="U428" i="37" s="1"/>
  <c r="T427" i="37"/>
  <c r="V426" i="37"/>
  <c r="AB426" i="37" s="1"/>
  <c r="AC426" i="37" s="1"/>
  <c r="W426" i="37" s="1"/>
  <c r="U426" i="37" s="1"/>
  <c r="T425" i="37"/>
  <c r="V424" i="37"/>
  <c r="AB424" i="37" s="1"/>
  <c r="AC424" i="37" s="1"/>
  <c r="W424" i="37" s="1"/>
  <c r="U424" i="37" s="1"/>
  <c r="T423" i="37"/>
  <c r="V422" i="37"/>
  <c r="AB422" i="37" s="1"/>
  <c r="AC422" i="37" s="1"/>
  <c r="W422" i="37" s="1"/>
  <c r="U422" i="37" s="1"/>
  <c r="T421" i="37"/>
  <c r="V420" i="37"/>
  <c r="AB420" i="37" s="1"/>
  <c r="AC420" i="37" s="1"/>
  <c r="W420" i="37" s="1"/>
  <c r="U420" i="37" s="1"/>
  <c r="T419" i="37"/>
  <c r="V418" i="37"/>
  <c r="AB418" i="37" s="1"/>
  <c r="AC418" i="37" s="1"/>
  <c r="W418" i="37" s="1"/>
  <c r="U418" i="37" s="1"/>
  <c r="T417" i="37"/>
  <c r="V416" i="37"/>
  <c r="AB416" i="37" s="1"/>
  <c r="AC416" i="37" s="1"/>
  <c r="W416" i="37" s="1"/>
  <c r="U416" i="37" s="1"/>
  <c r="T415" i="37"/>
  <c r="V414" i="37"/>
  <c r="AB414" i="37" s="1"/>
  <c r="AC414" i="37" s="1"/>
  <c r="W414" i="37" s="1"/>
  <c r="U414" i="37" s="1"/>
  <c r="T413" i="37"/>
  <c r="V412" i="37"/>
  <c r="AB412" i="37" s="1"/>
  <c r="AC412" i="37" s="1"/>
  <c r="W412" i="37" s="1"/>
  <c r="U412" i="37" s="1"/>
  <c r="T411" i="37"/>
  <c r="V410" i="37"/>
  <c r="AB410" i="37" s="1"/>
  <c r="T409" i="37"/>
  <c r="V408" i="37"/>
  <c r="AB408" i="37" s="1"/>
  <c r="AC408" i="37" s="1"/>
  <c r="W408" i="37" s="1"/>
  <c r="U408" i="37" s="1"/>
  <c r="T407" i="37"/>
  <c r="V406" i="37"/>
  <c r="AB406" i="37" s="1"/>
  <c r="AC406" i="37" s="1"/>
  <c r="W406" i="37" s="1"/>
  <c r="U406" i="37" s="1"/>
  <c r="T405" i="37"/>
  <c r="V404" i="37"/>
  <c r="AB404" i="37" s="1"/>
  <c r="AC404" i="37" s="1"/>
  <c r="W404" i="37" s="1"/>
  <c r="U404" i="37" s="1"/>
  <c r="T403" i="37"/>
  <c r="V402" i="37"/>
  <c r="AB402" i="37" s="1"/>
  <c r="AC402" i="37" s="1"/>
  <c r="W402" i="37" s="1"/>
  <c r="U402" i="37" s="1"/>
  <c r="T488" i="37"/>
  <c r="V484" i="37"/>
  <c r="AB484" i="37" s="1"/>
  <c r="V478" i="37"/>
  <c r="AB478" i="37" s="1"/>
  <c r="S469" i="37"/>
  <c r="S445" i="37"/>
  <c r="S427" i="37"/>
  <c r="S425" i="37"/>
  <c r="S423" i="37"/>
  <c r="S415" i="37"/>
  <c r="S403" i="37"/>
  <c r="T491" i="37"/>
  <c r="V427" i="37"/>
  <c r="AB427" i="37" s="1"/>
  <c r="AC427" i="37" s="1"/>
  <c r="W427" i="37" s="1"/>
  <c r="U427" i="37" s="1"/>
  <c r="T426" i="37"/>
  <c r="V419" i="37"/>
  <c r="AB419" i="37" s="1"/>
  <c r="AC419" i="37" s="1"/>
  <c r="W419" i="37" s="1"/>
  <c r="U419" i="37" s="1"/>
  <c r="T418" i="37"/>
  <c r="V411" i="37"/>
  <c r="AB411" i="37" s="1"/>
  <c r="AC411" i="37" s="1"/>
  <c r="W411" i="37" s="1"/>
  <c r="U411" i="37" s="1"/>
  <c r="V407" i="37"/>
  <c r="AB407" i="37" s="1"/>
  <c r="AC407" i="37" s="1"/>
  <c r="W407" i="37" s="1"/>
  <c r="U407" i="37" s="1"/>
  <c r="T406" i="37"/>
  <c r="T402" i="37"/>
  <c r="V401" i="37"/>
  <c r="AB401" i="37" s="1"/>
  <c r="AC401" i="37" s="1"/>
  <c r="W401" i="37" s="1"/>
  <c r="U401" i="37" s="1"/>
  <c r="T400" i="37"/>
  <c r="V399" i="37"/>
  <c r="AB399" i="37" s="1"/>
  <c r="T398" i="37"/>
  <c r="V397" i="37"/>
  <c r="AB397" i="37" s="1"/>
  <c r="AC397" i="37" s="1"/>
  <c r="W397" i="37" s="1"/>
  <c r="U397" i="37" s="1"/>
  <c r="T396" i="37"/>
  <c r="V395" i="37"/>
  <c r="AB395" i="37" s="1"/>
  <c r="AC395" i="37" s="1"/>
  <c r="W395" i="37" s="1"/>
  <c r="U395" i="37" s="1"/>
  <c r="T394" i="37"/>
  <c r="V393" i="37"/>
  <c r="AB393" i="37" s="1"/>
  <c r="AC393" i="37" s="1"/>
  <c r="W393" i="37" s="1"/>
  <c r="U393" i="37" s="1"/>
  <c r="T392" i="37"/>
  <c r="V391" i="37"/>
  <c r="AB391" i="37" s="1"/>
  <c r="AC391" i="37" s="1"/>
  <c r="W391" i="37" s="1"/>
  <c r="U391" i="37" s="1"/>
  <c r="T390" i="37"/>
  <c r="V389" i="37"/>
  <c r="AB389" i="37" s="1"/>
  <c r="AC389" i="37" s="1"/>
  <c r="W389" i="37" s="1"/>
  <c r="U389" i="37" s="1"/>
  <c r="T388" i="37"/>
  <c r="V387" i="37"/>
  <c r="AB387" i="37" s="1"/>
  <c r="T386" i="37"/>
  <c r="T384" i="37"/>
  <c r="V383" i="37"/>
  <c r="AB383" i="37" s="1"/>
  <c r="AC383" i="37" s="1"/>
  <c r="W383" i="37" s="1"/>
  <c r="U383" i="37" s="1"/>
  <c r="T382" i="37"/>
  <c r="T380" i="37"/>
  <c r="T378" i="37"/>
  <c r="T376" i="37"/>
  <c r="V375" i="37"/>
  <c r="AB375" i="37" s="1"/>
  <c r="AC375" i="37" s="1"/>
  <c r="W375" i="37" s="1"/>
  <c r="U375" i="37" s="1"/>
  <c r="T374" i="37"/>
  <c r="V373" i="37"/>
  <c r="AB373" i="37" s="1"/>
  <c r="AC373" i="37" s="1"/>
  <c r="W373" i="37" s="1"/>
  <c r="U373" i="37" s="1"/>
  <c r="T372" i="37"/>
  <c r="V371" i="37"/>
  <c r="AB371" i="37" s="1"/>
  <c r="AC371" i="37" s="1"/>
  <c r="W371" i="37" s="1"/>
  <c r="U371" i="37" s="1"/>
  <c r="T370" i="37"/>
  <c r="T368" i="37"/>
  <c r="V367" i="37"/>
  <c r="AB367" i="37" s="1"/>
  <c r="AC367" i="37" s="1"/>
  <c r="W367" i="37" s="1"/>
  <c r="U367" i="37" s="1"/>
  <c r="T366" i="37"/>
  <c r="V365" i="37"/>
  <c r="AB365" i="37" s="1"/>
  <c r="AC365" i="37" s="1"/>
  <c r="W365" i="37" s="1"/>
  <c r="U365" i="37" s="1"/>
  <c r="T364" i="37"/>
  <c r="T362" i="37"/>
  <c r="V361" i="37"/>
  <c r="AB361" i="37" s="1"/>
  <c r="T360" i="37"/>
  <c r="V359" i="37"/>
  <c r="AB359" i="37" s="1"/>
  <c r="AC359" i="37" s="1"/>
  <c r="W359" i="37" s="1"/>
  <c r="U359" i="37" s="1"/>
  <c r="T358" i="37"/>
  <c r="V357" i="37"/>
  <c r="AB357" i="37" s="1"/>
  <c r="T356" i="37"/>
  <c r="V355" i="37"/>
  <c r="AB355" i="37" s="1"/>
  <c r="AC355" i="37" s="1"/>
  <c r="W355" i="37" s="1"/>
  <c r="U355" i="37" s="1"/>
  <c r="T354" i="37"/>
  <c r="V353" i="37"/>
  <c r="AB353" i="37" s="1"/>
  <c r="AC353" i="37" s="1"/>
  <c r="W353" i="37" s="1"/>
  <c r="U353" i="37" s="1"/>
  <c r="T352" i="37"/>
  <c r="V351" i="37"/>
  <c r="AB351" i="37" s="1"/>
  <c r="AC351" i="37" s="1"/>
  <c r="W351" i="37" s="1"/>
  <c r="U351" i="37" s="1"/>
  <c r="T350" i="37"/>
  <c r="V349" i="37"/>
  <c r="AB349" i="37" s="1"/>
  <c r="AC349" i="37" s="1"/>
  <c r="W349" i="37" s="1"/>
  <c r="U349" i="37" s="1"/>
  <c r="T348" i="37"/>
  <c r="V347" i="37"/>
  <c r="AB347" i="37" s="1"/>
  <c r="AC347" i="37" s="1"/>
  <c r="W347" i="37" s="1"/>
  <c r="U347" i="37" s="1"/>
  <c r="T346" i="37"/>
  <c r="V345" i="37"/>
  <c r="AB345" i="37" s="1"/>
  <c r="AC345" i="37" s="1"/>
  <c r="W345" i="37" s="1"/>
  <c r="U345" i="37" s="1"/>
  <c r="T344" i="37"/>
  <c r="V343" i="37"/>
  <c r="AB343" i="37" s="1"/>
  <c r="AC343" i="37" s="1"/>
  <c r="W343" i="37" s="1"/>
  <c r="U343" i="37" s="1"/>
  <c r="T342" i="37"/>
  <c r="V341" i="37"/>
  <c r="AB341" i="37" s="1"/>
  <c r="AC341" i="37" s="1"/>
  <c r="W341" i="37" s="1"/>
  <c r="U341" i="37" s="1"/>
  <c r="T340" i="37"/>
  <c r="V339" i="37"/>
  <c r="AB339" i="37" s="1"/>
  <c r="AC339" i="37" s="1"/>
  <c r="W339" i="37" s="1"/>
  <c r="U339" i="37" s="1"/>
  <c r="T338" i="37"/>
  <c r="V337" i="37"/>
  <c r="AB337" i="37" s="1"/>
  <c r="AC337" i="37" s="1"/>
  <c r="W337" i="37" s="1"/>
  <c r="U337" i="37" s="1"/>
  <c r="T336" i="37"/>
  <c r="V335" i="37"/>
  <c r="AB335" i="37" s="1"/>
  <c r="AC335" i="37" s="1"/>
  <c r="W335" i="37" s="1"/>
  <c r="U335" i="37" s="1"/>
  <c r="T334" i="37"/>
  <c r="V333" i="37"/>
  <c r="AB333" i="37" s="1"/>
  <c r="AC333" i="37" s="1"/>
  <c r="W333" i="37" s="1"/>
  <c r="U333" i="37" s="1"/>
  <c r="T332" i="37"/>
  <c r="V331" i="37"/>
  <c r="AB331" i="37" s="1"/>
  <c r="AC331" i="37" s="1"/>
  <c r="W331" i="37" s="1"/>
  <c r="U331" i="37" s="1"/>
  <c r="T330" i="37"/>
  <c r="V329" i="37"/>
  <c r="AB329" i="37" s="1"/>
  <c r="AC329" i="37" s="1"/>
  <c r="W329" i="37" s="1"/>
  <c r="U329" i="37" s="1"/>
  <c r="T328" i="37"/>
  <c r="V327" i="37"/>
  <c r="AB327" i="37" s="1"/>
  <c r="AC327" i="37" s="1"/>
  <c r="W327" i="37" s="1"/>
  <c r="U327" i="37" s="1"/>
  <c r="T326" i="37"/>
  <c r="V325" i="37"/>
  <c r="AB325" i="37" s="1"/>
  <c r="T324" i="37"/>
  <c r="V323" i="37"/>
  <c r="AB323" i="37" s="1"/>
  <c r="AC323" i="37" s="1"/>
  <c r="W323" i="37" s="1"/>
  <c r="U323" i="37" s="1"/>
  <c r="T322" i="37"/>
  <c r="V321" i="37"/>
  <c r="AB321" i="37" s="1"/>
  <c r="T320" i="37"/>
  <c r="V319" i="37"/>
  <c r="AB319" i="37" s="1"/>
  <c r="AC319" i="37" s="1"/>
  <c r="W319" i="37" s="1"/>
  <c r="U319" i="37" s="1"/>
  <c r="T318" i="37"/>
  <c r="V317" i="37"/>
  <c r="AB317" i="37" s="1"/>
  <c r="AC317" i="37" s="1"/>
  <c r="W317" i="37" s="1"/>
  <c r="U317" i="37" s="1"/>
  <c r="T316" i="37"/>
  <c r="V315" i="37"/>
  <c r="AB315" i="37" s="1"/>
  <c r="AC315" i="37" s="1"/>
  <c r="W315" i="37" s="1"/>
  <c r="U315" i="37" s="1"/>
  <c r="T314" i="37"/>
  <c r="T312" i="37"/>
  <c r="V311" i="37"/>
  <c r="AB311" i="37" s="1"/>
  <c r="AC311" i="37" s="1"/>
  <c r="W311" i="37" s="1"/>
  <c r="U311" i="37" s="1"/>
  <c r="T310" i="37"/>
  <c r="V309" i="37"/>
  <c r="AB309" i="37" s="1"/>
  <c r="AC309" i="37" s="1"/>
  <c r="W309" i="37" s="1"/>
  <c r="U309" i="37" s="1"/>
  <c r="T308" i="37"/>
  <c r="V307" i="37"/>
  <c r="AB307" i="37" s="1"/>
  <c r="AC307" i="37" s="1"/>
  <c r="W307" i="37" s="1"/>
  <c r="U307" i="37" s="1"/>
  <c r="T306" i="37"/>
  <c r="V305" i="37"/>
  <c r="AB305" i="37" s="1"/>
  <c r="AC305" i="37" s="1"/>
  <c r="W305" i="37" s="1"/>
  <c r="U305" i="37" s="1"/>
  <c r="T304" i="37"/>
  <c r="V303" i="37"/>
  <c r="AB303" i="37" s="1"/>
  <c r="AC303" i="37" s="1"/>
  <c r="W303" i="37" s="1"/>
  <c r="U303" i="37" s="1"/>
  <c r="T302" i="37"/>
  <c r="V301" i="37"/>
  <c r="AB301" i="37" s="1"/>
  <c r="AC301" i="37" s="1"/>
  <c r="W301" i="37" s="1"/>
  <c r="U301" i="37" s="1"/>
  <c r="T300" i="37"/>
  <c r="V299" i="37"/>
  <c r="AB299" i="37" s="1"/>
  <c r="AC299" i="37" s="1"/>
  <c r="W299" i="37" s="1"/>
  <c r="U299" i="37" s="1"/>
  <c r="T298" i="37"/>
  <c r="V297" i="37"/>
  <c r="AB297" i="37" s="1"/>
  <c r="AC297" i="37" s="1"/>
  <c r="W297" i="37" s="1"/>
  <c r="U297" i="37" s="1"/>
  <c r="T296" i="37"/>
  <c r="V295" i="37"/>
  <c r="AB295" i="37" s="1"/>
  <c r="AC295" i="37" s="1"/>
  <c r="W295" i="37" s="1"/>
  <c r="U295" i="37" s="1"/>
  <c r="T294" i="37"/>
  <c r="V293" i="37"/>
  <c r="AB293" i="37" s="1"/>
  <c r="AC293" i="37" s="1"/>
  <c r="W293" i="37" s="1"/>
  <c r="U293" i="37" s="1"/>
  <c r="V470" i="37"/>
  <c r="AB470" i="37" s="1"/>
  <c r="AC470" i="37" s="1"/>
  <c r="W470" i="37" s="1"/>
  <c r="U470" i="37" s="1"/>
  <c r="V425" i="37"/>
  <c r="AB425" i="37" s="1"/>
  <c r="AC425" i="37" s="1"/>
  <c r="W425" i="37" s="1"/>
  <c r="U425" i="37" s="1"/>
  <c r="T424" i="37"/>
  <c r="V417" i="37"/>
  <c r="AB417" i="37" s="1"/>
  <c r="AC417" i="37" s="1"/>
  <c r="W417" i="37" s="1"/>
  <c r="U417" i="37" s="1"/>
  <c r="T416" i="37"/>
  <c r="V405" i="37"/>
  <c r="AB405" i="37" s="1"/>
  <c r="AC405" i="37" s="1"/>
  <c r="W405" i="37" s="1"/>
  <c r="U405" i="37" s="1"/>
  <c r="T404" i="37"/>
  <c r="S398" i="37"/>
  <c r="S392" i="37"/>
  <c r="S390" i="37"/>
  <c r="S388" i="37"/>
  <c r="S380" i="37"/>
  <c r="S372" i="37"/>
  <c r="S366" i="37"/>
  <c r="S362" i="37"/>
  <c r="S360" i="37"/>
  <c r="S358" i="37"/>
  <c r="S356" i="37"/>
  <c r="S354" i="37"/>
  <c r="S350" i="37"/>
  <c r="S346" i="37"/>
  <c r="S344" i="37"/>
  <c r="S452" i="37"/>
  <c r="V423" i="37"/>
  <c r="AB423" i="37" s="1"/>
  <c r="AC423" i="37" s="1"/>
  <c r="W423" i="37" s="1"/>
  <c r="U423" i="37" s="1"/>
  <c r="T422" i="37"/>
  <c r="V415" i="37"/>
  <c r="AB415" i="37" s="1"/>
  <c r="AC415" i="37" s="1"/>
  <c r="W415" i="37" s="1"/>
  <c r="U415" i="37" s="1"/>
  <c r="T414" i="37"/>
  <c r="T410" i="37"/>
  <c r="V403" i="37"/>
  <c r="AB403" i="37" s="1"/>
  <c r="AC403" i="37" s="1"/>
  <c r="W403" i="37" s="1"/>
  <c r="U403" i="37" s="1"/>
  <c r="T401" i="37"/>
  <c r="V400" i="37"/>
  <c r="AB400" i="37" s="1"/>
  <c r="AC400" i="37" s="1"/>
  <c r="W400" i="37" s="1"/>
  <c r="U400" i="37" s="1"/>
  <c r="T399" i="37"/>
  <c r="V398" i="37"/>
  <c r="AB398" i="37" s="1"/>
  <c r="T397" i="37"/>
  <c r="V396" i="37"/>
  <c r="AB396" i="37" s="1"/>
  <c r="AC396" i="37" s="1"/>
  <c r="W396" i="37" s="1"/>
  <c r="U396" i="37" s="1"/>
  <c r="T395" i="37"/>
  <c r="T393" i="37"/>
  <c r="V392" i="37"/>
  <c r="AB392" i="37" s="1"/>
  <c r="AC392" i="37" s="1"/>
  <c r="W392" i="37" s="1"/>
  <c r="U392" i="37" s="1"/>
  <c r="T391" i="37"/>
  <c r="V390" i="37"/>
  <c r="AB390" i="37" s="1"/>
  <c r="AC390" i="37" s="1"/>
  <c r="W390" i="37" s="1"/>
  <c r="U390" i="37" s="1"/>
  <c r="T389" i="37"/>
  <c r="V388" i="37"/>
  <c r="AB388" i="37" s="1"/>
  <c r="AC388" i="37" s="1"/>
  <c r="W388" i="37" s="1"/>
  <c r="U388" i="37" s="1"/>
  <c r="T387" i="37"/>
  <c r="V386" i="37"/>
  <c r="AB386" i="37" s="1"/>
  <c r="T385" i="37"/>
  <c r="T383" i="37"/>
  <c r="T381" i="37"/>
  <c r="V380" i="37"/>
  <c r="AB380" i="37" s="1"/>
  <c r="T379" i="37"/>
  <c r="V378" i="37"/>
  <c r="AB378" i="37" s="1"/>
  <c r="AC378" i="37" s="1"/>
  <c r="W378" i="37" s="1"/>
  <c r="U378" i="37" s="1"/>
  <c r="T377" i="37"/>
  <c r="V376" i="37"/>
  <c r="AB376" i="37" s="1"/>
  <c r="AC376" i="37" s="1"/>
  <c r="W376" i="37" s="1"/>
  <c r="U376" i="37" s="1"/>
  <c r="T375" i="37"/>
  <c r="V374" i="37"/>
  <c r="AB374" i="37" s="1"/>
  <c r="AC374" i="37" s="1"/>
  <c r="W374" i="37" s="1"/>
  <c r="U374" i="37" s="1"/>
  <c r="T373" i="37"/>
  <c r="V372" i="37"/>
  <c r="AB372" i="37" s="1"/>
  <c r="AC372" i="37" s="1"/>
  <c r="W372" i="37" s="1"/>
  <c r="U372" i="37" s="1"/>
  <c r="T371" i="37"/>
  <c r="T369" i="37"/>
  <c r="T367" i="37"/>
  <c r="V366" i="37"/>
  <c r="AB366" i="37" s="1"/>
  <c r="AC366" i="37" s="1"/>
  <c r="W366" i="37" s="1"/>
  <c r="U366" i="37" s="1"/>
  <c r="T365" i="37"/>
  <c r="V364" i="37"/>
  <c r="AB364" i="37" s="1"/>
  <c r="AC364" i="37" s="1"/>
  <c r="W364" i="37" s="1"/>
  <c r="U364" i="37" s="1"/>
  <c r="T363" i="37"/>
  <c r="V362" i="37"/>
  <c r="AB362" i="37" s="1"/>
  <c r="AC362" i="37" s="1"/>
  <c r="T361" i="37"/>
  <c r="V360" i="37"/>
  <c r="AB360" i="37" s="1"/>
  <c r="AC360" i="37" s="1"/>
  <c r="W360" i="37" s="1"/>
  <c r="U360" i="37" s="1"/>
  <c r="T359" i="37"/>
  <c r="V358" i="37"/>
  <c r="AB358" i="37" s="1"/>
  <c r="AC358" i="37" s="1"/>
  <c r="W358" i="37" s="1"/>
  <c r="U358" i="37" s="1"/>
  <c r="T357" i="37"/>
  <c r="V356" i="37"/>
  <c r="AB356" i="37" s="1"/>
  <c r="T355" i="37"/>
  <c r="V354" i="37"/>
  <c r="AB354" i="37" s="1"/>
  <c r="AC354" i="37" s="1"/>
  <c r="W354" i="37" s="1"/>
  <c r="U354" i="37" s="1"/>
  <c r="T353" i="37"/>
  <c r="V352" i="37"/>
  <c r="AB352" i="37" s="1"/>
  <c r="AC352" i="37" s="1"/>
  <c r="W352" i="37" s="1"/>
  <c r="U352" i="37" s="1"/>
  <c r="T351" i="37"/>
  <c r="V350" i="37"/>
  <c r="AB350" i="37" s="1"/>
  <c r="AC350" i="37" s="1"/>
  <c r="W350" i="37" s="1"/>
  <c r="U350" i="37" s="1"/>
  <c r="T349" i="37"/>
  <c r="V348" i="37"/>
  <c r="AB348" i="37" s="1"/>
  <c r="AC348" i="37" s="1"/>
  <c r="W348" i="37" s="1"/>
  <c r="U348" i="37" s="1"/>
  <c r="T347" i="37"/>
  <c r="V346" i="37"/>
  <c r="AB346" i="37" s="1"/>
  <c r="AC346" i="37" s="1"/>
  <c r="W346" i="37" s="1"/>
  <c r="U346" i="37" s="1"/>
  <c r="T345" i="37"/>
  <c r="V344" i="37"/>
  <c r="AB344" i="37" s="1"/>
  <c r="AC344" i="37" s="1"/>
  <c r="W344" i="37" s="1"/>
  <c r="U344" i="37" s="1"/>
  <c r="T343" i="37"/>
  <c r="V342" i="37"/>
  <c r="AB342" i="37" s="1"/>
  <c r="AC342" i="37" s="1"/>
  <c r="W342" i="37" s="1"/>
  <c r="U342" i="37" s="1"/>
  <c r="T341" i="37"/>
  <c r="V340" i="37"/>
  <c r="AB340" i="37" s="1"/>
  <c r="AC340" i="37" s="1"/>
  <c r="W340" i="37" s="1"/>
  <c r="U340" i="37" s="1"/>
  <c r="T339" i="37"/>
  <c r="V338" i="37"/>
  <c r="AB338" i="37" s="1"/>
  <c r="AC338" i="37" s="1"/>
  <c r="W338" i="37" s="1"/>
  <c r="U338" i="37" s="1"/>
  <c r="T337" i="37"/>
  <c r="V336" i="37"/>
  <c r="AB336" i="37" s="1"/>
  <c r="AC336" i="37" s="1"/>
  <c r="W336" i="37" s="1"/>
  <c r="U336" i="37" s="1"/>
  <c r="T335" i="37"/>
  <c r="V334" i="37"/>
  <c r="AB334" i="37" s="1"/>
  <c r="AC334" i="37" s="1"/>
  <c r="W334" i="37" s="1"/>
  <c r="U334" i="37" s="1"/>
  <c r="T333" i="37"/>
  <c r="V332" i="37"/>
  <c r="AB332" i="37" s="1"/>
  <c r="AC332" i="37" s="1"/>
  <c r="W332" i="37" s="1"/>
  <c r="U332" i="37" s="1"/>
  <c r="T331" i="37"/>
  <c r="V330" i="37"/>
  <c r="AB330" i="37" s="1"/>
  <c r="AC330" i="37" s="1"/>
  <c r="W330" i="37" s="1"/>
  <c r="U330" i="37" s="1"/>
  <c r="T329" i="37"/>
  <c r="V328" i="37"/>
  <c r="AB328" i="37" s="1"/>
  <c r="AC328" i="37" s="1"/>
  <c r="W328" i="37" s="1"/>
  <c r="U328" i="37" s="1"/>
  <c r="T327" i="37"/>
  <c r="V326" i="37"/>
  <c r="AB326" i="37" s="1"/>
  <c r="AC326" i="37" s="1"/>
  <c r="T325" i="37"/>
  <c r="V324" i="37"/>
  <c r="AB324" i="37" s="1"/>
  <c r="AC324" i="37" s="1"/>
  <c r="W324" i="37" s="1"/>
  <c r="U324" i="37" s="1"/>
  <c r="T323" i="37"/>
  <c r="V322" i="37"/>
  <c r="AB322" i="37" s="1"/>
  <c r="AC322" i="37" s="1"/>
  <c r="T321" i="37"/>
  <c r="V320" i="37"/>
  <c r="AB320" i="37" s="1"/>
  <c r="AC320" i="37" s="1"/>
  <c r="W320" i="37" s="1"/>
  <c r="U320" i="37" s="1"/>
  <c r="T319" i="37"/>
  <c r="V318" i="37"/>
  <c r="AB318" i="37" s="1"/>
  <c r="AC318" i="37" s="1"/>
  <c r="W318" i="37" s="1"/>
  <c r="U318" i="37" s="1"/>
  <c r="T317" i="37"/>
  <c r="V316" i="37"/>
  <c r="AB316" i="37" s="1"/>
  <c r="AC316" i="37" s="1"/>
  <c r="W316" i="37" s="1"/>
  <c r="U316" i="37" s="1"/>
  <c r="T315" i="37"/>
  <c r="V314" i="37"/>
  <c r="AB314" i="37" s="1"/>
  <c r="AC314" i="37" s="1"/>
  <c r="W314" i="37" s="1"/>
  <c r="U314" i="37" s="1"/>
  <c r="T313" i="37"/>
  <c r="V312" i="37"/>
  <c r="AB312" i="37" s="1"/>
  <c r="AC312" i="37" s="1"/>
  <c r="W312" i="37" s="1"/>
  <c r="U312" i="37" s="1"/>
  <c r="T311" i="37"/>
  <c r="V310" i="37"/>
  <c r="AB310" i="37" s="1"/>
  <c r="AC310" i="37" s="1"/>
  <c r="W310" i="37" s="1"/>
  <c r="U310" i="37" s="1"/>
  <c r="T309" i="37"/>
  <c r="V308" i="37"/>
  <c r="AB308" i="37" s="1"/>
  <c r="AC308" i="37" s="1"/>
  <c r="W308" i="37" s="1"/>
  <c r="U308" i="37" s="1"/>
  <c r="T307" i="37"/>
  <c r="V306" i="37"/>
  <c r="AB306" i="37" s="1"/>
  <c r="AC306" i="37" s="1"/>
  <c r="W306" i="37" s="1"/>
  <c r="U306" i="37" s="1"/>
  <c r="T305" i="37"/>
  <c r="V304" i="37"/>
  <c r="AB304" i="37" s="1"/>
  <c r="AC304" i="37" s="1"/>
  <c r="W304" i="37" s="1"/>
  <c r="U304" i="37" s="1"/>
  <c r="T303" i="37"/>
  <c r="V302" i="37"/>
  <c r="AB302" i="37" s="1"/>
  <c r="AC302" i="37" s="1"/>
  <c r="W302" i="37" s="1"/>
  <c r="U302" i="37" s="1"/>
  <c r="T301" i="37"/>
  <c r="V300" i="37"/>
  <c r="AB300" i="37" s="1"/>
  <c r="AC300" i="37" s="1"/>
  <c r="W300" i="37" s="1"/>
  <c r="U300" i="37" s="1"/>
  <c r="T299" i="37"/>
  <c r="V298" i="37"/>
  <c r="AB298" i="37" s="1"/>
  <c r="AC298" i="37" s="1"/>
  <c r="W298" i="37" s="1"/>
  <c r="U298" i="37" s="1"/>
  <c r="T297" i="37"/>
  <c r="V296" i="37"/>
  <c r="AB296" i="37" s="1"/>
  <c r="AC296" i="37" s="1"/>
  <c r="W296" i="37" s="1"/>
  <c r="U296" i="37" s="1"/>
  <c r="T295" i="37"/>
  <c r="T293" i="37"/>
  <c r="V421" i="37"/>
  <c r="AB421" i="37" s="1"/>
  <c r="AC421" i="37" s="1"/>
  <c r="W421" i="37" s="1"/>
  <c r="U421" i="37" s="1"/>
  <c r="T420" i="37"/>
  <c r="S399" i="37"/>
  <c r="S383" i="37"/>
  <c r="S359" i="37"/>
  <c r="S323" i="37"/>
  <c r="S319" i="37"/>
  <c r="S315" i="37"/>
  <c r="S292" i="37"/>
  <c r="S278" i="37"/>
  <c r="S276" i="37"/>
  <c r="V429" i="37"/>
  <c r="AB429" i="37" s="1"/>
  <c r="AC429" i="37" s="1"/>
  <c r="W429" i="37" s="1"/>
  <c r="U429" i="37" s="1"/>
  <c r="T428" i="37"/>
  <c r="S375" i="37"/>
  <c r="S371" i="37"/>
  <c r="S355" i="37"/>
  <c r="S324" i="37"/>
  <c r="S316" i="37"/>
  <c r="V292" i="37"/>
  <c r="AB292" i="37" s="1"/>
  <c r="AC292" i="37" s="1"/>
  <c r="W292" i="37" s="1"/>
  <c r="U292" i="37" s="1"/>
  <c r="T291" i="37"/>
  <c r="V290" i="37"/>
  <c r="AB290" i="37" s="1"/>
  <c r="T289" i="37"/>
  <c r="T287" i="37"/>
  <c r="V286" i="37"/>
  <c r="AB286" i="37" s="1"/>
  <c r="AC286" i="37" s="1"/>
  <c r="W286" i="37" s="1"/>
  <c r="U286" i="37" s="1"/>
  <c r="T285" i="37"/>
  <c r="V284" i="37"/>
  <c r="AB284" i="37" s="1"/>
  <c r="T283" i="37"/>
  <c r="V282" i="37"/>
  <c r="AB282" i="37" s="1"/>
  <c r="S393" i="37"/>
  <c r="S365" i="37"/>
  <c r="S361" i="37"/>
  <c r="S317" i="37"/>
  <c r="S311" i="37"/>
  <c r="S293" i="37"/>
  <c r="S281" i="37"/>
  <c r="S277" i="37"/>
  <c r="V413" i="37"/>
  <c r="AB413" i="37" s="1"/>
  <c r="AC413" i="37" s="1"/>
  <c r="W413" i="37" s="1"/>
  <c r="U413" i="37" s="1"/>
  <c r="T412" i="37"/>
  <c r="V409" i="37"/>
  <c r="AB409" i="37" s="1"/>
  <c r="T408" i="37"/>
  <c r="S373" i="37"/>
  <c r="S357" i="37"/>
  <c r="S353" i="37"/>
  <c r="S345" i="37"/>
  <c r="S318" i="37"/>
  <c r="S314" i="37"/>
  <c r="S312" i="37"/>
  <c r="S296" i="37"/>
  <c r="T292" i="37"/>
  <c r="V291" i="37"/>
  <c r="AB291" i="37" s="1"/>
  <c r="T290" i="37"/>
  <c r="V283" i="37"/>
  <c r="AB283" i="37" s="1"/>
  <c r="V280" i="37"/>
  <c r="AB280" i="37" s="1"/>
  <c r="AC280" i="37" s="1"/>
  <c r="W280" i="37" s="1"/>
  <c r="U280" i="37" s="1"/>
  <c r="V278" i="37"/>
  <c r="AB278" i="37" s="1"/>
  <c r="AC278" i="37" s="1"/>
  <c r="W278" i="37" s="1"/>
  <c r="U278" i="37" s="1"/>
  <c r="V276" i="37"/>
  <c r="AB276" i="37" s="1"/>
  <c r="AC276" i="37" s="1"/>
  <c r="W276" i="37" s="1"/>
  <c r="U276" i="37" s="1"/>
  <c r="V274" i="37"/>
  <c r="AB274" i="37" s="1"/>
  <c r="AC274" i="37" s="1"/>
  <c r="W274" i="37" s="1"/>
  <c r="U274" i="37" s="1"/>
  <c r="S268" i="37"/>
  <c r="S266" i="37"/>
  <c r="S246" i="37"/>
  <c r="V239" i="37"/>
  <c r="AB239" i="37" s="1"/>
  <c r="AC239" i="37" s="1"/>
  <c r="W239" i="37" s="1"/>
  <c r="U239" i="37" s="1"/>
  <c r="T237" i="37"/>
  <c r="V235" i="37"/>
  <c r="AB235" i="37" s="1"/>
  <c r="AC235" i="37" s="1"/>
  <c r="W235" i="37" s="1"/>
  <c r="U235" i="37" s="1"/>
  <c r="T234" i="37"/>
  <c r="V233" i="37"/>
  <c r="AB233" i="37" s="1"/>
  <c r="S229" i="37"/>
  <c r="S225" i="37"/>
  <c r="S221" i="37"/>
  <c r="S217" i="37"/>
  <c r="S215" i="37"/>
  <c r="V211" i="37"/>
  <c r="AB211" i="37" s="1"/>
  <c r="T210" i="37"/>
  <c r="V209" i="37"/>
  <c r="AB209" i="37" s="1"/>
  <c r="T208" i="37"/>
  <c r="V207" i="37"/>
  <c r="AB207" i="37" s="1"/>
  <c r="T206" i="37"/>
  <c r="V205" i="37"/>
  <c r="AB205" i="37" s="1"/>
  <c r="T204" i="37"/>
  <c r="V203" i="37"/>
  <c r="AB203" i="37" s="1"/>
  <c r="T202" i="37"/>
  <c r="V201" i="37"/>
  <c r="AB201" i="37" s="1"/>
  <c r="AC201" i="37" s="1"/>
  <c r="W201" i="37" s="1"/>
  <c r="U201" i="37" s="1"/>
  <c r="T200" i="37"/>
  <c r="T198" i="37"/>
  <c r="V197" i="37"/>
  <c r="AB197" i="37" s="1"/>
  <c r="AC197" i="37" s="1"/>
  <c r="W197" i="37" s="1"/>
  <c r="U197" i="37" s="1"/>
  <c r="T196" i="37"/>
  <c r="V195" i="37"/>
  <c r="AB195" i="37" s="1"/>
  <c r="AC195" i="37" s="1"/>
  <c r="W195" i="37" s="1"/>
  <c r="U195" i="37" s="1"/>
  <c r="T194" i="37"/>
  <c r="V193" i="37"/>
  <c r="AB193" i="37" s="1"/>
  <c r="AC193" i="37" s="1"/>
  <c r="W193" i="37" s="1"/>
  <c r="U193" i="37" s="1"/>
  <c r="T192" i="37"/>
  <c r="V191" i="37"/>
  <c r="AB191" i="37" s="1"/>
  <c r="AC191" i="37" s="1"/>
  <c r="W191" i="37" s="1"/>
  <c r="U191" i="37" s="1"/>
  <c r="T190" i="37"/>
  <c r="V189" i="37"/>
  <c r="AB189" i="37" s="1"/>
  <c r="AC189" i="37" s="1"/>
  <c r="W189" i="37" s="1"/>
  <c r="U189" i="37" s="1"/>
  <c r="T188" i="37"/>
  <c r="V187" i="37"/>
  <c r="AB187" i="37" s="1"/>
  <c r="AC187" i="37" s="1"/>
  <c r="W187" i="37" s="1"/>
  <c r="U187" i="37" s="1"/>
  <c r="T186" i="37"/>
  <c r="V185" i="37"/>
  <c r="AB185" i="37" s="1"/>
  <c r="AC185" i="37" s="1"/>
  <c r="S183" i="37"/>
  <c r="S179" i="37"/>
  <c r="S177" i="37"/>
  <c r="V289" i="37"/>
  <c r="AB289" i="37" s="1"/>
  <c r="AC289" i="37" s="1"/>
  <c r="W289" i="37" s="1"/>
  <c r="U289" i="37" s="1"/>
  <c r="V285" i="37"/>
  <c r="AB285" i="37" s="1"/>
  <c r="AC285" i="37" s="1"/>
  <c r="T282" i="37"/>
  <c r="T280" i="37"/>
  <c r="T278" i="37"/>
  <c r="T276" i="37"/>
  <c r="T274" i="37"/>
  <c r="T273" i="37"/>
  <c r="V272" i="37"/>
  <c r="AB272" i="37" s="1"/>
  <c r="AC272" i="37" s="1"/>
  <c r="W272" i="37" s="1"/>
  <c r="U272" i="37" s="1"/>
  <c r="T271" i="37"/>
  <c r="V270" i="37"/>
  <c r="AB270" i="37" s="1"/>
  <c r="T269" i="37"/>
  <c r="V268" i="37"/>
  <c r="AB268" i="37" s="1"/>
  <c r="T267" i="37"/>
  <c r="V266" i="37"/>
  <c r="AB266" i="37" s="1"/>
  <c r="T265" i="37"/>
  <c r="V264" i="37"/>
  <c r="AB264" i="37" s="1"/>
  <c r="AC264" i="37" s="1"/>
  <c r="W264" i="37" s="1"/>
  <c r="U264" i="37" s="1"/>
  <c r="T263" i="37"/>
  <c r="V262" i="37"/>
  <c r="AB262" i="37" s="1"/>
  <c r="AC262" i="37" s="1"/>
  <c r="W262" i="37" s="1"/>
  <c r="U262" i="37" s="1"/>
  <c r="T261" i="37"/>
  <c r="T259" i="37"/>
  <c r="V258" i="37"/>
  <c r="AB258" i="37" s="1"/>
  <c r="AC258" i="37" s="1"/>
  <c r="W258" i="37" s="1"/>
  <c r="U258" i="37" s="1"/>
  <c r="T257" i="37"/>
  <c r="V256" i="37"/>
  <c r="AB256" i="37" s="1"/>
  <c r="T255" i="37"/>
  <c r="V254" i="37"/>
  <c r="AB254" i="37" s="1"/>
  <c r="T253" i="37"/>
  <c r="V252" i="37"/>
  <c r="AB252" i="37" s="1"/>
  <c r="AC252" i="37" s="1"/>
  <c r="W252" i="37" s="1"/>
  <c r="U252" i="37" s="1"/>
  <c r="T251" i="37"/>
  <c r="V250" i="37"/>
  <c r="AB250" i="37" s="1"/>
  <c r="AC250" i="37" s="1"/>
  <c r="W250" i="37" s="1"/>
  <c r="U250" i="37" s="1"/>
  <c r="T249" i="37"/>
  <c r="V248" i="37"/>
  <c r="AB248" i="37" s="1"/>
  <c r="AC248" i="37" s="1"/>
  <c r="W248" i="37" s="1"/>
  <c r="U248" i="37" s="1"/>
  <c r="T247" i="37"/>
  <c r="V246" i="37"/>
  <c r="AB246" i="37" s="1"/>
  <c r="AC246" i="37" s="1"/>
  <c r="W246" i="37" s="1"/>
  <c r="U246" i="37" s="1"/>
  <c r="T245" i="37"/>
  <c r="V244" i="37"/>
  <c r="AB244" i="37" s="1"/>
  <c r="AC244" i="37" s="1"/>
  <c r="W244" i="37" s="1"/>
  <c r="U244" i="37" s="1"/>
  <c r="T243" i="37"/>
  <c r="V242" i="37"/>
  <c r="AB242" i="37" s="1"/>
  <c r="T241" i="37"/>
  <c r="V240" i="37"/>
  <c r="AB240" i="37" s="1"/>
  <c r="AC240" i="37" s="1"/>
  <c r="W240" i="37" s="1"/>
  <c r="U240" i="37" s="1"/>
  <c r="T238" i="37"/>
  <c r="S237" i="37"/>
  <c r="V236" i="37"/>
  <c r="AB236" i="37" s="1"/>
  <c r="AC236" i="37" s="1"/>
  <c r="W236" i="37" s="1"/>
  <c r="U236" i="37" s="1"/>
  <c r="T232" i="37"/>
  <c r="V231" i="37"/>
  <c r="AB231" i="37" s="1"/>
  <c r="T230" i="37"/>
  <c r="V229" i="37"/>
  <c r="AB229" i="37" s="1"/>
  <c r="T228" i="37"/>
  <c r="V227" i="37"/>
  <c r="AB227" i="37" s="1"/>
  <c r="AC227" i="37" s="1"/>
  <c r="W227" i="37" s="1"/>
  <c r="U227" i="37" s="1"/>
  <c r="T226" i="37"/>
  <c r="V225" i="37"/>
  <c r="AB225" i="37" s="1"/>
  <c r="T224" i="37"/>
  <c r="T222" i="37"/>
  <c r="V221" i="37"/>
  <c r="AB221" i="37" s="1"/>
  <c r="AC221" i="37" s="1"/>
  <c r="W221" i="37" s="1"/>
  <c r="U221" i="37" s="1"/>
  <c r="T220" i="37"/>
  <c r="V219" i="37"/>
  <c r="AB219" i="37" s="1"/>
  <c r="T218" i="37"/>
  <c r="V217" i="37"/>
  <c r="AB217" i="37" s="1"/>
  <c r="AC217" i="37" s="1"/>
  <c r="W217" i="37" s="1"/>
  <c r="U217" i="37" s="1"/>
  <c r="T216" i="37"/>
  <c r="V215" i="37"/>
  <c r="AB215" i="37" s="1"/>
  <c r="AC215" i="37" s="1"/>
  <c r="W215" i="37" s="1"/>
  <c r="U215" i="37" s="1"/>
  <c r="T214" i="37"/>
  <c r="V213" i="37"/>
  <c r="AB213" i="37" s="1"/>
  <c r="AC213" i="37" s="1"/>
  <c r="W213" i="37" s="1"/>
  <c r="U213" i="37" s="1"/>
  <c r="T212" i="37"/>
  <c r="S210" i="37"/>
  <c r="S208" i="37"/>
  <c r="S204" i="37"/>
  <c r="S198" i="37"/>
  <c r="S196" i="37"/>
  <c r="S194" i="37"/>
  <c r="S192" i="37"/>
  <c r="S190" i="37"/>
  <c r="S188" i="37"/>
  <c r="S186" i="37"/>
  <c r="T184" i="37"/>
  <c r="V183" i="37"/>
  <c r="AB183" i="37" s="1"/>
  <c r="AC183" i="37" s="1"/>
  <c r="W183" i="37" s="1"/>
  <c r="U183" i="37" s="1"/>
  <c r="T182" i="37"/>
  <c r="T180" i="37"/>
  <c r="V179" i="37"/>
  <c r="AB179" i="37" s="1"/>
  <c r="AC179" i="37" s="1"/>
  <c r="W179" i="37" s="1"/>
  <c r="U179" i="37" s="1"/>
  <c r="T178" i="37"/>
  <c r="V177" i="37"/>
  <c r="AB177" i="37" s="1"/>
  <c r="AC177" i="37" s="1"/>
  <c r="W177" i="37" s="1"/>
  <c r="U177" i="37" s="1"/>
  <c r="T176" i="37"/>
  <c r="V175" i="37"/>
  <c r="AB175" i="37" s="1"/>
  <c r="AC175" i="37" s="1"/>
  <c r="W175" i="37" s="1"/>
  <c r="U175" i="37" s="1"/>
  <c r="T174" i="37"/>
  <c r="V173" i="37"/>
  <c r="AB173" i="37" s="1"/>
  <c r="AC173" i="37" s="1"/>
  <c r="W173" i="37" s="1"/>
  <c r="U173" i="37" s="1"/>
  <c r="T172" i="37"/>
  <c r="V171" i="37"/>
  <c r="AB171" i="37" s="1"/>
  <c r="T170" i="37"/>
  <c r="V169" i="37"/>
  <c r="AB169" i="37" s="1"/>
  <c r="AC169" i="37" s="1"/>
  <c r="W169" i="37" s="1"/>
  <c r="U169" i="37" s="1"/>
  <c r="T168" i="37"/>
  <c r="T288" i="37"/>
  <c r="T284" i="37"/>
  <c r="V281" i="37"/>
  <c r="AB281" i="37" s="1"/>
  <c r="AC281" i="37" s="1"/>
  <c r="W281" i="37" s="1"/>
  <c r="U281" i="37" s="1"/>
  <c r="V279" i="37"/>
  <c r="AB279" i="37" s="1"/>
  <c r="AC279" i="37" s="1"/>
  <c r="W279" i="37" s="1"/>
  <c r="U279" i="37" s="1"/>
  <c r="V277" i="37"/>
  <c r="AB277" i="37" s="1"/>
  <c r="AC277" i="37" s="1"/>
  <c r="W277" i="37" s="1"/>
  <c r="U277" i="37" s="1"/>
  <c r="V275" i="37"/>
  <c r="AB275" i="37" s="1"/>
  <c r="AC275" i="37" s="1"/>
  <c r="W275" i="37" s="1"/>
  <c r="U275" i="37" s="1"/>
  <c r="S273" i="37"/>
  <c r="S267" i="37"/>
  <c r="S243" i="37"/>
  <c r="T239" i="37"/>
  <c r="S238" i="37"/>
  <c r="V237" i="37"/>
  <c r="AB237" i="37" s="1"/>
  <c r="AC237" i="37" s="1"/>
  <c r="W237" i="37" s="1"/>
  <c r="U237" i="37" s="1"/>
  <c r="T235" i="37"/>
  <c r="T233" i="37"/>
  <c r="S228" i="37"/>
  <c r="S222" i="37"/>
  <c r="S220" i="37"/>
  <c r="S216" i="37"/>
  <c r="S212" i="37"/>
  <c r="T211" i="37"/>
  <c r="V210" i="37"/>
  <c r="AB210" i="37" s="1"/>
  <c r="AC210" i="37" s="1"/>
  <c r="W210" i="37" s="1"/>
  <c r="U210" i="37" s="1"/>
  <c r="T209" i="37"/>
  <c r="V208" i="37"/>
  <c r="AB208" i="37" s="1"/>
  <c r="T207" i="37"/>
  <c r="V206" i="37"/>
  <c r="AB206" i="37" s="1"/>
  <c r="T205" i="37"/>
  <c r="V204" i="37"/>
  <c r="AB204" i="37" s="1"/>
  <c r="T203" i="37"/>
  <c r="V202" i="37"/>
  <c r="AB202" i="37" s="1"/>
  <c r="AC202" i="37" s="1"/>
  <c r="W202" i="37" s="1"/>
  <c r="U202" i="37" s="1"/>
  <c r="T201" i="37"/>
  <c r="T199" i="37"/>
  <c r="V198" i="37"/>
  <c r="AB198" i="37" s="1"/>
  <c r="AC198" i="37" s="1"/>
  <c r="W198" i="37" s="1"/>
  <c r="U198" i="37" s="1"/>
  <c r="T197" i="37"/>
  <c r="V196" i="37"/>
  <c r="AB196" i="37" s="1"/>
  <c r="AC196" i="37" s="1"/>
  <c r="W196" i="37" s="1"/>
  <c r="U196" i="37" s="1"/>
  <c r="T195" i="37"/>
  <c r="V194" i="37"/>
  <c r="AB194" i="37" s="1"/>
  <c r="AC194" i="37" s="1"/>
  <c r="W194" i="37" s="1"/>
  <c r="U194" i="37" s="1"/>
  <c r="T193" i="37"/>
  <c r="V192" i="37"/>
  <c r="AB192" i="37" s="1"/>
  <c r="AC192" i="37" s="1"/>
  <c r="W192" i="37" s="1"/>
  <c r="U192" i="37" s="1"/>
  <c r="T191" i="37"/>
  <c r="V190" i="37"/>
  <c r="AB190" i="37" s="1"/>
  <c r="AC190" i="37" s="1"/>
  <c r="W190" i="37" s="1"/>
  <c r="U190" i="37" s="1"/>
  <c r="T189" i="37"/>
  <c r="V188" i="37"/>
  <c r="AB188" i="37" s="1"/>
  <c r="AC188" i="37" s="1"/>
  <c r="W188" i="37" s="1"/>
  <c r="U188" i="37" s="1"/>
  <c r="T187" i="37"/>
  <c r="V186" i="37"/>
  <c r="AB186" i="37" s="1"/>
  <c r="AC186" i="37" s="1"/>
  <c r="W186" i="37" s="1"/>
  <c r="U186" i="37" s="1"/>
  <c r="S182" i="37"/>
  <c r="S178" i="37"/>
  <c r="V287" i="37"/>
  <c r="AB287" i="37" s="1"/>
  <c r="T286" i="37"/>
  <c r="T281" i="37"/>
  <c r="T279" i="37"/>
  <c r="T277" i="37"/>
  <c r="T275" i="37"/>
  <c r="V273" i="37"/>
  <c r="AB273" i="37" s="1"/>
  <c r="AC273" i="37" s="1"/>
  <c r="W273" i="37" s="1"/>
  <c r="U273" i="37" s="1"/>
  <c r="T272" i="37"/>
  <c r="V271" i="37"/>
  <c r="AB271" i="37" s="1"/>
  <c r="T270" i="37"/>
  <c r="T268" i="37"/>
  <c r="V267" i="37"/>
  <c r="AB267" i="37" s="1"/>
  <c r="T266" i="37"/>
  <c r="V265" i="37"/>
  <c r="AB265" i="37" s="1"/>
  <c r="T264" i="37"/>
  <c r="V263" i="37"/>
  <c r="AB263" i="37" s="1"/>
  <c r="AC263" i="37" s="1"/>
  <c r="W263" i="37" s="1"/>
  <c r="U263" i="37" s="1"/>
  <c r="T262" i="37"/>
  <c r="V261" i="37"/>
  <c r="AB261" i="37" s="1"/>
  <c r="T260" i="37"/>
  <c r="V259" i="37"/>
  <c r="AB259" i="37" s="1"/>
  <c r="AC259" i="37" s="1"/>
  <c r="W259" i="37" s="1"/>
  <c r="U259" i="37" s="1"/>
  <c r="T258" i="37"/>
  <c r="V257" i="37"/>
  <c r="AB257" i="37" s="1"/>
  <c r="AC257" i="37" s="1"/>
  <c r="W257" i="37" s="1"/>
  <c r="U257" i="37" s="1"/>
  <c r="T256" i="37"/>
  <c r="V255" i="37"/>
  <c r="AB255" i="37" s="1"/>
  <c r="T254" i="37"/>
  <c r="V253" i="37"/>
  <c r="AB253" i="37" s="1"/>
  <c r="AC253" i="37" s="1"/>
  <c r="W253" i="37" s="1"/>
  <c r="U253" i="37" s="1"/>
  <c r="T252" i="37"/>
  <c r="V251" i="37"/>
  <c r="AB251" i="37" s="1"/>
  <c r="AC251" i="37" s="1"/>
  <c r="W251" i="37" s="1"/>
  <c r="U251" i="37" s="1"/>
  <c r="T250" i="37"/>
  <c r="T248" i="37"/>
  <c r="V247" i="37"/>
  <c r="AB247" i="37" s="1"/>
  <c r="AC247" i="37" s="1"/>
  <c r="W247" i="37" s="1"/>
  <c r="U247" i="37" s="1"/>
  <c r="T246" i="37"/>
  <c r="V245" i="37"/>
  <c r="AB245" i="37" s="1"/>
  <c r="AC245" i="37" s="1"/>
  <c r="W245" i="37" s="1"/>
  <c r="U245" i="37" s="1"/>
  <c r="T244" i="37"/>
  <c r="V243" i="37"/>
  <c r="AB243" i="37" s="1"/>
  <c r="AC243" i="37" s="1"/>
  <c r="W243" i="37" s="1"/>
  <c r="U243" i="37" s="1"/>
  <c r="T242" i="37"/>
  <c r="V241" i="37"/>
  <c r="AB241" i="37" s="1"/>
  <c r="T240" i="37"/>
  <c r="V238" i="37"/>
  <c r="AB238" i="37" s="1"/>
  <c r="AC238" i="37" s="1"/>
  <c r="W238" i="37" s="1"/>
  <c r="U238" i="37" s="1"/>
  <c r="T236" i="37"/>
  <c r="S233" i="37"/>
  <c r="V232" i="37"/>
  <c r="AB232" i="37" s="1"/>
  <c r="AC232" i="37" s="1"/>
  <c r="W232" i="37" s="1"/>
  <c r="U232" i="37" s="1"/>
  <c r="T231" i="37"/>
  <c r="T229" i="37"/>
  <c r="V228" i="37"/>
  <c r="AB228" i="37" s="1"/>
  <c r="AC228" i="37" s="1"/>
  <c r="W228" i="37" s="1"/>
  <c r="U228" i="37" s="1"/>
  <c r="T227" i="37"/>
  <c r="V226" i="37"/>
  <c r="AB226" i="37" s="1"/>
  <c r="T225" i="37"/>
  <c r="V224" i="37"/>
  <c r="AB224" i="37" s="1"/>
  <c r="T223" i="37"/>
  <c r="V222" i="37"/>
  <c r="AB222" i="37" s="1"/>
  <c r="T221" i="37"/>
  <c r="V220" i="37"/>
  <c r="AB220" i="37" s="1"/>
  <c r="AC220" i="37" s="1"/>
  <c r="W220" i="37" s="1"/>
  <c r="U220" i="37" s="1"/>
  <c r="T219" i="37"/>
  <c r="V218" i="37"/>
  <c r="AB218" i="37" s="1"/>
  <c r="T217" i="37"/>
  <c r="V216" i="37"/>
  <c r="AB216" i="37" s="1"/>
  <c r="AC216" i="37" s="1"/>
  <c r="W216" i="37" s="1"/>
  <c r="U216" i="37" s="1"/>
  <c r="T215" i="37"/>
  <c r="T213" i="37"/>
  <c r="V212" i="37"/>
  <c r="AB212" i="37" s="1"/>
  <c r="S211" i="37"/>
  <c r="S209" i="37"/>
  <c r="S207" i="37"/>
  <c r="S205" i="37"/>
  <c r="S203" i="37"/>
  <c r="S195" i="37"/>
  <c r="S191" i="37"/>
  <c r="S189" i="37"/>
  <c r="S187" i="37"/>
  <c r="V184" i="37"/>
  <c r="AB184" i="37" s="1"/>
  <c r="T183" i="37"/>
  <c r="V182" i="37"/>
  <c r="AB182" i="37" s="1"/>
  <c r="AC182" i="37" s="1"/>
  <c r="W182" i="37" s="1"/>
  <c r="U182" i="37" s="1"/>
  <c r="T181" i="37"/>
  <c r="T179" i="37"/>
  <c r="V178" i="37"/>
  <c r="AB178" i="37" s="1"/>
  <c r="AC178" i="37" s="1"/>
  <c r="W178" i="37" s="1"/>
  <c r="U178" i="37" s="1"/>
  <c r="T177" i="37"/>
  <c r="V176" i="37"/>
  <c r="AB176" i="37" s="1"/>
  <c r="AC176" i="37" s="1"/>
  <c r="W176" i="37" s="1"/>
  <c r="U176" i="37" s="1"/>
  <c r="T175" i="37"/>
  <c r="V174" i="37"/>
  <c r="AB174" i="37" s="1"/>
  <c r="AC174" i="37" s="1"/>
  <c r="W174" i="37" s="1"/>
  <c r="U174" i="37" s="1"/>
  <c r="T173" i="37"/>
  <c r="V172" i="37"/>
  <c r="AB172" i="37" s="1"/>
  <c r="AC172" i="37" s="1"/>
  <c r="W172" i="37" s="1"/>
  <c r="U172" i="37" s="1"/>
  <c r="T171" i="37"/>
  <c r="T169" i="37"/>
  <c r="V168" i="37"/>
  <c r="AB168" i="37" s="1"/>
  <c r="AC168" i="37" s="1"/>
  <c r="W168" i="37" s="1"/>
  <c r="U168" i="37" s="1"/>
  <c r="V86" i="37"/>
  <c r="AB86" i="37" s="1"/>
  <c r="AC86" i="37" s="1"/>
  <c r="W86" i="37" s="1"/>
  <c r="T87" i="37"/>
  <c r="S92" i="37"/>
  <c r="T95" i="37"/>
  <c r="S108" i="37"/>
  <c r="S134" i="37"/>
  <c r="S154" i="37"/>
  <c r="S158" i="37"/>
  <c r="S166" i="37"/>
  <c r="S79" i="37"/>
  <c r="S81" i="37"/>
  <c r="V82" i="37"/>
  <c r="AB82" i="37" s="1"/>
  <c r="AC82" i="37" s="1"/>
  <c r="W82" i="37" s="1"/>
  <c r="T83" i="37"/>
  <c r="S84" i="37"/>
  <c r="S88" i="37"/>
  <c r="V90" i="37"/>
  <c r="AB90" i="37" s="1"/>
  <c r="AC90" i="37" s="1"/>
  <c r="W90" i="37" s="1"/>
  <c r="T91" i="37"/>
  <c r="V94" i="37"/>
  <c r="AB94" i="37" s="1"/>
  <c r="AC94" i="37" s="1"/>
  <c r="W94" i="37" s="1"/>
  <c r="V78" i="37"/>
  <c r="AB78" i="37" s="1"/>
  <c r="AC78" i="37" s="1"/>
  <c r="T79" i="37"/>
  <c r="V80" i="37"/>
  <c r="AB80" i="37" s="1"/>
  <c r="AC80" i="37" s="1"/>
  <c r="W80" i="37" s="1"/>
  <c r="U80" i="37" s="1"/>
  <c r="T81" i="37"/>
  <c r="V83" i="37"/>
  <c r="AB83" i="37" s="1"/>
  <c r="T84" i="37"/>
  <c r="S85" i="37"/>
  <c r="V87" i="37"/>
  <c r="AB87" i="37" s="1"/>
  <c r="AC87" i="37" s="1"/>
  <c r="W87" i="37" s="1"/>
  <c r="T88" i="37"/>
  <c r="S89" i="37"/>
  <c r="V91" i="37"/>
  <c r="AB91" i="37" s="1"/>
  <c r="AC91" i="37" s="1"/>
  <c r="W91" i="37" s="1"/>
  <c r="T92" i="37"/>
  <c r="S93" i="37"/>
  <c r="V95" i="37"/>
  <c r="AB95" i="37" s="1"/>
  <c r="AC95" i="37" s="1"/>
  <c r="W95" i="37" s="1"/>
  <c r="T96" i="37"/>
  <c r="V97" i="37"/>
  <c r="AB97" i="37" s="1"/>
  <c r="AC97" i="37" s="1"/>
  <c r="T98" i="37"/>
  <c r="T100" i="37"/>
  <c r="T102" i="37"/>
  <c r="V103" i="37"/>
  <c r="AB103" i="37" s="1"/>
  <c r="AC103" i="37" s="1"/>
  <c r="W103" i="37" s="1"/>
  <c r="U103" i="37" s="1"/>
  <c r="T104" i="37"/>
  <c r="T106" i="37"/>
  <c r="V107" i="37"/>
  <c r="AB107" i="37" s="1"/>
  <c r="AC107" i="37" s="1"/>
  <c r="AC106" i="37" s="1"/>
  <c r="W106" i="37" s="1"/>
  <c r="U106" i="37" s="1"/>
  <c r="T108" i="37"/>
  <c r="V109" i="37"/>
  <c r="AB109" i="37" s="1"/>
  <c r="AC109" i="37" s="1"/>
  <c r="W109" i="37" s="1"/>
  <c r="U109" i="37" s="1"/>
  <c r="T110" i="37"/>
  <c r="V111" i="37"/>
  <c r="AB111" i="37" s="1"/>
  <c r="AC111" i="37" s="1"/>
  <c r="W111" i="37" s="1"/>
  <c r="U111" i="37" s="1"/>
  <c r="T112" i="37"/>
  <c r="V113" i="37"/>
  <c r="AB113" i="37" s="1"/>
  <c r="AC113" i="37" s="1"/>
  <c r="W113" i="37" s="1"/>
  <c r="U113" i="37" s="1"/>
  <c r="T114" i="37"/>
  <c r="V115" i="37"/>
  <c r="AB115" i="37" s="1"/>
  <c r="AC115" i="37" s="1"/>
  <c r="W115" i="37" s="1"/>
  <c r="U115" i="37" s="1"/>
  <c r="T116" i="37"/>
  <c r="V117" i="37"/>
  <c r="AB117" i="37" s="1"/>
  <c r="AC117" i="37" s="1"/>
  <c r="W117" i="37" s="1"/>
  <c r="U117" i="37" s="1"/>
  <c r="T118" i="37"/>
  <c r="V119" i="37"/>
  <c r="AB119" i="37" s="1"/>
  <c r="T120" i="37"/>
  <c r="V121" i="37"/>
  <c r="AB121" i="37" s="1"/>
  <c r="AC121" i="37" s="1"/>
  <c r="W121" i="37" s="1"/>
  <c r="U121" i="37" s="1"/>
  <c r="T122" i="37"/>
  <c r="V123" i="37"/>
  <c r="AB123" i="37" s="1"/>
  <c r="AC123" i="37" s="1"/>
  <c r="W123" i="37" s="1"/>
  <c r="U123" i="37" s="1"/>
  <c r="T124" i="37"/>
  <c r="V125" i="37"/>
  <c r="AB125" i="37" s="1"/>
  <c r="AC125" i="37" s="1"/>
  <c r="W125" i="37" s="1"/>
  <c r="U125" i="37" s="1"/>
  <c r="T126" i="37"/>
  <c r="T128" i="37"/>
  <c r="V129" i="37"/>
  <c r="AB129" i="37" s="1"/>
  <c r="AC129" i="37" s="1"/>
  <c r="W129" i="37" s="1"/>
  <c r="U129" i="37" s="1"/>
  <c r="T130" i="37"/>
  <c r="V131" i="37"/>
  <c r="AB131" i="37" s="1"/>
  <c r="AC131" i="37" s="1"/>
  <c r="W131" i="37" s="1"/>
  <c r="U131" i="37" s="1"/>
  <c r="T132" i="37"/>
  <c r="V133" i="37"/>
  <c r="AB133" i="37" s="1"/>
  <c r="AC133" i="37" s="1"/>
  <c r="W133" i="37" s="1"/>
  <c r="U133" i="37" s="1"/>
  <c r="T134" i="37"/>
  <c r="V135" i="37"/>
  <c r="AB135" i="37" s="1"/>
  <c r="AC135" i="37" s="1"/>
  <c r="T136" i="37"/>
  <c r="V137" i="37"/>
  <c r="AB137" i="37" s="1"/>
  <c r="AC137" i="37" s="1"/>
  <c r="W137" i="37" s="1"/>
  <c r="U137" i="37" s="1"/>
  <c r="T138" i="37"/>
  <c r="V139" i="37"/>
  <c r="AB139" i="37" s="1"/>
  <c r="AC139" i="37" s="1"/>
  <c r="W139" i="37" s="1"/>
  <c r="U139" i="37" s="1"/>
  <c r="T140" i="37"/>
  <c r="V141" i="37"/>
  <c r="AB141" i="37" s="1"/>
  <c r="AC141" i="37" s="1"/>
  <c r="W141" i="37" s="1"/>
  <c r="U141" i="37" s="1"/>
  <c r="T142" i="37"/>
  <c r="T144" i="37"/>
  <c r="V145" i="37"/>
  <c r="AB145" i="37" s="1"/>
  <c r="AC145" i="37" s="1"/>
  <c r="W145" i="37" s="1"/>
  <c r="U145" i="37" s="1"/>
  <c r="T146" i="37"/>
  <c r="T148" i="37"/>
  <c r="T150" i="37"/>
  <c r="V151" i="37"/>
  <c r="AB151" i="37" s="1"/>
  <c r="AC151" i="37" s="1"/>
  <c r="W151" i="37" s="1"/>
  <c r="U151" i="37" s="1"/>
  <c r="T152" i="37"/>
  <c r="V153" i="37"/>
  <c r="AB153" i="37" s="1"/>
  <c r="AC153" i="37" s="1"/>
  <c r="W153" i="37" s="1"/>
  <c r="U153" i="37" s="1"/>
  <c r="T154" i="37"/>
  <c r="V155" i="37"/>
  <c r="AB155" i="37" s="1"/>
  <c r="AC155" i="37" s="1"/>
  <c r="W155" i="37" s="1"/>
  <c r="U155" i="37" s="1"/>
  <c r="T156" i="37"/>
  <c r="V157" i="37"/>
  <c r="AB157" i="37" s="1"/>
  <c r="AC157" i="37" s="1"/>
  <c r="W157" i="37" s="1"/>
  <c r="U157" i="37" s="1"/>
  <c r="T158" i="37"/>
  <c r="V159" i="37"/>
  <c r="AB159" i="37" s="1"/>
  <c r="AC159" i="37" s="1"/>
  <c r="W159" i="37" s="1"/>
  <c r="U159" i="37" s="1"/>
  <c r="T160" i="37"/>
  <c r="V161" i="37"/>
  <c r="AB161" i="37" s="1"/>
  <c r="AC161" i="37" s="1"/>
  <c r="W161" i="37" s="1"/>
  <c r="U161" i="37" s="1"/>
  <c r="T162" i="37"/>
  <c r="V163" i="37"/>
  <c r="AB163" i="37" s="1"/>
  <c r="AC163" i="37" s="1"/>
  <c r="W163" i="37" s="1"/>
  <c r="U163" i="37" s="1"/>
  <c r="T164" i="37"/>
  <c r="V165" i="37"/>
  <c r="AB165" i="37" s="1"/>
  <c r="AC165" i="37" s="1"/>
  <c r="W165" i="37" s="1"/>
  <c r="U165" i="37" s="1"/>
  <c r="T166" i="37"/>
  <c r="V167" i="37"/>
  <c r="AB167" i="37" s="1"/>
  <c r="AC167" i="37" s="1"/>
  <c r="W167" i="37" s="1"/>
  <c r="U167" i="37" s="1"/>
  <c r="S78" i="37"/>
  <c r="T85" i="37"/>
  <c r="V88" i="37"/>
  <c r="AB88" i="37" s="1"/>
  <c r="AC88" i="37" s="1"/>
  <c r="W88" i="37" s="1"/>
  <c r="T89" i="37"/>
  <c r="S94" i="37"/>
  <c r="S107" i="37"/>
  <c r="S119" i="37"/>
  <c r="S125" i="37"/>
  <c r="S131" i="37"/>
  <c r="S133" i="37"/>
  <c r="S171" i="37"/>
  <c r="S175" i="37"/>
  <c r="S80" i="37"/>
  <c r="S82" i="37"/>
  <c r="V84" i="37"/>
  <c r="AB84" i="37" s="1"/>
  <c r="S86" i="37"/>
  <c r="S90" i="37"/>
  <c r="V92" i="37"/>
  <c r="AB92" i="37" s="1"/>
  <c r="AC92" i="37" s="1"/>
  <c r="W92" i="37" s="1"/>
  <c r="T93" i="37"/>
  <c r="S97" i="37"/>
  <c r="T78" i="37"/>
  <c r="V79" i="37"/>
  <c r="AB79" i="37" s="1"/>
  <c r="AC79" i="37" s="1"/>
  <c r="W79" i="37" s="1"/>
  <c r="U79" i="37" s="1"/>
  <c r="T80" i="37"/>
  <c r="V81" i="37"/>
  <c r="AB81" i="37" s="1"/>
  <c r="T82" i="37"/>
  <c r="S83" i="37"/>
  <c r="V85" i="37"/>
  <c r="AB85" i="37" s="1"/>
  <c r="AC85" i="37" s="1"/>
  <c r="W85" i="37" s="1"/>
  <c r="T86" i="37"/>
  <c r="S87" i="37"/>
  <c r="V89" i="37"/>
  <c r="AB89" i="37" s="1"/>
  <c r="AC89" i="37" s="1"/>
  <c r="W89" i="37" s="1"/>
  <c r="T90" i="37"/>
  <c r="S91" i="37"/>
  <c r="V93" i="37"/>
  <c r="AB93" i="37" s="1"/>
  <c r="AC93" i="37" s="1"/>
  <c r="W93" i="37" s="1"/>
  <c r="T94" i="37"/>
  <c r="S95" i="37"/>
  <c r="V96" i="37"/>
  <c r="AB96" i="37" s="1"/>
  <c r="T97" i="37"/>
  <c r="V98" i="37"/>
  <c r="AB98" i="37" s="1"/>
  <c r="AC98" i="37" s="1"/>
  <c r="W98" i="37" s="1"/>
  <c r="U98" i="37" s="1"/>
  <c r="T99" i="37"/>
  <c r="T101" i="37"/>
  <c r="T103" i="37"/>
  <c r="T105" i="37"/>
  <c r="T107" i="37"/>
  <c r="T109" i="37"/>
  <c r="V110" i="37"/>
  <c r="AB110" i="37" s="1"/>
  <c r="AC110" i="37" s="1"/>
  <c r="W110" i="37" s="1"/>
  <c r="U110" i="37" s="1"/>
  <c r="T111" i="37"/>
  <c r="V112" i="37"/>
  <c r="AB112" i="37" s="1"/>
  <c r="AC112" i="37" s="1"/>
  <c r="W112" i="37" s="1"/>
  <c r="U112" i="37" s="1"/>
  <c r="T113" i="37"/>
  <c r="V114" i="37"/>
  <c r="AB114" i="37" s="1"/>
  <c r="AC114" i="37" s="1"/>
  <c r="W114" i="37" s="1"/>
  <c r="U114" i="37" s="1"/>
  <c r="T115" i="37"/>
  <c r="V116" i="37"/>
  <c r="AB116" i="37" s="1"/>
  <c r="AC116" i="37" s="1"/>
  <c r="W116" i="37" s="1"/>
  <c r="U116" i="37" s="1"/>
  <c r="T117" i="37"/>
  <c r="V118" i="37"/>
  <c r="AB118" i="37" s="1"/>
  <c r="AC118" i="37" s="1"/>
  <c r="W118" i="37" s="1"/>
  <c r="U118" i="37" s="1"/>
  <c r="T119" i="37"/>
  <c r="V120" i="37"/>
  <c r="AB120" i="37" s="1"/>
  <c r="AC120" i="37" s="1"/>
  <c r="T121" i="37"/>
  <c r="V122" i="37"/>
  <c r="AB122" i="37" s="1"/>
  <c r="AC122" i="37" s="1"/>
  <c r="W122" i="37" s="1"/>
  <c r="U122" i="37" s="1"/>
  <c r="T123" i="37"/>
  <c r="T125" i="37"/>
  <c r="T127" i="37"/>
  <c r="V128" i="37"/>
  <c r="AB128" i="37" s="1"/>
  <c r="AC128" i="37" s="1"/>
  <c r="W128" i="37" s="1"/>
  <c r="U128" i="37" s="1"/>
  <c r="T129" i="37"/>
  <c r="V130" i="37"/>
  <c r="AB130" i="37" s="1"/>
  <c r="AC130" i="37" s="1"/>
  <c r="W130" i="37" s="1"/>
  <c r="U130" i="37" s="1"/>
  <c r="T131" i="37"/>
  <c r="V132" i="37"/>
  <c r="AB132" i="37" s="1"/>
  <c r="AC132" i="37" s="1"/>
  <c r="W132" i="37" s="1"/>
  <c r="U132" i="37" s="1"/>
  <c r="T133" i="37"/>
  <c r="V134" i="37"/>
  <c r="AB134" i="37" s="1"/>
  <c r="T135" i="37"/>
  <c r="V136" i="37"/>
  <c r="AB136" i="37" s="1"/>
  <c r="AC136" i="37" s="1"/>
  <c r="W136" i="37" s="1"/>
  <c r="U136" i="37" s="1"/>
  <c r="T137" i="37"/>
  <c r="T139" i="37"/>
  <c r="V140" i="37"/>
  <c r="AB140" i="37" s="1"/>
  <c r="AC140" i="37" s="1"/>
  <c r="W140" i="37" s="1"/>
  <c r="U140" i="37" s="1"/>
  <c r="T141" i="37"/>
  <c r="T143" i="37"/>
  <c r="T145" i="37"/>
  <c r="V146" i="37"/>
  <c r="AB146" i="37" s="1"/>
  <c r="AC146" i="37" s="1"/>
  <c r="W146" i="37" s="1"/>
  <c r="U146" i="37" s="1"/>
  <c r="T147" i="37"/>
  <c r="V148" i="37"/>
  <c r="AB148" i="37" s="1"/>
  <c r="AC148" i="37" s="1"/>
  <c r="W148" i="37" s="1"/>
  <c r="U148" i="37" s="1"/>
  <c r="T149" i="37"/>
  <c r="T151" i="37"/>
  <c r="V152" i="37"/>
  <c r="AB152" i="37" s="1"/>
  <c r="AC152" i="37" s="1"/>
  <c r="W152" i="37" s="1"/>
  <c r="U152" i="37" s="1"/>
  <c r="T153" i="37"/>
  <c r="V154" i="37"/>
  <c r="AB154" i="37" s="1"/>
  <c r="AC154" i="37" s="1"/>
  <c r="W154" i="37" s="1"/>
  <c r="U154" i="37" s="1"/>
  <c r="T155" i="37"/>
  <c r="V156" i="37"/>
  <c r="AB156" i="37" s="1"/>
  <c r="AC156" i="37" s="1"/>
  <c r="W156" i="37" s="1"/>
  <c r="U156" i="37" s="1"/>
  <c r="T157" i="37"/>
  <c r="V158" i="37"/>
  <c r="AB158" i="37" s="1"/>
  <c r="AC158" i="37" s="1"/>
  <c r="W158" i="37" s="1"/>
  <c r="U158" i="37" s="1"/>
  <c r="T159" i="37"/>
  <c r="V160" i="37"/>
  <c r="AB160" i="37" s="1"/>
  <c r="AC160" i="37" s="1"/>
  <c r="W160" i="37" s="1"/>
  <c r="U160" i="37" s="1"/>
  <c r="T161" i="37"/>
  <c r="V162" i="37"/>
  <c r="AB162" i="37" s="1"/>
  <c r="AC162" i="37" s="1"/>
  <c r="W162" i="37" s="1"/>
  <c r="U162" i="37" s="1"/>
  <c r="T163" i="37"/>
  <c r="V164" i="37"/>
  <c r="AB164" i="37" s="1"/>
  <c r="AC164" i="37" s="1"/>
  <c r="W164" i="37" s="1"/>
  <c r="U164" i="37" s="1"/>
  <c r="T165" i="37"/>
  <c r="V166" i="37"/>
  <c r="AB166" i="37" s="1"/>
  <c r="AC166" i="37" s="1"/>
  <c r="W166" i="37" s="1"/>
  <c r="U166" i="37" s="1"/>
  <c r="T167" i="37"/>
  <c r="R530" i="37" l="1"/>
  <c r="AA543" i="37" s="1"/>
  <c r="T530" i="37"/>
  <c r="AA540" i="37" s="1"/>
  <c r="W17" i="37"/>
  <c r="U17" i="37" s="1"/>
  <c r="AC15" i="37"/>
  <c r="AB9" i="37"/>
  <c r="AC9" i="37" s="1"/>
  <c r="AB6" i="37"/>
  <c r="AC6" i="37" s="1"/>
  <c r="AB4" i="37"/>
  <c r="AC4" i="37" s="1"/>
  <c r="AB12" i="37"/>
  <c r="AC12" i="37" s="1"/>
  <c r="AB11" i="37"/>
  <c r="AC11" i="37" s="1"/>
  <c r="AB14" i="37"/>
  <c r="AC14" i="37" s="1"/>
  <c r="W14" i="37" s="1"/>
  <c r="U14" i="37" s="1"/>
  <c r="AC40" i="37"/>
  <c r="W40" i="37" s="1"/>
  <c r="U40" i="37" s="1"/>
  <c r="S248" i="37"/>
  <c r="S395" i="37"/>
  <c r="AC55" i="37"/>
  <c r="W55" i="37" s="1"/>
  <c r="U55" i="37" s="1"/>
  <c r="AC43" i="37"/>
  <c r="W43" i="37" s="1"/>
  <c r="U43" i="37" s="1"/>
  <c r="AC45" i="37"/>
  <c r="W45" i="37" s="1"/>
  <c r="U45" i="37" s="1"/>
  <c r="W78" i="37"/>
  <c r="U78" i="37" s="1"/>
  <c r="AC77" i="37"/>
  <c r="W77" i="37" s="1"/>
  <c r="U77" i="37" s="1"/>
  <c r="AC453" i="37"/>
  <c r="W453" i="37" s="1"/>
  <c r="U453" i="37" s="1"/>
  <c r="AC261" i="37"/>
  <c r="AC260" i="37" s="1"/>
  <c r="W260" i="37" s="1"/>
  <c r="U260" i="37" s="1"/>
  <c r="AC387" i="37"/>
  <c r="AC386" i="37" s="1"/>
  <c r="W386" i="37" s="1"/>
  <c r="U386" i="37" s="1"/>
  <c r="AC242" i="37"/>
  <c r="AC529" i="37"/>
  <c r="AC528" i="37" s="1"/>
  <c r="W528" i="37" s="1"/>
  <c r="U528" i="37" s="1"/>
  <c r="AC380" i="37"/>
  <c r="AC379" i="37" s="1"/>
  <c r="W379" i="37" s="1"/>
  <c r="U379" i="37" s="1"/>
  <c r="AC399" i="37"/>
  <c r="AC398" i="37" s="1"/>
  <c r="W398" i="37" s="1"/>
  <c r="U398" i="37" s="1"/>
  <c r="AC219" i="37"/>
  <c r="AC218" i="37" s="1"/>
  <c r="W218" i="37" s="1"/>
  <c r="U218" i="37" s="1"/>
  <c r="AC357" i="37"/>
  <c r="AC356" i="37" s="1"/>
  <c r="W356" i="37" s="1"/>
  <c r="U356" i="37" s="1"/>
  <c r="AC212" i="37"/>
  <c r="AC211" i="37" s="1"/>
  <c r="W211" i="37" s="1"/>
  <c r="U211" i="37" s="1"/>
  <c r="AC226" i="37"/>
  <c r="AC225" i="37" s="1"/>
  <c r="W225" i="37" s="1"/>
  <c r="U225" i="37" s="1"/>
  <c r="Z267" i="37"/>
  <c r="AA267" i="37" s="1"/>
  <c r="AC171" i="37"/>
  <c r="AC489" i="37"/>
  <c r="AC488" i="37" s="1"/>
  <c r="W488" i="37" s="1"/>
  <c r="U488" i="37" s="1"/>
  <c r="AC81" i="37"/>
  <c r="AC410" i="37"/>
  <c r="AC511" i="37"/>
  <c r="AC510" i="37" s="1"/>
  <c r="W510" i="37" s="1"/>
  <c r="U510" i="37" s="1"/>
  <c r="AC271" i="37"/>
  <c r="AC270" i="37" s="1"/>
  <c r="AC269" i="37" s="1"/>
  <c r="W269" i="37" s="1"/>
  <c r="U269" i="37" s="1"/>
  <c r="AC83" i="37"/>
  <c r="AC468" i="37"/>
  <c r="AC467" i="37" s="1"/>
  <c r="W467" i="37" s="1"/>
  <c r="U467" i="37" s="1"/>
  <c r="AC494" i="37"/>
  <c r="AC493" i="37" s="1"/>
  <c r="W493" i="37" s="1"/>
  <c r="U493" i="37" s="1"/>
  <c r="AC209" i="37"/>
  <c r="AC208" i="37" s="1"/>
  <c r="W208" i="37" s="1"/>
  <c r="U208" i="37" s="1"/>
  <c r="AC291" i="37"/>
  <c r="AC290" i="37" s="1"/>
  <c r="W290" i="37" s="1"/>
  <c r="U290" i="37" s="1"/>
  <c r="AC207" i="37"/>
  <c r="AC206" i="37" s="1"/>
  <c r="W206" i="37" s="1"/>
  <c r="U206" i="37" s="1"/>
  <c r="AE223" i="37"/>
  <c r="AA255" i="37"/>
  <c r="AC256" i="37"/>
  <c r="AC255" i="37" s="1"/>
  <c r="AC254" i="37" s="1"/>
  <c r="W254" i="37" s="1"/>
  <c r="U254" i="37" s="1"/>
  <c r="AE81" i="37"/>
  <c r="AC283" i="37"/>
  <c r="AC282" i="37" s="1"/>
  <c r="W282" i="37" s="1"/>
  <c r="U282" i="37" s="1"/>
  <c r="AC205" i="37"/>
  <c r="AC204" i="37" s="1"/>
  <c r="AC203" i="37" s="1"/>
  <c r="W203" i="37" s="1"/>
  <c r="U203" i="37" s="1"/>
  <c r="AA234" i="37"/>
  <c r="AC234" i="37"/>
  <c r="AC233" i="37" s="1"/>
  <c r="W233" i="37" s="1"/>
  <c r="U233" i="37" s="1"/>
  <c r="Z480" i="37"/>
  <c r="AA480" i="37" s="1"/>
  <c r="AA479" i="37"/>
  <c r="AA223" i="37"/>
  <c r="Z224" i="37"/>
  <c r="AA224" i="37" s="1"/>
  <c r="Z231" i="37"/>
  <c r="AA231" i="37" s="1"/>
  <c r="AA230" i="37"/>
  <c r="AD256" i="37"/>
  <c r="AE256" i="37" s="1"/>
  <c r="AE255" i="37"/>
  <c r="AD267" i="37"/>
  <c r="AE266" i="37"/>
  <c r="AA288" i="37"/>
  <c r="AC288" i="37"/>
  <c r="AC287" i="37" s="1"/>
  <c r="W287" i="37" s="1"/>
  <c r="U287" i="37" s="1"/>
  <c r="AD271" i="37"/>
  <c r="AE271" i="37" s="1"/>
  <c r="AE270" i="37"/>
  <c r="AA200" i="37"/>
  <c r="AC200" i="37"/>
  <c r="AA83" i="37"/>
  <c r="Z84" i="37"/>
  <c r="AA84" i="37" s="1"/>
  <c r="AC96" i="37"/>
  <c r="W96" i="37" s="1"/>
  <c r="U96" i="37" s="1"/>
  <c r="AC184" i="37"/>
  <c r="W184" i="37" s="1"/>
  <c r="U184" i="37" s="1"/>
  <c r="AC134" i="37"/>
  <c r="W134" i="37" s="1"/>
  <c r="U134" i="37" s="1"/>
  <c r="AC484" i="37"/>
  <c r="W484" i="37" s="1"/>
  <c r="U484" i="37" s="1"/>
  <c r="AC521" i="37"/>
  <c r="W521" i="37" s="1"/>
  <c r="U521" i="37" s="1"/>
  <c r="AC119" i="37"/>
  <c r="W119" i="37" s="1"/>
  <c r="U119" i="37" s="1"/>
  <c r="AC321" i="37"/>
  <c r="W321" i="37" s="1"/>
  <c r="U321" i="37" s="1"/>
  <c r="AC325" i="37"/>
  <c r="W325" i="37" s="1"/>
  <c r="U325" i="37" s="1"/>
  <c r="AC361" i="37"/>
  <c r="W361" i="37" s="1"/>
  <c r="U361" i="37" s="1"/>
  <c r="AC284" i="37"/>
  <c r="W284" i="37" s="1"/>
  <c r="U284" i="37" s="1"/>
  <c r="AC469" i="37"/>
  <c r="W469" i="37" s="1"/>
  <c r="U469" i="37" s="1"/>
  <c r="S530" i="37" l="1"/>
  <c r="AA542" i="37" s="1"/>
  <c r="W6" i="37"/>
  <c r="U6" i="37" s="1"/>
  <c r="W11" i="37"/>
  <c r="U11" i="37" s="1"/>
  <c r="AC7" i="37"/>
  <c r="W9" i="37"/>
  <c r="U9" i="37" s="1"/>
  <c r="AC10" i="37"/>
  <c r="W12" i="37"/>
  <c r="U12" i="37" s="1"/>
  <c r="W4" i="37"/>
  <c r="U4" i="37" s="1"/>
  <c r="AC409" i="37"/>
  <c r="W409" i="37" s="1"/>
  <c r="U409" i="37" s="1"/>
  <c r="W410" i="37"/>
  <c r="U410" i="37" s="1"/>
  <c r="Z268" i="37"/>
  <c r="AA268" i="37" s="1"/>
  <c r="AC241" i="37"/>
  <c r="W241" i="37" s="1"/>
  <c r="U241" i="37" s="1"/>
  <c r="W242" i="37"/>
  <c r="U242" i="37" s="1"/>
  <c r="AC199" i="37"/>
  <c r="W199" i="37" s="1"/>
  <c r="U199" i="37" s="1"/>
  <c r="W200" i="37"/>
  <c r="U200" i="37" s="1"/>
  <c r="AC170" i="37"/>
  <c r="W170" i="37" s="1"/>
  <c r="U170" i="37" s="1"/>
  <c r="W171" i="37"/>
  <c r="U171" i="37" s="1"/>
  <c r="AC480" i="37"/>
  <c r="AC479" i="37" s="1"/>
  <c r="AC84" i="37"/>
  <c r="AD268" i="37"/>
  <c r="AE268" i="37" s="1"/>
  <c r="AE267" i="37"/>
  <c r="AC224" i="37"/>
  <c r="AC223" i="37" s="1"/>
  <c r="AC222" i="37" s="1"/>
  <c r="W222" i="37" s="1"/>
  <c r="U222" i="37" s="1"/>
  <c r="AC231" i="37"/>
  <c r="AC478" i="37" l="1"/>
  <c r="W478" i="37" s="1"/>
  <c r="U478" i="37" s="1"/>
  <c r="W479" i="37"/>
  <c r="U479" i="37" s="1"/>
  <c r="AC268" i="37"/>
  <c r="AC267" i="37" s="1"/>
  <c r="AC266" i="37" s="1"/>
  <c r="AC265" i="37" s="1"/>
  <c r="W265" i="37" s="1"/>
  <c r="U265" i="37" s="1"/>
  <c r="AC230" i="37"/>
  <c r="W230" i="37" s="1"/>
  <c r="U230" i="37" s="1"/>
  <c r="W231" i="37"/>
  <c r="U231" i="37" s="1"/>
  <c r="AC229" i="37" l="1"/>
  <c r="W229" i="37" s="1"/>
  <c r="U229" i="37" s="1"/>
</calcChain>
</file>

<file path=xl/comments1.xml><?xml version="1.0" encoding="utf-8"?>
<comments xmlns="http://schemas.openxmlformats.org/spreadsheetml/2006/main">
  <authors>
    <author>laquijano</author>
    <author xml:space="preserve">CONTRALORIA </author>
    <author>jmzambrano</author>
    <author>William Alfonso Artunduaga Bonilla</author>
  </authors>
  <commentList>
    <comment ref="A1" authorId="0" shapeId="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D1" authorId="0" shapeId="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E1" authorId="1" shapeId="0">
      <text>
        <r>
          <rPr>
            <b/>
            <sz val="8"/>
            <color indexed="8"/>
            <rFont val="Tahoma"/>
            <family val="2"/>
          </rPr>
          <t xml:space="preserve">DESCRIBA BREVEMENTE EL HALLAZGO ( NO MAS DE 50 PALABRAS).
</t>
        </r>
      </text>
    </comment>
    <comment ref="F1" authorId="1" shapeId="0">
      <text>
        <r>
          <rPr>
            <b/>
            <sz val="8"/>
            <color indexed="8"/>
            <rFont val="Tahoma"/>
            <family val="2"/>
          </rPr>
          <t>RELACIONE EL FACTOR GENERADOR DE LA FALLA ADMINISTRATIVA.</t>
        </r>
      </text>
    </comment>
    <comment ref="G1" authorId="0" shapeId="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H1" authorId="0" shapeId="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I1" authorId="0" shapeId="0">
      <text>
        <r>
          <rPr>
            <b/>
            <sz val="8"/>
            <color indexed="8"/>
            <rFont val="Tahoma"/>
            <family val="2"/>
          </rPr>
          <t xml:space="preserve">Relacione el nombre de la unidad de medida que se  utiliza para medir el grado de avance de la actividad .
(unidades o porcentaje) 
</t>
        </r>
      </text>
    </comment>
    <comment ref="J1" authorId="0" shapeId="0">
      <text>
        <r>
          <rPr>
            <b/>
            <sz val="8"/>
            <color indexed="8"/>
            <rFont val="Tahoma"/>
            <family val="2"/>
          </rPr>
          <t xml:space="preserve">Relacione la cantidad, Volumen o tamaño de la actividad, establecido en unidades o porcentajes. 
</t>
        </r>
      </text>
    </comment>
    <comment ref="K1" authorId="0" shapeId="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L1" authorId="0" shapeId="0">
      <text>
        <r>
          <rPr>
            <b/>
            <sz val="8"/>
            <color indexed="8"/>
            <rFont val="Tahoma"/>
            <family val="2"/>
          </rPr>
          <t>Fecha programada para la terminación de cada actividad para el cumplimiento de la meta final.</t>
        </r>
      </text>
    </comment>
    <comment ref="M1" authorId="0" shapeId="0">
      <text>
        <r>
          <rPr>
            <b/>
            <sz val="8"/>
            <color indexed="8"/>
            <rFont val="Tahoma"/>
            <family val="2"/>
          </rPr>
          <t xml:space="preserve">La hoja calcula automáticamente el plazo de duración de la actividad  de mejoramiento teniendo en cuenta las fechas de inicio y terminación de la meta.
</t>
        </r>
      </text>
    </comment>
    <comment ref="N1" authorId="2" shapeId="0">
      <text>
        <r>
          <rPr>
            <b/>
            <sz val="8"/>
            <color indexed="8"/>
            <rFont val="Tahoma"/>
            <family val="2"/>
          </rPr>
          <t xml:space="preserve">Relacione el Nombre de la Dependencia (s) responsable por el cumplimiento de la meta.
</t>
        </r>
      </text>
    </comment>
    <comment ref="O1" authorId="0" shapeId="0">
      <text>
        <r>
          <rPr>
            <sz val="8"/>
            <color indexed="8"/>
            <rFont val="Tahoma"/>
            <family val="2"/>
          </rPr>
          <t>Registre el avance físico de la ejecución de la actividad.</t>
        </r>
        <r>
          <rPr>
            <sz val="8"/>
            <color indexed="8"/>
            <rFont val="Tahoma"/>
            <family val="2"/>
          </rPr>
          <t xml:space="preserve">
</t>
        </r>
      </text>
    </comment>
    <comment ref="P1" authorId="0" shapeId="0">
      <text>
        <r>
          <rPr>
            <sz val="8"/>
            <color indexed="8"/>
            <rFont val="Tahoma"/>
            <family val="2"/>
          </rPr>
          <t>Registre el avance físico de la ejecución de la actividad.</t>
        </r>
        <r>
          <rPr>
            <sz val="8"/>
            <color indexed="8"/>
            <rFont val="Tahoma"/>
            <family val="2"/>
          </rPr>
          <t xml:space="preserve">
</t>
        </r>
      </text>
    </comment>
    <comment ref="Q1" authorId="0" shapeId="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O351" authorId="3" shapeId="0">
      <text>
        <r>
          <rPr>
            <b/>
            <sz val="9"/>
            <color indexed="81"/>
            <rFont val="Tahoma"/>
            <family val="2"/>
          </rPr>
          <t xml:space="preserve">
Se modifica la cantidad de medida con el fin de ajustar el porcentaje asignado.</t>
        </r>
      </text>
    </comment>
    <comment ref="O483" authorId="3" shapeId="0">
      <text>
        <r>
          <rPr>
            <b/>
            <sz val="9"/>
            <color indexed="81"/>
            <rFont val="Tahoma"/>
            <family val="2"/>
          </rPr>
          <t xml:space="preserve">
Avance del 25% por acciones de Dirección Operativa.</t>
        </r>
      </text>
    </comment>
    <comment ref="O501" authorId="3" shapeId="0">
      <text>
        <r>
          <rPr>
            <b/>
            <sz val="9"/>
            <color indexed="81"/>
            <rFont val="Tahoma"/>
            <family val="2"/>
          </rPr>
          <t xml:space="preserve">
Avance del 33% por acciones de Dirección Operativa.</t>
        </r>
      </text>
    </comment>
    <comment ref="O508" authorId="3" shapeId="0">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<sst xmlns="http://schemas.openxmlformats.org/spreadsheetml/2006/main" count="5118" uniqueCount="2707">
  <si>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</si>
  <si>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</si>
  <si>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</si>
  <si>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</si>
  <si>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</si>
  <si>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</si>
  <si>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</si>
  <si>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</si>
  <si>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</si>
  <si>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</si>
  <si>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</si>
  <si>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8. Código hallazgo</t>
  </si>
  <si>
    <t>16. Causa del hallazgo</t>
  </si>
  <si>
    <t>20. Acción de mejora</t>
  </si>
  <si>
    <t>28. Actividad / Unidad de medida</t>
  </si>
  <si>
    <t>31. Actividad / Cantidad Unidad de Medida</t>
  </si>
  <si>
    <t>32. Actividad / Fecha inicio</t>
  </si>
  <si>
    <t>36. Actividad / Fecha terminación</t>
  </si>
  <si>
    <t>40. Actividad / Plazo en semanas</t>
  </si>
  <si>
    <t>48. Observaciones</t>
  </si>
  <si>
    <t>11 01 002</t>
  </si>
  <si>
    <t>GTL</t>
  </si>
  <si>
    <t>14 04 010</t>
  </si>
  <si>
    <t>DO</t>
  </si>
  <si>
    <t>14 04 004</t>
  </si>
  <si>
    <t>14 01 011</t>
  </si>
  <si>
    <t>16 04 001</t>
  </si>
  <si>
    <t>Informe trimestral</t>
  </si>
  <si>
    <t>GGP</t>
  </si>
  <si>
    <t>14 04 003</t>
  </si>
  <si>
    <t>18 02 002</t>
  </si>
  <si>
    <t>18 01 002</t>
  </si>
  <si>
    <t>18 01 004</t>
  </si>
  <si>
    <t>11 03 002</t>
  </si>
  <si>
    <t>12 02 002</t>
  </si>
  <si>
    <t>11 02 002</t>
  </si>
  <si>
    <t>14 04 006</t>
  </si>
  <si>
    <t>19 08 003</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</si>
  <si>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</si>
  <si>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</si>
  <si>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</si>
  <si>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</si>
  <si>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</si>
  <si>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</si>
  <si>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</si>
  <si>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</si>
  <si>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</si>
  <si>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</si>
  <si>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</si>
  <si>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</si>
  <si>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</si>
  <si>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</si>
  <si>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</si>
  <si>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</si>
  <si>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</si>
  <si>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</si>
  <si>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</si>
  <si>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</si>
  <si>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 xml:space="preserve">H4R14 -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</si>
  <si>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</si>
  <si>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</si>
  <si>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</si>
  <si>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</si>
  <si>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</si>
  <si>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</si>
  <si>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se evidenció que en el costado sur de la vía, se colocó una puerta para limitar el paso hacia el corredor, pero este paso es permanentemente abierto para el flujo de vehículos pesados</t>
  </si>
  <si>
    <t xml:space="preserve">Lo anterior debido a la presunta carencia, insuficiencia o inoportunidad en la aplicación de mecanismos de control para el eficaz cumplimiento de las funciones y obligaciones conferidas legalmente a la Interventoría y Gestores de INVÍAS. </t>
  </si>
  <si>
    <t>Deficiencia en el seguimiento y control</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</si>
  <si>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</si>
  <si>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</si>
  <si>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Esta situación evidencia fallas administrativas, de planeación y supervisión por parte de la Interventoría y del INVÍAS en cuanto al adecuado desarrollo de la gestión predial del proyecto</t>
  </si>
  <si>
    <t>Esta situación evidencia fallas administrativas, debido a que las condiciones de tráfico de la vía hicieron que la selección de pintura no fuese la mejor.</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</si>
  <si>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</si>
  <si>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</si>
  <si>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</si>
  <si>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Esta situación denota debilidades de seguimiento y control del proceso contractual y afecta el proceso de liquidación.</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</si>
  <si>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</si>
  <si>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</si>
  <si>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Se observa debilidad en la gestión de la interventoría y supervisión del INVÍAS en cuanto a la exigencia de realizar el procedimiento que muestre la capacidad real de la superestructura con carga vehicular de diseño</t>
  </si>
  <si>
    <t>La entidad acepta las observaciones e informa que el contrato se encuentra en fase de ejecución y que  procedió a exigir la implementación de  acciones correctivas.</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</si>
  <si>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</si>
  <si>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</si>
  <si>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</si>
  <si>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</si>
  <si>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</si>
  <si>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</si>
  <si>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Debilidades de la interventoría y supervisión del INVÍAS.</t>
  </si>
  <si>
    <t xml:space="preserve">Debilidad en las labores de interventoría y supervisión del INVÍAS </t>
  </si>
  <si>
    <t>Hecho que refleja deficiencias en el proceso de la aplicación de la señalización lo cual hace deficiente la función de canalización del tránsito que circula por la zona</t>
  </si>
  <si>
    <t>Se muestra así posibles fallas por parte de la interventoría y supervisión del INVÍAS</t>
  </si>
  <si>
    <t>Planeación presupuestal</t>
  </si>
  <si>
    <t>Plazo contractual.</t>
  </si>
  <si>
    <t>Debido a debilidades en la planeación del contrato e insuficiencia de estudios técnicos</t>
  </si>
  <si>
    <t>Debido a deficiencias en la estructuración del presupuesto de obra y en estudios previos insuficientes puesto que solo se identifica  la necesidad y las metas físicas</t>
  </si>
  <si>
    <t>Generado por falta de gestión, presuntamente imputable al contratista, al no cumplir con el Plan de Inversiones acordado previsto en la Cláusula Sexta del Contrato</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</si>
  <si>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</si>
  <si>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</si>
  <si>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H66R14 - Ubicación y priorización de puentes peatonales (Caso Chiquinquirá) –.
Dentro del convenio 3075 de 2013 En el caso del puente junto a la casa de la cultura, no se tuvo en cuenta que la misma está declarada como patrimonio cultural, y como tal, cualquier intervención se debe consultar con el Ministerio de Cultura</t>
  </si>
  <si>
    <t>Se evidencia que hubo falta de planeación en la priorización y escogencia de los sitios donde se van a implantar los puentes</t>
  </si>
  <si>
    <t>definición clara la exigencia de realizar el procedimiento que muestre la capacidad real de la superestructura.</t>
  </si>
  <si>
    <t>Deficiencias de planeación y de Coordinación Interinstitucional entre INVÍAS y la ANI, teniendo en cuenta que no se logró el objeto del Proyecto el cual era realizar la construcción y adecuación de la Estación de Peaje</t>
  </si>
  <si>
    <t>Denotan debilidades en el plazo asignado para la ejecución del contrato.</t>
  </si>
  <si>
    <t>Deficiencias en los mecanismos de seguimiento y monitoreo del Instituto.</t>
  </si>
  <si>
    <t>H73R14 - Colocación postes de kilometraje..
En desarrollo de visitas a obras emanadas de convenios con municipios para el mejoramiento de la Red Terciaria, se evidenció que no existe criterio unificado para la colocación de postes de kilometraje</t>
  </si>
  <si>
    <t>Debilidades y deficiencias en el establecimiento de lineamientos estándar para la identificación de sus vías terciarias</t>
  </si>
  <si>
    <t xml:space="preserve">H74R14 - Obras inconclusas y calidad de las mismas – Convenio 2252 de 2012 –.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t>
  </si>
  <si>
    <t>Falta de control y seguimiento por parte de la interventoría contratada por el INVIAS.</t>
  </si>
  <si>
    <t>Deficiencias en estructuración y planeación del proyecto</t>
  </si>
  <si>
    <t>La situación enunciada entre otros factores, se debe principalmente a la falta de mantenimiento a la vía por parte de las administraciones de los municipios beneficiarios</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</si>
  <si>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</si>
  <si>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No evidencia de estudios previos</t>
  </si>
  <si>
    <t>H80R14. Dentro de la carpeta del convenio 598 del 2013, no se evidencia la resolución de justificación de la contratación directa, conforme con lo observado en la visita administrativa a la oficina de Archivo del 1° piso de las instalaciones del INVÍAS</t>
  </si>
  <si>
    <t>El convenio interadministrativo debe contener la resolución de justificación de la contratación directa</t>
  </si>
  <si>
    <t>H83R14 -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</si>
  <si>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Mayor plazo de ejecución del contrato frente al convenio</t>
  </si>
  <si>
    <t>Presuntas deficiencias en la planeación y control y seguimiento, efectuado a las obligaciones de la Gobernación por parte del INVÍAS.</t>
  </si>
  <si>
    <t>Informe y registro fotográfico</t>
  </si>
  <si>
    <t>Por deficientes estudios previos y  subestimación de cantidades de obra en el presupuesto,  lo cual conlleva a recorte e incumplimiento de las metas físicas definidas en el contrato.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</si>
  <si>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</si>
  <si>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</si>
  <si>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</si>
  <si>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14 01 008</t>
  </si>
  <si>
    <t>Falta de publicación</t>
  </si>
  <si>
    <t xml:space="preserve">Debido a que no se siguieron por completo las especificaciones técnicas </t>
  </si>
  <si>
    <t>Debilidades en la supervisión y control</t>
  </si>
  <si>
    <t xml:space="preserve">Debilidades en la gestión contractual por parte del -municipio de  Galapa, Departamento del Atlántico- y en el seguimiento y control del interventor </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</si>
  <si>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</si>
  <si>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</si>
  <si>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</si>
  <si>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</si>
  <si>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</si>
  <si>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</si>
  <si>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</si>
  <si>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</si>
  <si>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</si>
  <si>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</si>
  <si>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</si>
  <si>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</si>
  <si>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</si>
  <si>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Supervisión</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</si>
  <si>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</si>
  <si>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</si>
  <si>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</si>
  <si>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</si>
  <si>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</si>
  <si>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Debilidades en la observancia de lo establecido en el artículo tercero de la Resolución No. 1149 del 14 de marzo de 2008</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</si>
  <si>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</si>
  <si>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</si>
  <si>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</si>
  <si>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</si>
  <si>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</si>
  <si>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</si>
  <si>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Deficiencias en la planeación para la ejecución contractual, efectiva de los recursos aprobados con vigencias futuras</t>
  </si>
  <si>
    <t>H157R14 - Reservas presupuestales Dentro de las reservas constituidas al cierre de la vigencia 2014, están incluidas las correspondientes a 290 contratos por $130.717.2 millones</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</si>
  <si>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</si>
  <si>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</si>
  <si>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</si>
  <si>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</si>
  <si>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</si>
  <si>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Debido a errores en el proceso de contabilización.</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</si>
  <si>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</si>
  <si>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</si>
  <si>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18 04 002</t>
  </si>
  <si>
    <t>Deficiencias en la oportunidad para realizar las actividades apropiadas que permitan el reconocimiento y revelación a valor real de la Propiedad Planta y Equipos</t>
  </si>
  <si>
    <t>Producto de consignaciones y notas crédito no identificadas</t>
  </si>
  <si>
    <t>Incertidumbre sobre el saldo de las cuentas comprometidas en estas operaciones y posibilita inconsistencias en los Estados Contables Consolidados del Sector Público</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</si>
  <si>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</si>
  <si>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</si>
  <si>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</si>
  <si>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</si>
  <si>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Seguimiento de la Oficina de Control Interno  al Plan de Mejoramiento, solamente se limita a verificar el cumplimiento de las acciones y no a la efectividad de las mismas.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</si>
  <si>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</si>
  <si>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</si>
  <si>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</si>
  <si>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</si>
  <si>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</si>
  <si>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</si>
  <si>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Esta situación se presentó por la falta de  aplicación efectiva de controles  por parte de los diferentes instancias que participan (ron) en el proceso de ejecución del Contrato 581de 2012,</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</si>
  <si>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</si>
  <si>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</si>
  <si>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</si>
  <si>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</si>
  <si>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</si>
  <si>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</si>
  <si>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</si>
  <si>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Las fisuras evidencian posibles fallas en el momento del curado de los elementos. </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</si>
  <si>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</si>
  <si>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</si>
  <si>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</si>
  <si>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</si>
  <si>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</si>
  <si>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</si>
  <si>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</si>
  <si>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</si>
  <si>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</si>
  <si>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Incumplimiento por parte del contratista de conformidad con los términos establecidos contractualmente</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</si>
  <si>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</si>
  <si>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</si>
  <si>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</si>
  <si>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 xml:space="preserve">H34R15. Calidad de obras de concreto hidráulico tipo D. Administrativo con presunta incidencia disciplinaria y fiscal.
El contrato 1706 del 16 de diciembre de 2014, con el objeto de mejoramiento y mantenimiento de la carreteras Cebadal - Consacá - Sandoná - Pasto, tramo Consacá - Sandoná, ruta 2501b, Departamento de Nariño por  $11.980.95 millones, con un plazo inicial de 7 meses, incluía la ejecución de obras de concreto hidráulico tipo D, de 21 megapascales de resistencia, especificación Invías 630-07, para muros armados, bordillos y box culvert, en los que se encontraron defectos constructivos,  relacionados con segregación, hormigueros y juntas frías.
</t>
  </si>
  <si>
    <t>Deficiencias constructivas identificadas, que hacen evidente el incumplimiento de obligaciones contractuales y legales a cargo de contratistas, interventores y supervisores.</t>
  </si>
  <si>
    <t>Deficiencia constructiva - Mediante oficio DG 25024 del 01 de junio de 2016, se evidenció que si bien la contraloría en su momento indicó estas deficiencias, la interventoría entrega los soportes pertinentes que dan cuenta de que dichas observaciones fueron corregidas y de que el ejercicio de supervisión se desarrolla dentro de los parámetros establecidos por el Manual de Interventoría.</t>
  </si>
  <si>
    <t>El Instituto Nacional de Vías no hizo una supervisión adecuada del manejo de los recursos asignados por el convenio interadministrativo,</t>
  </si>
  <si>
    <t>Deficiencias en el proceso de planeación administrativa del convenio y por ende derivó en retrasos en el proceso de contratación.</t>
  </si>
  <si>
    <t>Deficiencia en el control de rendimiento financiero</t>
  </si>
  <si>
    <t xml:space="preserve">Al verificar los registros de la bitácora de obra en visita realizada el 4 de mayo de 2016, se encontró que se habían consignado anotaciones hasta el día 12 de abril de 2016, es decir, se encontraba desactualizada.  </t>
  </si>
  <si>
    <t>Esta situación se origina en el desconocimiento de las obligaciones por parte del municipio</t>
  </si>
  <si>
    <t>Atraso de obras</t>
  </si>
  <si>
    <t>Situación que se presentaba por no contar  con el permiso de utilización de cauce,</t>
  </si>
  <si>
    <t xml:space="preserve">No aplicación efectiva de controles  de los diferentes instancias que participan (ron) en el proceso de ejecución del Contrato </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</si>
  <si>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</si>
  <si>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</si>
  <si>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</si>
  <si>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</si>
  <si>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</si>
  <si>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</si>
  <si>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</si>
  <si>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</si>
  <si>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</si>
  <si>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</si>
  <si>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H58R15. Depuración de bienes del INVIAS localizados en los terminales marítimos en los Distritos Especiales de Cartagena, Barranquilla y Santa Marta. - 
la información consignada en los recibos del impuesto predial unificado, presentados por las secretarias de Hacienda de los Distritos Especiales de Cartagena, Barranquilla y Santa Marta en el formulario correspondiente en la identificación del propietario del predio, en dos (2) no aparece dato alguno sobre la titularidad a nombre del Invías y en los otros casos figura la Empresa Puertos de Colombia ya liquidada o el Ministerio de Transporte, como se detalla el cuadro 48.</t>
  </si>
  <si>
    <t xml:space="preserve">Lo anterior evidencia deficiencias de gestión por parte del Invías para la actualización de la información registrada en las Secretarias de Hacienda de los mencionados Distritos de los bienes de sus propiedad, generando información imprecisa. </t>
  </si>
  <si>
    <t>Se realizó un convenio para la intervención de una vía departamental que no está a su cargo.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</si>
  <si>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</si>
  <si>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</si>
  <si>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</si>
  <si>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</si>
  <si>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</si>
  <si>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 situación obedece a que las gestiones administrativas adelantadas por el Instituto no han sido eficientes ni efectivas, para depurar estas partidas.</t>
  </si>
  <si>
    <t>Estas situaciones son originadas por la falta de conciliación y depuración de la información de las Áreas involucradas que son fuente de información, para los respectivos registros contables.</t>
  </si>
  <si>
    <t>Por cuanto en algunos casos no se tienen identificados los predios y/o corredores Férreos y sus anexidades, tal como se evidencia en la respuesta dada por la Entidad con Oficio OCI 7556 del 23-02-2016 ;</t>
  </si>
  <si>
    <t xml:space="preserve">Situación que denota presunto incumplimiento de lo establecido en el Régimen de Contabilidad Pública, Manual de Procedimientos Contables AFINCO-MN-1 y presuntamente se desatendió lo establecido en el numeral 1 del artículo 34 de la Ley 734 de 2002, relacionado con los deberes de todo servidor. </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</si>
  <si>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</si>
  <si>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</si>
  <si>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</si>
  <si>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</si>
  <si>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Consignaciones y Notas Crédito no identificadas.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</si>
  <si>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</si>
  <si>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</si>
  <si>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</si>
  <si>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</si>
  <si>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</si>
  <si>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18 03 004</t>
  </si>
  <si>
    <t>Existen riesgos inherentes y de control para el adecuado cálculo de valor relativo al desgaste o pérdida de la capacidad operacional por el uso de los bienes, debido a que se realiza de forma manual con riesgo de errores involuntarios.</t>
  </si>
  <si>
    <t>19 03 005</t>
  </si>
  <si>
    <t>Las anteriores situaciones son originadas porque no se guarda coherencia entre la calificación dada por el Invías y la situación real del Instituto, dentro de este formulario no se está reflejando la calificación razonable del control interno contable.</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</si>
  <si>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</si>
  <si>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Situación originada porque los mecanismos de control y seguimiento de los ingresos no fueron efectivos.</t>
  </si>
  <si>
    <t>Falta de información por parte del tercero que realizó consignación.</t>
  </si>
  <si>
    <t xml:space="preserve">Esta situación evidencia la falta de gestión oportuna por parte del Invías, para subsanar estos hechos. </t>
  </si>
  <si>
    <t>Debilidades en el registro adecuado en las cuentas contables correspondientes.</t>
  </si>
  <si>
    <t>Deficiencia en los mecanismos de control y seguimiento.</t>
  </si>
  <si>
    <t>Según el Invías ello obedeció a que el nuevo cálculo de la contraprestación portuaria fue modificado y/o ajustado en el 2013 con el CONPES 3744.</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</si>
  <si>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</si>
  <si>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</si>
  <si>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</si>
  <si>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</si>
  <si>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</si>
  <si>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</si>
  <si>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</si>
  <si>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</si>
  <si>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Deficiencias en los procesos constructivos</t>
  </si>
  <si>
    <t>H1R14</t>
  </si>
  <si>
    <t>H2R14</t>
  </si>
  <si>
    <t>H4R14</t>
  </si>
  <si>
    <t>H5R14</t>
  </si>
  <si>
    <t>H6R14</t>
  </si>
  <si>
    <t>H9R14</t>
  </si>
  <si>
    <t>H11R14</t>
  </si>
  <si>
    <t>H13R14</t>
  </si>
  <si>
    <t>H14R14</t>
  </si>
  <si>
    <t>H16R14</t>
  </si>
  <si>
    <t>H17R14</t>
  </si>
  <si>
    <t>H19R14</t>
  </si>
  <si>
    <t>H20R14</t>
  </si>
  <si>
    <t>H21R14</t>
  </si>
  <si>
    <t>H22R14</t>
  </si>
  <si>
    <t>H25R14</t>
  </si>
  <si>
    <t>H27R14</t>
  </si>
  <si>
    <t>H28R14</t>
  </si>
  <si>
    <t>H29R14</t>
  </si>
  <si>
    <t>H31R14</t>
  </si>
  <si>
    <t>H32R14</t>
  </si>
  <si>
    <t>H33R14</t>
  </si>
  <si>
    <t>H34R14</t>
  </si>
  <si>
    <t>H35R14</t>
  </si>
  <si>
    <t>H40R14</t>
  </si>
  <si>
    <t>H41R14</t>
  </si>
  <si>
    <t>H44R14</t>
  </si>
  <si>
    <t>H45R14</t>
  </si>
  <si>
    <t>H46R14</t>
  </si>
  <si>
    <t>H47R14</t>
  </si>
  <si>
    <t>H49R14</t>
  </si>
  <si>
    <t>H50R14</t>
  </si>
  <si>
    <t>H51R14</t>
  </si>
  <si>
    <t>H52R14</t>
  </si>
  <si>
    <t>H53R14</t>
  </si>
  <si>
    <t>H54R14</t>
  </si>
  <si>
    <t>H56R14</t>
  </si>
  <si>
    <t>H57R14</t>
  </si>
  <si>
    <t>H58R14</t>
  </si>
  <si>
    <t>H59R14</t>
  </si>
  <si>
    <t>H61R14</t>
  </si>
  <si>
    <t>H64R14</t>
  </si>
  <si>
    <t>H65R14</t>
  </si>
  <si>
    <t>H66R14</t>
  </si>
  <si>
    <t>H67R14</t>
  </si>
  <si>
    <t>H68R14</t>
  </si>
  <si>
    <t>H69R14</t>
  </si>
  <si>
    <t>H70R14</t>
  </si>
  <si>
    <t>H71R14</t>
  </si>
  <si>
    <t>H73R14</t>
  </si>
  <si>
    <t>H74R14</t>
  </si>
  <si>
    <t>H75R14</t>
  </si>
  <si>
    <t>H76R14</t>
  </si>
  <si>
    <t>H79R14</t>
  </si>
  <si>
    <t>H80R14</t>
  </si>
  <si>
    <t>H81R14</t>
  </si>
  <si>
    <t>H83R14</t>
  </si>
  <si>
    <t>H84R14</t>
  </si>
  <si>
    <t>H85R14</t>
  </si>
  <si>
    <t>H98R14</t>
  </si>
  <si>
    <t>H99R14</t>
  </si>
  <si>
    <t>H103R14</t>
  </si>
  <si>
    <t>H104R14</t>
  </si>
  <si>
    <t>H105R14</t>
  </si>
  <si>
    <t>H107R14</t>
  </si>
  <si>
    <t>H108R14</t>
  </si>
  <si>
    <t>H110R14</t>
  </si>
  <si>
    <t>H112R14</t>
  </si>
  <si>
    <t>H113R14</t>
  </si>
  <si>
    <t>H114R14</t>
  </si>
  <si>
    <t>H115R14</t>
  </si>
  <si>
    <t>H116R14</t>
  </si>
  <si>
    <t>H117R14</t>
  </si>
  <si>
    <t>H118R14</t>
  </si>
  <si>
    <t>H119R14</t>
  </si>
  <si>
    <t>H120R14</t>
  </si>
  <si>
    <t>H122R14</t>
  </si>
  <si>
    <t>H123R14</t>
  </si>
  <si>
    <t>H124R14</t>
  </si>
  <si>
    <t>H125R14</t>
  </si>
  <si>
    <t>H126R14</t>
  </si>
  <si>
    <t>H127R14</t>
  </si>
  <si>
    <t>H130R14</t>
  </si>
  <si>
    <t>H131R14</t>
  </si>
  <si>
    <t>H132R14</t>
  </si>
  <si>
    <t>H133R14</t>
  </si>
  <si>
    <t>H134R14</t>
  </si>
  <si>
    <t>H135R14</t>
  </si>
  <si>
    <t>H136R14</t>
  </si>
  <si>
    <t>H137R14</t>
  </si>
  <si>
    <t>H138R14</t>
  </si>
  <si>
    <t>H139R14</t>
  </si>
  <si>
    <t>H140R14</t>
  </si>
  <si>
    <t>H146R14</t>
  </si>
  <si>
    <t>H149R14</t>
  </si>
  <si>
    <t>H151R14</t>
  </si>
  <si>
    <t>H152R14</t>
  </si>
  <si>
    <t>H153R14</t>
  </si>
  <si>
    <t>H154R14</t>
  </si>
  <si>
    <t>H155R14</t>
  </si>
  <si>
    <t>H156R14</t>
  </si>
  <si>
    <t>H157R14</t>
  </si>
  <si>
    <t>H158R14</t>
  </si>
  <si>
    <t>H159R14</t>
  </si>
  <si>
    <t>H160R14</t>
  </si>
  <si>
    <t>H161R14</t>
  </si>
  <si>
    <t>H162R14</t>
  </si>
  <si>
    <t>H163R14</t>
  </si>
  <si>
    <t>H164R14</t>
  </si>
  <si>
    <t>H168R14</t>
  </si>
  <si>
    <t>H169R14</t>
  </si>
  <si>
    <t>H174R14</t>
  </si>
  <si>
    <t>H175R14</t>
  </si>
  <si>
    <t>H176R14</t>
  </si>
  <si>
    <t>H178R14</t>
  </si>
  <si>
    <t>H180R14</t>
  </si>
  <si>
    <t>H181R14</t>
  </si>
  <si>
    <t>H182R14</t>
  </si>
  <si>
    <t>H183R14</t>
  </si>
  <si>
    <t>H184R14</t>
  </si>
  <si>
    <t>H1R15</t>
  </si>
  <si>
    <t>H2R15</t>
  </si>
  <si>
    <t>H3R15</t>
  </si>
  <si>
    <t>H4R15</t>
  </si>
  <si>
    <t>H5R15</t>
  </si>
  <si>
    <t>H6R15</t>
  </si>
  <si>
    <t>H7R15</t>
  </si>
  <si>
    <t>H8R15</t>
  </si>
  <si>
    <t>H9R15</t>
  </si>
  <si>
    <t>H10R15</t>
  </si>
  <si>
    <t>H11R15</t>
  </si>
  <si>
    <t>H12R15</t>
  </si>
  <si>
    <t>H13R15</t>
  </si>
  <si>
    <t>H14R15</t>
  </si>
  <si>
    <t>H15R15</t>
  </si>
  <si>
    <t>H16R15</t>
  </si>
  <si>
    <t>H17R15</t>
  </si>
  <si>
    <t>H18R15</t>
  </si>
  <si>
    <t>H19R15</t>
  </si>
  <si>
    <t>H20R15</t>
  </si>
  <si>
    <t>H21R15</t>
  </si>
  <si>
    <t xml:space="preserve">
H22R15</t>
  </si>
  <si>
    <t>H23R15</t>
  </si>
  <si>
    <t>H24R15</t>
  </si>
  <si>
    <t>H25R15</t>
  </si>
  <si>
    <t>H26R15</t>
  </si>
  <si>
    <t>H27R15</t>
  </si>
  <si>
    <t>H28R15</t>
  </si>
  <si>
    <t>H29R15</t>
  </si>
  <si>
    <t>H30R15</t>
  </si>
  <si>
    <t>H31R15</t>
  </si>
  <si>
    <t>H32R15</t>
  </si>
  <si>
    <t>H33R15</t>
  </si>
  <si>
    <t>H34R15</t>
  </si>
  <si>
    <t>H35R15</t>
  </si>
  <si>
    <t>H36R15</t>
  </si>
  <si>
    <t>H37R15</t>
  </si>
  <si>
    <t>H38R15</t>
  </si>
  <si>
    <t>H39R15</t>
  </si>
  <si>
    <t>H40R15</t>
  </si>
  <si>
    <t>H41R15</t>
  </si>
  <si>
    <t>H42R15</t>
  </si>
  <si>
    <t>H43R15</t>
  </si>
  <si>
    <t>H44R15</t>
  </si>
  <si>
    <t>H46R15</t>
  </si>
  <si>
    <t>H47R15</t>
  </si>
  <si>
    <t>H48R15</t>
  </si>
  <si>
    <t>H49R15</t>
  </si>
  <si>
    <t>H50R15</t>
  </si>
  <si>
    <t>H51R15</t>
  </si>
  <si>
    <t>H52R15</t>
  </si>
  <si>
    <t>H53R15</t>
  </si>
  <si>
    <t>H54R15</t>
  </si>
  <si>
    <t>H55R15</t>
  </si>
  <si>
    <t>H56R15</t>
  </si>
  <si>
    <t>H57R15</t>
  </si>
  <si>
    <t>H58R15</t>
  </si>
  <si>
    <t>H59R15</t>
  </si>
  <si>
    <t>H60R15</t>
  </si>
  <si>
    <t>H61R15</t>
  </si>
  <si>
    <t>H62R15</t>
  </si>
  <si>
    <t>H63R15</t>
  </si>
  <si>
    <t>H64R15</t>
  </si>
  <si>
    <t>H65R15</t>
  </si>
  <si>
    <t>H66R15</t>
  </si>
  <si>
    <t>H67R15</t>
  </si>
  <si>
    <t>H68R15</t>
  </si>
  <si>
    <t>H69R15</t>
  </si>
  <si>
    <t>H70R15</t>
  </si>
  <si>
    <t>H71R15</t>
  </si>
  <si>
    <t>H72R15</t>
  </si>
  <si>
    <t>H73R15</t>
  </si>
  <si>
    <t>H74R15</t>
  </si>
  <si>
    <t>H75R15</t>
  </si>
  <si>
    <t>H76R15</t>
  </si>
  <si>
    <t>H77R15</t>
  </si>
  <si>
    <t>H78R15</t>
  </si>
  <si>
    <t>H79R15</t>
  </si>
  <si>
    <t>H80R15</t>
  </si>
  <si>
    <t>H81R15</t>
  </si>
  <si>
    <t>H82R15</t>
  </si>
  <si>
    <t>H83R15</t>
  </si>
  <si>
    <t>H84R15</t>
  </si>
  <si>
    <t>H85R15</t>
  </si>
  <si>
    <t>H86R15</t>
  </si>
  <si>
    <t>H88R15</t>
  </si>
  <si>
    <t>H89R15</t>
  </si>
  <si>
    <t>H90R15</t>
  </si>
  <si>
    <t>H91R15</t>
  </si>
  <si>
    <t>H92R15</t>
  </si>
  <si>
    <t>H93R15</t>
  </si>
  <si>
    <t>H94R15</t>
  </si>
  <si>
    <t>H95R15</t>
  </si>
  <si>
    <t>H96R15</t>
  </si>
  <si>
    <t>H97R15</t>
  </si>
  <si>
    <t>H98R15</t>
  </si>
  <si>
    <t>H1D16</t>
  </si>
  <si>
    <t>H2D16</t>
  </si>
  <si>
    <t>H3D16</t>
  </si>
  <si>
    <t>H4D16</t>
  </si>
  <si>
    <t>H5D16</t>
  </si>
  <si>
    <t>H6D16</t>
  </si>
  <si>
    <t>H7D16</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</si>
  <si>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</si>
  <si>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</si>
  <si>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</si>
  <si>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14 04 001</t>
  </si>
  <si>
    <t>La cláusula sobre rendimiento financieros, el artículo relacionado no es el correcto.</t>
  </si>
  <si>
    <t>Informes</t>
  </si>
  <si>
    <t>Lo anterior se presenta por deficiencias en el encofrado, vibrado y vaciado del concreto, y en el desencofre de los elementos, constituyendo no conformidades en el producto a recibir</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</si>
  <si>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</si>
  <si>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</si>
  <si>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H1EVP</t>
  </si>
  <si>
    <t>H2EVP</t>
  </si>
  <si>
    <t>H3EVP</t>
  </si>
  <si>
    <t>H4EVP</t>
  </si>
  <si>
    <t>H5EVP</t>
  </si>
  <si>
    <t>H6EVP</t>
  </si>
  <si>
    <t>Estado de acción</t>
  </si>
  <si>
    <t>Estado de hallazgo</t>
  </si>
  <si>
    <t>Traducción a número</t>
  </si>
  <si>
    <t>Menor número</t>
  </si>
  <si>
    <t>Auditoria</t>
  </si>
  <si>
    <t>R2014</t>
  </si>
  <si>
    <t>R2015</t>
  </si>
  <si>
    <t>D2016</t>
  </si>
  <si>
    <t>H45R15</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</si>
  <si>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</si>
  <si>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</si>
  <si>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</si>
  <si>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</si>
  <si>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Consultada en la página del Departamento Nacional de Planeación (DNP) se observó que todos los convenios de contrato plan se sustentan en un documento Conpes, excepto el convenio en mención</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</si>
  <si>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</si>
  <si>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</si>
  <si>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</si>
  <si>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</si>
  <si>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</si>
  <si>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</si>
  <si>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Situación que denota debilidades de control en el proceso de ejecución de las obras; lo que afecta el cumplimiento de los términos establecidos para finalizar los trabajos en el tiempo previsto.</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</si>
  <si>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</si>
  <si>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</si>
  <si>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</si>
  <si>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</si>
  <si>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Incumplimiento de la suscripción de la respectiva Acta Predial; en consonancia con el Apéndice F - Predial, en el numeral 10.8 “FORMA DE PAGO”</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</si>
  <si>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</si>
  <si>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</si>
  <si>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</si>
  <si>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</si>
  <si>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Presuntamente, por incumplimientos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</si>
  <si>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</si>
  <si>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</si>
  <si>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</si>
  <si>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Lo anterior, revela debilidades en los mecanismos de control y supervisión de parte de la interventoría, en lo que tiene que ver con el control de calidad de la obra, frente a las deficiencias menores relacionadas.</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</si>
  <si>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</si>
  <si>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</si>
  <si>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</si>
  <si>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</si>
  <si>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</si>
  <si>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</si>
  <si>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H1ECP</t>
  </si>
  <si>
    <t>H2ECP</t>
  </si>
  <si>
    <t>H3ECP</t>
  </si>
  <si>
    <t>H4ECP</t>
  </si>
  <si>
    <t>H5ECP</t>
  </si>
  <si>
    <t>H6ECP</t>
  </si>
  <si>
    <t>H7ECP</t>
  </si>
  <si>
    <t>H8ECP</t>
  </si>
  <si>
    <t>H9ECP</t>
  </si>
  <si>
    <t>H10ECP</t>
  </si>
  <si>
    <t>H11ECP</t>
  </si>
  <si>
    <t>H12ECP</t>
  </si>
  <si>
    <t>H13ECP</t>
  </si>
  <si>
    <t>H14ECP</t>
  </si>
  <si>
    <t>H15ECP</t>
  </si>
  <si>
    <t>H16ECP</t>
  </si>
  <si>
    <t>H17ECP</t>
  </si>
  <si>
    <t>H18ECP</t>
  </si>
  <si>
    <t>H19ECP</t>
  </si>
  <si>
    <t>H20ECP</t>
  </si>
  <si>
    <t>H21ECP</t>
  </si>
  <si>
    <t>H22ECP</t>
  </si>
  <si>
    <t>H23ECP</t>
  </si>
  <si>
    <t>H24ECP</t>
  </si>
  <si>
    <t>H25ECP</t>
  </si>
  <si>
    <t>H26ECP</t>
  </si>
  <si>
    <t>x</t>
  </si>
  <si>
    <t>H67R14 – Prueba de carga.
convenio 3075 de 2013, En el Código Colombiano de Diseño Sísmico de Puentes y en la Norma Colombiana de Diseño de Puentes desarrollados mediante convenios entre el INVÍAS y La Asociación Colombiana de Ingeniería Sísmica, no existe una reglamentación. La realización o no de dicha prueba en el mejor de los casos se fundamenta en el concepto que emita el diseñador o la interventoría. Situación que además de generar incertidumbre sobre el comportamiento de los puentes.</t>
  </si>
  <si>
    <t>Fecha Evaluación</t>
  </si>
  <si>
    <t>H17R14 - Al revisar el desarrollo del Contrato de Obra Pública No.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</si>
  <si>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</si>
  <si>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</si>
  <si>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</si>
  <si>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</si>
  <si>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</si>
  <si>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Presuntamente la falta de implementación de tiempos y la no aplicación a lo establecido en el cronograma de obra.</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</si>
  <si>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</si>
  <si>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</si>
  <si>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 xml:space="preserve">H2R16. Desgaste prematuro en losas de concreto sobre la Calle 4 – Obras de acceso al puerto de Barranquilla. Convenio 374 de 2015.
En la visita de inspección ocular efectuada el día 22 de abril de 2016 al proyecto del corredor de acceso al Puerto de Barranquilla (origina)(...), se evidenció desgaste prematuro en las losas de concreto
</t>
  </si>
  <si>
    <t>Falencias en el Desarrollo de los procesos constructivos de las losas en concreto.</t>
  </si>
  <si>
    <t xml:space="preserve">Deficiencias administrativas en el proceso de entrega de obras. </t>
  </si>
  <si>
    <t>H4R16. Corrosión en rejas de protección accesos y balcones escuela rural primaria “La Canchera”. Contrato 642 de 2015.
Se evidenció que los elementos metálicos colocados para protección de accesos en la escuela rural “La Canchera”, presentan corrosión prematura.</t>
  </si>
  <si>
    <t>Falencias en la colocación de la pintura corrosiva.</t>
  </si>
  <si>
    <t>H5R16. Construcción de gaviones acceso a la segunda calzada de la Circunvalar de Barranquilla. Contrato 1204 de 2016. En desarrollo de la visita a las obras ejecutadas mediante contrato 1204 de 2016, cuyo objeto es “MEJORAMIENTO DE LA INTERCONEXIÓN VIAL SEGUNDA CALZADA AVENIDA CIRCUNVALAR DE BARRANQUILLA”, se observó que en el proceso de construcción de gaviones para contención de taludes, algunos presentaban vacíos notorios.</t>
  </si>
  <si>
    <t>Falencias en el desarrollo de los proceso constructivos de los gaviones.</t>
  </si>
  <si>
    <t>H6R16. Rejas para canal sumidero en el sector Las Flores – Vía 40. Convenio 1344 de 2014.
Se evidenció que los sumideros para el encole de aguas lluvias hacia la solución hidráulica realizada para la conducción de aguas lluvias hacia la Ciénaga de Malloquín no cuentan con rejillas para evitar el paso de basura y elementos sólidos.</t>
  </si>
  <si>
    <t>Debilidades en la construcción de sumideros.</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</si>
  <si>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</si>
  <si>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</si>
  <si>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</si>
  <si>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</si>
  <si>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</si>
  <si>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</si>
  <si>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</si>
  <si>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H12R16.  Limpieza Final del Sitio de Trabajos.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</si>
  <si>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Inobservancia de las Especificaciones técnicas de construcción de limpieza final del sitio de trabajo, y deficiencias en la supervisión y/o interventoría.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</si>
  <si>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</si>
  <si>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</si>
  <si>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Falta de controles en  la señalización de las obras.</t>
  </si>
  <si>
    <t xml:space="preserve">Denota deficiencias en la calidad de la obra y podría verse en riesgo la estabilidad de la vía. </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</si>
  <si>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</si>
  <si>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Se evidenció que la señalización no cumplía lo establecido en el capítulo 4 del Manual de señalización del Ministerio de Transporte, toda vez que no se observó la señal preventiva de entrada y salida de volquetas para el ZODME, ni la señalización preventiva de obra en la vía en el sector remoción de derrumbes.</t>
  </si>
  <si>
    <t xml:space="preserve">Deficiencias en el seguimiento y control del proceso constructivo, afectando la calidad de la obra. </t>
  </si>
  <si>
    <t xml:space="preserve">No se habían instalado en su totalidad las piezas de madera objeto del contrato, tal como se evidenció  ya que las actividades de estos Ítems se estaban ejecutando, tal como se muestra en el registro fotográfico. </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</si>
  <si>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</si>
  <si>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Deficiencias en la señalización y limpieza de la obra, por deficiencias en el seguimiento y control, situación que podría generar riesgos para la seguridad de los trabajadores.</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</si>
  <si>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</si>
  <si>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</si>
  <si>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 xml:space="preserve">H30R16. Calidad de la Obra Contrato 1786 de 2012.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</si>
  <si>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 xml:space="preserve">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 </t>
  </si>
  <si>
    <t xml:space="preserve">H31R16. Calidad de la Obra Convenio 777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</si>
  <si>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</si>
  <si>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</si>
  <si>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</si>
  <si>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</si>
  <si>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H34R16.  Calidad de la Obra Convenio 787 de 2014.
La Ley 80 de 1993 en su Artículo 3 establece los fines de la contratación estatal, respecto de los contratistas, señala “los particulares, por su parte, tendrán en cuenta al celebrar y ejecutar contratos con las entidades estatales que colaboran con ellas en el logro de sus fines y cumplen una función social que, como tal, implica obligaciones”.
</t>
  </si>
  <si>
    <t>La reparación de las obras, sea cual sea la causa de su origen le compete al contratista como parte de la responsabilidad que adquiere con la entidad de ejecutar una obra estable y de calidad; pero igualmente le compete a la entidad como parte de su función de supervisión en la ejecución de las obras y del control posterior que debe realizarse, al menos en la etapa de garantía, de las obras ejecutadas, en aras de interponer de manera oportuna los llamamientos a garantía a que haya lugar. Una gestión ineficiente de la entidad puede en este caso acarrear perjuicio para sus intereses, dado que la no exigencia de reparación consecuencialmente obligaría a la entidad a una inversión adicional en el proyecto.</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</si>
  <si>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</si>
  <si>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</si>
  <si>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</si>
  <si>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</si>
  <si>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 xml:space="preserve">H38R16. Estado del Pavimento Rígido, Pavimento Flexible y Andén. 
El Capítulo 5 Pavimentos de Concreto de las Especificaciones Técnicas de Construcción del INVIAS, en el numeral 500.5.2.8.1establece las condiciones técnicas para el control de calidad del producto terminado en cuanto a la integridad de las losas del pavimento en concreto, en la que se indica que siempre que se encuentren losas agrietadas o astilladas, se procederá como indica el numeral 500.4.23. </t>
  </si>
  <si>
    <t xml:space="preserve">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1474 de 2011, daños que de no ser tratados podrían incrementarse progresivamente y generan riesgo de afectar la estabilidad de la obra. </t>
  </si>
  <si>
    <t>Debilidades en el seguimiento y control de los recursos para los compromisos de las Consultas Previas, situación que genera incertidumbre sobre la efectiva terminación y funcionalidad de esta obra.</t>
  </si>
  <si>
    <t xml:space="preserve">H40R16. Defensa Metálica (ML). 
Las Especificaciones Técnicas de Construcción del INVIAS establecen que las defensas metálicas consisten en el suministro, almacenamiento, transporte e instalación a lo largo de los bordes de la vía, en los tramos indicados en los planos del proyecto o los establecidos por el Interventor.
</t>
  </si>
  <si>
    <t>Deficiencias en el cumplimiento de las especificaciones técnicas de construcción y debilidades en el seguimiento y control del contrato, contraviniendo presuntamente lo establecido en el Manual de Interventoría, los Artículos 4, 5 numerales 2 y 4 y 26 de la Ley 80 de 1993 y el Artículo 84 de la Ley 1474 de 2011.
Deficiencia en los controles ejercidos por la Interventoría.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</si>
  <si>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</si>
  <si>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</si>
  <si>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 xml:space="preserve">H42R16. Requerimiento CVC.
Mediante comunicación 0753-165202017  recibida el 28 de marzo de 2017, la Corporación Autónoma Regional del Valle del Cauca – CVC, realizó requerimiento al Contratista a fin de que se corrijan los problemas ambientales ocasionados en el predio Miramar, producto de la construcción de unos descoles a la altura del Km 22.
</t>
  </si>
  <si>
    <t xml:space="preserve">Debilidades en los estudios y diseños hidráulicos en la definición de la ubicación de las obras de arte, lo cual generó impacto ambiental negativo y al implementar las acciones correctivas se afectaron las obras de las cunetas y la estructura del pavimento. </t>
  </si>
  <si>
    <t>Se observaron que los predios adquiridos con área remanente no desarrollable identificados en la visita por el contratista y la interventoría, sin la debida delimitación e identificación.</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</si>
  <si>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</si>
  <si>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 xml:space="preserve">Deficiencias en el proceso constructivo y  debilidades en el seguimiento y control de las obras, lo cual puede generar riesgo para la durabilidad de la obra. </t>
  </si>
  <si>
    <t>Deficiencias en la señalización para acceder a la vía Buga- Buenaventura, lo cual afecta la seguridad vial del corredor y de los usuarios de los pasos deprimidos.</t>
  </si>
  <si>
    <t xml:space="preserve">H47R16. Manejo Ambiental Zodme El Oasis y Obra Puente Triana.
El Auto 06120 de diciembre de 2016 por el cual se efectúa control y seguimiento ambiental y se adoptan otras decisiones, en el Artículo Primero, numeral 1 dispone que se debe construir el muro en gaviones propuesto como medida de contención y estabilización de taludes, de forma simultánea al llenado del ZODME EL OASIS.
</t>
  </si>
  <si>
    <t>Deficiencias en el cumplimiento de las obligaciones ambientales del contratista y debilidades en el seguimiento y control de las obra,  lo cual afecta la fuente hídrica aledaña, presentando un impacto negativo al medio ambiente y contraviniendo presuntamente lo establecido en las especificaciones técnicas de Construcción.</t>
  </si>
  <si>
    <t>Deficiencias en el seguimiento y control de la obra, situación que contraviene presuntamente lo establecido en las especificaciones técnicas de construcción del INVIAS.</t>
  </si>
  <si>
    <t>Deficiencias en el cumplimiento de las obligaciones ambientales y debilidades en el seguimiento y control de la obra.</t>
  </si>
  <si>
    <t xml:space="preserve">H50R16. Estado de las obras. 
En visita de inspección a las obras se observaron las siguientes deficiencias: En el estribo 1 del puente 1 derecho, lado Cisneros se observó en la cara expuesta superior del espaldar sin terminación geométrica definida; Se observó fisuración en bloque en el pavimento entre el K49+860 y K50+110; Se observó una pasarela de sendero peatonal de trabajadores sin la cinta reflectiva y un poste caído, lo cual afecta la seguridad industrial de la obra. 
</t>
  </si>
  <si>
    <t>H51R16. Señal Vertical  K50+110.
Realizada la verificación de las señales verticales instaladas, se observó en la visita de inspección realizada por la CGR en mayo de 2017 que falta la señal vertical del K50+110 de especificación SP-17, Bifurcación a la Derecha, señal necesaria para la funcionalidad de la vía.</t>
  </si>
  <si>
    <t>Pérdida de la señal.</t>
  </si>
  <si>
    <t xml:space="preserve">H52R16. Estado de las Obras.
En visita de inspección a las obras se observaron las siguientes deficiencias: Obras Centro de Control y Operación, no se observó señalización provisional de obras; El pavimento del sector PR51+000 se observó falla prematura del pavimento rehabilitado, posiblemente por deficiencias en la calidad del material y proceso constructivo.  
Se observó este sector sin demarcación horizontal. 
</t>
  </si>
  <si>
    <t xml:space="preserve">Debilidades en el proceso constructivo y en el seguimiento y control de las obras, lo cual puede generar riesgo para la seguridad industrial de la misma. </t>
  </si>
  <si>
    <t>No se cumple con la señalización, iluminación y sistematización indicada.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</si>
  <si>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</si>
  <si>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</si>
  <si>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</si>
  <si>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</si>
  <si>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</si>
  <si>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H60R16. Adquisición del área de ronda de rio en el proceso de compra del predio No. 001-ID-B-PP de la Gobernación del Atlántico – Contrato 642 de 2015.
El Instituto Nacional de Vías–Invías adquirió por medio de compraventa al Departamento del Atlántico un área de ronda localizada  en una zona de protección ambiental – del río del arroyo La Chinita,  correspondiente a 8.887,27 m² por un valor de $709 millones.</t>
  </si>
  <si>
    <t xml:space="preserve">Se evidenció que el Contratista adelantó la negociación de un predio, sin que advirtiera ni él, ni el Invías lo señalado anteriormente. Si no por el contrario, el Contratista negoció un predio sin el adecuado análisis jurídico, toda vez que dicho predio contenía una ronda de rio que goza de especial protección por parte del Ente Territorial, y que no es susceptible de venta o enajenación. </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</si>
  <si>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</si>
  <si>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</si>
  <si>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</si>
  <si>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</si>
  <si>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</si>
  <si>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 xml:space="preserve">H64R16. Ítem Cuneta de concreto vaciada in situ incluye la conformación de la superficie de apoyo, concreto con resistencia mínima a la compresión de 21 MPa  
El Artículo 671 de las Especificaciones Técnicas de Construcción del INVIAS, define el trabajo de las cunetas revestidas en concreto, el cual consiste en el transporte, suministro, elaboración, manejo, almacenamiento y colocación de los materiales de construcción de cunetas de concreto prefabricadas o fundidas en el lugar. 
</t>
  </si>
  <si>
    <t>Sin embargo, no presenta un informe y ensayos de laboratorio que demuestren el cumplimiento de las especificaciones técnicas de construcción y que se garantice  la calidad de los trabajos ejecutados y la Entidad no presenta estos soportes o requerimiento de los mismos a la interventoría, razón por la cual se mantiene los observado por la CGR.</t>
  </si>
  <si>
    <t>H65R16. Macrotextura y Microtextura del Pavimento en Concreto.
El numeral 500.4.15 del Artículo 500 de las Especificaciones Técnicas de Construcción, Texturizado superficial, establece que además del uso de la tela especificada en el numeral 500.3.5.2, una vez culminadas las operaciones de acabado superficial y antes de que comience a fraguar el concreto.</t>
  </si>
  <si>
    <t>No obstante lo anterior, en visita de inspección realizada a la vía en abril de 2017 por la CGR, el INVIAS y funcionarios de la Gobernación de Amazonas, se observaron losas de pavimento en concreto sin que cumplieran la especificación de texturizado en el acabado de las losas, situación que denota deficiencias en el cumplimiento de las Especificaciones Técnicas de Construcción de INVIAS.</t>
  </si>
  <si>
    <t>H66R16. Demarcación Horizontal.
En el Capítulo 7 Señalización y Control de Tránsito, Artículo 700, Líneas de Demarcación y marcas Viales de las Especificaciones Técnicas de Construcción, en el numeral 700.4.5.3, Consideraciones adicionales, establece que toda demarcación que no resulte satisfactoria para el Interventor en cuanto a acabado, alineamiento longitudinal y reflectividad deberá ser corregida o removida por el Constructor mediante fresado o algún otro procedimiento apropiado.</t>
  </si>
  <si>
    <t>Así las cosas, para la Entidad quedaría subsanado lo informado para las observaciones 89 y 90, con plazo 16 de junio de 2017. Sin embargo, dichas actividades no se han ejecutado y por tanto no se ha subsanado lo observado por la CGR.</t>
  </si>
  <si>
    <t>Situación que se podría configurar en un presunto detrimento en el Patrimonio del Estado en este valor, contraviniendo presuntamente el Decreto citado, el Decreto 111 de 1996, Ley 1687 de 2013 y Art.  91 de la Ley 1474 de 2011, afectando la obtención oportuna de los beneficios esperados del proyecto y la disminución del valor de los recursos en el tiempo. Por lo tanto, se configura una presunta connotación disciplinaria.</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</si>
  <si>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</si>
  <si>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</si>
  <si>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H69R16. Ejecución del Convenio y Cronograma de Obras Contrato derivado 1483 de 2014.
Se suscribe el Convenio 2335 de 2013 el 17 de octubre de 2013, para un plazo de ejecución inicial hasta el 31 de julio de 2014, con el Adicional 2 se prorroga el plazo hasta el 20 de diciembre de 2014, en el Adicional 3 se prorroga el plazo hasta el 30 de junio de 2017.</t>
  </si>
  <si>
    <t>Se observó que no hay obras ejecutadas, se observó instalación del campamento e inicio del refuerzo de las canastillas para una de las pilas, pese a que el último plazo tiene vencimiento en un mes y no se evidencia ningún requerimiento por parte de la Interventoría ni del INVIAS al Departamento ni al Contratista de Obra del Contrato 1483 de 2014 por el incumplimiento de los plazos contractuales.</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</si>
  <si>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</si>
  <si>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</si>
  <si>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</si>
  <si>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 xml:space="preserve">H73R16. Información indicadores de gestión reportada en el informe de seguimiento a indicadores de gestión y aplicativo SIPLAN.
Evaluados los cumplimientos de los indicadores de gestión reportados en el informe de seguimiento a indicadores de gestión vigencia 2016, frente a los de seguimiento al cumplimiento de metas del plan de acción por las dependencias, aplicativo SIPLAN,  se encontraron diferencias en 9 de los 12 (75%), reportados a la CGR.
</t>
  </si>
  <si>
    <t>No confiabilidad de la información registrada en los indicadores de gestión, lo cual genera incertidumbre respecto del cumplimiento reportado por el Instituto en el seguimiento al Plan Estratégico.</t>
  </si>
  <si>
    <t>La Oficina de Control Interno, en relación con el seguimiento al Plan de Mejoramiento, presenta deficiencias en el acompañamiento para la formulación de las metas y/o acciones.</t>
  </si>
  <si>
    <t>No se conoce una designación de supervisión específica para la ejecución del Convenio 1056 de 2016, y que se verifica el cumplimiento del objeto sin que ello implique ejercicio especifico de la supervisión a la que se refiere la citada cláusula del referido Convenio.</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</si>
  <si>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</si>
  <si>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</si>
  <si>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</si>
  <si>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</si>
  <si>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</si>
  <si>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</si>
  <si>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 xml:space="preserve">H83R16. Administrativo Disciplinaria Austeridad en Contratos de Prestación de Servicios
 La Secretaría General del INVIAS no dio cumplimiento a las directrices dictadas  por el Gobierno Nacional en cuanto a racionalizar los gastos de funcionamiento </t>
  </si>
  <si>
    <t>Los compromisos presupuestales por concepto de contratos de prestación de servicios del PSCN en la vigencia 2016 fueron $1.926 millones, es decir, un incremento del 106%, en otra palabras, más del doble.</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</si>
  <si>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</si>
  <si>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</si>
  <si>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</si>
  <si>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</si>
  <si>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</si>
  <si>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</si>
  <si>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La Entidad no ha mitigado el riesgo inherente en este proceso, ya que no ha realizado la causación de los hechos financieros, económicos y sociales en el momento en que surgen los derechos y obligaciones.</t>
  </si>
  <si>
    <t>la Entidad no ha mitigado el riesgo inherente en este proceso, ya que no ha realizado la causación de los hechos financieros, económicos y sociales en el momento en que surgen los derechos y obligaciones.</t>
  </si>
  <si>
    <t>Este hecho no permite tener certeza del saldo a 31 de diciembre de 2016 e incide en las partidas pendientes por depurar en las cuentas Deudores, Gastos e Ingresos y su efecto en el Patrimonio Institucional - Capital Fiscal - Resultados del Ejercicio.</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</si>
  <si>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</si>
  <si>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</si>
  <si>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H100R16. Administrativo - Registro detallado sub cuenta 16750401 Equipo de Transporte Marítimo y Fluvial
La subcuenta (16750401) Equipo de Transporte Marítimo y Fluvial, registra el valor de 5 Ferrys de similares características , por valor individual de $382,5 millones, estos bienes fueron registrados en contabilidad  de Invías el 27 de junio de 2008, transcurridos 9 años, no les ha sido aplicada la depreciación </t>
  </si>
  <si>
    <t>Deficiencias en el registro contable de estos elementos  al desconocer la aplicación de factores como depreciación e inversiones a que deben ser sujetos</t>
  </si>
  <si>
    <t>Hace falta realizar un mayor proceso de depuración que evite la incertidumbre sobre el total de muelles registrados contablemente.</t>
  </si>
  <si>
    <t>En las Notas a los Estados Contables, no se reveló la situación de utilización real y/o riesgos de invasión en algunos predios fiscales o de los BUP ubicados en zonas remanentes y/o zonas de terreno no utilizadas, por lo que éstas no contienen la información básica y adicional necesaria para la adecuada interpretación cuantitativa y cualitativa de la situación financiera, económica y social y no permite conocer en tiempo real el estado y situación  de los bienes del Estado.</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</si>
  <si>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</si>
  <si>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Acciones de mejoramiento planteadas no se elimina la causa que originó el hallazgo, por lo que es reiterativa la comunicación por parte de la Contraloría.</t>
  </si>
  <si>
    <t>Debilidades en la articulación oportuna entre las diferentes áreas responsables de llevar acabo las acciones de mejoramiento</t>
  </si>
  <si>
    <t>Las actividades no eliminan la causa de los mismos y algunas se orientan a la realización de reuniones de las áreas, culminando con la elaboración de un acta, o emisión de una comunicación u oficio a otras dependencias o a otros organismos</t>
  </si>
  <si>
    <t>Falencias en la programación presupuestal de los ingresos del Instituto al no incorporar los elementos que devienen en la vigencia, lo que incide directamente en la apropiación de presupuesto; al no programar todos los recursos que se pudieron solicitar para una mayor ejecución en la Inversión de la Entidad.</t>
  </si>
  <si>
    <t xml:space="preserve">H112R16. Planeación Vigencias Futuras.
El Invías no hizo uso de la totalidad de las Vigencias Futuras solicitadas y autorizadas para la vigencia 2016. Así fue como para el 2016 de las Vigencias Futuras por $1.981.708 millones, se comprometieron vigencias por $1.626.247 millones, resultando recursos no utilizados por este concepto por valor de $355.461 millones, equivalentes al 17.93%, debido a falencias en la programación del presupuesto con recursos de vigencias futuras.
</t>
  </si>
  <si>
    <t>Debilidades en la justificación, necesidad, planeación, constitución y autorización de las vigencias futuras, hecho que afecta la proyección de utilización de los recursos y la programación, aprobación y ejecución presupuestal de la Entidad.</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</si>
  <si>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</si>
  <si>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</si>
  <si>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</si>
  <si>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</si>
  <si>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</si>
  <si>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Los equipos  no se encuentran registrados en la contabilidad de Invías por tanto no están claramente reconocidos como propiedad del Instituto , lo anterior por falta de seguimiento y control de los bienes de la Entidad.</t>
  </si>
  <si>
    <t>Se establece una subutilización de la capacidad instalada.</t>
  </si>
  <si>
    <t>Deficiencias en el control de los elementos custodiados y administrados por la Subdirección marítima y Fluvial  demostrando falta de control de las inversiones que generarían una mayor capacidad del bien y un mayor valor del bien.</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</si>
  <si>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</si>
  <si>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</si>
  <si>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</si>
  <si>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</si>
  <si>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</si>
  <si>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</si>
  <si>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</si>
  <si>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H1R16</t>
  </si>
  <si>
    <t>H2R16</t>
  </si>
  <si>
    <t>H3R16</t>
  </si>
  <si>
    <t>H4R16</t>
  </si>
  <si>
    <t>H5R16</t>
  </si>
  <si>
    <t>H6R16</t>
  </si>
  <si>
    <t>H7R16</t>
  </si>
  <si>
    <t>H8R16</t>
  </si>
  <si>
    <t>H9R16</t>
  </si>
  <si>
    <t>H10R16</t>
  </si>
  <si>
    <t>H11R16</t>
  </si>
  <si>
    <t>H12R16</t>
  </si>
  <si>
    <t>H13R16</t>
  </si>
  <si>
    <t>H14R16</t>
  </si>
  <si>
    <t>H15R16</t>
  </si>
  <si>
    <t>H16R16</t>
  </si>
  <si>
    <t>H17R16</t>
  </si>
  <si>
    <t>H18R16</t>
  </si>
  <si>
    <t>H19R16</t>
  </si>
  <si>
    <t>H20R16</t>
  </si>
  <si>
    <t>H21R16</t>
  </si>
  <si>
    <t>H22R16</t>
  </si>
  <si>
    <t>H23R16</t>
  </si>
  <si>
    <t>H24R16</t>
  </si>
  <si>
    <t>H25R16</t>
  </si>
  <si>
    <t>H26R16</t>
  </si>
  <si>
    <t>H27R16</t>
  </si>
  <si>
    <t>H28R16</t>
  </si>
  <si>
    <t>H29R16</t>
  </si>
  <si>
    <t>H30R16</t>
  </si>
  <si>
    <t>H31R16</t>
  </si>
  <si>
    <t>H32R16</t>
  </si>
  <si>
    <t>H33R16</t>
  </si>
  <si>
    <t>H34R16</t>
  </si>
  <si>
    <t>H35R16</t>
  </si>
  <si>
    <t>H36R16</t>
  </si>
  <si>
    <t>H37R16</t>
  </si>
  <si>
    <t>H38R16</t>
  </si>
  <si>
    <t>H39R16</t>
  </si>
  <si>
    <t>H40R16</t>
  </si>
  <si>
    <t>H41R16</t>
  </si>
  <si>
    <t>H42R16</t>
  </si>
  <si>
    <t>H43R16</t>
  </si>
  <si>
    <t>H44R16</t>
  </si>
  <si>
    <t>H45R16</t>
  </si>
  <si>
    <t>H46R16</t>
  </si>
  <si>
    <t>H47R16</t>
  </si>
  <si>
    <t>H48R16</t>
  </si>
  <si>
    <t>H49R16</t>
  </si>
  <si>
    <t>H50R16</t>
  </si>
  <si>
    <t>H51R16</t>
  </si>
  <si>
    <t>H52R16</t>
  </si>
  <si>
    <t>H53R16</t>
  </si>
  <si>
    <t>H54R16</t>
  </si>
  <si>
    <t>H55R16</t>
  </si>
  <si>
    <t>H56R16</t>
  </si>
  <si>
    <t>H57R16</t>
  </si>
  <si>
    <t>H58R16</t>
  </si>
  <si>
    <t>H59R16</t>
  </si>
  <si>
    <t>H60R16</t>
  </si>
  <si>
    <t>H61R16</t>
  </si>
  <si>
    <t>H62R16</t>
  </si>
  <si>
    <t>H63R16</t>
  </si>
  <si>
    <t>H64R16</t>
  </si>
  <si>
    <t>H65R16</t>
  </si>
  <si>
    <t>H66R16</t>
  </si>
  <si>
    <t>H67R16</t>
  </si>
  <si>
    <t>H68R16</t>
  </si>
  <si>
    <t>H69R16</t>
  </si>
  <si>
    <t>H70R16</t>
  </si>
  <si>
    <t>H71R16</t>
  </si>
  <si>
    <t>H72R16</t>
  </si>
  <si>
    <t>H73R16</t>
  </si>
  <si>
    <t>H74R16</t>
  </si>
  <si>
    <t>H75R16</t>
  </si>
  <si>
    <t>H76R16</t>
  </si>
  <si>
    <t>H77R16</t>
  </si>
  <si>
    <t>H78R16</t>
  </si>
  <si>
    <t>H79R16</t>
  </si>
  <si>
    <t>H80R16</t>
  </si>
  <si>
    <t>H81R16</t>
  </si>
  <si>
    <t>H82R16</t>
  </si>
  <si>
    <t>H83R16</t>
  </si>
  <si>
    <t>H84R16</t>
  </si>
  <si>
    <t>H85R16</t>
  </si>
  <si>
    <t>H86R16</t>
  </si>
  <si>
    <t>H87R16</t>
  </si>
  <si>
    <t>H88R16</t>
  </si>
  <si>
    <t>H89R16</t>
  </si>
  <si>
    <t>H90R16</t>
  </si>
  <si>
    <t>H91R16</t>
  </si>
  <si>
    <t>H92R16</t>
  </si>
  <si>
    <t>H93R16</t>
  </si>
  <si>
    <t>H94R16</t>
  </si>
  <si>
    <t>H95R16</t>
  </si>
  <si>
    <t>H96R16</t>
  </si>
  <si>
    <t>H97R16</t>
  </si>
  <si>
    <t>H98R16</t>
  </si>
  <si>
    <t>H99R16</t>
  </si>
  <si>
    <t>H100R16</t>
  </si>
  <si>
    <t>H101R16</t>
  </si>
  <si>
    <t>H102R16</t>
  </si>
  <si>
    <t>H103R16</t>
  </si>
  <si>
    <t>H104R16</t>
  </si>
  <si>
    <t>H105R16</t>
  </si>
  <si>
    <t>H106R16</t>
  </si>
  <si>
    <t>H107R16</t>
  </si>
  <si>
    <t>H108R16</t>
  </si>
  <si>
    <t>H109R16</t>
  </si>
  <si>
    <t>H110R16</t>
  </si>
  <si>
    <t>H111R16</t>
  </si>
  <si>
    <t>H112R16</t>
  </si>
  <si>
    <t>H113R16</t>
  </si>
  <si>
    <t>H114R16</t>
  </si>
  <si>
    <t>H115R16</t>
  </si>
  <si>
    <t>H116R16</t>
  </si>
  <si>
    <t>H117R16</t>
  </si>
  <si>
    <t>H118R16</t>
  </si>
  <si>
    <t>H119R16</t>
  </si>
  <si>
    <t>H120R16</t>
  </si>
  <si>
    <t>H121R16</t>
  </si>
  <si>
    <t>H122R16</t>
  </si>
  <si>
    <t>H123R16</t>
  </si>
  <si>
    <t>H124R16</t>
  </si>
  <si>
    <t>H125R16</t>
  </si>
  <si>
    <t xml:space="preserve">12. Descripción hallazgo </t>
  </si>
  <si>
    <t xml:space="preserve"> 24. Actividades / Descripción</t>
  </si>
  <si>
    <t>Área Responsable</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</si>
  <si>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</si>
  <si>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</si>
  <si>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</si>
  <si>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</si>
  <si>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</si>
  <si>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</si>
  <si>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 xml:space="preserve">H9ECP. Ejecución del Contrato de Obra 654 de 2014.  
Atraso en la ejecución del Proyecto “Mejoramiento y Construcción de la Vía Espriella - Rio Mataje Departamento de Nariño”, previsto para ejecutarse a través del Contrato de Obra 654 de 2014, al respecto, la interventoría en su informe 86 de julio de 2016, correspondiente a la semana del 25 al 31de julio de 2016, informó que el contrato presenta un atraso del 5.29%, en relación con lo programado que fue de 32.7% y se solicita plan de contingencia para mejorar rendimientos en los diferentes frentes de obra.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</si>
  <si>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</si>
  <si>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 xml:space="preserve">H17ECP.  Contrato de Interventoría 1595 de 2014. Capacidad instalada.
b) Se encuentra que la capacidad instalada de la interventoría presuntamente resulta desbordada frente a un contrato de obra cuya ejecución física es mínima. La interventoría viene funcionando con una capacidad instalada inclusive mayor a la máxima contratada (personal adicional, equipos de topografía y vehículos añadidos) aun cuando el contrato de obra se ha desarrollado mínimamente. Además, a Octubre de 2016 está prácticamente paralizado  como se observó en la visita practicada por la Comisión.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</si>
  <si>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</si>
  <si>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</si>
  <si>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H21ECP. Cronograma de adquisición predial, Contrato de Obra 1787 de 2014. 
Se determinó que no se requirió al contratista para la presentación del cronograma de adquisición predial en consonancia con lo indicado en el Anexo Predial.
</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</si>
  <si>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</si>
  <si>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</si>
  <si>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</si>
  <si>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H4R15. Calidad de obras objeto del Contrato 581 de 2012. 
Se comprobó que transcurridos cuatro (04) meses  de terminado el plazo de ejecución del contrato, esto es el día 15 de diciembre de 2015, existían manifestaciones o defectos de las obras, entre ellas se evidencia que: en algunos de los taludes ubicados en las abscisas: K 99+300 M D, K 98 +540 M D,  K97 +250 MD,  K97+510 MD, cuentan con defectos o pérdida de la protección a efectos erosivos en un porcentaje  mayor al 60%.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</si>
  <si>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</si>
  <si>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</si>
  <si>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Realizar reunión con las unidades ejecutoras para la programación, planeación y efectiva ejecución de las vigencias futuras.</t>
  </si>
  <si>
    <t>Realizar reunión con las unidades ejecutoras para la programación, planeación y efectiva ejecución correspondiente a los proyectos y cancelación de saldos presupuestales.</t>
  </si>
  <si>
    <t xml:space="preserve">Entregar un reporte en donde se verifique que todas las unidades ejecutoras tienen en cuenta las exigencias señaladas en el Manual de Contratación en lo referente a estudios previos y soportes del proceso pre-contractual.
</t>
  </si>
  <si>
    <t>Se entregara un reporte trimestral.</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</si>
  <si>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</si>
  <si>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</si>
  <si>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</si>
  <si>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</si>
  <si>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</si>
  <si>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</si>
  <si>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Entregar un reporte en donde se verifique el avance en la actualización del registro de los bienes férreos.</t>
  </si>
  <si>
    <t>Reporte en donde se verifique el control de proyectos por parte de los supervisores a través del aplicativo CIFRA.</t>
  </si>
  <si>
    <t>Reporte trimestral del seguimiento al aplicativo</t>
  </si>
  <si>
    <t>Solicitar informe  a la interventoría por presuntas  irregularidades en el pago de los servicios de interventoría, en virtud del contrato 4149 del 30 de diciembre 2013.</t>
  </si>
  <si>
    <t>Informe de interventoría donde se incluyan los soportes relacionados con la denuncia.</t>
  </si>
  <si>
    <t>Reporte de cumplimiento en el cual se verifique la aplicación de la última plantilla de pliegos de condiciones para interventoría, específicamente en lo relacionado con factor  honorarios que incluye el factor multiplicador.</t>
  </si>
  <si>
    <t>Reporte trimestral del seguimiento a la plantilla.</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</si>
  <si>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</si>
  <si>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Los supervisores no presentan informes mensuales que reflejen el resultado del ejercicio de sus funciones.</t>
  </si>
  <si>
    <t>Allegar  acta de reunión del comité formalizada dentro del sistema de calidad de Invías</t>
  </si>
  <si>
    <t xml:space="preserve">Se entrega el formato de acta formalizada. </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</si>
  <si>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</si>
  <si>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</si>
  <si>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Entrega de Informe de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</si>
  <si>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</si>
  <si>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</si>
  <si>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Realizar reportes.</t>
  </si>
  <si>
    <t>Reporte de aplicación.</t>
  </si>
  <si>
    <t>Elaborar reporte trimestral de seguimiento sobre las adiciones efectuadas.</t>
  </si>
  <si>
    <t xml:space="preserve">Entrega reportes trimestrales.
</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</si>
  <si>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</si>
  <si>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</si>
  <si>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</si>
  <si>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</si>
  <si>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que lo pagado de más en el Acta N° 10 en relación al ítem defensa metálica, se descontó en el Acta de Recibo Parcial N° 12.
</t>
  </si>
  <si>
    <t>Presentar informe con las Actas de obra N° 10 y 12.</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</si>
  <si>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</si>
  <si>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</si>
  <si>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</si>
  <si>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</si>
  <si>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</si>
  <si>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mediante informe y registro fotográfico la corrección de la obras observadas por la contraloría.</t>
  </si>
  <si>
    <t>Presentar informe de la interventoría de la corrección de las obras.</t>
  </si>
  <si>
    <t xml:space="preserve">Realizar señalización respecto a la restricción vehicular en el deprimido del puente Base Militar y Tres Chorros. </t>
  </si>
  <si>
    <t>Solicitar a la Dirección Territorial del Valle la instalación de la señal restrictiva en los respectivos deprimidos.</t>
  </si>
  <si>
    <t>Reporte fotográfico.</t>
  </si>
  <si>
    <t>Evidenciar mediante informe y registro fotográfico el cumplimiento de las obligaciones ambientales.</t>
  </si>
  <si>
    <t>Presentar informe final de la interventoría que sustente el cumplimiento respecto a las observaciones realizaciones por la contraloría.</t>
  </si>
  <si>
    <t>Evidenciar mediante informe y registro fotográfico la limpieza del sitio de los trabajos en el sector Viaducto la Víbora.</t>
  </si>
  <si>
    <t>Presentar informe de la interventoría de la limpieza del sitio de trabajo identificado por la contraloría.</t>
  </si>
  <si>
    <t>Evidenciar mediante informe y registro fotográfico la terminación de la obras observadas por la contraloría.</t>
  </si>
  <si>
    <t>Presentar informe de la interventoría de la terminación de las obras.</t>
  </si>
  <si>
    <t>Reemplazar la señal vertical en K50+110.</t>
  </si>
  <si>
    <t>Instalación de la señal.</t>
  </si>
  <si>
    <t>Registro fotográfico</t>
  </si>
  <si>
    <t>Evidenciar mediante informe y registro fotográfico la corrección de la obras observadas por la contraloría en el sector PR51+000.</t>
  </si>
  <si>
    <t>Evidenciar mediante informe y registro fotográfico el cumplimiento de la señalización, iluminación y sistematización.</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</si>
  <si>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</si>
  <si>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</si>
  <si>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</si>
  <si>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</si>
  <si>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GGP </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</si>
  <si>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</si>
  <si>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</si>
  <si>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</si>
  <si>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</si>
  <si>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</si>
  <si>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</si>
  <si>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</si>
  <si>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</si>
  <si>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</si>
  <si>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</si>
  <si>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</si>
  <si>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Evidenciar el mantenimiento de la ALO tramo sur, hasta tanto se entregue al distrito o a la ANI.</t>
  </si>
  <si>
    <t>Mantenimiento de la ALO tramo sur.</t>
  </si>
  <si>
    <t>Reporte con registro fotográfico.</t>
  </si>
  <si>
    <t>GGP - DT CUNDINAMARCA</t>
  </si>
  <si>
    <t>1. Informe y registro fotográfico.
2. Acta de liquidación.</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</si>
  <si>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</si>
  <si>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</si>
  <si>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</si>
  <si>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Remitir Acta de Entrega y Recibo Definitivo, al igual que el Acta de Liquidación.</t>
  </si>
  <si>
    <t>Liquidación del convenio.</t>
  </si>
  <si>
    <t>1. Acta de Entrega y Recibo Definitivo.
2. Acta de Liquidación.</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</si>
  <si>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</si>
  <si>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</si>
  <si>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</si>
  <si>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</si>
  <si>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</si>
  <si>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H21R14. Cálculo de ajustes. 
Acción 2.</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</si>
  <si>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</si>
  <si>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</si>
  <si>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</si>
  <si>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</si>
  <si>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</si>
  <si>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</si>
  <si>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</si>
  <si>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</si>
  <si>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</si>
  <si>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</si>
  <si>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</si>
  <si>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</si>
  <si>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</si>
  <si>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</si>
  <si>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</si>
  <si>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</si>
  <si>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</si>
  <si>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</si>
  <si>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</si>
  <si>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</si>
  <si>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</si>
  <si>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</si>
  <si>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</si>
  <si>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</si>
  <si>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</si>
  <si>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</si>
  <si>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</si>
  <si>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</si>
  <si>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</si>
  <si>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</si>
  <si>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</si>
  <si>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</si>
  <si>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</si>
  <si>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</si>
  <si>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</si>
  <si>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</si>
  <si>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</si>
  <si>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</si>
  <si>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</si>
  <si>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</si>
  <si>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</si>
  <si>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</si>
  <si>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</si>
  <si>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</si>
  <si>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</si>
  <si>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</si>
  <si>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</si>
  <si>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</si>
  <si>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</si>
  <si>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</si>
  <si>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</si>
  <si>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</si>
  <si>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Verificar la coincidencia de la información reportada en los aplicativos SEPRO y SIPLAN.</t>
  </si>
  <si>
    <t>Verificar la coincidencia de la información reportada en el Plan Estratégico Institucional y el SIPLAN.</t>
  </si>
  <si>
    <t>Hoja de vida de Indicadores</t>
  </si>
  <si>
    <t>1. Impartir lineamientos.
2. Seguimiento trimestral de la información de los aplicativos.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</si>
  <si>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</si>
  <si>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</si>
  <si>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</si>
  <si>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 xml:space="preserve">Evidenciar que el Convenio 2664-13 no requería Conpes. </t>
  </si>
  <si>
    <t xml:space="preserve">Justificar las razones por las cuales el Convenio 2664-13 no requería Conpes. </t>
  </si>
  <si>
    <t xml:space="preserve">H2ECP. Fuente de los recursos aportados por Invías Convenio 2664-13.
El Convenio 2664-13 fue firmado el 25/10/2013 con la Gobernación de Arauca, finalizó el 31 de julio de 2014 .  El Invías aportó  recursos por $5.000 millones para ejecutar el referido convenio, sin embargo,  no se suscribió con fundamento en documento Conpes que soporte el Contrato Plan Arauca. </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</si>
  <si>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</si>
  <si>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H4ECP. Rendimientos financieros, Convenios 3158-13, 2879-13, 2664-13 y 2963-13.
De acuerdo con la información reportada por Invías con oficio SRT 49134 del 7 de octubre de 2016, DG54672 rad 9/11/16 mediante la cual dio respuesta a las observaciones comunicadas por la CGR, se observó diferencias de $808.0 millones en los rendimientos financieros que han generado las cuentas aperturadas.</t>
  </si>
  <si>
    <t>Lo identificado refleja riesgos en la aplicación efectiva de los controles por parte del Invías (existen diferencias de información en los reportes correspondientes).</t>
  </si>
  <si>
    <t>OCI</t>
  </si>
  <si>
    <t>H75R16. Seguimiento al Plan de Mejoramiento Institucional.
Revisadas y analizadas las acciones propuestas en el Plan de Mejoramiento, presentado por el Instituto Nacional de Vías – Invías, se determinó que algunas de las acciones propuestas si bien están orientadas a corregir puntualmente la situación detectada.</t>
  </si>
  <si>
    <t>Verificar los respectivos soportes remitidos por las dependencias para subsanar cada uno de los hallazgos observados por la contraloría.</t>
  </si>
  <si>
    <t>1. Verificar los respectivos soportes, en campo y/o aplicativos.                                          
2. Realizar papel de trabajo con su respectivo soporte.</t>
  </si>
  <si>
    <t>Plan de mejoramiento evaluado</t>
  </si>
  <si>
    <t xml:space="preserve">H108R16. Efectividad de las Acciones de Mejoramiento.
A 31 de diciembre de 2016 las siguientes 31 actividades y acciones que no fueron efectivas, afectan la razonabilidad de los Estados Contables a 31 de diciembre de 2016. 
</t>
  </si>
  <si>
    <t xml:space="preserve">Realizar seguimiento al cumplimiento de las acciones de mejora de las 31 acciones no efectivas.      </t>
  </si>
  <si>
    <t>Implementar mesas de trabajo de seguimiento con las diferentes dependencias involucradas y el Grupo Contabilidad.</t>
  </si>
  <si>
    <t xml:space="preserve">Realizar seguimiento al cumplimiento de las acciones de mejora de las cinco acciones no efectivas.      </t>
  </si>
  <si>
    <t xml:space="preserve">H109R16. Acciones de Mejoramiento en ejecución.
A 31 de diciembre de 2016 las siguientes cinco acciones de mejoramiento no fueron ejecutadas, debido a que se replanteó para el año 2017, la fecha establecida inicialmente para el año 2016: H119R14, H123R14, H127R14, H163R14 y H176R14. </t>
  </si>
  <si>
    <t>H110R16. Plan de Mejoramiento acciones presupuestales.
La Entidad planteó una acción de mejora por cada uno de los hallazgos establecidos, de las ocho acciones de mejora con vencimiento en la vigencia 2016, se cumplieron las actividades propuestas, no obstante, estas soluciones no son efectivas.</t>
  </si>
  <si>
    <t>Establecer acciones de mejora que conlleven a subsanar los hallazgos establecidos por la contraloría.</t>
  </si>
  <si>
    <t>Ajustar las acciones de mejora de los respectivos hallazgos observados de la contraloría con el fin de subsanar los mismos.</t>
  </si>
  <si>
    <t>Plan de mejoramiento aprobado</t>
  </si>
  <si>
    <t>Llevar a cabo mesas de trabajo con las dependencias involucradas con el fin de subsanar hallazgos.</t>
  </si>
  <si>
    <t>Acta y plan de mejoramiento</t>
  </si>
  <si>
    <t>H184R14. Cumplimiento plan de mejoramiento.
Revisadas y analizadas las acciones propuestas en el Plan de Mejoramiento, suscrito entre el INVÍAS, se determinó que algunas de las acciones propuestas por los responsables, no se formulan de manera adecuada, por cuanto no permiten corregir las desviaciones o causas que generaron los hallazgos.
Acción 1.</t>
  </si>
  <si>
    <t>H184R14. Cumplimiento plan de mejoramiento. 
Acción 2.</t>
  </si>
  <si>
    <t>Realizar reporte de mesas de trabajo para la evaluación de la efectividad acciones de mejora concertadas.</t>
  </si>
  <si>
    <t>H82R15. Justificación de la Calificación. Control Interno Contable.
En la estructura del formulario cada actividad y etapa del proceso, así como otros elementos o acciones de control, se evalúan a través de preguntas que deben ser debidamente calificadas con la posibilidad de ser justificada, para lo cual se dispuso en el formulario de la columna “OBSERVACIONES”. En esta parte, se podrá indicar o describir los criterios aplicados para efectos de asignar la referida calificación, que en su consolidado arrojó una calificación del sistema 4.44.
No obstante, que las 62 preguntas están calificadas, se observa que en su mayoría fueron calificadas con 5 (Se cumple plenamente), 4 (Se cumple en alto grado) y 3 (Se cumple aceptablemente).</t>
  </si>
  <si>
    <t>Matriz de evaluación</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</si>
  <si>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</si>
  <si>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</si>
  <si>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</si>
  <si>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</si>
  <si>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</si>
  <si>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</si>
  <si>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</si>
  <si>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</si>
  <si>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</si>
  <si>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</si>
  <si>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</si>
  <si>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</si>
  <si>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</si>
  <si>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</si>
  <si>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</si>
  <si>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</si>
  <si>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</si>
  <si>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</si>
  <si>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SA-SMA</t>
  </si>
  <si>
    <t>Oficios proyectados (uno por Dirección Territorial)</t>
  </si>
  <si>
    <t>1. Buscar herramientas e instrumentos para la implementación de un aplicativo a nivel institucional.
2. Actualizar periódicamente el aplicativo.</t>
  </si>
  <si>
    <t>Establecer el procedimiento para el traslado de bienes fiscales a bienes de uso público.</t>
  </si>
  <si>
    <t>Elaborar y presentar el procedimiento.</t>
  </si>
  <si>
    <t>Procedimiento implementado</t>
  </si>
  <si>
    <t>H117R14. Procedimiento para el traslado de bienes fiscales a bienes de uso público.
El Invías no cuenta con un procedimiento debidamente adoptado, que contenga las actividades que deben seguirse para el traslado de bienes fiscales a bienes de uso público.</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</si>
  <si>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</si>
  <si>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</si>
  <si>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 xml:space="preserve">
Depurar e identificar los predios transferidos por el Fondo de Inmuebles Nacionales. 
</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</si>
  <si>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</si>
  <si>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</si>
  <si>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 xml:space="preserve">1. Gestionar la compra de  los registros alfanuméricos 1 y 2 ante el IGAC, para revisión de la base de datos de bienes fiscales.
2. Gestionar oficios para correcciones de inconsistencias detectadas cuando así se requiera.
     </t>
  </si>
  <si>
    <t>Deficiencias de comunicación y colaboración entre dichas entidades.</t>
  </si>
  <si>
    <t>Remitir memorando circular informando las fechas oportunas de legalización de cajas menores para el cierre de la vigencia, con copia para la Oficina de Control Interno.</t>
  </si>
  <si>
    <t>Memorando circular remitido</t>
  </si>
  <si>
    <t>Remitir memorando al Grupo de Control Interno Disciplinario informando los responsables de la caja menor de las Direcciones Territoriales que no efectúen las legalizaciones en los términos establecidos.</t>
  </si>
  <si>
    <t>Memorando remitido</t>
  </si>
  <si>
    <t>H159R14. Legalización de caja menor.
De acuerdo con el Decreto 2768 de 2012 las cajas menores deben ser legalizadas definitivamente antes del 29 de diciembre. En el Instituto Nacional de Vías al 31 de diciembre de 2014 no se había legalizado la caja menor de la Dirección Territorial de Casanare.
Acción 1.</t>
  </si>
  <si>
    <t>H159R14. Legalización de caja menor.
Acción 2.</t>
  </si>
  <si>
    <t>Debilidades de controles.</t>
  </si>
  <si>
    <t xml:space="preserve">Remitir a través de memorando  los avalúos comerciales de los bienes fiscales que de acuerdo con el presupuesto se realicen, al Grupo de Contabilidad para su registro.                         </t>
  </si>
  <si>
    <t>Reporte cuatrimestral de avalúos realizados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</si>
  <si>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</si>
  <si>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</si>
  <si>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</si>
  <si>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</si>
  <si>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</si>
  <si>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</si>
  <si>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Gestionar la actualización de los predios localizados en los terminales marítimos en los Distritos Especiales de Cartagena, Barranquilla y Santa Marta. </t>
  </si>
  <si>
    <t>Oficiar al IGAC para determinar la actualización del nombre del titular de los bienes del Invías localizados en los terminales en los Distritos Especiales de Cartagena y Santa Marta.</t>
  </si>
  <si>
    <t>Oficios remitidos</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</si>
  <si>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</si>
  <si>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</si>
  <si>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</si>
  <si>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</si>
  <si>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Continuar con la gestión para que las Direcciones Territoriales logren el pago del 100% de los recursos asignados para IPU , contribuciones y otras tasas sobre los bienes inmuebles a cargo del Invías, depurando e identificando los bienes inmuebles fiscales.</t>
  </si>
  <si>
    <t xml:space="preserve">
Depuración, identificación y conciliación con las Direcciones Territoriales.</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</si>
  <si>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</si>
  <si>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</si>
  <si>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Continuar con el seguimiento a las Direcciones Territoriales para que apliquen el procedimiento en el pago del impuesto predial unificado y la contribución por valorización y a quienes tienen la delegación establecida mediante la Resolución N° 3015 del 04/06/2014, gestionando los recursos necesarios para el pago oportuno.</t>
  </si>
  <si>
    <t>1. Remitir a través de memorando a los Directores Territoriales el procedimiento de pago de impuesto predial.
2. Solicitar los recursos a la Oficina Asesora de Planeación.</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</si>
  <si>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</si>
  <si>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</si>
  <si>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</si>
  <si>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</si>
  <si>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Proyectar el plan de ingresos provenientes de peajes con los reportes a cargo del Invías y la Información recibida de la ANI. </t>
  </si>
  <si>
    <t>1. Oficio y respuesta de la ANI.
2. Proyección de presupuesto.</t>
  </si>
  <si>
    <t xml:space="preserve">Incluir en los pliegos de condiciones de los nuevos procesos contractuales de Consultoría a ser publicados, un plazo de 15 días para aprobación de Hojas de Vida. </t>
  </si>
  <si>
    <t>Pliegos de contratos de consultoría ajustados</t>
  </si>
  <si>
    <t>Dar cumplimiento a los dispuesto por la Contaduría General de la Nación en todo lo relacionado con la cuenta 5815 Ajuste a ejercicios anteriores. Sobre el particular, solicitar concepto a la Contaduría General de la Nación respecto a la utilización de los registros de la legalización de los recursos entregados en administración a las entidades territoriales en vigencias posteriores a su desembolso en las cuentas del grupo 5815 Otros gastos- Ajuste de ejercicios Anteriores.</t>
  </si>
  <si>
    <t>Solicitar concepto sobre el registro como gastos de vigencias anteriores y legalización de reembolsos a las entidades territoriales, a la Contaduría General de la Nación y si es procedente reclasificar los gastos.</t>
  </si>
  <si>
    <t>SF</t>
  </si>
  <si>
    <t xml:space="preserve">Conciliar con el Grupo Ingresos.
</t>
  </si>
  <si>
    <t>Conciliar reporte de ingresos con los registros contables.</t>
  </si>
  <si>
    <t>Continuar con la depuración de las partidas pendientes, dando prioridad a las partidas más antiguas.</t>
  </si>
  <si>
    <t xml:space="preserve">1. Requerir a las entidades bancarias y a las Unidades Ejecutoras los soportes necesarios para determinar los terceros y los conceptos  de partidas pendientes. 
2.Remitir al Grupo de Contabilidad los informes con documentos soporte de las partidas identificadas para su registro y depuración de las conciliaciones bancarias.
.
</t>
  </si>
  <si>
    <t>H92R16. Otros Gastos - Ajuste de Ejercicios Anteriores.
Durante el año 2016 el Invías registró en la cuenta (5815) Otros Gastos - Ajustes de ejercicios anteriores por $1.134.083 millones que corresponden al movimiento débito y crédito de los Gastos de Administración, Gastos de Operación de los recursos entregados en administración a través de convenios interadministrativos o anticipos para contratos, los cuales en el momento de su ocurrencia se registra el derecho que tiene el Invías sobre los recursos desembolsados mientras se legalizan, Transferencias y Otros Gastos no causados en periodos anteriores.</t>
  </si>
  <si>
    <t xml:space="preserve">H93R16. Otros Ingresos - Ajuste de Ejercicios Anteriores.
Durante el año 2016 el Invías registró en la cuenta (4815) Otros Ingresos - Ajustes de ejercicios anteriores por $13.332 millones que corresponden al movimiento débito y crédito de la subcuenta Otros ingresos no causados en periodos anteriores, que corresponden a los ingresos del último trimestre de 2015 por concepto de peajes y arrendamientos del contrato CISA por valor de $14.949 millones, entre otros
</t>
  </si>
  <si>
    <t xml:space="preserve">H94R16. Partidas pendientes por depurar en Conciliaciones Bancarias.
La cuenta (1110) Depósito en Instituciones Financieras por $41.475 millones a 31 de diciembre de 2016, no es razonable debido a las siguientes situaciones que generan incertidumbre en cuantía indeterminada: Diferencia en el saldo en Bancos de $8.284 millones entre el saldo del Balance General a 31 de diciembre de 2016 y la información enviada con oficio OCI-75591 (punto 1) del 13 de marzo de 2017.
</t>
  </si>
  <si>
    <t>Conciliar con la Subdirección Administrativa y la Subdirección Marítima y Fluvial.</t>
  </si>
  <si>
    <t>Conciliar entre el Grupo de Contabilidad y la Subdirección Administrativa (Bienes fiscales).</t>
  </si>
  <si>
    <t>1. Remitir mensualmente memorando al Grupo de Contabilidad para conciliar la información relacionada con los bienes fiscales de propiedad del Invías (SA).
2. Cruce de información (SF).</t>
  </si>
  <si>
    <t>Reporte de conciliación.</t>
  </si>
  <si>
    <t>Reporte de conciliación</t>
  </si>
  <si>
    <t>1. Conciliación.
2. Registro contable con sus respectivos soportes.</t>
  </si>
  <si>
    <t>Deficiencias en el control de los bienes que se recibieron del Ministerio de Transporte.</t>
  </si>
  <si>
    <t xml:space="preserve">
Conciliar la información de los registros contables de la subcuenta 16750401 Equipo de Transporte Marítimo y Fluvial, entre la unidad ejecutora y el Grupo de Contabilidad.</t>
  </si>
  <si>
    <t>1. Solicitar a las unidades ejecutoras la relación y/o base de datos de los predios (Vial, Férreo y Portuario) y verificar si realmente corresponde al número de predios o al número de registros relacionados con la adquisición de predios; si es del caso enviar las escrituras correspondientes.  
2. Solicitar a la Subdirección de Medio Ambiente la aclaración sobre los predios.</t>
  </si>
  <si>
    <t>Análisis de documentos soportes y registro.</t>
  </si>
  <si>
    <t>Reporte semestral</t>
  </si>
  <si>
    <t>1. Memorando a las diferentes dependencias.
2. Registro con su respectivo análisis y soportes.</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</si>
  <si>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</si>
  <si>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</si>
  <si>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</si>
  <si>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</si>
  <si>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</si>
  <si>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</si>
  <si>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</si>
  <si>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</si>
  <si>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</si>
  <si>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</si>
  <si>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</si>
  <si>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</si>
  <si>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</si>
  <si>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</si>
  <si>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1.</t>
  </si>
  <si>
    <t>Conciliar con la áreas involucradas.</t>
  </si>
  <si>
    <t>Registro contable.</t>
  </si>
  <si>
    <t>Registro contable</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</si>
  <si>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</si>
  <si>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</si>
  <si>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 xml:space="preserve">1. Conciliar los predios identificados con los reportados por la Subdirección Administrativa.
2. Registro contable con su debido soporte.
</t>
  </si>
  <si>
    <t>Reporte trimestral del envío de la información</t>
  </si>
  <si>
    <t>H176R14. Actualización de bienes inmuebles.
La cuenta 1999 Valorización presenta subestimación, debido a la falta de actualización del avalúo de bienes inmuebles propiedad del instituto.
Acción 1.</t>
  </si>
  <si>
    <t>H176R14. Actualización de bienes inmuebles.
La cuenta 1999 Valorización presenta subestimación, debido a la falta de actualización del avalúo de bienes inmuebles propiedad del instituto.
Acción 2.</t>
  </si>
  <si>
    <t>Conciliar la información recibida  de la Subdirección Administrativa con los registros contables y efectuar los ajustes que se determinen si fuere pertinente.</t>
  </si>
  <si>
    <t>H151R14. Desagregación ingresos presupuestales.
Los ingresos corrientes asignados al instituto por $480.064.7 millones, se incorporaron  para la ejecución presupuestal a través del SIIF, sin la desagregación de los rubros  señalada en el acuerdo 001 del 2 de enero de 2014.
La entidad manifiesta que sí se desagrega con el detalle del acuerdo de incorporación, sin embargo, en el reporte de aforo inicial no se evidencia esta situación.</t>
  </si>
  <si>
    <t>Debilidades en el registro adecuado de los ingresos.</t>
  </si>
  <si>
    <t>Evidenciar que en el aplicativo SIIF Nación el catalogo de ingresos es de forma general para todas la entidades y no particularmente para el INVIAS, en lo relacionado con ingresos de peajes y seguridad vial.</t>
  </si>
  <si>
    <t xml:space="preserve">Reporte de desagregación. </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</si>
  <si>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</si>
  <si>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</si>
  <si>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</si>
  <si>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</si>
  <si>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</si>
  <si>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</si>
  <si>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</si>
  <si>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</si>
  <si>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</si>
  <si>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</si>
  <si>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 xml:space="preserve">
Evidenciar que la cuenta de anticipos actualmente no presenta saldos contrarios.</t>
  </si>
  <si>
    <t xml:space="preserve">
Reporte de anticipos.</t>
  </si>
  <si>
    <t>Reporte estado de los anticipos</t>
  </si>
  <si>
    <t xml:space="preserve">H164R14. Contratos y convenios con saldos negativos.
La cuenta 14 – Deudores presenta el valor de los derechos de cobro de la entidad contable pública originados en desarrollo de su función social, por lo tanto su naturaleza es débito. Sin embargo a 31 de diciembre de 2014 en las subcuentas 1.4.20 - Avances y anticipos entregados se presentan saldos negativos (de naturaleza crédito) por $5,728 millones, debido a errores en el proceso de contabilización. Esta situación genera subestimación en el saldo de la cuenta Deudores. </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</si>
  <si>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</si>
  <si>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</si>
  <si>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</si>
  <si>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</si>
  <si>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</si>
  <si>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</si>
  <si>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</si>
  <si>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H174R14. Gastos por reclasificar.
A 31 de diciembre de 2014, en el saldo la cuenta 17 Bienes de Uso Público e Históricos y Culturales se encuentran registrados $45.967 millones correspondientes a conceptos de gastos como mantenimiento y conservación, situación que sobreestima el saldo de la cuenta en dicho valor.</t>
  </si>
  <si>
    <t>Sobreestima el saldo de la cuenta en dicho valor.</t>
  </si>
  <si>
    <t xml:space="preserve">
Continuar con la depuración y reclasificación.</t>
  </si>
  <si>
    <t>Efectuar los registros contables pertinentes de acuerdo con la documentación soporte recaudada.</t>
  </si>
  <si>
    <t xml:space="preserve">
Efectuar los registros contables pertinentes de acuerdo con la documentación soporte recaudada.
</t>
  </si>
  <si>
    <t xml:space="preserve">Registrar la amortización de los anticipos teniendo en cuenta los documentos soporte de las cuentas que se reciban para pago y las actas y/o actos administrativos de liquidación recibidos de las unidades ejecutoras. </t>
  </si>
  <si>
    <t>H178R14. Recaudos por clasificar.
El Invías ha presentado dificultades para la clasificación y registro de los ingresos, lo que genera que a 31 de diciembre de 2014 se presenten partidas pendientes de conciliar por $3.666 millones.</t>
  </si>
  <si>
    <t>Realizar la relación de recaudos por clasificar identificados e imputados al 100%, con corte a 31/12/2016.</t>
  </si>
  <si>
    <t>Enviar memorando a la Oficina de Control Interno con la información pertinente.</t>
  </si>
  <si>
    <t>Reporte de SIIF Nación</t>
  </si>
  <si>
    <t xml:space="preserve">
Efectuar los registros contables de las operaciones recíprocas de acuerdo con la documentación soporte recaudada.
</t>
  </si>
  <si>
    <t>1. Conciliar las operaciones recíprocas a través de la legalización de contratos. 
2. Oficiar a las entidades territoriales.</t>
  </si>
  <si>
    <t>H180R14. Saldos por conciliar de operaciones reciprocas.
A 31 de diciembre de 2014 la entidad no realizó conciliaciones a  las operaciones reciprocas debido a que no obtuvo respuesta a las solicitudes enviadas a las diferentes entidades públicas con las cuales tiene dichas operaciones.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</si>
  <si>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</si>
  <si>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</si>
  <si>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</si>
  <si>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</si>
  <si>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</si>
  <si>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</si>
  <si>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</si>
  <si>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Depurar las partidas pendientes, dando prioridad a las partidas más antiguas.</t>
  </si>
  <si>
    <t xml:space="preserve">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 de las conciliaciones bancarias.
.
</t>
  </si>
  <si>
    <t>H65R15. Depósitos en Instituciones Financieras (1110).
El saldo de esta cuenta por $90.100 millones, está afectado por 29.479 partidas pendientes por depurar en las conciliaciones bancarias por $359.161 millones, que representa aproximadamente el 398% de este saldo, con efectos tanto de sobrestimaciones como  subestimaciones de acuerdo con el concepto que las origina, algunas partidas con antigüedad de nueve (9) años (2007), por conceptos de: cheques por cobrar, débitos en libros, consignaciones pendientes de ingreso a libros, notas débito y crédito según extracto, entre otros conceptos.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</si>
  <si>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</si>
  <si>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</si>
  <si>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</si>
  <si>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</si>
  <si>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</si>
  <si>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Reclasificar y registrar los Bienes de Uso Público y Bienes Fiscales de propiedad del Invías.</t>
  </si>
  <si>
    <t>Análisis, ajustes y reclasificación.</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</si>
  <si>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</si>
  <si>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</si>
  <si>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Enviar a Control Interno la relación de recaudos por clasificar identificados e imputados al 100%, con corte a 31/12/2016.</t>
  </si>
  <si>
    <t>Enviar memorando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</si>
  <si>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</si>
  <si>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</si>
  <si>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</si>
  <si>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Reclasificar y registrar los Bienes de Uso Público, Bienes Fiscales y Bienes Entregados a Terceros.</t>
  </si>
  <si>
    <t>Desarrollar mesas de trabajo para analizar la información obtenida de la gestión realizada y proyectar los registros contables.</t>
  </si>
  <si>
    <t>Reporte semestral registros contables</t>
  </si>
  <si>
    <t xml:space="preserve">Registrar oportunamente en el auxiliar de Bienes Fiscales la información recibida de las unidades ejecutoras. </t>
  </si>
  <si>
    <t>Reporte trimestral de registros contables</t>
  </si>
  <si>
    <t>Calcular y registrar la depreciación de acuerdo con lo establecido en el Régimen de Contabilidad Pública.</t>
  </si>
  <si>
    <t>Efectuar los registros en la base de datos para el cálculo de las depreciaciones y realizar los registros contables pertinentes.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</si>
  <si>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</si>
  <si>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Continuar con la depuración de las cuentas observadas por la contraloría en el informe de 2015.</t>
  </si>
  <si>
    <t xml:space="preserve">Realizar mesa de trabajo para identificar los riesgos contables. </t>
  </si>
  <si>
    <t>Acta</t>
  </si>
  <si>
    <t>Actualizar la Carta de Riesgos.</t>
  </si>
  <si>
    <t>Enviar a la Oficina de Control Interno la relación de recaudos por clasificar, identificados e imputados al 100%, con corte a 31/12/2016.</t>
  </si>
  <si>
    <t>Enviar memorando ala Oficina Control Interno.</t>
  </si>
  <si>
    <t xml:space="preserve">Reporte de SIIF Nación </t>
  </si>
  <si>
    <t>Conciliar los reportes de ejecución de ingresos con lo registrado en la contabilidad y determinar las reclasificaciones pertinentes.</t>
  </si>
  <si>
    <t>Elaborar los registros contables pertinentes.</t>
  </si>
  <si>
    <t>H86R15. Ingresos Peajes.
De acuerdo con la muestra seleccionada se realizó seguimiento al recaudo de peajes, donde se evidenció una diferencia de $76.1 millones en diciembre de 2015 entre el total de recaudo peajes, seguridad vial y rendimiento financiero.</t>
  </si>
  <si>
    <t>H85R15. Ingresos Peajes y Seguridad Vial (411011). 
La cuenta Ingresos por Peajes, registraba un saldo de $337.579.6 millones, está subestimada en cuantía indeterminada debido a que el Invías, no tiene conocimiento de los recursos  pendientes por registrar a 31 de diciembre de 2015, por conceptos de Peajes y Seguridad Vial.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</si>
  <si>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</si>
  <si>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</si>
  <si>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</si>
  <si>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</si>
  <si>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</si>
  <si>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H90R15. Saldos por Imputar Presupuesto de Ingresos.
Al cierre de la vigencia se evidencia que en el reporte saldos por imputar del aplicativo SIIF presenta saldos por $798.2 millones.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</si>
  <si>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</si>
  <si>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</si>
  <si>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</si>
  <si>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</si>
  <si>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</si>
  <si>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</si>
  <si>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</si>
  <si>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</si>
  <si>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</si>
  <si>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</si>
  <si>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</si>
  <si>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</si>
  <si>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</si>
  <si>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</si>
  <si>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</si>
  <si>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</si>
  <si>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</si>
  <si>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</si>
  <si>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 xml:space="preserve">Culminar las acciones relacionadas en el informe,  tendientes a lograr el cierre predial del contrato 407 de 2010. </t>
  </si>
  <si>
    <t>Informe sobre seguimiento a los compromisos</t>
  </si>
  <si>
    <t>H55R16. Estado de la gestión predial del Proyecto para su respectivo cierre. 
Se detectó que se encuentra pendientes en el desarrollo de actividades prediales.</t>
  </si>
  <si>
    <t xml:space="preserve">1. Gestionar recursos para la adquisición de los predios requeridos para continuar con el proyecto, soportados en la mesa trabajo No 7 del 28 mayo de 2013.                    
2. Una vez expedida la Resolución ANT incluirlos en el inventario predial Invías.      
3. Gestionar recursos para la adquisición de predios y culminación de adquisición ( faltante) y realizar un cronograma de inversión.
4. Establecer un cronograma para realizar acciones y  impulsos procesales a las querellas de restitución de bienes de uso público.                               
5. Requerir a propietarios para entrega de la escritura debidamente registrada.
6. Realizar ajuste al diseño del proyecto con el propósito de mitigar impactos de tipo predial social y ambiental.                              </t>
  </si>
  <si>
    <t xml:space="preserve">Notificar al contratista del contrato 407 de 2010 y solicitar el reintegro mediante las acciones administrativas y judiciales de valor ejecutado que no corresponden al proyecto.                                                                                                                                                                                                                                                                       </t>
  </si>
  <si>
    <t xml:space="preserve">1. Notificar a contratista mediante oficio. 
2. Realizar acciones administrativas y judiciales para reintegro.
</t>
  </si>
  <si>
    <t>Comprobante de ingreso de los recursos( SIIF)</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</si>
  <si>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</si>
  <si>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 xml:space="preserve">Mediante oficio comunicar a la gobernación de la oportunidad de enajenación voluntaria. </t>
  </si>
  <si>
    <t>Otro sí</t>
  </si>
  <si>
    <t xml:space="preserve">Estructurar Otro Sí a la promesa de compraventa con la Gobernación del Atlántico para la no adquisición del área de ronda de Rio  y realizar la propuesta de la enajenación voluntaria.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</si>
  <si>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</si>
  <si>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</si>
  <si>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</si>
  <si>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</si>
  <si>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</si>
  <si>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</si>
  <si>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1.</t>
  </si>
  <si>
    <t>H103R16. Administrativo - Reconocimiento predios Fiscales y predios BUP invadidos.
La cuenta (1695) Provisiones para Protección de Propiedades, Planta y Equipo por $11.689 millones , no es razonable en cuantía indeterminada, por cuanto a 31 de diciembre de 2016 no se reconoció la provisión o estimación de las contingencias por posibles pérdidas generadas como resultado del riesgo de invasiones realizadas por Particulares.
Acción 2.</t>
  </si>
  <si>
    <t xml:space="preserve">1. Identificar predios de propiedad del Invías que se encuentran invadidos.            
2. Reportar a la Subdirección Financiera para el registro de los bienes. </t>
  </si>
  <si>
    <t xml:space="preserve">Informe semestral de reportes a la Subdirección Financiera de predios invadidos </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</si>
  <si>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</si>
  <si>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</si>
  <si>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</si>
  <si>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</si>
  <si>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</si>
  <si>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</si>
  <si>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</si>
  <si>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</si>
  <si>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</si>
  <si>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</si>
  <si>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</si>
  <si>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</si>
  <si>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</si>
  <si>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</si>
  <si>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</si>
  <si>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1. Incluir en los pliegos de condiciones de todos los contratos  establecer la obligatoriedad de que los contratistas sean los titulares de licencias  y permisos.
2.   Realizar de acuerdo al plan de Manejo ambiental un procedimiento que minimice la afectación en los predios.</t>
  </si>
  <si>
    <t>1. Pliegos ajustados.  
2. Procedimiento implementado.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</si>
  <si>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</si>
  <si>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Acción 1.
1. Establecer en los pliegos de condiciones de todos los contratos la obligatoriedad de que los contratistas sean los titulares de licencias  y permisos.
2. Realizar de acuerdo al plan de Manejo ambiental un procedimiento que minimice la afectación en los predios citados.</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</si>
  <si>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</si>
  <si>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</si>
  <si>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</si>
  <si>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Realizar seguimiento a la demanda adelantada por el Instituto, frente al Acto administrativo emanado del ANLA.</t>
  </si>
  <si>
    <t>Acción 2.
Impulsos procesales necesarios a la demanda.</t>
  </si>
  <si>
    <t>Informe semestral anexando soportes</t>
  </si>
  <si>
    <t xml:space="preserve">Parámetros técnicos de valoración en los apéndices prediales e informe de predios.  Anexar acta de recibo.                                                </t>
  </si>
  <si>
    <t xml:space="preserve"> Informe de gestión predial</t>
  </si>
  <si>
    <t xml:space="preserve">H25R14. Obras inconclusas por deficiente gestión predial. Puente la granja PR 87+640.
 Contrato  No. 807  del 3 de julio de 2009, , no se terminó en su totalidad, quedando pendientes los extremos del puente (estribos). Esto se debió principalmente a que los predios necesarios para la ejecución de estas obras no pudieron ser adquiridos de manera directa, y tuvieron que pasar por proceso de expropiación judicial.  </t>
  </si>
  <si>
    <t xml:space="preserve">1. Optimizar en tiempo la gestión predial.
2. Adquirir los predios requeridos para terminación de las Obras, e iniciar procesos de expropiación.                                                     </t>
  </si>
  <si>
    <t xml:space="preserve">1. Modificar  la  compra predial por obras anexas.           
2. Adquirir los predios requeridos para terminación de las Obras.                                                     </t>
  </si>
  <si>
    <t xml:space="preserve">1. Parámetros técnicos de valoración en los apéndices prediales e informe de predios. 
2. Anexar acta de entrega y recibo definitivo y   registro fotográfico.                                                 </t>
  </si>
  <si>
    <t xml:space="preserve">H28R14. Obras inconclusas por deficiente gestión predial. Muro de contención San Benito PR 94+500.
Contrato No. 807 del 3 de julio de 2009 de la Transversal de Cusiana, a la fecha, el muro no se construyó en su totalidad.
</t>
  </si>
  <si>
    <t>Esta situación evidencia fallas administrativas, de planeación y supervisión por parte de la Interventoría y del INVÍAS en cuanto al adecuado desarrollo de la gestión predial del proyecto.</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</si>
  <si>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</si>
  <si>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</si>
  <si>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</si>
  <si>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</si>
  <si>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</si>
  <si>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</si>
  <si>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</si>
  <si>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</si>
  <si>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 xml:space="preserve">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1.
</t>
  </si>
  <si>
    <t>H115R14. Administración predios de propiedad del Invías. 
Se observa que no existe una base de datos única sobre la totalidad de predios de propiedad del Invías; se desconoce si los mismo se encuentran debidamente contabilizados ya sea como Bienes de Uso Público o Bienes Fiscales.
Acción 2.</t>
  </si>
  <si>
    <t>No se tiene información del número exacto, su valor, ubicación y estado, y tampoco se tiene claridad de los que están en cabeza de entidades del sector que han sido liquidadas.</t>
  </si>
  <si>
    <t>Acción 1. 
Depurar los predios fiscales de propiedad del Invías para su saneamiento e inclusión en el aplicativo.</t>
  </si>
  <si>
    <t>Elaborar informe sobre la actualización predial en el aplicativo.</t>
  </si>
  <si>
    <t>Reportes y convenio</t>
  </si>
  <si>
    <t>Depurar los predios para su saneamiento e inclusión en el aplicativo por parte de la Subdirección de Medio Ambiente.</t>
  </si>
  <si>
    <t xml:space="preserve">1. Solicitar el saneamiento automático ante las oficinas de registro publico y ante el IGAC, la asignación de cedula catastral de las predios adquiridos.
2. Depurar los predios para su saneamiento e inclusión en el aplicativo por parte de la Subdirección de Medio Ambiente. </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</si>
  <si>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</si>
  <si>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</si>
  <si>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Identificar los predios observados por la contraloría  en cuanto a cantidad, valor y estado actual.</t>
  </si>
  <si>
    <t xml:space="preserve">Informes sobre predios </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</si>
  <si>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</si>
  <si>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</si>
  <si>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</si>
  <si>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</si>
  <si>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</si>
  <si>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</si>
  <si>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</si>
  <si>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</si>
  <si>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</si>
  <si>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</si>
  <si>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</si>
  <si>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</si>
  <si>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</si>
  <si>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</si>
  <si>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</si>
  <si>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</si>
  <si>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</si>
  <si>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</si>
  <si>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</si>
  <si>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</si>
  <si>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</si>
  <si>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</si>
  <si>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</si>
  <si>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</si>
  <si>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</si>
  <si>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</si>
  <si>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</si>
  <si>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</si>
  <si>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</si>
  <si>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</si>
  <si>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</si>
  <si>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1. Aplicar y ejercer control de cumplimiento de la adquisición de predios desde la oferta de compra, hasta la adquisición voluntaria o por expropiación para evitar el vencimiento de los términos, mediante las mesas de trabajo entre contratista e interventoría. Check list.                                                                                          
2. Adquirir y legalizar los predios requeridos para terminación de las obras.                                                                                                                                                                                                                    </t>
  </si>
  <si>
    <t>1. Informe estado de los procesos de expropiación con soportes.                                                                              
2. Inventario de predios pendientes de pago por no aceptación de oferta e iniciar los procesos de expropiación.</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</si>
  <si>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</si>
  <si>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</si>
  <si>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</si>
  <si>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</si>
  <si>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</si>
  <si>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</si>
  <si>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</si>
  <si>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</si>
  <si>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</si>
  <si>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</si>
  <si>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</si>
  <si>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</si>
  <si>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</si>
  <si>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</si>
  <si>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</si>
  <si>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</si>
  <si>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</si>
  <si>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</si>
  <si>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1.</t>
  </si>
  <si>
    <t>H67R15. Reconocimiento de Predios Invadidos.
La cuenta (1605) Propiedades, Planta y Equipo - Terrenos por $18.253 millones, no es razonable por cuanto genera incertidumbre en cuantía indeterminada, tal como se evidencia Estados Contables, debido a que la Entidad no contaba con un registro centralizado que permitiera controlar la información predial y la efectividad en la recuperación de inmuebles a través de querellas;  así mismo no se reconoció la provisión o estimación de las contingencias por posibles pérdidas generadas como resultado del riesgo de invasiones realizadas por Particulares, Empresas de Servicios Públicos, Entes Territoriales, entre Otros, a los predios sobrantes (Bienes Fiscales) de propiedad del Instituto adquiridos para la infraestructura : Vial, Férrea y Portuaria de conformidad con lo establecido en el Régimen de Contabilidad Pública y Manual de Procedimientos Contables AFINCO-MN-1.
Acción 2.</t>
  </si>
  <si>
    <t>Acción 1.
Reportar listado de predios invadidos a la Subdirección de Medio Ambiente para su gestión.</t>
  </si>
  <si>
    <t xml:space="preserve">Incluir la información respectiva dentro del Sistema de Información y reportar al área de contabilidad. </t>
  </si>
  <si>
    <t>Reporte de inclusión a predios invadidos</t>
  </si>
  <si>
    <t xml:space="preserve">Acción 2.
Ingresar información de predios invadidos reportados por la Dirección Operativa. </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</si>
  <si>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</si>
  <si>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</si>
  <si>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</si>
  <si>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 Solicitar al contratista e interventoría el estado del proceso judicial que se adelante respecto a la propiedad de terceros.                                                                         </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</si>
  <si>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</si>
  <si>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</si>
  <si>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</si>
  <si>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</si>
  <si>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</si>
  <si>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</si>
  <si>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</si>
  <si>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1. Modificar los apéndices prediales en lo correspondiente a los tiempos de cumplimiento.             
2. Solicitar informe a la interventoría en el que consigne las causales de incumplimiento y advertir la transgresión realizada a lo pactado en el contrato de interventoría y al manual de Interventoría.  </t>
  </si>
  <si>
    <t>1. Modificación apéndice.                         
2. Informe.</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</si>
  <si>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</si>
  <si>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</si>
  <si>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</si>
  <si>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1. Modificar el apéndice predial en lo correspondiente a los tiempos.
2. Informe de la interventoría en el que se consigne las causales de incumplimiento. </t>
  </si>
  <si>
    <t xml:space="preserve">H23ECP. Gestión predial desplegada en desarrollo del contrato 1787 de 2014. 
Con corte a noviembre de 2016, se encuentran aspectos pendientes dentro de la gestión predial delegada al Contratista, de conformidad con el corte de agosto 31 de 2016.
NUMERO DE FICHA PREDIAL: 007 I T2 RBC - 017B D T2 RBC - 072 DI T3 RBC -   073 DI T3 RBC y 119 I T3 RBC.
</t>
  </si>
  <si>
    <t xml:space="preserve">Presentar informe de cierre predial. </t>
  </si>
  <si>
    <t>SMF</t>
  </si>
  <si>
    <t xml:space="preserve">H26R16. Actas de Recibo Parcial 5. El Ítems 8, 9, 11 y 12  P - 107: Reparación de Superestructuras de Madera (Maderos 0.20 x 0.11x6.7m), (0.20 x 0.11x5.5m), (0.20 x 0.05x4.0m)  y (0.20 x 0.15x6.7m).
Descripción 107.1 Generalidades consiste en los trabajos que se deben ejecutar necesarios para reemplazar diferentes piezas de la superestructura de puentes fijos o móviles con elementos de madera, lo cual incluye la reposición parcial o total de tablones de rodado, pasillos, aceras, guardarruedas y otros elementos, así como el reclavado y re-empernado de todos los elementos que la conforman, de acuerdo con lo definido. </t>
  </si>
  <si>
    <t>Presentar los soportes documentales en donde se evidencia que no se cometió ninguna irregularidad en la ejecución del proyecto objeto del hallazgo.</t>
  </si>
  <si>
    <t>Reunir los informes, actas y registros fotográficos.</t>
  </si>
  <si>
    <t>Suscribir convenio si da lugar.</t>
  </si>
  <si>
    <t>Solicitud a la interventoría del respectivo informe con registro fotográfico.</t>
  </si>
  <si>
    <t xml:space="preserve">
Evidenciar la correcta planeación efectuada al dragado mediante el ejercicio de liquidación del presupuesto, de acuerdo con el volumen objetivo ejecutado, incluido o no el transporte del equipo en el ítem de dragado.</t>
  </si>
  <si>
    <t>Corregir lo observado por la contraloría respecto al contrato 1036 de 2016.</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</si>
  <si>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</si>
  <si>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</si>
  <si>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</si>
  <si>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Remisión al área de contabilidad con sus respectivos soportes.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</si>
  <si>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</si>
  <si>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</si>
  <si>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</si>
  <si>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</si>
  <si>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H99R16. Control de elementos transferidos por el Ministerio de Transporte a cargo de la Subdirección marítima y Fluvial.
Confrontados el Auxiliar de la Subcuenta 16750401 y la base de datos “inventario Muelles de la subdirección marítima y Fluvial” , se determinó como muestra el siguiente cuadro; que 23 muelles que se encuentran registrados en la cuenta 16750401, no están registrados en inventarios.
</t>
  </si>
  <si>
    <t>SF-SMF</t>
  </si>
  <si>
    <t xml:space="preserve">
Conciliar la información de los registros contables de los elementos transferidos por el Ministerio de Transporte entre la unidad ejecutora y el Grupo Contabilidad.</t>
  </si>
  <si>
    <t>1. Conciliar (SF-SMF).
2. Remitir al Grupo Contabilidad los respectivos soportes (SMF).
3. Registro contable con sus respectivos soportes (SF).</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</si>
  <si>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1.</t>
  </si>
  <si>
    <t>H102R16. Administrativo - Subcuenta 171007 Bienes de Uso Público en Servicio Red Fluvial.
La subcuenta (171007) Bienes de Uso Público en Servicio Red Fluvial, representa el valor de los bienes públicos construidos o adquiridos a cualquier título, para uso, goce y disfrute de la comunidad, verificado el saldo a 31 de diciembre de 2016, mediante muestra aleatoria, se determinó que el saldo por valor de $402.695,4 millones no incluye 3 muelles por valor indeterminado.
Acción 2.</t>
  </si>
  <si>
    <t>Acción 1.
Remitir al área de contabilidad los respectivos soportes de los muelles para su conciliación y contabilización.</t>
  </si>
  <si>
    <t>Acción 2.
Registrar  la información remitida por Subdirección Marítima y Fluvial respecto a los muelles para su conciliación y contabilización.</t>
  </si>
  <si>
    <t>Acción 1. 
Reconocer y depurar los predios invadidos para su posterior registro.</t>
  </si>
  <si>
    <t>Acción 2.
1. Cumplir con el concepto de la Contaduría General de la Nación, relacionado con la provisión de los predios invadidos.
2. Registrar la información allegada por la Subdirección de Medio Ambiente y la Subdirección Administrativa de los predios invadidos.</t>
  </si>
  <si>
    <t xml:space="preserve">
Evidenciar que la construcción del muelle contaba con estudios y diseños adecuados a las necesidades del momento.</t>
  </si>
  <si>
    <t>Analizar la utilización del muelle de Puerto Gaitán.</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</si>
  <si>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2.</t>
  </si>
  <si>
    <t>Remitir al área de contabilidad la información con sus respectivos soportes.</t>
  </si>
  <si>
    <t xml:space="preserve">
Acción 3. 
Registrar la información reportada por la áreas respecto a los equipos de transporte fluvial.</t>
  </si>
  <si>
    <t>Acción 2.
Remitir al Grupo Contabilidad los respectivos soportes de los equipos de transporte fluvial para su conciliación y contabilización.</t>
  </si>
  <si>
    <t xml:space="preserve">Acción 1. 
Conciliar con el Grupo Contabilidad. </t>
  </si>
  <si>
    <t>H118R16.  Ejecución de recursos en equipos de transporte fluvial no reconocidos en propiedad de Invías.
Los recursos del presupuesto de Invías destinados para mantenimiento y/o inversión de equipos del Instituto, solo pueden ser ejecutados sobre aquellos que se encuentren debidamente identificados como propiedad de la Entidad.
Acción 3.</t>
  </si>
  <si>
    <t xml:space="preserve">
Informar sobre la situación actual de los muelles.</t>
  </si>
  <si>
    <t xml:space="preserve">Analizar la utilización de cada uno de los muelles.
</t>
  </si>
  <si>
    <t xml:space="preserve">Acción 2.
Evidenciar el debido registro del muelle Cabuyaro. </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</si>
  <si>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1.</t>
  </si>
  <si>
    <t>Acción 1.
Remitir al área de contabilidad los respectivos soportes del muelle Cabuyaro para su conciliación y contabilización.</t>
  </si>
  <si>
    <t>H120R16. Registro muelle Cabuyaro. 
La característica cualitativa de la información Contable Pública, relacionada con confiabilidad  de la información,  establece la razonabilidad y objetividad de los valores registrados, evaluado el muelle Cabuyaro se determinó que el mismo se encuentra registrado por valor $48.5  millones, valor que no corresponde a la infraestructura verificada físicamente.
Acción 2.</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</si>
  <si>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</si>
  <si>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</si>
  <si>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</si>
  <si>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</si>
  <si>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</si>
  <si>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</si>
  <si>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</si>
  <si>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</si>
  <si>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</si>
  <si>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</si>
  <si>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</si>
  <si>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</si>
  <si>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</si>
  <si>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</si>
  <si>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</si>
  <si>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</si>
  <si>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</si>
  <si>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</si>
  <si>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</si>
  <si>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</si>
  <si>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</si>
  <si>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</si>
  <si>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</si>
  <si>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</si>
  <si>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Aplicar la metodología establecida para elaborar la proyección de ingresos.</t>
  </si>
  <si>
    <t>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2.</t>
  </si>
  <si>
    <t xml:space="preserve">H91R15. Planeación Presupuesto de Ingresos.
En el presupuesto de ingresos vigencia 2015, se observa desfase entre el aforo inicial respecto al recaudo efectivo de  hasta del 185.5%, como fue para el caso del rubro contraprestación portuaria al pasar de un aforo inicial de $63.261.3 millones a un recaudo de $180.648.3 millones para una diferencia de $117.387.0 millones. Caso similar pero en menor proporción para el rubro de Ingresos de los establecimientos públicos y Peajes.
Acción 1.
</t>
  </si>
  <si>
    <t xml:space="preserve">Acción 1.
Solicitar a la Agencia Nacional de Infraestructura información sobre cual de los peajes de la Red Vial Nacional serán tenidos en cuenta en los Proyectos 4G, aunarlo con la información de los peajes a cargo la Red Nacional de Carreteras para proyectar el Programa de Ingresos Anuales de manera mas ajustada. </t>
  </si>
  <si>
    <t>Acción 2.
Realizar la proyección de ingresos de contraprestaciones portuarias con base en los criterios de la Circular Externa del Ministerio de Hacienda y la información recibida de la ANI y verificada por el Invías.</t>
  </si>
  <si>
    <t>Informe sobre el ingreso de recaudo</t>
  </si>
  <si>
    <t>SPA</t>
  </si>
  <si>
    <t>Evidenciar mediante certificación o informe de la firma interventora que a la fecha el sitio de obra se encuentra en condiciones de limpieza optimas aceptables de acuerdo a las Especificaciones Técnicas de Construcción de Limpieza Final del Sitio de los Trabajos.</t>
  </si>
  <si>
    <t>Solicitar a la interventoría el respectivo informe con registro fotográfico.</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</si>
  <si>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</si>
  <si>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</si>
  <si>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</si>
  <si>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</si>
  <si>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Entregar la escuela a la comunidad.</t>
  </si>
  <si>
    <t>Informe de la interventoría  con registro fotográfico</t>
  </si>
  <si>
    <t xml:space="preserve">Solicitar a la interventoría   informe con registro fotográfico  en el cual se evidencien las correcciones realizadas a los gaviones.
</t>
  </si>
  <si>
    <t xml:space="preserve"> informe de la Interventoría con registro fotográfico
</t>
  </si>
  <si>
    <t xml:space="preserve">Solicitud al interventor del informe técnico. </t>
  </si>
  <si>
    <t>Informe técnico del interventor</t>
  </si>
  <si>
    <t xml:space="preserve">Informe del Distrito de Barranquilla
</t>
  </si>
  <si>
    <t>SRN-DC</t>
  </si>
  <si>
    <t xml:space="preserve"> Informe con registro fotográfico
</t>
  </si>
  <si>
    <t>Elaboración acta de entrega de la escuela a la comunidad.</t>
  </si>
  <si>
    <t xml:space="preserve">Acta de entrega </t>
  </si>
  <si>
    <t>Corregir los defectos corrosivos de la malla detectados por la Contraloría General de la República.</t>
  </si>
  <si>
    <t>Informe con registro fotográfico de la interventoría en el cual se evidencien las correcciones.</t>
  </si>
  <si>
    <t>Corregir los defectos constructivos detectados por la Contraloría General de le República en los gaviones.</t>
  </si>
  <si>
    <t>Presentar informe técnico respecto a la necesidad de demoler los 5 metros del muro.</t>
  </si>
  <si>
    <t xml:space="preserve">Solicitud del informe al Distrito de Barranquilla.
</t>
  </si>
  <si>
    <t xml:space="preserve">Informe de la interventoría 
</t>
  </si>
  <si>
    <t>Señalizar adecuadamente las obras del contrato N° 544  de  2012.</t>
  </si>
  <si>
    <t>Presentar informe de la interventoría con registro fotográfico en el cual se evidencie la señalización de la obra.</t>
  </si>
  <si>
    <t>Informe de la interventoría con registro fotográfico</t>
  </si>
  <si>
    <t xml:space="preserve">Terminar la construcción de la obra hidráulica enunciada por la Contraloría General de la República. </t>
  </si>
  <si>
    <t xml:space="preserve">Informe de la interventoría con registro fotográfico en el cual se evidencie la terminación de la obra hidráulica.
 </t>
  </si>
  <si>
    <t>Revegetalizar los taludes mencionados por la Contraloría General de la República.</t>
  </si>
  <si>
    <t>Solicitud a la interventoría informe con registro fotográfico en el cual se evidencie la revegetalización.</t>
  </si>
  <si>
    <t xml:space="preserve">Corregir la posición de la señal fotografiada por la Contraloría General de la República. </t>
  </si>
  <si>
    <t>Solicitar informe a la interventoría con registro fotográfico en el cual se evidencie la correcta posición de la señal.</t>
  </si>
  <si>
    <t>Informe de la interventoría con archivo fotográfico</t>
  </si>
  <si>
    <t xml:space="preserve">Limpiar el disipador para no generar riesgos ambientales. </t>
  </si>
  <si>
    <t>Solicitar informe a la interventoría con registro fotográfico en el cual se evidencie que el disipador enunciado por la contraloría se encuentre limpio.</t>
  </si>
  <si>
    <t>Informe de la interventoría con registro fotográfico en el cual se evidencie las correcciones, el cual debe incluir concepto frente al desplazamiento del muro.</t>
  </si>
  <si>
    <t xml:space="preserve">Informe de la interventoría con registro fotográfico 
</t>
  </si>
  <si>
    <t xml:space="preserve">Solicitar informe a la interventoría con registro fotográfico, en el cual se evidencie que se retiraron los materiales del campamento y se ha dado cumplimiento a la Resolución 541 de 1994. </t>
  </si>
  <si>
    <t>Señalizar adecuadamente las obras de acuerdo a lo  establecido en el capítulo 4 del Manual de señalización del Ministerio de Transporte.</t>
  </si>
  <si>
    <t xml:space="preserve">Realizar informe con registro fotográfico por parte de la interventoría en el cual se evidencie las reparaciones. 
</t>
  </si>
  <si>
    <t>Solicitar informe con registro fotográfico  de la interventoría en el cual conste que se señalizó adecuadamente.</t>
  </si>
  <si>
    <t>Efectuar las correcciones de  los defectos constructivos evidenciados por la Contraloría General de la República en el Puente la Platina.</t>
  </si>
  <si>
    <t>Solicitar informe a la  Interventoría con registro fotográfico en el cual se evidencie que se corrigieron los defectos constructivos.</t>
  </si>
  <si>
    <t>Efectuar las reparaciones de los defectos constructivos detectados por la Contraloría General de le República en las losas.</t>
  </si>
  <si>
    <t xml:space="preserve">Informe de la interventoría 
</t>
  </si>
  <si>
    <t>Efectuar las reparaciones de los defectos constructivos evidenciados por la Contraloría General de la República en la  carretera San Juan de Pasto – Mojarras, sector Cano Mojarras.</t>
  </si>
  <si>
    <t xml:space="preserve">Solicitar informe de la interventoría con registro fotográfico en el cual se evidencie que se corrigieron los defectos constructivos.  
</t>
  </si>
  <si>
    <t>Informe trimestral de seguimiento</t>
  </si>
  <si>
    <t xml:space="preserve">Informe de la interventoría
</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</si>
  <si>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</si>
  <si>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</si>
  <si>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 xml:space="preserve">Presentar acta de entrega y recibo definitivo de la obra. </t>
  </si>
  <si>
    <t>Acta de entrega y recibo definitivo de la obra</t>
  </si>
  <si>
    <t>Consignar mensualmente los rendimientos financieros al Tesoro Nacional.</t>
  </si>
  <si>
    <t>Aprobar los estudios y diseños por parte de la Universidad del Quindío.</t>
  </si>
  <si>
    <t>Iniciar las obras de pilotaje de los ejes a y d.</t>
  </si>
  <si>
    <t xml:space="preserve"> Informe de la interventoría </t>
  </si>
  <si>
    <t xml:space="preserve">Efectuar las correcciones de los defectos constructivos detectados por la Contraloría General de le República. </t>
  </si>
  <si>
    <t xml:space="preserve">Presentar informe de la interventoría con registro fotográfico en el cual se evidencie que se corrigieron los defectos constructivos.  
</t>
  </si>
  <si>
    <t xml:space="preserve">Informe de la interventoría
 </t>
  </si>
  <si>
    <t>Evidenciar la demarcación de acuerdo al  Capítulo 7 Señalización y Control de Tránsito, Artículo 700, Líneas de Demarcación y marcas Viales de las Especificaciones Técnicas de Construcción, en el numeral 700.4.5.3.</t>
  </si>
  <si>
    <t xml:space="preserve">Solicitar informe a la interventoría con registro fotográfico en el que se evidencie que se corrigió la demarcación. 
</t>
  </si>
  <si>
    <t>H67R16. Rendimientos Financieros.
La Cláusula Sexta del Convenio, Manejo de los Recursos, establece en el numeral 6 “Los rendimientos financieros que se llegaren a generar serán reintegrados al INSTITUTO, conforme al inciso segundo del artículo 40 del Decreto 4730 del 28 de diciembre de 2005”.</t>
  </si>
  <si>
    <t>Solicitar informe mensual a la interventoría con soporte de consignación del ente territorial de los rendimientos financieros al Tesoro Nacional.</t>
  </si>
  <si>
    <t>Informe con soporte de las consignaciones bancarias</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</si>
  <si>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</si>
  <si>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</si>
  <si>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</si>
  <si>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</si>
  <si>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</si>
  <si>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</si>
  <si>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</si>
  <si>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Acción 1.
Entregar un reporte en donde se verifique que todas las unidades ejecutoras tienen en cuenta las exigencias señaladas en el Manual de Contratación relacionadas con los estudios previos y actualización de los mismos.</t>
  </si>
  <si>
    <t xml:space="preserve">Acción 2.
Disponer de estudios actualizados en el momento de la contratación del proyecto.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</si>
  <si>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</si>
  <si>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Samaca en el Departamento de Boyacá para el programa “Vías para la Equidad”…”, no se evidenció que el Invías contara con estudios y diseños requeridos.
Acción 2.
</t>
  </si>
  <si>
    <t>Someter a consideración de Comité Institucional de Desarrollo Administrativo (Comité  Institucional de Gestión y Desempeño), a través de la Oficina Asesora de Planeación, el ajuste de metas cuando la situación especial de los proyectos así lo amerite.</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</si>
  <si>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</si>
  <si>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</si>
  <si>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Presentar Acta del Comité Institucional de Desarrollo Administrativo (Comité Institucional de Gestión y Desempeño) a través de la cual se ajustan las metas.</t>
  </si>
  <si>
    <t>Acta de Comité Institucional de Desarrollo Administrativo (Comité Institucional de Gestión y Desempeño)</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</si>
  <si>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</si>
  <si>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</si>
  <si>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</si>
  <si>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</si>
  <si>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</si>
  <si>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</si>
  <si>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</si>
  <si>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</si>
  <si>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</si>
  <si>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</si>
  <si>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</si>
  <si>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 xml:space="preserve">Solicitar  a la Subdirección de Estudios e Innovación concepto sobre la durabilidad de la pintura. </t>
  </si>
  <si>
    <t xml:space="preserve"> Memorando y respuesta del concepto.</t>
  </si>
  <si>
    <t>H27R14. Señalización horizontal en mal estado -  Transversal del Cusiana II.
Se observó en varios tramos de la fase II del proyecto Transversal de Cusiana, el desgaste de la pintura de demarcación de zonas escolares (PR 100 a 101).</t>
  </si>
  <si>
    <t>Solicitud del concepto de durabilidad de la pintura a la Subdirección de Estudios e Innovación.</t>
  </si>
  <si>
    <t>Seguimiento a las futuras contrataciones que salgan con estudios y diseños con fase III  previos a la apertura del procedimiento de selección o de la firma del contrato, según el caso.</t>
  </si>
  <si>
    <t>Seguimiento al cumplimiento de los estudios y diseños en fase 3.</t>
  </si>
  <si>
    <t>Reporte trimestral de seguimiento</t>
  </si>
  <si>
    <t>Realizar seguimiento a las futuras contrataciones que salgan con estudios y diseños con fase III, previos a la apertura del procedimiento de selección o de la firma del contrato, según el caso.</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</si>
  <si>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</si>
  <si>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</si>
  <si>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H33R14. Proceso de liquidación contractual contrato 794 de 2009.
Al respecto se observa que han transcurrido más de seis meses; sin que la Entidad  haya liquidado el contrato, Igual situación se presenta en el contrato 1844 de 2012.</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</si>
  <si>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</si>
  <si>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</si>
  <si>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</si>
  <si>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Solicitud del concepto de la prueba de carga a SEI</t>
  </si>
  <si>
    <t>Memorando de Solicitud y Concepto SEI</t>
  </si>
  <si>
    <t xml:space="preserve">H36R14. Prueba de carga- viaducto Carare.
No se encontró evidencia de la prueba de carga que debió realizarse al Viaducto Carare con una luz de 330 metros y seis puentes construidos a lo largo de la vía, los cuales actualmente se encuentran en operación.
</t>
  </si>
  <si>
    <t>Solicitar concepto de la prueba de carga a la Subdirección de Estudios e Innovación.</t>
  </si>
  <si>
    <t>Memorando de solicitud y concepto Subdirección de Estudios e Innovación</t>
  </si>
  <si>
    <t>Efectuar corrección de las deficiencias evidenciadas por la contraloría.</t>
  </si>
  <si>
    <t>Informe de las correcciones efectuadas.</t>
  </si>
  <si>
    <t>Realizar seguimiento al cumplimiento de los estudios y diseños en fase III.</t>
  </si>
  <si>
    <t>Reporte trimestral de seguimiento.</t>
  </si>
  <si>
    <t xml:space="preserve">Memorando de Respuesta </t>
  </si>
  <si>
    <t>Realizar la corrección de la alineación vertical de  los delineadores de la vía Agua Clara -Ocaña ubicados entre el PR8+500 y PR8+800</t>
  </si>
  <si>
    <t xml:space="preserve">Informe   de la interventoría de las reparaciones realizadas a las observaciones de la Contraloría. </t>
  </si>
  <si>
    <t>Corregir las  lozas que presentan grietas longitudinales y de esquina entre el PR 9+900 y PR 10+150 de la vía Ocaña - Agua Clara.</t>
  </si>
  <si>
    <t>Corregir la línea de demarcación horizontal amarilla comprendida entre el PR 7+500 y PR 12+000 de la vía Ocaña - Agua Clara.</t>
  </si>
  <si>
    <t>Corregir las  lozas que presentan grietas longitudinales y de esquina, pérdida de partículas y cemento superficial  entre el PR 63+000 y PR 69+000 de la vía Ocaña - Alto del Pozo.</t>
  </si>
  <si>
    <t>Reparación del pavimento  asfáltico  que presenta falla por hundimiento con rotura de la carpeta en la parte central de la calzada del PR 65+150 y en los puntos de referenciación observados por la CGR de la vía Ocaña - Alto del Pozo.</t>
  </si>
  <si>
    <t xml:space="preserve">Realizar las acciones necesarias  para proteger y aprovechar la estructura de pavimento y sus obras complementarias de drenaje referidas, con el fin de conservar su estabilidad. </t>
  </si>
  <si>
    <t>Reporte del estado actual de la acción</t>
  </si>
  <si>
    <t>reporte y contrato</t>
  </si>
  <si>
    <t>Verificación de los requisitos legales previos para la orden de iniciación.</t>
  </si>
  <si>
    <t>Informe de seguimiento de la verificación</t>
  </si>
  <si>
    <t xml:space="preserve">informe </t>
  </si>
  <si>
    <t xml:space="preserve">Realizar acta de recibo final y liquidación </t>
  </si>
  <si>
    <t xml:space="preserve">Acta de recibo final y Acta de liquidación </t>
  </si>
  <si>
    <t xml:space="preserve">Actas </t>
  </si>
  <si>
    <t xml:space="preserve">Obtener decisión definitiva por parte de la Oficina Asesora Jurídica dentro del proceso sancionatorio que se le sigue al contratista por el presunto incumplimiento definitivo del contrato 967 de 2013.
</t>
  </si>
  <si>
    <t>Solicitud a la Oficina Asesora Jurídica el inicio de proceso sancionatorio al contratista.</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</si>
  <si>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</si>
  <si>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</si>
  <si>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</si>
  <si>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</si>
  <si>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Liquidación de los contratos de obra e interventoría.</t>
  </si>
  <si>
    <t>Actas de liquidación.</t>
  </si>
  <si>
    <t xml:space="preserve">H68R14. Ejecución contrato de obra 1417 de 2014.
En el informe mensual de supervisión de la Subdirección de la Red Nacional de Carreteras del 30 de marzo de 2015, se indica que se requiere adelantar los trámites de terminación anticipada de los contratos de obra e interventoría, dada la inminente entrega del Corredor Vial Bucaramanga-Barrancabermeja-Yondó, a la ANI, evidencian incumplimiento en el trámite de terminación y liquidación de los contratos de obra e interventoría.
</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</si>
  <si>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</si>
  <si>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</si>
  <si>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</si>
  <si>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</si>
  <si>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 xml:space="preserve">Iniciar las acciones a que haya lugar en los términos oportunos para la recuperación de los saldos por amortizar de acuerdo a la información allegada por las unidades ejecutoras. </t>
  </si>
  <si>
    <t>SRN-DO</t>
  </si>
  <si>
    <t>Realizar reporte del estado actual del contrato</t>
  </si>
  <si>
    <t>Elaboración de reporte del estado actual del contrato</t>
  </si>
  <si>
    <t>Realizar las reparaciones para corregir las observaciones reportadas por la Contraloría General de la República</t>
  </si>
  <si>
    <t>Solicitar al contratista por intermedio de la Interventoría realizar las correcciones  a las observaciones reportadas por la Contraloría General de la República</t>
  </si>
  <si>
    <t xml:space="preserve">Informe de Interventoría con registro fotográfico </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</si>
  <si>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</si>
  <si>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</si>
  <si>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</si>
  <si>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</si>
  <si>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</si>
  <si>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</si>
  <si>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</si>
  <si>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</si>
  <si>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</si>
  <si>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</si>
  <si>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</si>
  <si>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</si>
  <si>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</si>
  <si>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</si>
  <si>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 xml:space="preserve">Iniciar proceso de incumplimiento al contratista. </t>
  </si>
  <si>
    <t>Solicitar a la OAJ iniciar proceso sancionatorio al contratista.</t>
  </si>
  <si>
    <t>Seguimiento al proceso iniciado por FONADE</t>
  </si>
  <si>
    <t>Comunicación exigiéndole a FONADE informe el estado del proceso y seguimiento</t>
  </si>
  <si>
    <t>Informe Trimestral</t>
  </si>
  <si>
    <t>Solicitud a la interventoría.</t>
  </si>
  <si>
    <t>Ajustar las obras ejecutadas por el contratista  a las normas de calidad establecidas en las especificaciones técnicas definidas por el Invías.</t>
  </si>
  <si>
    <t>Se establece como posible causa, el empleo para la elaboración de mezcla asfáltica, como crudo de trituración, rocas de una fuente fluvial que contiene elementos de limos compactados susceptibles de pulverización, que no se identifican ni eliminan antes de someterse a trituración.</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</si>
  <si>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</si>
  <si>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</si>
  <si>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</si>
  <si>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</si>
  <si>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Solicitar a la Oficina Asesora Jurídica el acto administrativo de la culminación del  proceso sancionatorio.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</si>
  <si>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</si>
  <si>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</si>
  <si>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</si>
  <si>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</si>
  <si>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</si>
  <si>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</si>
  <si>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Verificación con informe de la vigencia 2017 con corte a diciembre 31, del cumplimiento de que todos los contratos salgan con estudios en fase de factibilidad.</t>
  </si>
  <si>
    <t>Verificar con informe trimestral el cumplimiento de que todos los procesos  contemplen el riesgo predial.</t>
  </si>
  <si>
    <t>Verificación del  cumplimiento de la vigencia 2017 con corte a diciembre 31, de que todos los procesos  contemplen el riesgo predial.</t>
  </si>
  <si>
    <t>Mejorar la planeación de los proyectos  conforme con todos los requisitos exigidos en el Estatuto Contractual  y la ley 1682 de 2013  "Ley de infraestructura"  previo a la contratación, sacando los procesos de selección con estudios en fase de factibilidad.</t>
  </si>
  <si>
    <t>Cumplir con lo dispuesto para el pago de la gestión predial  en el apéndice predial del contrato No. 654 de 2014.</t>
  </si>
  <si>
    <t>Seguimiento a la forma de pago de la gestión predial del contrato 654 de 2014</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</si>
  <si>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</si>
  <si>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</si>
  <si>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</si>
  <si>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</si>
  <si>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</si>
  <si>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</si>
  <si>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</si>
  <si>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Evidenciar mediante  informe de la interventoría, que al momento de la visita de la Contraloría General de la República al sitio de ejecución de las obras contaba solo con el personal necesario para realizar su labor</t>
  </si>
  <si>
    <t>Oficiar a la Interventoría, para el respectivo informe comparativo de las actas de costos con los meses anteriores.</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</si>
  <si>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</si>
  <si>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</si>
  <si>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</si>
  <si>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</si>
  <si>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</si>
  <si>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</si>
  <si>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</si>
  <si>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</si>
  <si>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</si>
  <si>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</si>
  <si>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</si>
  <si>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</si>
  <si>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</si>
  <si>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</si>
  <si>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 xml:space="preserve">H3EVP. Estipulación de rendimientos financieros en minuta del Convenio  649 de 2013.
Aunque se está realizando correctamente el aporte de los rendimientos financieros, es de aclarar que en la minuta del convenio se invocó un artículo que no era pertinente a la situación contractual presentada, ya que aplica solo para Empresas Industriales y Comerciales del Estado, lo cual evidencia falencias en los modelos de minutas de contratos y convenios, que presentan errores que pueden en algún momento inducir al error a las partes contrayentes.
</t>
  </si>
  <si>
    <t xml:space="preserve"> Minuta modificada</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</si>
  <si>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</si>
  <si>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</si>
  <si>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</si>
  <si>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</si>
  <si>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Oficio y Respuesta</t>
  </si>
  <si>
    <t xml:space="preserve">Oficiar a la Gobernación del Magdalena.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</si>
  <si>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</si>
  <si>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</si>
  <si>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</si>
  <si>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</si>
  <si>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</si>
  <si>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</si>
  <si>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Fortalecer las futuras contrataciones con la elaboración de estudios y diseños en fase 3 previos a la apertura del procedimiento de selección o de la firma del contrato, según el caso.</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</si>
  <si>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</si>
  <si>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</si>
  <si>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</si>
  <si>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</si>
  <si>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</si>
  <si>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</si>
  <si>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</si>
  <si>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</si>
  <si>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Requerir al contratista para que realice las reparaciones de los bordillos.</t>
  </si>
  <si>
    <t>Realizar las correcciones frente a los defectos constructivos detectados por la contraloría.</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</si>
  <si>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</si>
  <si>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</si>
  <si>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</si>
  <si>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</si>
  <si>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</si>
  <si>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</si>
  <si>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</si>
  <si>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</si>
  <si>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Actualizar el sistema de información que permita el registro de los predios Férreos de propiedad del Invías.</t>
  </si>
  <si>
    <t>Se entregara la Resolución de gestores.</t>
  </si>
  <si>
    <t>Acción 1.
Reformar la Resolución de gestores del Instituto Nacional de Vías.</t>
  </si>
  <si>
    <t>Acción 2.
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</si>
  <si>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</si>
  <si>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</si>
  <si>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</si>
  <si>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</si>
  <si>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</si>
  <si>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Entregar un reporte en donde se verifique que todas las unidades ejecutoras presenten un balance que señale que los supervisores de los convenios y contratos a cargo, presenten el informe mensual de supervisión, de acuerdo con lo establecido en el Manual de Contratación.</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</si>
  <si>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</si>
  <si>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</si>
  <si>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</si>
  <si>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Efectuar la reparación de las fallas que presentan el descole de la alcantarilla ubicada en el K12+250.</t>
  </si>
  <si>
    <t>Informe de recibo a satisfacción de las reparaciones por parte de la interventoría.</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</si>
  <si>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</si>
  <si>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</si>
  <si>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</si>
  <si>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</si>
  <si>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</si>
  <si>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Efectuar la reparación de  las fisuras que se presentan en la placa huella construida.</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</si>
  <si>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</si>
  <si>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 xml:space="preserve">  
Acción 1. 
Registrar los predios con su respectivo soportes.</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</si>
  <si>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</si>
  <si>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</si>
  <si>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</si>
  <si>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</si>
  <si>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</si>
  <si>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</si>
  <si>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</si>
  <si>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</si>
  <si>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</si>
  <si>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</si>
  <si>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</si>
  <si>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</si>
  <si>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</si>
  <si>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</si>
  <si>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</si>
  <si>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1. </t>
  </si>
  <si>
    <t xml:space="preserve">H33R15. Pavimento en concreto asfáltico de los contratos 3820 de 2013, 3107 y 3856 de 2013 y 1706 de 2014
Han ejecutado pavimento en concreto asfáltico que presentan en todos los casos, el fenómeno visible de presencia de partículas deleznables en la superficie terminada y en el contenido interno de la mezcla con origen en el crudo de la fuente común del río Téllez.
Acción 2. </t>
  </si>
  <si>
    <t xml:space="preserve">Informe de seguimiento frente el fenómeno visible de presencia de partículas deleznables en la superficie terminada y concepto sobre cumplimiento sobre requisitos de calidad sobre el proceso constructivo.
</t>
  </si>
  <si>
    <t xml:space="preserve">
Acción 2.
Solicitar concepto a la Interventoría frente al contrato N° 3107 de 2013.
</t>
  </si>
  <si>
    <t>Concepto e informe interventoría</t>
  </si>
  <si>
    <t>Informe de la  Interventoría</t>
  </si>
  <si>
    <t xml:space="preserve">
Evidenciar mediante informe de la interventoría las correcciones realizadas a los aspectos observados por la contraloría.</t>
  </si>
  <si>
    <t>Solicitar informe a la interventoría y presentarlo.</t>
  </si>
  <si>
    <t>Elaborar un memorando circular a todas las Direcciones Territoriales, interventores y supervisores para que se exija al municipio, desde el inicio del convenio, la devolución de los rendimientos financieros de manera mensual conforme al Decreto 4730 de 2005 art. 33.</t>
  </si>
  <si>
    <t xml:space="preserve">1. Memorando circular, reporte de seguimiento a rendimientos financieros.
2. Reporte de reintegro de los $7.16 millones del contrato 2233 de 2014.
</t>
  </si>
  <si>
    <t xml:space="preserve">
Evidenciar la ejecución del contrato dentro del plazo establecido en el convenio.</t>
  </si>
  <si>
    <t>Acta de entrega y recibo definitivo junto con el acta de liquidación.</t>
  </si>
  <si>
    <t>Actas</t>
  </si>
  <si>
    <t>Informe y reintegro de rendimientos</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</si>
  <si>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</si>
  <si>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</si>
  <si>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</si>
  <si>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</si>
  <si>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Evidenciar el cumplimiento del avance físico de la obra.</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</si>
  <si>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</si>
  <si>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</si>
  <si>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Presentar informe por parte de la Interventoría a fin de evidenciar el cumplimiento del contrato derivado. </t>
  </si>
  <si>
    <t xml:space="preserve">
Presentar la acción contractual en contra del municipio con llamamiento en garantía a la interventoría.</t>
  </si>
  <si>
    <t>Oficiar a la Oficina Asesora Jurídica con el fin de presentar los soportes remitidos por los gestores.</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</si>
  <si>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</si>
  <si>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</si>
  <si>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</si>
  <si>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</si>
  <si>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</si>
  <si>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</si>
  <si>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</si>
  <si>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</si>
  <si>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</si>
  <si>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</si>
  <si>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</si>
  <si>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</si>
  <si>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</si>
  <si>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</si>
  <si>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Evidenciar el reintegro realizado por el municipio respecto a los rendimientos financieros.</t>
  </si>
  <si>
    <t>Entregar el certificado SIIF Nación mediante el cual se demuestra la consignación efectiva de los rendimientos financieros por parte del municipio.</t>
  </si>
  <si>
    <t>Certificado SIIF Nación</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</si>
  <si>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</si>
  <si>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</si>
  <si>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</si>
  <si>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Unificar criterio para la colocación de postes de kilometraje.</t>
  </si>
  <si>
    <t>Oficiar a los gestores para exigir la colocación de los postes que requieran las obras conforme a las resoluciones vigentes.</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</si>
  <si>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</si>
  <si>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</si>
  <si>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</si>
  <si>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 xml:space="preserve">Aportar copia del convenio N° 1533 de 2010 en el que se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adjuntará. </t>
  </si>
  <si>
    <t xml:space="preserve">Se aportara copia del Convenio No. 1533 de 2010 en el que se le lee en su objeto que el INSTITUTO hace entrega de recursos al Municipio para la ejecución de la PRIMERA ETAPA del Puente Vehicular y no para la ejecución total de la Construcción del Puente, por lo que al vencimiento del plazo del convenio el puente no podía estar ejecutado en su totalidad, así también se evidencia en la copia del contrato derivado que se adjunta. </t>
  </si>
  <si>
    <t>Remitir copias del convenio y del contrato derivado.</t>
  </si>
  <si>
    <t>Solicitar a los municipios el mantenimiento respectivo a las obras entregadas.</t>
  </si>
  <si>
    <t>Oficiar a los respectivos municipios a fin de que se proceda a realizar el mantenimiento de las obras ejecutadas mediante la suscripción de los convenios, las cuales fueron ejecutadas en su totalidad y recibidas a satisfacción por el interventor y los alcaldes municipales de la época.</t>
  </si>
  <si>
    <t>Informe sobre mantenimiento.</t>
  </si>
  <si>
    <t xml:space="preserve">Presentar acta de entrega y recibo definitivo suscrita por el departamento y el interventor. </t>
  </si>
  <si>
    <t>Entregar acta de entrega y recibo definitivo.</t>
  </si>
  <si>
    <t>Presentar informe de interventoría mediante el cual se justifique la modificación de metas físicas.</t>
  </si>
  <si>
    <t>Entregar informe de interventoría mediante el cual se justifique la modificación de metas físicas.</t>
  </si>
  <si>
    <t>Acta de entrega y recibo definitivo</t>
  </si>
  <si>
    <t>Solicitar al gestor de proyecto informe sobre desarrollo del convenio.</t>
  </si>
  <si>
    <t>Solicitar Informe.</t>
  </si>
  <si>
    <t>Verificar que en  los convenios que se realicen con los municipios se efectúe la respectiva publicación en el SECOP.</t>
  </si>
  <si>
    <t>1. Remitir oficios de requerimiento realizados por el INVIAS al municipio y su respectiva respuesta.
2. Seguimiento a la publicación de los contratos derivados de los convenios.</t>
  </si>
  <si>
    <t>Reporte de gestión realizada.</t>
  </si>
  <si>
    <t xml:space="preserve">Subsanar las observaciones presentadas por la contraloría en la visita realizada. </t>
  </si>
  <si>
    <t>Informe de interventoría mediante el cual se demuestra la ejecución total de las observaciones presentadas.</t>
  </si>
  <si>
    <t>Comunicar a la ANI con el fin de que informe sobre la señalización del paso a nivel Cajicá.</t>
  </si>
  <si>
    <t>Solicitud a la ANI sobre las actividades realizadas.</t>
  </si>
  <si>
    <t xml:space="preserve">
Entregar en comodato al Ministerio de Cultura las áreas de la estación de la sabana para su respectivo uso.</t>
  </si>
  <si>
    <t xml:space="preserve">
1. Solicitud al Ministerio de Cultura.
2. Formalización del comodato.</t>
  </si>
  <si>
    <t>Documento comodato</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</si>
  <si>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</si>
  <si>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</si>
  <si>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</si>
  <si>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Iniciar proceso de siniestro de calidad de servicio a la interventoría.</t>
  </si>
  <si>
    <t>Remitir solicitud a la Oficina Asesora Jurídica de declaratoria del siniestro.</t>
  </si>
  <si>
    <t>Acto administrativo de declaratoria del siniestro</t>
  </si>
  <si>
    <t>Evidenciar mediante reporte la ejecución de los dineros en los bancos, respecto a los convenios observados por la contraloría.</t>
  </si>
  <si>
    <t xml:space="preserve">
1. Solicitud a los bancos respectivos e interventoría.
2. Elaboración de reporte.</t>
  </si>
  <si>
    <t>OAP-SRT</t>
  </si>
  <si>
    <t>Evidenciar mediante reporte la ejecución de los dineros en los bancos, respecto al convenio 2879 de 2013.</t>
  </si>
  <si>
    <t xml:space="preserve">Elaborar informe detallado de los rendimientos financieros de los convenios marco de los Contratos Plan, con corte a 30/09/2017.
</t>
  </si>
  <si>
    <t xml:space="preserve">Oficiar a la interventoría para que realice la depuración y conciliación de la información de los rendimientos financieros. </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</si>
  <si>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</si>
  <si>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</si>
  <si>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</si>
  <si>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</si>
  <si>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</si>
  <si>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</si>
  <si>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</si>
  <si>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</si>
  <si>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</si>
  <si>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</si>
  <si>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</si>
  <si>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</si>
  <si>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 xml:space="preserve">Requerir a la interventoría y al  contratista para que implementen los correctivos del caso, así como para que extremen las medidas que garanticen el control de calidad de las obras.  </t>
  </si>
  <si>
    <t>1. Elaboración de oficios.
2. Presentación de informe a cargo de la interventoría, con registro fotográfico.</t>
  </si>
  <si>
    <t xml:space="preserve">  Informe</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</si>
  <si>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</si>
  <si>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</si>
  <si>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</si>
  <si>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</si>
  <si>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</si>
  <si>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 xml:space="preserve">Acto administrativo  </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</si>
  <si>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</si>
  <si>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</si>
  <si>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</si>
  <si>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</si>
  <si>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</si>
  <si>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</si>
  <si>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</si>
  <si>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</si>
  <si>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</si>
  <si>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</si>
  <si>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</si>
  <si>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Inconsistencias (pendientes en la gestión predial) para para cierre predial oportunamente.</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</si>
  <si>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</si>
  <si>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</si>
  <si>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</si>
  <si>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 xml:space="preserve">H6R15. Planeación Contrato Plan Boyacá – Metas Físicas.
A Marzo de 2016, se evidenciaron retrasos en todos los frentes de obra y reducción del alcance físico de las obras.
</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</si>
  <si>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</si>
  <si>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</si>
  <si>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</si>
  <si>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</si>
  <si>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</si>
  <si>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</si>
  <si>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</si>
  <si>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</si>
  <si>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</si>
  <si>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H35R15. Ejecución placa huella Vereda Santa Rita Alta – Santa Rita Baja – Olmezaque en el Municipio de Silvania, Convenio 2233 de 2014.
• Deficiencias en el vaciado de concreto de elementos estructurales: durante el recorrido, se observó que algunos elementos estructurales en concreto de la placa huella en construcción presentan hormigoneo, producto de un mal proceso de vaciado y vibrado del mismo.
• Deficiencias en la recepción de concreto para vaciado en elementos estructurales: En la visita se evidencia que en el proceso de recepción de concreto para vaciado de pavimento rígido, no se hicieron las pruebas previas para la determinación del asentamiento del concreto (conocida como slump o prueba de cono), </t>
  </si>
  <si>
    <t>Deficiencia en el proceso constructivo.</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</si>
  <si>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</si>
  <si>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</si>
  <si>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</si>
  <si>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</si>
  <si>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</si>
  <si>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 xml:space="preserve">Acción 2. 
Asignar recurso humano y tecnológico para adelantar la inclusión de la información y  establecer un convenio interadministrativo entre el IGAC, Superintendencia de Notariado y registro, para que se cruce información de interés para el saneamiento. Asimismo, depurar los predios para su saneamiento e inclusión en el aplicativo por parte de la Subdirección de Medio Ambiente.  </t>
  </si>
  <si>
    <t>Acción 1. 
Conciliar con el Grupo de Contabilidad. (Bienes fiscales).</t>
  </si>
  <si>
    <t xml:space="preserve">
Acción 2. 
Verificar los predios contabilizados versus el informe de la Subdirección Administrativa.</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</si>
  <si>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</si>
  <si>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</si>
  <si>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</si>
  <si>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</si>
  <si>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</si>
  <si>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1. 
Gestionar la actualización de la información de bienes fiscales ante el IGAC.                                                                                                   </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</si>
  <si>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</si>
  <si>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</si>
  <si>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</si>
  <si>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</si>
  <si>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Acción 1. 
Informar a las Direcciones Territoriales las fechas oportunas de legalización de las cajas menores para el cierre de vigencia con copia a la Oficina de Control Interno.</t>
  </si>
  <si>
    <t>Acción 2. 
Informar al Grupo de Control Interno Disciplinario los responsables de la caja menor de las Direcciones Territoriales que no efectúen las legalizaciones de las mismas  en los términos legalmente establecidos.</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</si>
  <si>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</si>
  <si>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 xml:space="preserve">Acción 1. 
Enviar los avalúos comerciales que de acuerdo con el presupuesto se realicen, de los bienes fiscales al Grupo de Contabilidad para su respectivo registro.                         </t>
  </si>
  <si>
    <t xml:space="preserve">Acción 2. 
Registrar en la contabilidad los avalúos de los bienes inmuebles propiedad del INVIAS, recibidos de la Subdirección Administrativa. </t>
  </si>
  <si>
    <t>Acción 1. 
Realizar acompañamiento en mesas de trabajo para formular acciones de mejora efectivas.</t>
  </si>
  <si>
    <t>Acción 2. 
Evaluar y hacer seguimiento de la efectividad de las acciones de mejora concertadas.</t>
  </si>
  <si>
    <t>SF-SRT-SMF</t>
  </si>
  <si>
    <t>DO-SMA-SRT</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</si>
  <si>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</si>
  <si>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</si>
  <si>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</si>
  <si>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H53R16. Señalización, Iluminación  Integración sistema de señalización de Túneles. 
El Manual de Señalización Vial del Ministerio de Transporte en el Capítulo 2, numeral 2.8 SEÑALIZACIÓN DE TÚNELES, establece “…La señalización de proximidad, dentro y a la salida de un túnel en la vía, así como de sus elementos de seguridad y reglamentaciones, es de vital importancia para la seguridad de las personas durante su paso por cualquiera de ellos.</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</si>
  <si>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</si>
  <si>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</si>
  <si>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</si>
  <si>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</si>
  <si>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</si>
  <si>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</si>
  <si>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</si>
  <si>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</si>
  <si>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Reporte memorandos individuales y/o circulares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</si>
  <si>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</si>
  <si>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</si>
  <si>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 xml:space="preserve">H49R16. Manejo Ambiental Construcción Túnel.
La Resolución 159 de 2010 , establece en su artículo 14 las obligaciones del numeral 1 Medio Abiótico, subnumeral 1.1. Vertimientos de Aguas industriales: “Se requiere realizar el monitoreo del sistema de tratamiento de aguas residuales industriales provenientes de las obras de los túneles.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</si>
  <si>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</si>
  <si>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</si>
  <si>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1.
</t>
  </si>
  <si>
    <t xml:space="preserve">H111R16. Planeación Presupuesto de Ingresos.
La ejecución del presupuesto de Ingresos Invías vigencia 2016 presenta un mayor valor de lo programado, lo cual se evidencia en el rubro Ingresos de los Establecimientos Públicos donde el aforo inicial por $352.678.3 millones y el recaudo efectivo acumulado en el mismo concepto por $624.368.7 millones, demostrando un incremento del 177%, siendo los rubros más significativos, el aumento del valor de ingreso por concepto de peajes, al pasar de un aforo inicial de $107.294.6 millones a un recaudo efectivo de $296.288.7 millones, para una diferencia positiva de $188.994 millones, y la contraprestación portuaria con un aumento de $22.928.2 millones, Lo anterior de acuerdo a lo reportado por el SIIF- Nación.
Acción 2.
</t>
  </si>
  <si>
    <t xml:space="preserve">H7D16. Instalación de bordillos.
Durante visita de inspección realizada a la carretera Cúcuta –San Faustino-La Chinita, a las obras realizadas n virtud del contrato 1246 de 2014, se evidencia que en los sitios donde se realizó ejecución de bordillos (entre k1+000 y k2+000), dichas obras fueron ejecutadas con deficiencias en la calidad de las mismas. Se evidencian bordillos mal rematados, con hormigueo posiblemente causado por deficiencias en el encofrado de los mismos (formaletas  poco engrasadas que pudieran generar problemas al desencofrar y conducir a descascaramientos de los elementos).
</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</si>
  <si>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</si>
  <si>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</si>
  <si>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</si>
  <si>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</si>
  <si>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</si>
  <si>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H12R15. Cunetas y andenes primera y segunda calzada Circunvalar de Barranquilla.
En visita realizada el día 16 de Marzo de 2016 a las obras de la primera y segunda calzada de la Circunvalar de Barranquilla (Enmarcadas en los Convenios 1344 y 1345 de 2014, respectivamente), se evidenciaron en algunos elementos fisuras en el concreto, originadas por retracción en el proceso de fraguado de los elementos. Para el caso de la primera calzada, se evidenciaron en la berma-cuneta, y para la segunda calzada, se evidenciaron en andenes y separadores cercanos al puente de la carrera 46. Estas fisuras pueden generar a futuro filtraciones en los elementos y deterioro prematuro de los mismos.</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</si>
  <si>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</si>
  <si>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</si>
  <si>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</si>
  <si>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</si>
  <si>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</si>
  <si>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</si>
  <si>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</si>
  <si>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</si>
  <si>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H45R15. Avance físico Contrato de Obra Pública 20151800014207 de 2015 derivado del Convenio 1926 de 2014 de Red Terciaria Cauca.
El avance físico del contrato de obra es bajo con respecto a la programación aprobada para su ejecución, lo que afecta la prestación del servicio por  la interrupción del tránsito en los sitios a intervenir.
Esto afecta la transitabilidad debido a que la vía se encuentra incomunicada en el PR 3+600, vereda la Playa, donde se construye el muro de contención en concreto reforzado que representa el costo más significativo del proyecto.</t>
  </si>
  <si>
    <t>Atraso de obras.</t>
  </si>
  <si>
    <t>Auto de presentación de demanda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</si>
  <si>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</si>
  <si>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</si>
  <si>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</si>
  <si>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</si>
  <si>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</si>
  <si>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 xml:space="preserve">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</si>
  <si>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</si>
  <si>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t>
  </si>
  <si>
    <t>Entre otras causas por la no suscripción de contratos, no utilización de vigencias futuras  y adiciones de contratos finalmente no realizadas.</t>
  </si>
  <si>
    <t>No se ejecutó la totalidad de los recursos comprometidos.</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</si>
  <si>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t>
  </si>
  <si>
    <t xml:space="preserve">Realizar reunión semanal con el Director General en Comité Directivo, donde se revisará la programación, planeación y efectiva ejecución correspondiente a los proyectos y cancelación de saldos presupuestales.
</t>
  </si>
  <si>
    <t>Implementar aplicativo - base de datos unificada de predios fiscales y de uso público de Invías.</t>
  </si>
  <si>
    <t>Integrar la información de predios de la Subdirección Administrativa y de la Subdirección de Medio Ambiente.</t>
  </si>
  <si>
    <t>H122R14 –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</si>
  <si>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</si>
  <si>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</si>
  <si>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 xml:space="preserve">Corregir los defectos constructivos detectados por la Contraloría General de la República en las losas de concreto. </t>
  </si>
  <si>
    <t xml:space="preserve">Informe con registro fotográfico de la interventoría en el cual se evidencie las correcciones.
</t>
  </si>
  <si>
    <t>Presentar informe de la interventoría en el cual se evidencie que los sumideros cumplen técnicamente con las especificaciones de diseño y demostrar técnicamente que no se requiere las rejillas.</t>
  </si>
  <si>
    <t>Justificación de la diferencia del los análisis de precios unitarios de los contratos observados por la contraloría general.</t>
  </si>
  <si>
    <t>Evidenciar la debida delimitación de las áreas remanentes para evitar invasiones al derecho de vía.</t>
  </si>
  <si>
    <t xml:space="preserve">Solicitar a la interventoría informe con su respectivo registro fotográfico.
</t>
  </si>
  <si>
    <t xml:space="preserve">Informe de interventoría con registro fotográfico </t>
  </si>
  <si>
    <t>Sellar la junta para evitar la introduciendo de material que pueda causar erosión. Asimismo, presentar concepto técnico del no desplazamiento del muro.</t>
  </si>
  <si>
    <t xml:space="preserve">Informe de la interventoría con registro fotográfico
</t>
  </si>
  <si>
    <t>Realizar seguimiento a la ejecución del contrato con el fin de conminar al contratista a estar al día con el cronograma establecido.</t>
  </si>
  <si>
    <t xml:space="preserve">Solicitar a la interventoría informe de seguimiento. </t>
  </si>
  <si>
    <t xml:space="preserve">Efectuar reparación de los defectos constructivos detectados por la Contraloría General de la República. </t>
  </si>
  <si>
    <t xml:space="preserve">Solicitud a la interventoría de informe con registro fotográfico  en el cual se evidencie las reparaciones. 
</t>
  </si>
  <si>
    <t>H48R16. Limpieza Final del Sitio de los Trabajos Sector Viaducto La Víbora. El Artículo 105.17 de las Especificaciones Técnicas de Construcción  Limpieza Final del Sitio de los Trabajos, establece que a la terminación de cada obra, el Constructor deberá retirar del sitio de los trabajos todo el equipo de construcción, los materiales sobrantes, escombros y obras temporales de toda clase, dejando la totalidad de las obras y el sitio de los trabajos en un estado de limpieza satisfactorio para el interventor.</t>
  </si>
  <si>
    <t xml:space="preserve">Recibir a satisfacción la obra contratada. </t>
  </si>
  <si>
    <t xml:space="preserve">Demostrar el cumplimiento de las especificaciones técnicas de construcción en las reparaciones de las cunetas ejecutadas con el contrato 793 de 2016. </t>
  </si>
  <si>
    <t xml:space="preserve">Presentar informe de interventoría que evidencie el cumplimiento de las especificaciones técnicas de construcción en las reparaciones realizadas.
</t>
  </si>
  <si>
    <t xml:space="preserve">Informe de la interventoría con registro fotográfico 
 </t>
  </si>
  <si>
    <t>Solicitar a la interventoría informe que evidencie el inicio de las obras de pilotaje incluyendo registro fotográfico.</t>
  </si>
  <si>
    <t>Informe de interventoría con registro fotográfico</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</si>
  <si>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</si>
  <si>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</si>
  <si>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</si>
  <si>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</si>
  <si>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Contradicción en relación a lo citado por el DAFP en el Modelo Estándar de Control Interno, módulo de Control de Planeación y Gestión, componente Direccionamiento Estratégico y la Guía para Construcción y Análisis de Indicadores de Gestión, respecto a la confiabilidad de la información reportada en los indicadores de gestión.</t>
  </si>
  <si>
    <t xml:space="preserve">H74R16. Seguimiento Plan Estratégico Invías.
Evaluada la muestra seleccionada para seguimiento al Plan Estratégico, la cual corresponde a tres (3) de los diez (10) objetivos estratégicos, se encontró: 
• En el indicador "Km de Placa Huella Realizada", Invías en seguimiento al Plan Estratégico reporta en la vigencia 2016 un avance de 184,2 km y lo evaluado con base en el aplicativo SIPLAN reporta 183 kilómetros.  
• En el indicador "Kilómetros de red vial nacional primaria mantenidos y rehabilitados", Invías en seguimiento al Plan Estratégico reporta para la vigencia 2016 un avance de 210,41 km y lo evaluado con base en el aplicativo SIPLAN reporta 140,2 kilómetros.
• En el indicador "Kilómetros de red vial secundaria con pavimento nuevo", Invías en seguimiento al Plan Estratégico reporta en la vigencia 2016 un avance de  326,7 km y lo evaluado con base en el aplicativo SIPLAN reporta 129,4 kilómetros.
Afectando los cumplimientos reportados en el Plan Estratégico.
</t>
  </si>
  <si>
    <t>Continuar con la política de saneamiento contable, registrando la liquidación de los contratos y convenios de los que se reciba las respectivas actas de liquidación. Reiterar  a las Unidades Ejecutoras el envío oportuno de las actas de liquidación y revisar los saldos de la cuenta 1705 para verificar que contratos están por liquidar y solicitar a cada Unidad Ejecutora responsable, los soportes para su registro contable.</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</si>
  <si>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</si>
  <si>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</si>
  <si>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</si>
  <si>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</si>
  <si>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Oficiar a la Oficina Asesora Jurídica.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</si>
  <si>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</si>
  <si>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H5EVP. Construcción box Culvert. Contrato de Obra No. 617 de 2013 - Convenio 649 de 2013.
Durante visita de inspección realizada al proyecto Vía de la Prosperidad el día 31 de Agosto de 2016, se evidenciaron en algunos Box Culvert ya construidos, hormigueros y algunas fallas de tipo constructivo en las aletas de dichos elementos.</t>
  </si>
  <si>
    <t>Solicitar a la Gobernación del Magdalena que se inicie proceso sancionatorio al contratista por la no corrección de las obras observadas por la contraloría.</t>
  </si>
  <si>
    <t>Elaborar informe del estado actual del convenio</t>
  </si>
  <si>
    <t xml:space="preserve">Acción 1.
1. Solicitar concepto a la Interventoría frente al contrato No. 3820/2013, 3856 de 2013 y 1706 de 2014 (Partículas deleznables).
2. Remitir informe de la interventoría sobre las deficiencias constructivas observadas por la contraloría frente al contrato 1706 de 2014.
</t>
  </si>
  <si>
    <t>Solicitar informe con anexo fotográfico.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</si>
  <si>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</si>
  <si>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</si>
  <si>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</si>
  <si>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</si>
  <si>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</si>
  <si>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</si>
  <si>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</si>
  <si>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</si>
  <si>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</si>
  <si>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Asignar calificación de acuerdo a los parámetros establecidos por la Contaduría Nacional de manera razonable.</t>
  </si>
  <si>
    <t>Realizar encuestas ordenadas por la Contaduría General de la Nación de acuerdo a los parámetros de la entidad.</t>
  </si>
  <si>
    <t>Conciliación de la cuenta 142503 entre Oficina Asesora Jurídica, Grupo de Contabilidad y Grupo de Tesorería.</t>
  </si>
  <si>
    <t xml:space="preserve">Informe semestral del rubro presupuestal para pago de sentencias. </t>
  </si>
  <si>
    <t>Establecer una metodología para el seguimiento físico y financiero de los proyectos con el fin de establecer alertas oportunas.</t>
  </si>
  <si>
    <t>Metodología aprobada</t>
  </si>
  <si>
    <t>Remitir actas de liquidación de los contratos observados por la contraloría.</t>
  </si>
  <si>
    <t>Presentar memorando de remisión.</t>
  </si>
  <si>
    <t xml:space="preserve">Actas de liquidación </t>
  </si>
  <si>
    <t>Verificar que las minutas contractuales estén acorde con los pliegos de condiciones.</t>
  </si>
  <si>
    <t>Solicitar  a la Subdirección de Estudios e Innovación concepto sobre la obligatoriedad de realización de la prueba de carga en la construcción de puentes.</t>
  </si>
  <si>
    <t>informe con registro fotográfico</t>
  </si>
  <si>
    <t xml:space="preserve">Solicitar aclaración de la clausula contractual que establece el anticipo por la Dirección de Contratación </t>
  </si>
  <si>
    <t xml:space="preserve">Solicitud de aclaración por parte de la Dirección de Contratación </t>
  </si>
  <si>
    <t>Elaboración de Informe.</t>
  </si>
  <si>
    <t xml:space="preserve">
Liquidación de los contratos de obra e interventoría.</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</si>
  <si>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</si>
  <si>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</si>
  <si>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</si>
  <si>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</si>
  <si>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Seguimiento al cumplimiento de los estudios y diseños en fase III.</t>
  </si>
  <si>
    <t xml:space="preserve">H43R16. Predios Áreas Remanentes.
El Apéndice Gestión Predial, Lineamientos Generales establecidos para la Ejecución del objeto Contractual, numeral 13, establece que en la gestión predial de compra, cuando el predio sea adquirido, debe identificarse en campo delimitado y señalado con cinta plástica, así: PREDIO ADQUIRIDO POR INVIAS para evitar las invasiones después de las entregas para el desarrollo de las obras, estos predios deben tener un seguimiento permanente para que el contratista inicie el proceso jurídico o policivo de recuperación en caso de una ocupación de hecho.
</t>
  </si>
  <si>
    <t>Solicitar informe a la interventoría.</t>
  </si>
  <si>
    <t>Efectuar las correcciones a las observaciones identificadas por la contraloría.</t>
  </si>
  <si>
    <t>Evidenciar el adecuado manejo de las aguas industriales de acuerdo a lo observado por la Contraloría General de la República.</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</si>
  <si>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</si>
  <si>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</si>
  <si>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H36R14</t>
  </si>
  <si>
    <t>H121R14</t>
  </si>
  <si>
    <t>H129R14</t>
  </si>
  <si>
    <t>Evidenciar la existencia de cerramientos de los predios de áreas remanentes mediante registro fotográfico.</t>
  </si>
  <si>
    <t>Presentación de informe de interventoría, mostrando corrección de la observación de la contraloría.</t>
  </si>
  <si>
    <t>H3R16. Entrega de escuela rural primaria “La Canchera”. Contrato 642 de 2015
Dentro les actividades de gestión social del contrato 642 de 2015"(...), se realizó la construcción de la sede para la primaria de la IED Rural “La Canchera”,... A la fecha de la visita de inspección , no había asignado vigilancia a la institución, retrasando la entrega definitiva de la obra.</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</si>
  <si>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</si>
  <si>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</si>
  <si>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</si>
  <si>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H20R16. Muros de Contención K112+520 y  K112+487. 
Se evidenció que la junta entre el pavimento y la cuneta en el muro ubicado en el PR112+520, presenta separación de aproximadamente medio centímetro, lo cual indica que posiblemente el muro se está desplazando.</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</si>
  <si>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</si>
  <si>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</si>
  <si>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H23R16. Señalización y defensa de la zona de las obras. 
La señalización deberá realizarse en estricto cumplimiento de las disposiciones vigentes sobre la materia, en particular el Manual de Señalización Vial del Ministerio de Transporte.</t>
  </si>
  <si>
    <t>H24R16. Muro Alcantarilla Doble Sector Puente la Platina. 
En visita de inspección realizada en marzo de 2017 por la CGR, se evidenciaron hormigueos en el concreto, así como muro del box desalineado, falta sello de juntas entre tubos de alcantarilla doble.</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</si>
  <si>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</si>
  <si>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Proferir el acto administrativo de designación de supervisor.</t>
  </si>
  <si>
    <t xml:space="preserve">
Proferir el acto administrativo de designación de supervisor por parte del competente, dentro del marco de la normatividad vigente de Invías.</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</si>
  <si>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</si>
  <si>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</si>
  <si>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</si>
  <si>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</si>
  <si>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</si>
  <si>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</si>
  <si>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</si>
  <si>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</si>
  <si>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</si>
  <si>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</si>
  <si>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</si>
  <si>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</si>
  <si>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H84R16. Administrativo con presunta connotación Disciplinaria y Fiscal – Motocicletas adquiridas con Orden de Compra 01989 de 2016.
Acción 1.</t>
  </si>
  <si>
    <t>H84R16. Administrativo con presunta connotación Disciplinaria y Fiscal – Motocicletas adquiridas con Orden de Compra 01989 de 2016.
Acción 2.</t>
  </si>
  <si>
    <t>Especificaciones técnicas acogidas y modalidad seleccionada.</t>
  </si>
  <si>
    <t>Acción 1.
Culminar la entrega de las motos a las fuerza pública.</t>
  </si>
  <si>
    <t xml:space="preserve">
Elaborar las actas de entrega y recibo de las motos a la fuerza pública.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</si>
  <si>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</si>
  <si>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</si>
  <si>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</si>
  <si>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H155R14 -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</si>
  <si>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 xml:space="preserve">H76R16. Administrativo con presunta incidencia disciplinaria. Supervisión convenio 1056 de 2006.
El convenio 1056 de 2006 suscrito entre el Ministerio de Transporte, el Instituto Nacional de Vías y la Dirección General de la Policía Nacional, que tiene por objeto “aunar esfuerzos para implementación, operación, ejecución y control del programa de seguridad en carreteras.
</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</si>
  <si>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</si>
  <si>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</si>
  <si>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</si>
  <si>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</si>
  <si>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</si>
  <si>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H65R14 - Gestión predial para la ejecución de las obras.
CONVENIO 3141/13 - ICCU y CONVENIO 3075/13 – GOBERNACIÓN DE BOYACÁ.
</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</si>
  <si>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</si>
  <si>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</si>
  <si>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</si>
  <si>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</si>
  <si>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</si>
  <si>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</si>
  <si>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</si>
  <si>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</si>
  <si>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</si>
  <si>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</si>
  <si>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Consecutivo</t>
  </si>
  <si>
    <t>AC2017</t>
  </si>
  <si>
    <t>H3AC17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</si>
  <si>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</si>
  <si>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H1AC17</t>
  </si>
  <si>
    <t>H2AC17</t>
  </si>
  <si>
    <t>H4AC17</t>
  </si>
  <si>
    <t>H5AC17</t>
  </si>
  <si>
    <t>H6AC17</t>
  </si>
  <si>
    <t>H7AC17</t>
  </si>
  <si>
    <t>H8AC17</t>
  </si>
  <si>
    <t>H9AC17</t>
  </si>
  <si>
    <t>H10AC17</t>
  </si>
  <si>
    <t>H11AC17</t>
  </si>
  <si>
    <t>H12AC17</t>
  </si>
  <si>
    <t>H13AC17</t>
  </si>
  <si>
    <t>H14AC17</t>
  </si>
  <si>
    <t>H15AC17</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</si>
  <si>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</si>
  <si>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</si>
  <si>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</si>
  <si>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</si>
  <si>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Deficiencias en los controles implementados para la administración, mantenimiento y conservación de los equipos, que lleva a que no cuente con la información consolidada y organizada.</t>
  </si>
  <si>
    <t>Administrativo con presunta connotación disciplinaria</t>
  </si>
  <si>
    <t>H7AC17. Obligaciones del convenio No. 1056 del 2006- INVIAS-Dirección de Tránsito y Transporte- Policía Nacional- Instrumentos de Planeación.
El Programa de Seguridad en Carreteras Nacionales PSCN que depende del Instituto Nacional de Vías, incumple con la cláusula cuarta del Convenio Interadministrativo No. 1056 del 200620, así como los principios de la administración pública descritos en el Artículo 209 de la Constitución Nacional, por cuanto no posee instrumentos de planeación que permitan hacer seguimiento y evaluación de su Gestión.</t>
  </si>
  <si>
    <t>Dificultad para medir el impacto social, evaluar la eficacia y eficiencia con que se dispusieron los recursos públicos y hacer la evaluación de la inversión para la realización de la labor misional del PSCN ($52.916 millones para 2016), porque no se da cumplimiento al principio de planeación ya que no cuenta con instrumentos como un plan estratégico y/o de acción que permita identificar y establecer objetivos y metas.</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</si>
  <si>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</si>
  <si>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</si>
  <si>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H9AC17. Entrega de vehículos por parte del INVIAS a la Dirección de Tránsito y Transporte-DITRA de la Policía Nacional- y examen técnico mecánico de la flota.
Se evidenció que no poseen una revisión tecno-mecánica previa suficiente que determine el estado en que se reciben, esta falta de control se demuestra porque las actas no registran los kilómetros recorridos de los vehículos hasta el momento de la devolución, así como el kilometraje en el momento de su entrega a la DITRA en comodato.</t>
  </si>
  <si>
    <t>Falta de control de los bienes recibidos.</t>
  </si>
  <si>
    <t>H10AC17. Contratación del servicio de mantenimiento para los vehículos de la Dirección de Tránsito y Transporte de la Policía Nacional.
En desarrollo del Convenio 1056 de 200623, se evidenció demora de aproximadamente tres (3) meses, en los tiempos del proceso de selección del servicio de mantenimiento, afectando la disponibilidad de automotores para dar cumplimiento misional a la Policía de Carreteras, por parte de Invías, debido a que hubo imprevistos que causaron paralización de más del 50% del equipo automotor de la Dirección de Tránsito y Transporte de la Policía Nacional.</t>
  </si>
  <si>
    <t>Ausencia de un plan de contingencia que diera solución temporal a la necesidad, permitiendo dar continuidad en el mantenimiento de los vehículos pertenecientes al Programa y gestión inoportuna en la contratación del mantenimiento del parque automotor perteneciente al Programa de Seguridad en Carreteras Nacionales.</t>
  </si>
  <si>
    <t>H11AC17. Entrega y Recibo de trabajos de mantenimiento en el convenio Invías y DITRA.
En desarrollo del Convenio 1056 de 2006, se observó que la supervisión no hace la revisión pormenorizada del cumplimiento del objeto contractual, incumpliendo con su función y con el Artículo 84 de la Ley 1474 de 2011.</t>
  </si>
  <si>
    <t>Debilidades en la supervisión, al no implementar mecanismos de control del mantenimiento y reparación de los automotores, se observan en algunos de los recibos a satisfacción del servicio de mantenimiento, donde no se evidencia la intervención de algún funcionario del Invías o de la supervisión del programa que reciba los trabajos.</t>
  </si>
  <si>
    <t>H12AC17. Control en las bajas de los repuestos sustituidos en los talleres donde se realiza el mantenimiento preventivo y correctivo del parque automotor asignado en comodato del Programa de Seguridad en Carreteras Nacionales.
En la evaluación de los contratos números 1585, 1586 del 2015 y 0651 del 2016 se pudo determinar que los repuestos retirados de los vehículos en mantenimiento no tienen un registro de ingreso a la bodega del Invías, lo que impide realizar una trazabilidad sobre la cantidad y estado; no se realiza una evaluación sobre la calidad de los repuestos, que permita determinar si son originales y la necesidad de su cambio.</t>
  </si>
  <si>
    <t>Incumplimiento del Art. 2 de la Ley 87 de 199328, la Ley 872 de 2003 “por la cual se crea el sistema de gestión de la calidad en la Rama Ejecutiva del Poder Público y en otras entidades prestadoras de servicios” y específicamente en Invías la Resolución 2768 de 2005 “por la cual se adopta y se expide el Manual de Procesos y Procedimientos del Sistema de Gestión de Calidad”.</t>
  </si>
  <si>
    <t>Administrativo con presunta connotación fiscal y disciplinaria</t>
  </si>
  <si>
    <t>H13AC17. Inversión en vehículos dados de baja.
En visita practicada a la bodega del Invías, se evidenció que vehículos tipo camioneta doble cabina de marca GONOW, con placas ISJ 908, ISJ 910, ISJ 911, ISJ 912, ISJ 914, ISJ 916 y ISJ 917 matriculados en Málaga, Santander y pertenecientes al Programa de Seguridad en Carreteras Nacionales se encuentran fuera de circulación y en abandono, adicional, en la revisión en el aplicativo SAI se encontró que fueron dados de baja el 05 de junio de 2017.</t>
  </si>
  <si>
    <t>Gestión antieconómica que impacta el presupuesto del Programa y a su vez el cumplimiento misional de los objetivos de seguridad en carreteras nacionales; desconociendo las obligaciones establecidas en la cláusula cuarta, numeral 3 del Convenio 1056 de 2006 y el artículo 209 principios de la Administración Pública de la Constitución Nacional y la Ley 87 de 1993, por lo tanto se configura un presunto detrimento patrimonial por $37,62 millones.</t>
  </si>
  <si>
    <t>H14AC17. Camionetas del Programa de Seguridad en Carreteras Nacionales - PSCN.
Invías con recursos del Programa de Seguridad en Carreteras Nacionales PSCN compró quince (15) vehículos Nissan (camionetas doble cabina uniformadas), mediante la Orden de Compra 5942 de 2015, de los cuales sin previa autorización, destinó cinco (5) para la administración de Invías (Tabla 13), contradiciendo con ello los estudios y documentos previos31 que justificaban la necesidad de su adquisición.</t>
  </si>
  <si>
    <t>En las visitas realizadas a las regionales de la DITRA no se evidenciaron soportes de las actividades de coordinación previstas entre el Invías y el PSCN.</t>
  </si>
  <si>
    <t>Administrativo con presunta incidencia disciplinaria, para indagación preliminar.</t>
  </si>
  <si>
    <t>H15AC17. Estudio de Mercado.
El estudio de mercado del Programa de Seguridad de Carreteras Nacionales, que realiza la Dirección de Contratación, no cumple con los principios de economía, eficiencia y eficacia, por cuanto la construcción del total del presupuesto oficial lo elabora teniendo en cuenta los promedios mensuales históricos de mantenimiento de contratos ejecutados por la Entidad, los cuales aparentemente son muy superiores al mercado, dejando de lado un estudio real al momento del proceso de selección del contratista.</t>
  </si>
  <si>
    <t>Los presupuestos presentados no reflejen la realidad de los precios de mercado, dejando de lado el estudio de la oferta, contradiciendo el principio de economía que se preocupa, precisamente de la manera en que se administran unos recursos escasos.</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</si>
  <si>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</si>
  <si>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</si>
  <si>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</si>
  <si>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16 01 001</t>
  </si>
  <si>
    <t>16 03 003</t>
  </si>
  <si>
    <t>16 03 001</t>
  </si>
  <si>
    <t xml:space="preserve">H40R14. Contrato 2031 de 2012.
Como resultado de la visita de inspección visual a las obras construidas se identificaron deficiencias que fueron puestas en conocimiento de la entidad. • Ruta 6512. PR: 77+500 al 91+000. En la mayor parte del tramo la Interventoría ha detectado problemas de microfisuración recurrente del pavimento - • Ruta 6513. PR: 33+330 al 44+700. Se evidencian fallas constructivas severas en la mayor parte del tramo descrito, ya identificadas por la Interventoría. </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</si>
  <si>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</si>
  <si>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</si>
  <si>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No reconocimiento total de los bienes transferidos de entidades liquidadas, subestimación de la cuenta 16, Propiedad, Planta y Equipo en cuantía indeterminada y no control de los mismos, denotando cumplimiento parcial a las funciones y actividades establecidas al Invías, en el proceso de transferencia de bienes, Artículo 3, numeral 3.814 del Decreto 2056 de 2003 y al Artículo 3 deberes de la Ley 73415 de 2002.</t>
  </si>
  <si>
    <t>Desactualización y desorganización de los inventarios, falta de control en el procedimiento de disposición de los elementos en el almacén de la entidad y falta de mantenimiento a las bodegas.</t>
  </si>
  <si>
    <t>H6AC17. Controles implementados para la administración de Equipos de Transporte trasladados al Instituto Nacional de Vías.
La Subdirección Administrativa, responsable de la administración de los equipos de Transporte Fluvial trasladados de las Entidades públicas en liquidación, no lleva un control adecuado de los equipos a su cargo. Cinco (5) ferrys, tres (3) pala dragas y una (1) draga no cuentan con carpeta de información básica. Las carpetas de los siete (7) ferrys y una (1) draga no cuentan con información completa. Cinco (5) ferrys, dos (2) dragas y dos (2) pala dragas presentan vencimiento de los contratos de comodato y no han sido renovados.</t>
  </si>
  <si>
    <t>El Grupo de Inventarios y el de Contabilidad no realiza conciliaciones periódicas. En la revisión de los bienes muebles (vehículos) reportada en el aplicativo SAI, se observa que la información no está completa y presenta inconsistencias en los campos del registro. Se observa dilación en el procedimiento de dar de baja los vehículos del Programa de Seguridad en Carreteras. Diferencias en el valor registrado en contabilidad versus el aplicativo SAI. Demoras en el ingreso al SAI y en la contabilidad de los bienes muebles reintegrados. Falta de actualización de la valorización de los bienes.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</si>
  <si>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</si>
  <si>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</si>
  <si>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entre el Grupo de Contabilidad y el Grupo de Bienes Inmuebles y Seguros los bienes inmuebles observados por la Contraloría para establecer cuáles no están en la contabilidad y las causas.</t>
  </si>
  <si>
    <t>Actualizar el inventario de las Estaciones Férreas propiedad del INVIAS y determinar su estado de conservación de las mismas.</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</si>
  <si>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1.</t>
  </si>
  <si>
    <t>H3AC17. Equipo de Transporte Fluvial transferido por el Ministerio de Transporte al Instituto Nacional de Vías.
En la revisión de la información de bienes muebles a septiembre de 2017, no se evidenció la evaluación realizada a los equipos o las acciones adelantadas por Invías y el Ministerio de Transporte, que llevaron a tomar la decisión de no recibir y no registrar contablemente 17 de los 31 bienes que hacían parte del equipo de transporte fluvial que el Ministerio transfirió a Invías mediante radicado MT-3236-2 del 09/02/2004. (...) Transcurridos 14 años la Entidad no cuenta aún con el reconocimiento total de los bienes transferidos de Entidades liquidadas.
Acción 2.</t>
  </si>
  <si>
    <t>Acción 1. 
Conciliar la información de los registros contables de los elementos entre la unidad ejecutora y el Grupo de Contabilidad.</t>
  </si>
  <si>
    <t>Acción 2. 
Depurar la información con la Subdirección Marítima y Fluvial y el Grupo de Contabilidad.</t>
  </si>
  <si>
    <t xml:space="preserve">Actividad 1. El Grupo de Contabilidad y el Grupo Bienes Inmuebles revisaran conjuntamente todos los inmuebles observados por la Contraloría y que no están registrados en contabilidad para establecer ajustes en la Contabilidad con relación a bienes fiscales y/o uso público. (SA-SF).
Actividad 2. El Grupo de Contabilidad al efectuar la revisión contable de los bienes fiscales y al establecer que tiene incorporados bienes de uso público, efectuara el ajuste correspondiente y notificara a la Subdirección de Medio Ambiente. (SF).
Actividad 3. El Grupo de Contabilidad y el Grupo de Bienes Inmuebles con base en los recibos de IPU de los bienes inmuebles fiscales que enviaran las Direcciones Territoriales, suscribirá acta de ajustes que será soporte de actualización contable para incorporar el valor catastral, dirección, etc. de los predios que carecen de avaluó comercial, además de la consecución de los registros 1 y 2 del IGAC y/o catastro que se obtengan según recursos. (SA-SF).
Actividad 4. El Grupo de Bienes Inmuebles solicitará a la Oficina Asesora Jurídica el informe de las acciones de prescripción adquisitiva de dominio adelantadas sobre los 58 inmuebles en posesión, requeridos en los memorandos SA 31699 del 13/05/2015 y SA 32612 del 15/05/2015 y remitirla a la Contraloría. (SA-OAJ).
Actividad 5. Envío de los avalúos comerciales que de acuerdo con el presupuesto se realicen, de los bienes fiscales al Grupo de Contabilidad para su registro. (SA-SF).
</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</si>
  <si>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</si>
  <si>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SA-SF-SMF</t>
  </si>
  <si>
    <t xml:space="preserve">SMF </t>
  </si>
  <si>
    <t>Informe semestral.</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</si>
  <si>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1.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</si>
  <si>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2.
</t>
  </si>
  <si>
    <t xml:space="preserve">H4AC17. Controles para el desarrollo del Proceso Contable.
El Invías presenta debilidades en la efectividad de los controles de la información que alimenta los procesos de administración de bienes muebles e inmuebles y el proceso contable, así como lo establece el Procedimiento de Control Interno Contable y de Reporte del Informe Anual de Evaluación a la Contaduría General de la Nación de diciembre de 2015.
Acción 3.
</t>
  </si>
  <si>
    <t xml:space="preserve">Acción 1.
Actualizar la plantilla en el aplicativo SAI para registrar el chasis de cada uno de los vehículos en el campo respectivo. </t>
  </si>
  <si>
    <t>Revisar el listado de los vehículos que son propiedad del INVIAS para verificar el número del chasis en el campo correspondiente.</t>
  </si>
  <si>
    <t>Informe Semestral</t>
  </si>
  <si>
    <t xml:space="preserve">Se hará una mesa de trabajo con el Programa de Seguridad de Carreteras con el fin de socializar el tema. </t>
  </si>
  <si>
    <t>Acción 2.
Emitir una directriz por parte de la Directora del Programa de Seguridad en Carretera para la entrega de los vehículos que se solicitan dar de baja.</t>
  </si>
  <si>
    <t>SA-SG</t>
  </si>
  <si>
    <t xml:space="preserve">Se actualizará la base de datos de acuerdo a las tarjetas de propiedad de los vehículos. </t>
  </si>
  <si>
    <t>Organizar la bodega de Fontibón.</t>
  </si>
  <si>
    <t xml:space="preserve">Depurar la información con la Subdirección Marítima y Fluvial. </t>
  </si>
  <si>
    <t>SA-SMF</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</si>
  <si>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</si>
  <si>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</si>
  <si>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Diseñar procedimiento como mecanismo de control para el recibo de los vehículos pertenecientes al Programa de Seguridad en Carreteras Nacionales que sean objeto de mantenimiento y reparación.</t>
  </si>
  <si>
    <t xml:space="preserve">Elaborar procedimiento de devolución de elementos de vehículos reparados, dentro del proceso de mantenimiento de vehículos. 
</t>
  </si>
  <si>
    <t>Adoptar procedimiento de mantenimiento de vehículos donde quede establecido el concepto técnico de reparaciones a vehículos próximos a dar de baja.</t>
  </si>
  <si>
    <t xml:space="preserve">Elaboración de plan para adelantar la devolución de los vehículos indicados en el hallazgo al Programa de Seguridad en Carreteras Nacionales </t>
  </si>
  <si>
    <t>Procedimiento</t>
  </si>
  <si>
    <t>Acciones implementadas de acuerdo al proceso contractual que se declare desierto.</t>
  </si>
  <si>
    <t>Reporte de las acciones implementadas de acuerdo al proceso contractual que se declare desierto.</t>
  </si>
  <si>
    <t xml:space="preserve">Procedimiento </t>
  </si>
  <si>
    <t xml:space="preserve">Diseñar e implementar procedimiento de devolución de repuesto de vehículos. 
</t>
  </si>
  <si>
    <t>Procedimiento y 
 Base de Datos</t>
  </si>
  <si>
    <t>Ante la declaratoria de desierta, establecer planes de choque que permitan dar continuidad al mantenimiento de vehículos.</t>
  </si>
  <si>
    <t>Elaborar y aprobar Procedimiento.</t>
  </si>
  <si>
    <t>Entrega de vehículos.</t>
  </si>
  <si>
    <t>Aplicar las directrices establecidas por Colombia Compra Eficiente para la elaboración de los estudios de mercado.</t>
  </si>
  <si>
    <t>Realizar estudios de mercado por procesos acorde con las directrices de Colombia Compra Eficiente.</t>
  </si>
  <si>
    <t>Estudios de mercado</t>
  </si>
  <si>
    <t>Acción 3. 
Actualizar la información en el aplicativo SAI sobre el tipo de vehículo (taxi).</t>
  </si>
  <si>
    <t>Se enviará un equipo de trabajo para la organización de la misma.</t>
  </si>
  <si>
    <t>Actividad 1. Se hará una mesa de trabajo con la Subdirección Marítima y Fluvial con el fin de determinar la información existente de acuerdo a los soportes que se encuentran en el instituto. (SA-SMF).
Actividad 2. Revisar la información de los ferrys, las pala dragas y las dragas para establecer las posibles inconsistencias. (SA).</t>
  </si>
  <si>
    <t>Adoptar un Plan Estratégico para la vigencia 2018 que materialice los objetivos y metas del Programa de Seguridad en Carreteras Nacionales.</t>
  </si>
  <si>
    <t xml:space="preserve">Elaborar y aprobar Plan Estratégico. </t>
  </si>
  <si>
    <t xml:space="preserve">Plan Estratégico </t>
  </si>
  <si>
    <t xml:space="preserve">Adoptar un procedimiento estándar articulado con la Subdirección Administrativa, que permita verificar el estado de los vehículos entregados al PSCN. </t>
  </si>
  <si>
    <t>Se han pagado conciliaciones, laudos arbitrales y conciliaciones extrajudiciales por valor de $54.750.908.668,91. Pendiente diferencia de $269.221.331,09.</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</si>
  <si>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</si>
  <si>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</si>
  <si>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</si>
  <si>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</si>
  <si>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</si>
  <si>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</si>
  <si>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</si>
  <si>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</si>
  <si>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</si>
  <si>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</si>
  <si>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</si>
  <si>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H14ECP. Pago reconocido en acta de obra parcial 12 por concepto de gestión Social y Predial – Contrato de Obra 654 de 2014.
Mediante acta de obra parcial 12 se reconoció al Contratista $3.607 millones por Gestión Social y Predial, pago efectuado por el Instituto mediante orden de pago presupuestal 3735652015 de diciembre 14 de 2015, sin contar con el soporte de legalización respectivo debidamente formalizado,</t>
  </si>
  <si>
    <t>H16ECP. Contrato de obra 654 del 2014.
Presuntas irregularidades que han hecho que a octubre de 2016 se encuentre atrasada la ejecución de las obras y posiblemente el cumplimiento del objeto del contrato.
Acción 2.</t>
  </si>
  <si>
    <t xml:space="preserve">H20ECP. Calidad y Estado de las obras ejecutadas mediante el Contrato de Obra 1787 – 2014. 
Contrato Plan Atrato Gran Darién, se observaron deficiencias menores de construcción, que a continuación se mencionan.
• En el K30+070 margen izquierda (Belén de Bajirá hacia Riosucio), pequeña erosión en el terraplén, al parecer por un broche que abrieron para entrada y salida de ganado hacia una propiedad.
• Entre K33+225 al K33+270, margen derecha, presunta inestabilidad del terraplén por una erosión que se está presentando, al parecer por falta de tratamiento con material orgánico, para estabilizar el talud, revegetalización.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</si>
  <si>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</si>
  <si>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</si>
  <si>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</si>
  <si>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</si>
  <si>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</si>
  <si>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</si>
  <si>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</si>
  <si>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</si>
  <si>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</si>
  <si>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</si>
  <si>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Diseñar e implementar procedimiento.</t>
  </si>
  <si>
    <t>Actividad 1. Diseñar e implementar procedimiento.  
Actividad 2. Base de datos con conceptos técnico  consolidado.</t>
  </si>
  <si>
    <t>Constancia de devolución de vehículos a sede central.</t>
  </si>
  <si>
    <t>Porcentaje de avance físico de ejecución de las actividades</t>
  </si>
  <si>
    <t>PORCENTAJES GENERALES</t>
  </si>
  <si>
    <t>DO-DTEC</t>
  </si>
  <si>
    <t>DO-DTEC-SG</t>
  </si>
  <si>
    <t>DTEC</t>
  </si>
  <si>
    <t>H25R16. Ítem Pavimento en Concreto Hidráulico. 
En la visita de inspección a la Vía Leticia Tarapacá por la CGR en abril de 2017, se evidenciaron losas con grietas transversales, longitudinales y descascaramientos, tal como se muestra en el registro fotográfico, cuyas causas identificadas en el Manual de Inspección Visual de Pavimentos Rígidos del INVIAS, corresponden a asentamiento de la base o subrasante, juntas de contracción aserrada o formada tardíamente, espesor de la losa insuficiente para soportar las solicitaciones, gradiente térmico que ocasiona alabeos o problemas de drenaje, entre otras, daños que pueden agravarse con la aparición de grietas en bloque y escalonamiento por la entrada de agua, afectando la estabilidad de la obra.
Contrato 1305 de 2015.</t>
  </si>
  <si>
    <t>Deficiencias en el cumplimiento de las Especificaciones Técnicas de Construcción de INVIAS por parte del Contratista y deficiencias en el seguimiento y control de la calidad de las obras, contraviniendo presuntamente, el Manual de Interventoría y los artículos 4 y 5 numerales 2 y 4 de la Ley 80 de 1993 y el artículo 84 de la Ley 14 74 de 2011.</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</si>
  <si>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</si>
  <si>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</si>
  <si>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</si>
  <si>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Memorando.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</si>
  <si>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</si>
  <si>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</si>
  <si>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</si>
  <si>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</si>
  <si>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</si>
  <si>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</si>
  <si>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</si>
  <si>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Registrar los 172 predios de acuerdo con lo observado por la Contraloría General de la República.</t>
  </si>
  <si>
    <t>Informe semestral (172 predios)</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</si>
  <si>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</si>
  <si>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Incumplimiento  del artículo 3 del Decreto 2056 de 2003, Patrimonio del Instituto Nacional de Vías. Existiendo inmuebles que carecen de dirección o la misma está desactualizada y sin cédula catastral.</t>
  </si>
  <si>
    <t>Registrar los 220 predios de acuerdo con lo observado por la Contraloría General de la República.</t>
  </si>
  <si>
    <t>Informe semestral (220 predios)</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</si>
  <si>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</si>
  <si>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</si>
  <si>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</si>
  <si>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</si>
  <si>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</si>
  <si>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</si>
  <si>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H6AF17. Subestimación Propiedades, Planta y Equipo – Por Equipo de Transporte Fluvial transferido por el Ministerio de Transporte al Instituto Nacional de Vías. 
Las cuentas “167504 Propiedades, Planta y Equipo – Equipo de Transporte, Tracción y Elevación – Marítimo y Fluvial y la cuenta 3208 Patrimonio Institucional – Capital Fiscal” se encuentran subestimadas en $2.037.183.377.</t>
  </si>
  <si>
    <t>La entidad no cuenta con el reconocimiento total de los bienes transferidos de entidades liquidadas.</t>
  </si>
  <si>
    <t xml:space="preserve">Registrar las embarcaciones transferidas por el Ministerio de Transporte al Instituto Nacional de Vías. </t>
  </si>
  <si>
    <t>Revisar y verificar las actas de recibo de los equipos fluviales a cargo del INVIAS (SA-SF-SMF).
Solicitar mesa de trabajo con el Ministerio de Transporte (SA).
Consolidar la información por parte de la Subdirección Administrativa.</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</si>
  <si>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</si>
  <si>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</si>
  <si>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</si>
  <si>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</si>
  <si>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</si>
  <si>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</si>
  <si>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</si>
  <si>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</si>
  <si>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</si>
  <si>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</si>
  <si>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</si>
  <si>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</si>
  <si>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</si>
  <si>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</si>
  <si>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</si>
  <si>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</si>
  <si>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Registrar y actualizar los avalúos de los 580 predios identificados por la Contraloría General de la República de acuerdo a lo establecido en la norma contable vigente.</t>
  </si>
  <si>
    <t>SA-SF-SMA (BUPI)</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</si>
  <si>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</si>
  <si>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</si>
  <si>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</si>
  <si>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</si>
  <si>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</si>
  <si>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</si>
  <si>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</si>
  <si>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</si>
  <si>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</si>
  <si>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</si>
  <si>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H15AF17. Subestimación Propiedades Planta y Equipo - Sobreestimación Intangibles – Derechos.
Las cuentas “Propiedades Planta y Equipo – 1605 Terrenos y 1640 Edificaciones” se encuentran subestimadas y la cuenta "19700502 Otros Activos – Intangibles -  Derechos de Posesión Terrenos”, a su vez se encuentra sobreestimada a 31 de diciembre de 2017, por valor de $27.396.900.</t>
  </si>
  <si>
    <t xml:space="preserve">Registro en la contabilidad del INVIAS inmuebles (Bienes Fiscales), como si fueran intangibles. </t>
  </si>
  <si>
    <t xml:space="preserve">
Reclasificar las partidas mencionadas por la Contraloría General de la República.</t>
  </si>
  <si>
    <t>Revisar los saldos de las cuentas "Propiedades Planta y Equipo - 1605 Terrenos y 1640 Edificaciones" y  "19700502 Otros Activos – Intangibles - Derechos de Posesión Terrenos” con el fin de evitar clasificar inadecuadamente los hechos  financieros.</t>
  </si>
  <si>
    <t>Comprobante contable de reclasificación por valor de $27.396.900.</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</si>
  <si>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</si>
  <si>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</si>
  <si>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</si>
  <si>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</si>
  <si>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</si>
  <si>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</si>
  <si>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</si>
  <si>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</si>
  <si>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</si>
  <si>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</si>
  <si>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</si>
  <si>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 xml:space="preserve">H19AF17.Procedimiento implementado por INVIAS para la Constitución de Reservas Presupuestales. 
Para la constitución de Reservas Presupuestales el INVIAS presenta las siguientes deficiencias: 
1. Soportados en que el artículo 89 del Estatuto Orgánico del Presupuesto, que establece que las reservas presupuestales corresponderán a la diferencia entre los compromisos y las obligaciones, sin embargo, el Instituto tomó todos los saldos de esta diferencia y constituyó 117 reservas por valores exiguos entre $100 y $98.806.
2. Constituyó para la vigencia 2017 un total de 1250 reservas presupuestales a las cuales no les evaluó de manera específica la justificación para su constitución.
</t>
  </si>
  <si>
    <t>El Instituto no cuenta con un proceso documentado de las actividades a desarrollar en el proceso de constitución de las reservas presupuestales, no implementa el formato de solicitud de reserva presupuestal, ni la justificación por parte del supervisor o interventor establecido en los lineamientos del Ministerio de Hacienda y Crédito Público.</t>
  </si>
  <si>
    <t>Documentar procedimiento acerca de las actividades a desarrollar en el proceso de constitución de las reservas presupuestales, considerando el formato de solicitud de reserva presupuestal, incluyendo la justificación por parte del supervisor o interventor acorde con los lineamientos del Ministerio de Hacienda y Crédito Público.</t>
  </si>
  <si>
    <t xml:space="preserve">1. Documentar e implementar en el Sistema de Gestión de Calidad - KAWAK - el procedimiento de constitución de reservas presupuestales y el formato de justificación respectivo.
2. Sensibilizar a los funcionarios y contratistas competentes del procedimiento implementado.
</t>
  </si>
  <si>
    <t>1. Procedimiento y formato documentados e implementados en el Sistema de Gestión de Calidad - KAWAK.
2. Registro de participantes en la sensibilización realizada.</t>
  </si>
  <si>
    <t>H20AF17. Manuales de Procesos Constitución y Ejecución de Vigencias Futuras, Cuentas por Pagar y Reservas Presupuestales. 
Evaluado el sistema de Calidad KAWAK, se determinó que en él no están documentadas, del proceso de ejecución presupuestal, las actividades a desarrollar en cumplimiento de la constitución de las vigencias futuras; así como tampoco de la constitución y ejecución de cuentas por pagar y reservas presupuestales, ejemplo para este último proceso no documentado, se observa que ni el Grupo de Presupuesto ni las áreas implementan el formato de solicitud de reserva presupuestal, con su correspondiente justificación, ni la justificación por parte del supervisor o interventor.</t>
  </si>
  <si>
    <t>Falta de  manuales de procedimientos que  cumplan con la función de indicar la manera de desarrollar adecuadamente las actividades presupuestales.</t>
  </si>
  <si>
    <t>Documentar los procedimientos de constitución de las reservas presupuestales y cuentas por pagar</t>
  </si>
  <si>
    <t>Documentar e implementar en el Sistema de Gestión de Calidad - KAWAK - los procedimientos de constitución de reservas presupuestales y cuentas por pagar.</t>
  </si>
  <si>
    <t xml:space="preserve">1. Procedimiento constitución de reservas presupuestales implementado.
2. Procedimiento cuentas por pagar implementado.
</t>
  </si>
  <si>
    <t>SF (GRUPO PRESUPUESTO) - OAP</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</si>
  <si>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</si>
  <si>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</si>
  <si>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</si>
  <si>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</si>
  <si>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</si>
  <si>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</si>
  <si>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</si>
  <si>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
Forlecer la planeación presupuestal mediante la elaboración de un instructivo de la metodología de cálculo de las proyecciones de ingresos de los recursos propios del INVIAS.</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</si>
  <si>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</si>
  <si>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</si>
  <si>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</si>
  <si>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t>
  </si>
  <si>
    <t>Falta de seguimiento en el cumplimiento del artículo 78  del Decreto 111 de 1996 y el artículo 40 de la Ley 1815 de 2016 apropiación vigencia 2017.</t>
  </si>
  <si>
    <t>Fortalecer el seguimiento al cumplimiento de los artículos 78 del Decreto 111 de 1996 y 40 de la Ley 1815 de 2016.</t>
  </si>
  <si>
    <t>Realizar seguimiento mensual mediante reuniones y levantamiento de actas con las unidades ejecutoras, en el que se incluya la verificación al cumplimiento de las tareas previamente acordadas para cada uno de los proyectos.</t>
  </si>
  <si>
    <t>Actas de reunión y seguimiento por parte de Dirección Operativa, Dirección Técnica y Secretaría General (5 actas por cada dependencia citada)</t>
  </si>
  <si>
    <t>DTEC-DO-SG-SF</t>
  </si>
  <si>
    <t xml:space="preserve">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t>
  </si>
  <si>
    <t>Constitución de  Reserva Presupuestal de manera no adecuada, lo que   ocasiona presunto incumplimiento del artículo 89 del Decreto 111 de 1996.</t>
  </si>
  <si>
    <t>Actas de reunión y seguimiento por parte de Dirección Operativa y Dirección Técnica (5 actas por cada dirección)</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</si>
  <si>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</si>
  <si>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 xml:space="preserve">
Fortalecer el seguimiento al cumplimiento de los artículos 78 del Decreto 111 de 1996 y 40 de la Ley 1815 de 2016.</t>
  </si>
  <si>
    <t>Actividad 1.
Realizar seguimiento mensual mediante reuniones y levantamiento de actas con las unidades ejecutoras, en el que se incluya la verificación al cumplimiento de las tareas previamente acordadas para cada uno de los proyectos.</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</si>
  <si>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</si>
  <si>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 xml:space="preserve">
Fortalecer el seguimiento al cumplimiento de los artículos 78 del Decreto 111 de 1996 y 40 de la Ley 1815 de 2016.</t>
  </si>
  <si>
    <t>Actividad 2.
Realizar reunión por parte del coordinador del Grupo Grandes Proyectos con los gestores de cada proyecto y la financiera del grupo con el fin de hacer seguimiento mensual con levantamiento de actas, en el que se incluya la verificación al cumplimiento de las tareas previamente acordadas para cada uno de los proyectos en la ejecución de la vigencia y reserva.</t>
  </si>
  <si>
    <t>Actas de reunión y seguimiento</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</si>
  <si>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</si>
  <si>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</si>
  <si>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</si>
  <si>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</si>
  <si>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</si>
  <si>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</si>
  <si>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t>
  </si>
  <si>
    <t xml:space="preserve">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</si>
  <si>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</si>
  <si>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</si>
  <si>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t>
  </si>
  <si>
    <t>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</si>
  <si>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</si>
  <si>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</si>
  <si>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</si>
  <si>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H38AF17. Reconocimiento de intereses moratorios en el pago de fallos judiales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</si>
  <si>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</si>
  <si>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</si>
  <si>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</si>
  <si>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</si>
  <si>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</si>
  <si>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</si>
  <si>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Efectuar las reparaciones que se encuentren dentro del periodo de garantía de establidadad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</si>
  <si>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establidadad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</si>
  <si>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1. Informe con registro fotográfico de la Gobernación de Arauca.
2. Informe del Administrador Vial.</t>
  </si>
  <si>
    <t>H40AF17. Calidad de las obras en ejecución Contrato 1588 de 2015.
Como resultado de la visita realizada por la CGR a las obras en ejecución, los tramos comprendidos entre el PR33+000 al PR35+690 en calzada completa y desde el PR35+690 al PR37+100 en medio carril (sentido Tame – Arauca), muestran una mezcla de asfalto abierta con segregación, porosidad y falta de adherencia.</t>
  </si>
  <si>
    <t>Deficiencias en la labor de la interventoría y supervisión por parte del INVIAS.</t>
  </si>
  <si>
    <t>Reparar las obras observadas por la Contraloría General de la República en los tramos comprendidos entre el PR33+000 al PR35+690 en calzada completa y desde el PR35+690 al PR37+100 en medio carril (sentido Tame – Arauca).</t>
  </si>
  <si>
    <t>Solicitar informe a la interventoría  con registro fotográfico en el cual se evidencie las reparaciones de lo observado por la Contraloría General de la República.</t>
  </si>
  <si>
    <t>H41AF17. Mantenimiento a las obras. Contrato 1590 de 2015.
Como resultado de la visita realizada por la CGR a las obras en ejecución se estableció que en la parte superior del Puente Yumal en cada uno de los apoyos presenta material residual de pavimento y residuos de obra que permiten la proliferación de maleza; el apoyo 2 sentido Villa Garzón San José,  muestra contaminación vegetal y las juntas de dilatación presentan fracturas en su resina polimérica; Puente San Pedro, la parte superior de los apoyos 1 y 2 el concreto presenta manchas y los sectores terminados en pavimento flexible, no cuentan con la señalización horizontal correspondiente.</t>
  </si>
  <si>
    <t>Debilidades de un mantenimiento oportuno a las obras que han sido ejecutadas, por parte del Contratista, lo cual puede conllevar a su deterioro prematuro.</t>
  </si>
  <si>
    <t>Realizar mantenimiento y señalización frente a lo observado por la Contraloría General de la República respecto al contrato 1590 de 2015.</t>
  </si>
  <si>
    <t>Solicitar informe a la interventoría con registro fotográfico en el cual se evidencie el mantenimiento, reparaciones y señalización efectuadas.</t>
  </si>
  <si>
    <t xml:space="preserve">Informe con registro fotográfico </t>
  </si>
  <si>
    <t>H42AF17. Mantenimiento a las obras. Contrato 1598 de 2015.
Como resultado de la visita de la CGR  a las obras en ejecución, se estableció que los sectores terminados en pavimento flexible no cuentan con la señalización horizontal; el tramo comprendido entre el PR32+571 y PR35+358 muestra cunetas invadidas por la vegetación de la zona.</t>
  </si>
  <si>
    <t>Realizar mantenimiento y señalización frente a lo observado por la Contraloría General de la República respecto al contrato 1598 de 2015.</t>
  </si>
  <si>
    <t>Solicitar informe a la interventoría con registro fotográfico en el cual se evidencie el mantenimiento y señalización realizadas.</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</si>
  <si>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</si>
  <si>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</si>
  <si>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</si>
  <si>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</si>
  <si>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</si>
  <si>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DO-DT. SAN</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</si>
  <si>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</si>
  <si>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</si>
  <si>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</si>
  <si>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</si>
  <si>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 xml:space="preserve">H45AF17. Mantenimiento a las obras. Contrato 1699 de 2015.
Como resultado de la visita realizada por la CGR  a las obras en ejecución, se estableció que varios sectores de la vía en pavimento flexible, muestran cunetas invadidas por vegetación de la zona y material de derrumbes. </t>
  </si>
  <si>
    <t>Debilidades de un mantenimiento oportuno a las obras de drenaje ejecutadas por parte del Contratista.</t>
  </si>
  <si>
    <t>Realizar mantenimiento y limpieza frente a lo observado por la Contraloría General de la República respecto al contrato 1699 de 2015.</t>
  </si>
  <si>
    <t>Solicitar informe a la interventoría con registro fotográfico en el cual se evidencie el mantenimiento y limpieza realizados.</t>
  </si>
  <si>
    <t>Informe con registro fotográfico.</t>
  </si>
  <si>
    <t>H46AF17. Señalización Vial. Contrato 1699 de 2015.
Los sectores terminados y en servicio en pavimento flexible, no cuentan con la señalización vertical y horizontal correspondiente, lo cual hace deficiente la función de canalización del tránsito que circula por la zona, así mismo pone en riesgo la normal circulación vehicular.</t>
  </si>
  <si>
    <t>Debilidades en las labores de la interventoría y supervisión del INVÍAS</t>
  </si>
  <si>
    <t>Instalar la señalización horizontal y vertical pertinentes en los puntos identificados por la Contraloría General de la República en relación al contrato 1699 de 2015.</t>
  </si>
  <si>
    <t>Solicitar a la interventoría que requiera al contratista para que realice la instalación de la respectiva señalización.</t>
  </si>
  <si>
    <t>H47AF17. Transitabilidad. Contrato 1699 de 2015. 
En el sector de la Quebrada Agua Blanca ubicado en el PR 93 + 200, actualmente se presenta un paso con transitabilidad de alto riesgo para los usuarios de la vía; sin que se haya tomado medida alguna para darle solución a este inconveniente y prever cualquier situación calamitosa que se pueda presentar a futuro.</t>
  </si>
  <si>
    <t xml:space="preserve">Garantizar la transitabilidad segura a los usuarios de la vía en el tramo PR 93+200 sector de la quebrada Agua Blanca. </t>
  </si>
  <si>
    <t>Propiciar una solución técnica para la transitabilidad segura (puente metálico).</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</si>
  <si>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</si>
  <si>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</si>
  <si>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</si>
  <si>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</si>
  <si>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Iniciar proceso administrativo para afectar amparo de estabilidad y calidad de la obra del puente Orquídea 1, construido dentro del alcance del contrato de obra 807 de 2009.</t>
  </si>
  <si>
    <t>Presentar la definición de fondo respecto a la responsabilidad del contratista de obra.</t>
  </si>
  <si>
    <t xml:space="preserve">
Resolución</t>
  </si>
  <si>
    <t>H50AF17. Pavimento modificado con polímeros Ruta 24 Tramo 2402 del PR 47+000 al PR100+370.
En los pliegos de condiciones se contempló mezcla convencional MDC-2, sin embargo se utilizó mezcla densa en caliente con asfalto  modificado con polímeros Tipo II. Se evidenció que se vienen generando daños prematuros en la mezcla, tales como fisuras longitudinales, entre los PR56  al PR58,  se observa que vienen siendo selladas incipientemente con asfalto. También se observaron fisuras en juntas de construcción y grietas de alta severidad en este sector vial con variación entre 10 mm y 15 mm.La obra fue recibida en septiembre de 2015. Lo precedente puede configurar un presunto detrimento al erario público en cuantía de $2.361.734.400.</t>
  </si>
  <si>
    <t>Deficiencias constructivas y de diseño en la ejecución del contrato de obra N°1792 de 2012, trasgresiones a lo reglado por las Especificaciones Generales de Construcción de carreteras.</t>
  </si>
  <si>
    <t>Realizar las reparaciones de los daños prematuros evidenciados por la Contraloría, de lo contrario  Iniciar proceso administrativo en contra del contratista para siniestrar la póliza de estabilidad de la obra.</t>
  </si>
  <si>
    <t>1. Solicitar al contratista las reparaciones de los daños prematuros.
2. Solicitar informe a la interventoría sobre  las reparaciones realizadas.</t>
  </si>
  <si>
    <t xml:space="preserve">Informe de la interventoría con registro fotográfico </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</si>
  <si>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</si>
  <si>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</si>
  <si>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</si>
  <si>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</si>
  <si>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</si>
  <si>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</si>
  <si>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</si>
  <si>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</si>
  <si>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</si>
  <si>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</si>
  <si>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Verificar que los procesos de selección cuenten con sus respectivos estudios de ingeniería y diseños en etapa de factibilidad, de acuerdo con lo establecido en la Ley 1682 de 2013 o Ley de Infraestructura.</t>
  </si>
  <si>
    <t>Remitir reportes de verificación de los procesos de selección a cargo a de la subdirección.</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</si>
  <si>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</si>
  <si>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</si>
  <si>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H55AF17. Monitoreo y seguimiento constructivo nuevo Puente Pumarejo.
Dentro de los ítems no previstos, se contempló uno para un sistema de monitoreo y seguimiento constructivo, sin embargo dentro de las obligaciones contractuales, el contratista está obligado a entregar el récord de los planos de la obra, en la fecha de suscripción del acta de recibo definitivo del contrato. Por tanto realizar una memoria fílmica constituye un gasto no indispensable dentro de la realización del proyecto, ya que se tienen los instrumentos para la documentación del mismo. El pago de este ítem no previsto constituye un presunto detrimento al patrimonio del Estado por un valor de Doscientos Catorce Millones Trescientos Cuatro Mil Novecientos Cuarenta Pesos ($214.304.940) y presunta falta disciplinaria por la presunta violación del numeral 4 del artículo  25 de la ley 80 de 1993, y de los artículos 83 y 84 de la ley 1474 de 2011.</t>
  </si>
  <si>
    <t>Deficiencias en la supervisión del proyecto, tanto de los supervisores de la entidad contratante como de la interventoría.</t>
  </si>
  <si>
    <t xml:space="preserve">
Descontar en el acta parcial de obra el valor de $214.304.940.</t>
  </si>
  <si>
    <t>Descontar en acta de obra, atendiendo a que estas son actas parciales,  los pagos realizados al contratista por concepto del ítem  denominado  “Proyecto de elaboración e implementación de un sistema de monitoreo y seguimiento constructivo del nuevo Puente Pumarejo, para socialización y divulgación del proyecto”.</t>
  </si>
  <si>
    <t>Acta de obra</t>
  </si>
  <si>
    <t>Falta disciplinaria por la violación del numeral 4 del artículo 25 de la Ley 80 de 1993 y de los art. 83 y 84 de la Ley 1474 de 2011, por deficiencias en la supervisión e interventoría del proyecto.</t>
  </si>
  <si>
    <t>Realizar seguimiento al proceso judicial (Al encontrarse en sede judicial el instituto pierde competencia, por tanto se está a la espera de las resultas del proceso).</t>
  </si>
  <si>
    <t>Elaborar y presentar informe de seguimiento al proceso judicial.</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</si>
  <si>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</si>
  <si>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</si>
  <si>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</si>
  <si>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</si>
  <si>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</si>
  <si>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</si>
  <si>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</si>
  <si>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</si>
  <si>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14 01 007</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</si>
  <si>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</si>
  <si>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</si>
  <si>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</si>
  <si>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</si>
  <si>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</si>
  <si>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</si>
  <si>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</si>
  <si>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</si>
  <si>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</si>
  <si>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</si>
  <si>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</si>
  <si>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</si>
  <si>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</si>
  <si>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H28R16. Administrativo – Limpieza y Señalización de Obra. 
La Especificaciones Técnicas de Construcción en el numeral 102.4 del Capítulo 1 Aspectos Generales, Sanidad y Limpieza en Zonas de Campamentos, el Constructor deberá proporcionar y mantener todas las áreas de sus campamentos en satisfactorias condiciones sanitarias y de limpieza, cumpliendo con los requisitos y reglamentos vigentes en relación con la sanidad pública y protección del ambiente.</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</si>
  <si>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</si>
  <si>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H45R16. Estado de las Obras. 
En visita de inspección realizada a las obras objeto del Contrato se evidenciaron las siguientes deficiencias: En el Acceso al Puente Peatonal Triana se observó empozamiento en la losa de entrada. En el Viaducto Tres Chorros y la Víbora se observaron las juntas desalineadas y con desgaste prematuro,   En la Dovela Viaducto Tres Chorros se observó un escalón en la  placa descolgada en la última dovela En la estabilización del Talud Sector Paraguas.</t>
  </si>
  <si>
    <t>H46R16. Acceso y Señalización Pasos Deprimidos Base Militar  y Tres Chorros. 
Se construyeron los pasos deprimidos para el sector Base Militar y Tres Chorros, como requerimiento de estas comunidades, incluidos en el Plan Social, cuyo diseño geométrico no cumple con lo establecido en el Manual de Diseño Geométrico, por cuanto tienen poca visibilidad ya que no se construyeron carriles de aceleración y desaceleración.</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</si>
  <si>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</si>
  <si>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</si>
  <si>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</si>
  <si>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</si>
  <si>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</si>
  <si>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</si>
  <si>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H29R15. Avance físico Transversal del Libertador Fase II, Contrato de Obra 518 de 2012.
Demoras en las gestiones relacionadas con la adquisición de predios, avance físico menor al establecido en los cronogramas aprobados, de tal forma que transitabilidad por algunos sectores como el sector Guadualejo (PR109+0010) – Inzá (PR90+0200) Ruta 2602 e Inzá (PR90+0200) – Córdoba (PR71+0550) Ruta 2602 es limitada.  
• En relación con el avance físico del pavimento: las actividades de explanaciones estaban en un 76%, subbase en un 33% y en pavimento MR42 en el 29%. Respecto a las obras de arte, de 270 faltan por ejecutar 129, que representan el 48%.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</si>
  <si>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</si>
  <si>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</si>
  <si>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 xml:space="preserve">H36R15. Rendimientos financieros Convenio 2233 de 2014. 
• Los rendimientos financieros generados por los recursos del convenio solamente se empezaron a devolver al Tesoro a partir del mes de mayo de 2016, pero de manera parcial (de los $27.98 millones se reintegraron  $20.82 millones, faltando por reintegrarse $7.16 millones).
• El convenio finalizó el 30 de abril de 2016, y a 31 de mayo de 2015 todavía queda un saldo en el banco de $169.18 millones.
</t>
  </si>
  <si>
    <t>H37R15. Planeación administrativa Convenio 2232 de 2014  - Municipio de Fusagasugá.
se observó que el municipio de Fusagasugá no atendió de manera adecuada esta obligación, sino que de manera reiterada recibió objeciones por parte del Instituto a los pliegos de condiciones para contratación de obras, por modificaciones a los mismos, lo cual denota deficiencias en el proceso de planeación administrativa del convenio y por ende derivó en retrasos en el proceso de contratación, dando lugar a prórroga del convenio.</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</si>
  <si>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</si>
  <si>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</si>
  <si>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H41R15. Convenio interadministrativo 2754 de 2012 y contratos  de obra SP310-03-02-03-2015 y de interventoría SP310-03-03-05-2015.
Se observan deficiencias en la labor de la interventoría referida a Escasos e inoportunos registros en el libro diario de obra (bitácora), Inexistentes registros sobre el control de calidad de la obra, Inoportuna entrega de los informes mensuales de interventoría y no se lleva un archivo organizado y actualizado sobre la ejecución de la obra.</t>
  </si>
  <si>
    <t xml:space="preserve">H44R15. Ejecución del convenio interadministrativo 2213 de 2014  y cumplimiento del  contrato  de obra  144 de 2015.
El informe semanal con corte al 17 de abril de 2016, reporta un avance del 36,6 % con respecto a un porcentaje programado del 92%. De acuerdo con los informes de interventoría generados hasta el mes de marzo de 2016, durante toda la ejecución de la obra se han presentado bajos rendimientos por poca disposición de mano de obra y materiales por parte del contratista de obra. 
</t>
  </si>
  <si>
    <t>H46R15. Avance físico Contrato de Obra pública 210 de 2015, derivado del Convenio 1843 de 2014 de Red Terciaria Cauca.  
A 5 de mayo de 2016, fecha en que se realizó la visita por parte de la Contraloría, aunque del convenio, el 29 de febrero de 2016 se transfirieron a la Alcaldía  $706.3 millones a la Cuenta Corriente del BBVA, el avance físico del Contrato de Obra Pública 210 de 2015 era del 0% y tampoco se han realizado desembolsos. El desarrollo del proyecto debería tener un avance del 50%, atendiendo que el cronograma de obras presentado por el contratista está diseñado para un periodo de 4 meses.</t>
  </si>
  <si>
    <t xml:space="preserve">H47R15. Calidad obras Contrato 196 de 2015, derivado del Convenio 2211 de 2014. 
De la visita al sitio de las obras durante los días 18 al 19 de mayo de 2016, se estableció que parte de los concretos utilizados para la construcción de placa huella de algunos módulos o losas cuentan presencia de material contaminante como: madera, arcilla, entre otros, esta situación fue encontrada en los tramos del K0+015 al K0+100.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</si>
  <si>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</si>
  <si>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</si>
  <si>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</si>
  <si>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</si>
  <si>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</si>
  <si>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</si>
  <si>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</si>
  <si>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H73R15. Recaudos por reclasificar (290580).
El saldo por $9.937.7 millones que corresponde según lo descrito en la nota a los Estados Contables No. 10 Otros Pasivos, a “… Recaudos por clasificar por $9.937.749 miles de pesos que obedece al cargue de extractos 2015 que hace el Grupo de Ingresos y que posteriormente se reduce contablemente con la identificación de los terceros que efectuaron las consignaciones y los causales de los mismos.”.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</si>
  <si>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</si>
  <si>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</si>
  <si>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H80R15. Reconocimiento de la depreciación.
La cuenta (1685) Depreciación Acumulada- Edificaciones por $11.704 millones, presenta incertidumbre en cuantía indeterminada.
En la prueba se evidenció que en esta hoja al cierre de la vigencia, se depreciaron (83) bienes de (1.006) que se encuentran registrados en el Sistema de Administración y Control Predial que lleva la Subdirección Administrativa - Grupo Bienes Inmuebles y Seguros; así mismo, al momento de la prueba no fue posible determinar el número de predios que poseen edificaciones, puentes, entre otras sujetas del cálculo de depreciación, debido a que no se encuentran individualizados  y separados el valor y la fecha de inicio al servicio de cada edificación:</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</si>
  <si>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</si>
  <si>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</si>
  <si>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</si>
  <si>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H6R14 -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</si>
  <si>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</si>
  <si>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</si>
  <si>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H14R14 - Conservación de las inversiones en la ALO.
En el marco de la visita adelantada por parte de la CGR el 27 de julio de 2015, se pudo evidenciar que si bien es cierto existen una serie de canecas rellenas en concreto para limitar la circulación de vehículos por las obras ya construidas un paso lateral, en especial de vehículos pesados (volquetas y camiones), los cuales generan un tráfico por esta vía, sin que oficialmente se haya puesto en servicio. Todo esto aunado a que ante la existencia de obras incompletas, éstas se van a deteriorar prematuramente y eventualmente pueden llegar a ocasionar inversiones no presupuestadas previamente.</t>
  </si>
  <si>
    <t>H21R14. Cálculo de ajustes. 
Inadecuada aplicación de la metodología contemplada en el Manual de Interventoría del INVÍAS, lo cual implica una estimación incorrecta del monto de ajustes, que puede generar pagos de más al contratista.
Acción 1.</t>
  </si>
  <si>
    <t xml:space="preserve">H34R14 -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</si>
  <si>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</si>
  <si>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</si>
  <si>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</si>
  <si>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H125R14 - Seguridad corredores férreos.
Al corredor férreo  activo porque diariamente transita el tren de la Sabana que transporta turistas y estudiantes universitarios, se observó que en varios sectores se construyeron casas cercanas a la franja de seguridad del corredor.
En los pasos a nivel del tramo férreo que atraviesa el Municipio de Cajicá se observó ausencia de señalización tal como lo establece el artículo 113 de la   Ley 769 de 2002.</t>
  </si>
  <si>
    <t>H126R14  -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t>
  </si>
  <si>
    <t xml:space="preserve">H132R14 -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</si>
  <si>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H135R14 -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2.</t>
  </si>
  <si>
    <t>H136R14 -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se evidencian las siguientes presuntas irregularidades.</t>
  </si>
  <si>
    <t>H137R14 -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</si>
  <si>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</si>
  <si>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</si>
  <si>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</si>
  <si>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</si>
  <si>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 xml:space="preserve">H156R14 - Ejecución vigencias futuras. 
Durante la vigencia 2014 se comprometieron recursos de vigencias futuras aprobadas en años anteriores por $2.720.220.5 millones, de los cuales se presentaron obligaciones por $1.749.432.3 millones, para los cuales en la muestra seleccionada se encontraron $271.923.9 millones, correspondiente a contratos interadministrativos suscritos con entidades territoriales y educativas, que se encuentran en proceso de contratación y en otros no ha iniciado la ejecución. </t>
  </si>
  <si>
    <t>H161R14 - Anticipos de contratos y convenios terminados no liquidados. 
El registro de la amortización de anticipos se realiza durante la ejecución del contrato con la presentación de actas de obra.</t>
  </si>
  <si>
    <t>H162R14 -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</si>
  <si>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</si>
  <si>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Se presentó sólo un reporte consolidando la información.</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</si>
  <si>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</si>
  <si>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</si>
  <si>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</si>
  <si>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</si>
  <si>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</si>
  <si>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</si>
  <si>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Verificar que los procesos de selección cuenten con sus respectivos estudios de ingeniería y diseños en etapa de factibilidad de acuerdo a lo establecido en la Ley 1682 de 2013 o Ley de infraestructura.</t>
  </si>
  <si>
    <t xml:space="preserve">
1. Remitir reportes de verificación de los procesos de selección respecto a los estudios de ingeniería y diseños en etapa de factibilidad.
2. Articular al interior de la entidad entre las unidades ejecutoras y la SEI que antes de realizar un proyecto se realice la consulta de estudios y diseños a esta subdirección.
</t>
  </si>
  <si>
    <t>Reporte trimestral (4 por cada dependencia)</t>
  </si>
  <si>
    <t>Administrativo con presunta incidencia disciplinaria.</t>
  </si>
  <si>
    <t>Administrativo.</t>
  </si>
  <si>
    <t>Administrativo con presunta incidencia disciplinaria y fiscal.</t>
  </si>
  <si>
    <t>Administrativo con presunta connotación disciplinaria y fiscal.</t>
  </si>
  <si>
    <t>Administrativo con presunta incidencia disciplinaria, fiscal y penal.</t>
  </si>
  <si>
    <t>Administrativo con presunta incidencia disciplinaria y para indagación preliminar.</t>
  </si>
  <si>
    <t>Administrativo con posible incidencia disciplinaria.</t>
  </si>
  <si>
    <t>Administrativo con presunta incidencia fiscal y disciplinaria.</t>
  </si>
  <si>
    <t>Administrativo con presunta connotación disciplinaria.</t>
  </si>
  <si>
    <t>Administrativo con posible connotación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</si>
  <si>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</si>
  <si>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</si>
  <si>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</si>
  <si>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</si>
  <si>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</si>
  <si>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Modificar el convenio No. 649 de 2013 realizando la corrección de la CLÁUSULA SÉPTIMA , numeral 4, referente a indicar que es el artículo 33 del Decreto 4730 de 2005, norma que regula los  rendimientos financieros.</t>
  </si>
  <si>
    <t>Llevar a comité de adiciones, modificaciones y prorrogas, solicitud para modificar el convenio No. 649 de 2013 realizando la corrección de la CLAUSULA SÉPTIMA , numeral 4, referente a los rendimientos financieros.</t>
  </si>
  <si>
    <t xml:space="preserve">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</si>
  <si>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1. Con fallo de la demanda de  NULIDAD Y RESTABLECIMIENTO DEL DERECHO, desvirtuar el detrimento patrimonio ( oficina Jurídica)                          
2. Continuar brindando soporte técnico a la Oficina Asesora Jurídica en el proceso de demanda de medio de nulidad y restablecimiento del derecho (Radicación 73001-23-33-004-2015-00436-00), formulada por  el INVIAS, contra quien expide el acto objeto de controversia NACIÓN - MADS y ANLA. </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</si>
  <si>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</si>
  <si>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</si>
  <si>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H59R15. Convenio interadministrativo 2667 de 2013. 
“EL CONVENIO NO SE EJECUTÓ POR CUANTO LA VÍA OBJETO DEL MISMO ES DE CARÁCTER SECUNDARIO PERTENECIENTE AL DEPARTAMENTO DE ANTIOQUIA".
Los recursos objeto del convenio fueron girados por el Invías de la siguiente manera: $157.5 millones el 30 de octubre de 2013 y $67.5 millones el 22 de agosto de 2014. Al respecto se aclara que mediante comprobante 103464 del 29-12-2015, el municipio reintegró al INVIAS las suma $225 millones.
Teniendo en cuenta  que no obstante de haberse girado recursos desde el 2013 y que fueron devueltos al Invías sin ningún rendimiento financiero, no obstante que el mismo convenio los establece.</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</si>
  <si>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</si>
  <si>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</si>
  <si>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 xml:space="preserve">
1. Verificar si el numero de 411 predios es el correcto.
2. Verificar qué carpetas están en el archivo de la subdirección.
3. Solicitar las carpetas a FONTIBÓN de los que no estén en la subdirección.
4. Estudiar cada una de las carpetas y producir las comunicaciones necesarias para aclarar el estado actual.
5. Elaborar relación en Excel de cada uno de los campamentos con la información señalada.</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</si>
  <si>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</si>
  <si>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OAJ - Direcciones Territoriales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</si>
  <si>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</si>
  <si>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</si>
  <si>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SF (GRUPOS PRESUPUESTO - TESORERÍA) - OAP</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</si>
  <si>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</si>
  <si>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</si>
  <si>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</si>
  <si>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</si>
  <si>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</si>
  <si>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</si>
  <si>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 xml:space="preserve">H76R14. Mantenimiento.
• Convenio 1884-2012, • Convenio 2568-2012. • Convenio 2453-2012. y • Convenio 1611-2012, presenta varios sitios críticos con presencia de ahuellamientos, hundimientos y desplazamiento de material de afirmado.
</t>
  </si>
  <si>
    <t>Administrativo con presunta connotación penal y disciplinaria.</t>
  </si>
  <si>
    <t>Administrativo con connotación disciplinaria.</t>
  </si>
  <si>
    <t>Administrativo para indagación preliminar.</t>
  </si>
  <si>
    <t>Administrativo con presunta incidencia disciplinaria y fiscal (Indagación preliminar).</t>
  </si>
  <si>
    <t>Administrativo (Con beneficio de auditoria).</t>
  </si>
  <si>
    <t>Con otra incidencia - Archivo General de la Nación.</t>
  </si>
  <si>
    <t>Administrativo con presunta connotación disciplinaria e indagación preliminar.</t>
  </si>
  <si>
    <t>Administrativo con presunta incidencia disciplinaria, penal y fiscal.</t>
  </si>
  <si>
    <t>Administrativo con presunto alcance disciplinario, para indagación preliminar.</t>
  </si>
  <si>
    <t xml:space="preserve">H19R14. La ejecución de las actividades establecidas en el Convenio 2800 de 2012,  presentan atraso; al respecto, el interventor en su  informe No. 20 de abril de 2015,  recomienda: “(…)  se construya en el menor tiempo posible la obra de drenaje que cruza bajo la vía Troncal del Caribe, con el objeto de evitar posibles inundaciones en los barrios aledaños, para lo cual es urgente se realice del empalme del ramal Santa Marta-Riohacha con la Vía existente. 
</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</si>
  <si>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</si>
  <si>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</si>
  <si>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</si>
  <si>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 xml:space="preserve">H50R14. Señalización vertical. 
Contratos 896-2013 y 927-2013 Obras de mejoramiento Agua Clara - Ocaña, Los catorce (14) delineadores de curva (de corona), ubicados entre el PR 8+500 y PR 8+800 se encuentran verticalmente desalineados. Lo cual impide cumplir en forma eficiente con la función de orientación respectiva, pone en riesgo la normal circulación vehicular.
</t>
  </si>
  <si>
    <t>H51R14. Berma cuneta.
Contratos 896-2013 y 927-2013 Obras de mejoramiento Agua Clara - Ocaña, La berma cuneta localizada en la margen derecha entre el PR 9+900 y PR 10+150 presenta con severidad media grietas longitudinales y de esquina en toda su extensión. Situación que muestra un deterioro acelerado máxime cuando las obras fueron recibidas el pasado 25 de septiembre de 2014.</t>
  </si>
  <si>
    <t xml:space="preserve">H52R14. Señalización horizontal. 
Contratos 896-2013 y 927-2013  Obras de mejoramiento Agua Clara - Ocaña, La línea central de demarcación horizontal amarilla comprendida entre el PR 7+500 y PR 12+000 no presenta uniformidad en cuanto a su dimensión y color, además se encuentra interrumpida (sin demarcar) en un tramo aproximado de cinco metros en el PR 10+000. </t>
  </si>
  <si>
    <t xml:space="preserve">H53R14. Berma cunetas. 
Contratos. 890-2013 y 928-2013. Obras de mejoramiento de las vías Ocaña - Alto del Pozo., La berma cuneta comprendida entre el PR 63+000 y PR 69+000, seis kilómetros de longitud presenta: agrietamientos longitudinales, de esquina y transversales; pérdida de partículas y cemento superficial; pedazos de madera embebidos en la losa de concreto que muestran huecos en la superficie; losas fracturadas; sin resanar huellas de pisada de ganado o carretilla y tramos de cunetas fundidas sin la respectiva dilatación. </t>
  </si>
  <si>
    <t xml:space="preserve">H54R14. Pavimento. 
Contratos. 890-2013 y 928-2013. Obras de mejoramiento de las vías Ocaña - Alto del Pozo. El pavimento asfáltico muestra falla por hundimiento con rotura de la carpeta en la parte central de la calzada del PR 65+150, así como perdida de la película de ligante y agregado en el sector comprendido entre el PR 63 + 000 y PR 64+980, haciéndose más notoria en el PR63+000 y PR64+980 e inicio del PR 63+000. </t>
  </si>
  <si>
    <t xml:space="preserve">H56R14. Tramos sin pavimentar. El tramo Contratos 1179-2014 y 1219-2014). Obras de mejoramiento Ocaña - La Ondina - Llano grande – Convención.
El tramo comprendido entre el PR10+300 y PR11+000 se encuentra a nivel de sub base, no se aplicaría la capa de rodadura por cuanto ya se utilizó todo el valor del contrato, debido a que hubo necesidad de realizar obras de drenaje no previstas para atender la orden de tutela interpuesta por el señor Jesús Aníbal García Bayona. Por lo tanto, el Invías debe adelantar las acciones necesarias tendientes a proteger y aprovechar la estructura de pavimento y sus obras complementarias </t>
  </si>
  <si>
    <t>H58R14. Contrato de obra No. 1452 del 31 de octubre de 2014.
El cual tiene por objeto el Mejoramiento y Mantenimiento Carretera Hobo - Yaguara Ruta 45hl01; Valor del contrato: $2.205.678.525; plazo de ejecución inicial  2 meses,  plazo final 15 de marzo de 2015; Estado: obras terminadas en campo, sin acta de recibo final ni de liquidación.</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</si>
  <si>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</si>
  <si>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H61R14. Incumplimiento objeto contractual.
Contrato No. N° 967 de 2013,  se dejó de amortizar del anticipo $317.248.365,  de otra, no se recibieron obras parcialmente ejecutadas por $178.669.004 con lo cual constituye presunto daño fiscal por $495.917.368. generado por falta de gestión, presuntamente imputable al contratista, al no cumplir con el Plan de Inversiones acordado previsto en la Cláusula Sexta del Contrato.</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</si>
  <si>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</si>
  <si>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</si>
  <si>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H75R14 – Ejecución de obras inconclusas emanadas de convenios anteriores.
En la actuación especial realizada a contratos de Red Terciaria en el año 2013, se notificó como  fiscal las obras inconclusas del convenio 1533/10. El Instituto liquidó este convenio y suscribió uno nuevo, el 2609/12.</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</si>
  <si>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</si>
  <si>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</si>
  <si>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</si>
  <si>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 xml:space="preserve">H98R14. Convenio  No 1918 de 2012.
Del convenio se derivó el Contrato No 681 del 29 de octubre de 2013.
No se cumplió con algunas de las metas físicas establecidas contractualmente debido a que una vez se iniciaron las obras y de conformidad con los diseños elaborados durante el contrato y el recurso financiero con que contaba el contrato se modificó el alcance en cuanto al número de obras a ejecutar y dimensiones de las mismas. </t>
  </si>
  <si>
    <t>H99R14. Del convenio 2454 de 2013 se desprende el Contrato de obra No.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</si>
  <si>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</si>
  <si>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</si>
  <si>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</si>
  <si>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H105R14. Convenio No. 2323 de 2013. Publicación en SECOP.
La Administración Municipal de Puerto Caicedo no hizo la respectiva publicación del proceso en dicho sistema. </t>
  </si>
  <si>
    <t>H107R14. Calidad obras ejecutadas y recibidas Contrato N° LP-005-2014. municipio de Repelón, Departamento del Atlántico, vía las Flores.
En el K1+780 se presenta deslizamiento en el talud entre el borde de la vía y los gaviones.</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</si>
  <si>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</si>
  <si>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H110R14. Calidad obras ejecutadas y recibidas contrato N° LP-014-2013 - irregularidades que se describen a continuación:
En el K5+460 la rampa de acceso a la placa huella se encuentra agrietada; En el K5+130 la placa derecha de la rampa de acceso está agrietada; En el K4+950 se encuentra agrietada la batea de concreto en el centro.</t>
  </si>
  <si>
    <t>H129R14. Áreas estación de la Sabana.
En visita realizada a la Estación de La Sabana el 15 de septiembre de 2015, se observó que dentro del predio donde está ubicada dicha estación, existen algunas áreas construidas, que son administradas por el Invías en su calidad de propietario, en total estado de deterioro, como es el área de campamentos.</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</si>
  <si>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</si>
  <si>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H133R14. Ejercicio de funciones de interventoría.
Para la interventoría de los convenios N° 2252 del 30 de noviembre de 2012; N°, 2543 del 4 de diciembre de 2012 y N° 2657 del 10 de diciembre de 2012, desistió de continuar con las mismas dando como causal “la imposibilidad de conciliar con el Instituto el valor de la posible ampliación del contrato de Interventoría [1123/13]. Esta situación obligó al instituto a contratar una nueva interventoría para continuar apoyando los procesos de seguimiento y control a la ejecución de obras.</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</si>
  <si>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</si>
  <si>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Acción 1.</t>
  </si>
  <si>
    <t>H139R14. Comité adiciones y prorrogas.
Con relación a los contratos de obra analizados por la CGR , se observó que las actas del Comité de Prórrogas y Adiciones no reflejan el estudio y análisis requerido sobre las adiciones y/o prórrogas solicitadas.</t>
  </si>
  <si>
    <t>Administrativo disciplinario.</t>
  </si>
  <si>
    <t xml:space="preserve">OAJ </t>
  </si>
  <si>
    <t>H14R16. Señalización y defensa de la zona de las obras.
En visita de inspección realizada a las obras del contrato 544 de 2012 por la CGR, se evidenció que la señalización no cumplía lo establecido en el capítulo 4 del Manual de señalización del Ministerio de Transporte, tal como se muestra en el registro fotográfico, contraviniendo presuntamente los Artículo 4 y 5 de la Ley 80 de 1993, situación que podría afectar la seguridad vial de la Vía Medellín - Quibdó.</t>
  </si>
  <si>
    <t>Denota debilidades en el seguimiento y control de la actividades para la ejecución y terminación de las obras.</t>
  </si>
  <si>
    <t>Contravención de las obligaciones contractuales, el Manual de Interventoría, los Arts. 3,4 y 5 de la Ley 80 de 1993 y el Art. 84 de la Ley 1474 de 2011.</t>
  </si>
  <si>
    <t>H16R16. Áreas Remantes no desarrollables. Contrato 544 de 2012.
En visita de inspección realizada por la CGR en marzo de 2017, se observaron los predios adquiridos con área remanente no desarrollable identificados en la visita por el contratista y la interventoría, sin la debida delimitación e identificación, situación que genera riesgo de invasiones en el derecho de vía.</t>
  </si>
  <si>
    <t>H17R16. Revegetalización Taludes. Contrato 544 de 2012.
En la visita de inspección a las obras por parte de la CGR en marzo de 2017, se observaron taludes tratados sin la correspondiente revegetalización, situación que evidencia debilidades en el seguimiento y control de las actividades contractuales y genera riesgo de caída de materiales que pueden afectar la seguridad y transitabilidad de la vía, contraviniendo las obligaciones contractuales, el manual de Interventoría, los Artículos. 4 y 5 de la Ley 80 de 1993 y el Art. 84 de la Ley 1474 de 2011.</t>
  </si>
  <si>
    <t>Debilidades en el seguimiento y control de las actividades contractuales.</t>
  </si>
  <si>
    <t>H18R16. El capítulo 2 del Manual de Señalización Vial del Ministerio de Transporte establece las características y ubicación de las señales verticales e indica en el numeral 2.1.5 Sistema de Soporte “…debe asegurar que la señal se mantenga en la posición correcta ante cargas de viento y movimientos sísmicos y que adicionalmente no represente un peligro grave al ser impactado por un vehículo…”, sin embargo, en visita de inspección a la vía se observaron algunas señales inadecuadamente instaladas, afectando la funcionalidad de las mismas.</t>
  </si>
  <si>
    <t>Incumplimiento al capítulo 2 del Manual de Señalización Vial del Ministerio de Transporte: características y ubicación de las señales verticales.</t>
  </si>
  <si>
    <t>H19R16. Disipador de Energía. 
En la visita de inspección realizada por la CGR en marzo de 2017, se observó material en el disipador construido, además material de la excavación de dicha obra de arte que no fue retirado después de la construcción, obstruyendo las obras de arte permitiendo el aporte de sedimentos a las fuente hídricas aledañas.</t>
  </si>
  <si>
    <t>Deficiencias en el seguimiento y control de la obra, contraviniendo lo establecido en las especificaciones técnicas de construcción del INVIAS.</t>
  </si>
  <si>
    <t>H21R16. Manejo ambiental campamento la Sánchez. 
En visita de inspección a las obras y al campamento se evidenció inadecuado manejo del hierro acopiado, dado que este material se encuentra dispuesto directamente sobre el suelo natural, permitiendo afectación ambiental del suelo.</t>
  </si>
  <si>
    <t>Debilidades en el seguimiento y control de la ejecución de las obras, contraviniendo presuntamente lo estipulado en la Resolución 541 de 1994, artículo 1°de la Ley 99 de 1993 y el artículo 5 numerales 2 y 4 de la Ley 80 de 1993.</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</si>
  <si>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</si>
  <si>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</si>
  <si>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</si>
  <si>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 xml:space="preserve">La Dirección Técnica remitió los reportes concertados, razón por la cual se asignó cumplimiento del 100%. </t>
  </si>
  <si>
    <r>
      <t>DO-</t>
    </r>
    <r>
      <rPr>
        <b/>
        <sz val="8"/>
        <color theme="1"/>
        <rFont val="Arial"/>
        <family val="2"/>
      </rPr>
      <t>DTEC</t>
    </r>
  </si>
  <si>
    <t xml:space="preserve">H15R16. Construcción Puentes . Contrato 544 de 2012.
En visita de inspección realizada por la CGR en marzo de 2017, se observó en el Puente El Playón, construido mediante este contrato que la sección hidráulica se disminuye debido a la obstrucción que hace el pontón existente aguas abajo, situación que podría afectar la funcionalidad de esta nueva obra.
Igualmente, se observaron deficiencias en la modulación de las losas del pavimento para obtener el peralte del diseño geométrico, que hace que la curva horizontal y vertical forme un sector de empozamiento.
Por otra parte, se observaron deficiencias en la conformación de la zona de obra de derecho de vía, teniendo en cuenta que no ha sido retirado el material sobrante utilizado en la obra.
</t>
  </si>
  <si>
    <t>SF-SMA (BUPI)</t>
  </si>
  <si>
    <t>Soporte Memorando SRN 59453 del 31-08-2018.</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</si>
  <si>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</si>
  <si>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</si>
  <si>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</si>
  <si>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</si>
  <si>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</si>
  <si>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 xml:space="preserve">La Contraloría General de la República en el informe de auditoria identificado con el código CGR-CDIFTCEDR-No. 016 de agosto de 2017, en la página 185 señala respecto a los rendimientos financieros del convenio 2335 de 2013: “Se configura en un beneficio del proceso auditor, por cuanto se consignaron los recursos al Tesoro en mayo y junio de 2017 con posterioridad a la visita”. </t>
  </si>
  <si>
    <t>La Subdirección Administrativa concilió los 20 bienes fiscales a su cargo (100%), de los 173 inmuebles observados por la Contraloría.</t>
  </si>
  <si>
    <t>DTEC (GGP)-DO</t>
  </si>
  <si>
    <t>DO-DTEC (GGP)-SRN-SEI</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</si>
  <si>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1.</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</si>
  <si>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t>
  </si>
  <si>
    <t>Informe con soporte donde se evidencia el ajuste o reintegro.</t>
  </si>
  <si>
    <t>Manual de interventoría, instructivo y formatos modificados.</t>
  </si>
  <si>
    <t>DO-OAJ</t>
  </si>
  <si>
    <t>Acción 1.
Realizar los ajustes y/o solicitar el reintegro según corresponda.</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</si>
  <si>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1.</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</si>
  <si>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t>
  </si>
  <si>
    <t>DO-DTEC-DC-OAJ</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</si>
  <si>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1.</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</si>
  <si>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</si>
  <si>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</si>
  <si>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1.</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</si>
  <si>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t>
  </si>
  <si>
    <t>Realizar los ajustes y/o solicitar el reintegro según corresponda.</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</si>
  <si>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1.</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</si>
  <si>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</si>
  <si>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1.</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</si>
  <si>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</si>
  <si>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</si>
  <si>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</si>
  <si>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Acción 2.
Revisar la política de la entidad respecto de la aplicación del factor multiplicador y ajustar el manual de interventoría si es del caso.</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</si>
  <si>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</si>
  <si>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</si>
  <si>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</si>
  <si>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Acción 2.
Revisar la política de la entidad respecto de la aplicación del factor multiplicador y ajustar  el manual de interventoría si es del caso.</t>
  </si>
  <si>
    <t>Nombre: JUAN ESTEBAN GIL CHAVARRÍA</t>
  </si>
  <si>
    <t>Correo electrónico: juanesgil@invias.gov.co</t>
  </si>
  <si>
    <t>ACTIVIDAD 1. Tomar las hojas de trabajo del Grupo Auditor CGR,  para identificar los predios que hacen parte de las cuentas Propiedad Planta y Equipo e incluir el Avalúo del predio en la base de Reporte de la Subdirección Administrativa y remitir al Grupo de Contabilidad para el registro contable (SA).
ACTIVIDAD 2. Con base en el Reporte de predios enviado por  la Subdirección Administrativa el Grupo de Contabilidad debe: Depurar, cruzar información ,  registrar y remitir los  informes  contables de  los 172 predios citados por la Contraloría General de la República (SF).</t>
  </si>
  <si>
    <t>ACTIVIDAD 1. Tomar las hojas de trabajo del Grupo Auditor CGR,  para identificar los predios que existe incertidumbre en las cuentas Propiedad Planta y Equipo y que fueron transferidos por entidades liquidadas, remitir los soportes jurídicos (actas, escrituras, resoluciones, otros)  al Grupo de Contabilidad para el registro contable (SA).
ACTIVIDAD 2. Con base en los soportes jurídicos remitidos por la Subdirección Administrativa, el Grupo de Contabilidad debe:  Depurar, cruzar información, registrar y remitir los informes contable de los 220 predios citados por la Contraloría General de la República (SF).
ACTIVIDAD 3. El Grupo Contabilidad al encontrar otros predios que no corresponde a bienes fiscales debe solicitar a las Unidades Ejecutaras, los soportes jurídicos (actas, escrituras, resoluciones, otros)  para el registro contable (SF).</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</si>
  <si>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</si>
  <si>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</si>
  <si>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</si>
  <si>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ACTIVIDAD 1. Tomar las hojas de trabajo del Grupo Auditor CGR,  para identificar los predios que se tiene incertidumbre en valorizaciones  e incluir el Avalúo del predio en la base de Reporte de la Subdirección Administrativa y remitir al Grupo de Contabilidad para el registro contable con base en la norma contable vigente (SA).
ACTIVIDAD 2. Con base en el Reporte de predios enviado por  la Subdirección Administrativa el Grupo de Contabilidad debe: Depurar, cruzar información ,  registrar y remitir los  informes  contables de  los 580 predios citados por la Contraloría General de la República (SF).</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</si>
  <si>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</si>
  <si>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</si>
  <si>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Actividad 1. Realizar el cruce de información que tiene la Subdirección Marítima y Fluvial y el Grupo de Almacén e Inventario y Grupo de Contabilidad. (SA-SMF).
Actividad 2. Organizar dos mesas de trabajo con la participación del Ministerio de Transporte, Subdirección Marítima y Fluvial, Grupo de Almacén e Inventarios y Grupo de Contabilidad, con el objeto de encontrar las posibles inconsistencias y sus causas para no ser contabilizadas. (SA-SF-SMF).</t>
  </si>
  <si>
    <t>Retirar los materiales del campamento la Sánchez.</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</si>
  <si>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</si>
  <si>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</si>
  <si>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Analizar las partidas  y reiterar a las unidades ejecutoras el envío de  los documentos necesarios para la legalización de los recursos entregados a contratistas y a Entidades Territoriales. Elaborar los registros contables que sean necesarios y mantener el libro auxiliar de anticipos actualizado.</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</si>
  <si>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</si>
  <si>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</si>
  <si>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</si>
  <si>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Control y seguimiento de predios mediante mesas de trabajo y Check list.</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</si>
  <si>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</si>
  <si>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1. Elaboración de la metodología.
2. Solicitar información a las diferentes unidades ejecutoras a través del mecanismo que se defina en la metodología.
</t>
  </si>
  <si>
    <t xml:space="preserve">Realizar directriz donde se indique que debe haber coordinación y verificación de la información entre las diferentes dependencias al momento de dar respuesta a los requerimientos de la contraloría.
 </t>
  </si>
  <si>
    <t xml:space="preserve">H16R14 - Contrato  409 de 2010. Corredor Tumaco – Pasto – Mocoa.
Como resultado de la visita de inspección visual a las obras construidas, se identificaron deficiencias que fueron puestas en conocimiento de la entidad. En su respuesta , la entidad acepta las observaciones e informa que el contrato se encuentra en fase de ejecución y que  procedió a exigir la implementación de  acciones correctivas.(Deficiencias de señalización, desplazamiento de la capa de asfalto colocada ; erosión y cárcavas por el alto flujo evacuado; retiro de escombros y limpieza).
</t>
  </si>
  <si>
    <t xml:space="preserve">1. Identificar los predios observados por la contraloría  en cuanto a cantidad, valor y estado actual. 
2. Crear mecanismo interinstitucional (formato) que permita al Invías tener conocimiento de los predios no utilizados, por parte de la ANI, en una periodicidad de cada tres (3) meses. </t>
  </si>
  <si>
    <t>1. Actualizar los procesos de gestión documental,  archivos y optimizar los canales de información entre dependencias. 
2. Depuración y actualización de la base de datos predial de la Subdirección de Medio Ambiente. 
3. Incluir en el registro contable respectivo.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</si>
</sst>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Red]0"/>
    <numFmt numFmtId="165" formatCode="yyyy\-mm\-dd;@"/>
    <numFmt numFmtId="166" formatCode="0&quot;%&quot;"/>
    <numFmt numFmtId="167" formatCode="yyyy/mm/dd;@"/>
    <numFmt numFmtId="168" formatCode="0.000"/>
    <numFmt numFmtId="169" formatCode="0.0&quot;%&quot;"/>
    <numFmt numFmtId="170" formatCode="0.00&quot;%&quot;"/>
  </numFmts>
  <fonts count="25" x14ac:knownFonts="1">
    <font>
      <sz val="10"/>
      <name val="Arial"/>
    </font>
    <font>
      <sz val="11"/>
      <color theme="1"/>
      <name val="Calibri"/>
      <family val="2"/>
      <scheme val="minor"/>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b/>
      <sz val="10"/>
      <color rgb="FFC00000"/>
      <name val="Arial"/>
      <family val="2"/>
    </font>
    <font>
      <sz val="10"/>
      <color theme="0" tint="-0.34998626667073579"/>
      <name val="Arial"/>
      <family val="2"/>
    </font>
    <font>
      <sz val="9"/>
      <color theme="1"/>
      <name val="Arial"/>
      <family val="2"/>
    </font>
    <font>
      <b/>
      <sz val="9"/>
      <color indexed="81"/>
      <name val="Tahoma"/>
      <family val="2"/>
    </font>
    <font>
      <sz val="10"/>
      <color theme="0"/>
      <name val="Arial"/>
      <family val="2"/>
    </font>
    <font>
      <sz val="10"/>
      <color theme="1"/>
      <name val="Arial"/>
      <family val="2"/>
    </font>
    <font>
      <b/>
      <sz val="18"/>
      <color theme="1"/>
      <name val="Arial"/>
      <family val="2"/>
    </font>
    <font>
      <b/>
      <sz val="8"/>
      <color theme="0"/>
      <name val="Arial"/>
      <family val="2"/>
    </font>
  </fonts>
  <fills count="12">
    <fill>
      <patternFill patternType="none"/>
    </fill>
    <fill>
      <patternFill patternType="gray125"/>
    </fill>
    <fill>
      <patternFill patternType="solid">
        <fgColor theme="0"/>
        <bgColor indexed="64"/>
      </patternFill>
    </fill>
    <fill>
      <patternFill patternType="solid">
        <fgColor rgb="FFFFFF00"/>
        <bgColor rgb="FF000000"/>
      </patternFill>
    </fill>
    <fill>
      <patternFill patternType="solid">
        <fgColor rgb="FFFFFFFF"/>
        <bgColor rgb="FF000000"/>
      </patternFill>
    </fill>
    <fill>
      <patternFill patternType="solid">
        <fgColor theme="4" tint="-0.249977111117893"/>
        <bgColor indexed="64"/>
      </patternFill>
    </fill>
    <fill>
      <patternFill patternType="solid">
        <fgColor theme="4" tint="-0.249977111117893"/>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theme="5" tint="0.39997558519241921"/>
        <bgColor indexed="64"/>
      </patternFill>
    </fill>
  </fills>
  <borders count="26">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s>
  <cellStyleXfs count="19">
    <xf numFmtId="0" fontId="0" fillId="0" borderId="0"/>
    <xf numFmtId="0" fontId="3" fillId="0" borderId="0"/>
    <xf numFmtId="0" fontId="7" fillId="0" borderId="0">
      <alignment vertical="top"/>
    </xf>
    <xf numFmtId="0" fontId="3" fillId="0" borderId="0"/>
    <xf numFmtId="0" fontId="3" fillId="0" borderId="0"/>
    <xf numFmtId="0" fontId="3" fillId="0" borderId="0"/>
    <xf numFmtId="0" fontId="10" fillId="0" borderId="0"/>
    <xf numFmtId="0" fontId="3" fillId="0" borderId="0"/>
    <xf numFmtId="0" fontId="8" fillId="0" borderId="0"/>
    <xf numFmtId="0" fontId="3" fillId="0" borderId="0"/>
    <xf numFmtId="0" fontId="10" fillId="0" borderId="0">
      <alignment vertical="top"/>
    </xf>
    <xf numFmtId="0" fontId="7" fillId="0" borderId="0"/>
    <xf numFmtId="0" fontId="9" fillId="0" borderId="0"/>
    <xf numFmtId="9" fontId="10" fillId="0" borderId="0" applyFont="0" applyFill="0" applyBorder="0" applyAlignment="0" applyProtection="0"/>
    <xf numFmtId="9" fontId="11" fillId="0" borderId="0" applyFont="0" applyFill="0" applyBorder="0" applyAlignment="0" applyProtection="0"/>
    <xf numFmtId="43" fontId="14" fillId="0" borderId="0" applyFont="0" applyFill="0" applyBorder="0" applyAlignment="0" applyProtection="0"/>
    <xf numFmtId="0" fontId="3" fillId="0" borderId="0"/>
    <xf numFmtId="0" fontId="1" fillId="0" borderId="0"/>
    <xf numFmtId="9" fontId="1" fillId="0" borderId="0" applyFont="0" applyFill="0" applyBorder="0" applyAlignment="0" applyProtection="0"/>
  </cellStyleXfs>
  <cellXfs count="166">
    <xf numFmtId="0" fontId="0" fillId="0" borderId="0" xfId="0"/>
    <xf numFmtId="0" fontId="2" fillId="0" borderId="0" xfId="0" applyFont="1" applyFill="1" applyBorder="1" applyAlignment="1">
      <alignment horizontal="justify" vertical="center"/>
    </xf>
    <xf numFmtId="0" fontId="2" fillId="0" borderId="0" xfId="0" applyFont="1" applyFill="1" applyBorder="1"/>
    <xf numFmtId="165" fontId="2" fillId="0" borderId="0" xfId="0" applyNumberFormat="1" applyFont="1" applyFill="1" applyBorder="1"/>
    <xf numFmtId="0" fontId="2" fillId="0" borderId="0" xfId="0" applyFont="1" applyFill="1" applyBorder="1" applyAlignment="1"/>
    <xf numFmtId="0" fontId="2" fillId="0" borderId="2" xfId="0" applyFont="1" applyFill="1" applyBorder="1" applyAlignment="1"/>
    <xf numFmtId="165" fontId="2" fillId="0" borderId="2" xfId="0" applyNumberFormat="1" applyFont="1" applyFill="1" applyBorder="1" applyAlignment="1"/>
    <xf numFmtId="0" fontId="2" fillId="4" borderId="0" xfId="0" applyFont="1" applyFill="1" applyBorder="1"/>
    <xf numFmtId="0" fontId="2" fillId="0" borderId="5" xfId="0" applyFont="1" applyFill="1" applyBorder="1"/>
    <xf numFmtId="0" fontId="2" fillId="0" borderId="5" xfId="0" applyFont="1" applyFill="1" applyBorder="1" applyAlignment="1">
      <alignment horizontal="justify" vertical="center"/>
    </xf>
    <xf numFmtId="0" fontId="2" fillId="0" borderId="7" xfId="0" applyFont="1" applyFill="1" applyBorder="1"/>
    <xf numFmtId="0" fontId="0" fillId="0" borderId="0" xfId="0" applyAlignment="1">
      <alignment horizontal="center"/>
    </xf>
    <xf numFmtId="0" fontId="0" fillId="2" borderId="0" xfId="0" applyFill="1"/>
    <xf numFmtId="0" fontId="0" fillId="2" borderId="0" xfId="0" applyFill="1" applyAlignment="1">
      <alignment horizontal="center" vertical="center"/>
    </xf>
    <xf numFmtId="0" fontId="2" fillId="2" borderId="0" xfId="0" applyFont="1" applyFill="1" applyBorder="1" applyAlignment="1"/>
    <xf numFmtId="0" fontId="2" fillId="2" borderId="0" xfId="0" applyFont="1" applyFill="1" applyBorder="1"/>
    <xf numFmtId="0" fontId="2" fillId="2" borderId="5" xfId="0" applyFont="1" applyFill="1" applyBorder="1"/>
    <xf numFmtId="0" fontId="3" fillId="2" borderId="0" xfId="0" applyFont="1" applyFill="1"/>
    <xf numFmtId="0" fontId="2" fillId="2"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0" borderId="8" xfId="0" applyFont="1" applyFill="1" applyBorder="1" applyAlignment="1">
      <alignment horizontal="center" vertical="center" wrapText="1"/>
    </xf>
    <xf numFmtId="43" fontId="2" fillId="2" borderId="8" xfId="15" applyFont="1" applyFill="1" applyBorder="1" applyAlignment="1">
      <alignment horizontal="center" vertical="center" wrapText="1"/>
    </xf>
    <xf numFmtId="0" fontId="2" fillId="2" borderId="8" xfId="0" applyFont="1" applyFill="1" applyBorder="1" applyAlignment="1">
      <alignment horizontal="center" vertical="center"/>
    </xf>
    <xf numFmtId="0" fontId="17" fillId="2" borderId="0" xfId="0" applyFont="1" applyFill="1" applyBorder="1" applyAlignment="1">
      <alignment horizontal="center" vertical="center"/>
    </xf>
    <xf numFmtId="15" fontId="17" fillId="2" borderId="0" xfId="0" applyNumberFormat="1" applyFont="1" applyFill="1" applyBorder="1" applyAlignment="1">
      <alignment horizontal="center" vertical="center"/>
    </xf>
    <xf numFmtId="0" fontId="0" fillId="2" borderId="0" xfId="0" applyFill="1" applyBorder="1" applyAlignment="1">
      <alignment horizontal="center"/>
    </xf>
    <xf numFmtId="0" fontId="18" fillId="2" borderId="0" xfId="0" applyFont="1" applyFill="1" applyAlignment="1">
      <alignment horizontal="center" vertical="center"/>
    </xf>
    <xf numFmtId="0" fontId="0" fillId="2" borderId="0" xfId="0" applyFill="1" applyAlignment="1">
      <alignment horizontal="center"/>
    </xf>
    <xf numFmtId="0" fontId="2" fillId="2" borderId="0" xfId="0" applyFont="1" applyFill="1" applyBorder="1" applyAlignment="1">
      <alignment horizontal="center" vertical="center"/>
    </xf>
    <xf numFmtId="0" fontId="2" fillId="3" borderId="8" xfId="0" applyFont="1" applyFill="1" applyBorder="1" applyAlignment="1">
      <alignment horizontal="center" vertical="center" wrapText="1"/>
    </xf>
    <xf numFmtId="165" fontId="2" fillId="3" borderId="8" xfId="0" applyNumberFormat="1"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6" borderId="8"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0" borderId="0" xfId="0" applyFont="1" applyFill="1" applyBorder="1" applyAlignment="1">
      <alignment horizontal="center" wrapText="1"/>
    </xf>
    <xf numFmtId="0" fontId="0" fillId="0" borderId="0" xfId="0" applyAlignment="1">
      <alignment horizontal="center" wrapText="1"/>
    </xf>
    <xf numFmtId="167" fontId="12" fillId="0" borderId="8" xfId="0" applyNumberFormat="1"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166" fontId="12" fillId="2" borderId="8" xfId="14" applyNumberFormat="1" applyFont="1" applyFill="1" applyBorder="1" applyAlignment="1">
      <alignment horizontal="center" vertical="center" wrapText="1"/>
    </xf>
    <xf numFmtId="1" fontId="12" fillId="0" borderId="8" xfId="0" applyNumberFormat="1" applyFont="1" applyFill="1" applyBorder="1" applyAlignment="1">
      <alignment horizontal="center" vertical="center" wrapText="1"/>
    </xf>
    <xf numFmtId="0" fontId="12" fillId="2" borderId="8" xfId="0" applyNumberFormat="1" applyFont="1" applyFill="1" applyBorder="1" applyAlignment="1">
      <alignment horizontal="justify" vertical="center" wrapText="1"/>
    </xf>
    <xf numFmtId="167" fontId="12" fillId="2" borderId="8" xfId="0" applyNumberFormat="1" applyFont="1" applyFill="1" applyBorder="1" applyAlignment="1">
      <alignment horizontal="center" vertical="center" wrapText="1"/>
    </xf>
    <xf numFmtId="167" fontId="12" fillId="2" borderId="8" xfId="16" applyNumberFormat="1" applyFont="1" applyFill="1" applyBorder="1" applyAlignment="1">
      <alignment horizontal="center" vertical="center" wrapText="1"/>
    </xf>
    <xf numFmtId="164"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2" fillId="0" borderId="8" xfId="0" applyNumberFormat="1" applyFont="1" applyFill="1" applyBorder="1" applyAlignment="1">
      <alignment horizontal="left" vertical="center" wrapText="1"/>
    </xf>
    <xf numFmtId="0" fontId="12" fillId="2" borderId="8" xfId="0" applyNumberFormat="1" applyFont="1" applyFill="1" applyBorder="1" applyAlignment="1">
      <alignment horizontal="center" vertical="center" wrapText="1"/>
    </xf>
    <xf numFmtId="1" fontId="12" fillId="2" borderId="8" xfId="0" applyNumberFormat="1" applyFont="1" applyFill="1" applyBorder="1" applyAlignment="1">
      <alignment horizontal="center" vertical="center" wrapText="1"/>
    </xf>
    <xf numFmtId="14" fontId="12" fillId="2" borderId="8" xfId="0" applyNumberFormat="1" applyFont="1" applyFill="1" applyBorder="1" applyAlignment="1">
      <alignment horizontal="center" vertical="center" wrapText="1"/>
    </xf>
    <xf numFmtId="0" fontId="12" fillId="2" borderId="8" xfId="0" applyFont="1" applyFill="1" applyBorder="1" applyAlignment="1">
      <alignment horizontal="justify" vertical="center"/>
    </xf>
    <xf numFmtId="0" fontId="12" fillId="2" borderId="8" xfId="0" applyFont="1" applyFill="1" applyBorder="1" applyAlignment="1">
      <alignment horizontal="justify" vertical="center" wrapText="1"/>
    </xf>
    <xf numFmtId="0" fontId="12" fillId="2" borderId="8" xfId="0" applyFont="1" applyFill="1" applyBorder="1" applyAlignment="1">
      <alignment horizontal="center" vertical="center"/>
    </xf>
    <xf numFmtId="14" fontId="12" fillId="2" borderId="8" xfId="0" applyNumberFormat="1" applyFont="1" applyFill="1" applyBorder="1" applyAlignment="1">
      <alignment horizontal="center" vertical="center"/>
    </xf>
    <xf numFmtId="9" fontId="12" fillId="0" borderId="8" xfId="0" applyNumberFormat="1" applyFont="1" applyFill="1" applyBorder="1" applyAlignment="1">
      <alignment horizontal="justify" vertical="center" wrapText="1"/>
    </xf>
    <xf numFmtId="9" fontId="12" fillId="0" borderId="8" xfId="0" applyNumberFormat="1"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vertical="center" wrapText="1" shrinkToFit="1"/>
    </xf>
    <xf numFmtId="0" fontId="12" fillId="0" borderId="8" xfId="1" applyNumberFormat="1" applyFont="1" applyFill="1" applyBorder="1" applyAlignment="1">
      <alignment horizontal="justify" vertical="center" wrapText="1"/>
    </xf>
    <xf numFmtId="0" fontId="12" fillId="0" borderId="8" xfId="1" applyNumberFormat="1" applyFont="1" applyFill="1" applyBorder="1" applyAlignment="1">
      <alignment horizontal="center" vertical="center" wrapText="1"/>
    </xf>
    <xf numFmtId="167" fontId="12" fillId="0" borderId="8" xfId="1" applyNumberFormat="1" applyFont="1" applyFill="1" applyBorder="1" applyAlignment="1">
      <alignment horizontal="center" vertical="center" wrapText="1"/>
    </xf>
    <xf numFmtId="0" fontId="12" fillId="0" borderId="8" xfId="1" applyFont="1" applyFill="1" applyBorder="1" applyAlignment="1">
      <alignment horizontal="justify" vertical="center" wrapText="1"/>
    </xf>
    <xf numFmtId="0" fontId="12" fillId="0" borderId="8" xfId="1" applyFont="1" applyFill="1" applyBorder="1" applyAlignment="1">
      <alignment horizontal="center" vertical="center" wrapText="1"/>
    </xf>
    <xf numFmtId="0" fontId="12" fillId="2" borderId="8" xfId="0" applyNumberFormat="1" applyFont="1" applyFill="1" applyBorder="1" applyAlignment="1">
      <alignment horizontal="center" vertical="center"/>
    </xf>
    <xf numFmtId="167" fontId="12" fillId="0" borderId="8" xfId="0" applyNumberFormat="1" applyFont="1" applyFill="1" applyBorder="1" applyAlignment="1">
      <alignment horizontal="justify" vertical="center" wrapText="1"/>
    </xf>
    <xf numFmtId="0" fontId="2" fillId="0" borderId="8" xfId="0" applyNumberFormat="1" applyFont="1" applyFill="1" applyBorder="1" applyAlignment="1">
      <alignment horizontal="center" vertical="center" wrapText="1"/>
    </xf>
    <xf numFmtId="0" fontId="12" fillId="0" borderId="8" xfId="0" applyFont="1" applyFill="1" applyBorder="1" applyAlignment="1">
      <alignment horizontal="justify" vertical="center" wrapText="1"/>
    </xf>
    <xf numFmtId="0" fontId="12" fillId="0" borderId="8" xfId="0" applyNumberFormat="1" applyFont="1" applyFill="1" applyBorder="1" applyAlignment="1">
      <alignment horizontal="justify" vertical="center" wrapText="1"/>
    </xf>
    <xf numFmtId="0" fontId="3" fillId="0" borderId="0" xfId="0" applyFont="1"/>
    <xf numFmtId="0" fontId="12" fillId="0" borderId="8" xfId="0" applyFont="1" applyFill="1" applyBorder="1" applyAlignment="1">
      <alignment horizontal="justify" vertical="center" wrapText="1" shrinkToFit="1"/>
    </xf>
    <xf numFmtId="0" fontId="2" fillId="0" borderId="0" xfId="0" applyFont="1" applyFill="1" applyBorder="1" applyAlignment="1">
      <alignment horizontal="justify" vertical="center" wrapText="1"/>
    </xf>
    <xf numFmtId="0" fontId="0" fillId="0" borderId="0" xfId="0" applyAlignment="1">
      <alignment horizontal="justify" vertical="center" wrapText="1"/>
    </xf>
    <xf numFmtId="0" fontId="12" fillId="0" borderId="8" xfId="0" applyFont="1" applyBorder="1" applyAlignment="1">
      <alignment horizontal="justify" vertical="center" wrapText="1"/>
    </xf>
    <xf numFmtId="0" fontId="19" fillId="2" borderId="8" xfId="0" applyFont="1" applyFill="1" applyBorder="1" applyAlignment="1">
      <alignment horizontal="center" vertical="center" wrapText="1"/>
    </xf>
    <xf numFmtId="166" fontId="12" fillId="0" borderId="8" xfId="14" applyNumberFormat="1"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8" xfId="0" applyFont="1" applyFill="1" applyBorder="1" applyAlignment="1">
      <alignment horizontal="justify" vertical="center" wrapText="1"/>
    </xf>
    <xf numFmtId="0" fontId="4" fillId="0" borderId="6" xfId="0" applyFont="1" applyFill="1" applyBorder="1" applyAlignment="1"/>
    <xf numFmtId="0" fontId="4" fillId="0" borderId="7" xfId="0" applyFont="1" applyFill="1" applyBorder="1" applyAlignment="1"/>
    <xf numFmtId="0" fontId="0" fillId="2" borderId="14" xfId="0" applyFill="1" applyBorder="1"/>
    <xf numFmtId="0" fontId="0" fillId="0" borderId="0" xfId="0" applyAlignment="1">
      <alignment horizontal="center"/>
    </xf>
    <xf numFmtId="0" fontId="2" fillId="8" borderId="8"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8" xfId="0" applyFont="1" applyFill="1" applyBorder="1" applyAlignment="1">
      <alignment horizontal="center" vertical="center"/>
    </xf>
    <xf numFmtId="0" fontId="22" fillId="0" borderId="9"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4" fontId="12" fillId="0" borderId="8" xfId="0" applyNumberFormat="1" applyFont="1" applyFill="1" applyBorder="1"/>
    <xf numFmtId="0" fontId="12" fillId="0" borderId="8" xfId="0" applyFont="1" applyFill="1" applyBorder="1"/>
    <xf numFmtId="0" fontId="12" fillId="0" borderId="11" xfId="0" applyFont="1" applyFill="1" applyBorder="1" applyAlignment="1">
      <alignment horizontal="center" vertical="center"/>
    </xf>
    <xf numFmtId="9" fontId="12" fillId="0" borderId="0" xfId="14" applyFont="1" applyFill="1" applyBorder="1"/>
    <xf numFmtId="0" fontId="12" fillId="0" borderId="0" xfId="0" applyFont="1" applyFill="1" applyBorder="1"/>
    <xf numFmtId="0" fontId="22" fillId="0" borderId="0" xfId="0" applyFont="1" applyBorder="1" applyAlignment="1">
      <alignment horizontal="center" vertical="center" wrapText="1"/>
    </xf>
    <xf numFmtId="0" fontId="22" fillId="0" borderId="0" xfId="0" applyFont="1" applyBorder="1" applyAlignment="1">
      <alignment horizontal="center" vertical="center"/>
    </xf>
    <xf numFmtId="0" fontId="22" fillId="0" borderId="0" xfId="0" applyFont="1" applyAlignment="1">
      <alignment horizontal="center" vertical="center" wrapText="1"/>
    </xf>
    <xf numFmtId="0" fontId="22" fillId="0" borderId="0" xfId="0" applyFont="1" applyAlignment="1">
      <alignment horizontal="center" vertical="center"/>
    </xf>
    <xf numFmtId="0" fontId="22" fillId="0" borderId="23" xfId="0" applyFont="1" applyBorder="1" applyAlignment="1">
      <alignment horizontal="center" vertical="center"/>
    </xf>
    <xf numFmtId="0" fontId="22" fillId="0" borderId="21" xfId="0" applyFont="1" applyBorder="1" applyAlignment="1">
      <alignment horizontal="center" vertical="center"/>
    </xf>
    <xf numFmtId="0" fontId="16" fillId="0" borderId="22" xfId="0" applyFont="1" applyFill="1" applyBorder="1" applyAlignment="1">
      <alignment vertical="center"/>
    </xf>
    <xf numFmtId="0" fontId="16" fillId="0" borderId="24" xfId="0" applyFont="1" applyFill="1" applyBorder="1" applyAlignment="1">
      <alignment vertical="center"/>
    </xf>
    <xf numFmtId="0" fontId="16" fillId="0" borderId="7" xfId="0" applyFont="1" applyFill="1" applyBorder="1" applyAlignment="1"/>
    <xf numFmtId="0" fontId="16" fillId="0" borderId="16" xfId="0" applyFont="1" applyFill="1" applyBorder="1" applyAlignment="1"/>
    <xf numFmtId="0" fontId="22" fillId="0" borderId="15" xfId="0" applyFont="1" applyBorder="1" applyAlignment="1">
      <alignment horizontal="center" vertical="center"/>
    </xf>
    <xf numFmtId="4" fontId="22" fillId="0" borderId="12" xfId="0" applyNumberFormat="1" applyFont="1" applyBorder="1" applyAlignment="1">
      <alignment horizontal="center" vertical="center"/>
    </xf>
    <xf numFmtId="10" fontId="23" fillId="10" borderId="12" xfId="14" applyNumberFormat="1" applyFont="1" applyFill="1" applyBorder="1" applyAlignment="1">
      <alignment horizontal="center" vertical="center"/>
    </xf>
    <xf numFmtId="10" fontId="23" fillId="9" borderId="12" xfId="14" applyNumberFormat="1" applyFont="1" applyFill="1" applyBorder="1" applyAlignment="1">
      <alignment horizontal="center" vertical="center"/>
    </xf>
    <xf numFmtId="9" fontId="22" fillId="0" borderId="0" xfId="14" applyFont="1"/>
    <xf numFmtId="0" fontId="22" fillId="0" borderId="0" xfId="0" applyFont="1"/>
    <xf numFmtId="0" fontId="12" fillId="2" borderId="3" xfId="0" applyFont="1" applyFill="1" applyBorder="1" applyAlignment="1">
      <alignment horizontal="center"/>
    </xf>
    <xf numFmtId="0" fontId="12" fillId="2" borderId="4" xfId="0" applyFont="1" applyFill="1" applyBorder="1" applyAlignment="1">
      <alignment horizontal="center"/>
    </xf>
    <xf numFmtId="0" fontId="12" fillId="2" borderId="0" xfId="0" applyFont="1" applyFill="1" applyBorder="1" applyAlignment="1">
      <alignment horizontal="center"/>
    </xf>
    <xf numFmtId="0" fontId="22" fillId="2" borderId="0" xfId="0" applyFont="1" applyFill="1" applyAlignment="1">
      <alignment horizontal="center"/>
    </xf>
    <xf numFmtId="9" fontId="15" fillId="5" borderId="8" xfId="14" applyFont="1" applyFill="1" applyBorder="1" applyAlignment="1">
      <alignment horizontal="center" vertical="center" wrapText="1"/>
    </xf>
    <xf numFmtId="0" fontId="15" fillId="5" borderId="8" xfId="0" applyFont="1" applyFill="1" applyBorder="1" applyAlignment="1" applyProtection="1">
      <alignment horizontal="center" vertical="center" wrapText="1"/>
    </xf>
    <xf numFmtId="0" fontId="15" fillId="5" borderId="10" xfId="0" applyFont="1" applyFill="1" applyBorder="1" applyAlignment="1" applyProtection="1">
      <alignment horizontal="center" vertical="center" wrapText="1"/>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10" fontId="23" fillId="2" borderId="0" xfId="14" applyNumberFormat="1" applyFont="1" applyFill="1" applyBorder="1" applyAlignment="1">
      <alignment horizontal="center" vertical="center"/>
    </xf>
    <xf numFmtId="168" fontId="12" fillId="8" borderId="8" xfId="0" applyNumberFormat="1" applyFont="1" applyFill="1" applyBorder="1" applyAlignment="1">
      <alignment horizontal="center" vertical="center" wrapText="1"/>
    </xf>
    <xf numFmtId="169" fontId="12" fillId="2" borderId="8" xfId="14" applyNumberFormat="1" applyFont="1" applyFill="1" applyBorder="1" applyAlignment="1">
      <alignment horizontal="center" vertical="center" wrapText="1"/>
    </xf>
    <xf numFmtId="0" fontId="12" fillId="2" borderId="8" xfId="16" applyNumberFormat="1" applyFont="1" applyFill="1" applyBorder="1" applyAlignment="1">
      <alignment horizontal="justify" vertical="center" wrapText="1"/>
    </xf>
    <xf numFmtId="0" fontId="12" fillId="2" borderId="8" xfId="16" applyNumberFormat="1" applyFont="1" applyFill="1" applyBorder="1" applyAlignment="1">
      <alignment horizontal="center" vertical="center" wrapText="1"/>
    </xf>
    <xf numFmtId="0" fontId="12" fillId="2" borderId="8" xfId="16" applyFont="1" applyFill="1" applyBorder="1" applyAlignment="1">
      <alignment horizontal="center" vertical="center" wrapText="1"/>
    </xf>
    <xf numFmtId="0" fontId="12" fillId="2" borderId="8" xfId="16" applyFont="1" applyFill="1" applyBorder="1" applyAlignment="1">
      <alignment horizontal="justify" vertical="center" wrapText="1"/>
    </xf>
    <xf numFmtId="170" fontId="12" fillId="2" borderId="8" xfId="14" applyNumberFormat="1" applyFont="1" applyFill="1" applyBorder="1" applyAlignment="1">
      <alignment horizontal="center" vertical="center" wrapText="1"/>
    </xf>
    <xf numFmtId="0" fontId="0" fillId="0" borderId="0" xfId="0" applyAlignment="1">
      <alignment horizontal="center"/>
    </xf>
    <xf numFmtId="0" fontId="16" fillId="2" borderId="8" xfId="0" applyFont="1" applyFill="1" applyBorder="1" applyAlignment="1">
      <alignment horizontal="center" vertical="center" wrapText="1"/>
    </xf>
    <xf numFmtId="0" fontId="2" fillId="8" borderId="8" xfId="0" applyFont="1" applyFill="1" applyBorder="1" applyAlignment="1">
      <alignment horizontal="justify" vertical="center" wrapText="1"/>
    </xf>
    <xf numFmtId="0" fontId="12" fillId="11" borderId="8" xfId="0" applyNumberFormat="1" applyFont="1" applyFill="1" applyBorder="1" applyAlignment="1">
      <alignment horizontal="center" vertical="center" wrapText="1"/>
    </xf>
    <xf numFmtId="2" fontId="12" fillId="8" borderId="8" xfId="0" applyNumberFormat="1" applyFont="1" applyFill="1" applyBorder="1" applyAlignment="1">
      <alignment horizontal="center" vertical="center" wrapText="1"/>
    </xf>
    <xf numFmtId="167" fontId="2" fillId="8" borderId="8"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4" fillId="0" borderId="0" xfId="0" applyNumberFormat="1" applyFont="1" applyFill="1" applyBorder="1" applyAlignment="1">
      <alignment horizontal="center" vertical="center" wrapText="1"/>
    </xf>
    <xf numFmtId="0" fontId="21" fillId="0" borderId="0" xfId="0" applyFont="1" applyFill="1" applyAlignment="1">
      <alignment horizontal="center" vertical="center"/>
    </xf>
    <xf numFmtId="0" fontId="24"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1" xfId="0" applyFont="1" applyFill="1" applyBorder="1" applyAlignment="1">
      <alignment horizontal="center" vertical="center"/>
    </xf>
    <xf numFmtId="0" fontId="16" fillId="0" borderId="12" xfId="0" applyFont="1" applyFill="1" applyBorder="1" applyAlignment="1">
      <alignment horizontal="center" vertical="center"/>
    </xf>
    <xf numFmtId="0" fontId="16" fillId="0" borderId="17" xfId="0" applyFont="1" applyFill="1" applyBorder="1" applyAlignment="1">
      <alignment horizontal="center" vertical="center"/>
    </xf>
    <xf numFmtId="0" fontId="16" fillId="0" borderId="18" xfId="0" applyFont="1" applyFill="1" applyBorder="1" applyAlignment="1">
      <alignment horizontal="center" vertical="center"/>
    </xf>
    <xf numFmtId="0" fontId="16" fillId="0" borderId="20" xfId="0" applyFont="1" applyFill="1" applyBorder="1" applyAlignment="1">
      <alignment horizontal="center" vertical="center"/>
    </xf>
    <xf numFmtId="0" fontId="16" fillId="0" borderId="19"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3" xfId="0" applyFont="1" applyFill="1" applyBorder="1" applyAlignment="1">
      <alignment horizontal="center" vertical="center"/>
    </xf>
    <xf numFmtId="0" fontId="4" fillId="0" borderId="8" xfId="0" applyFont="1" applyFill="1" applyBorder="1" applyAlignment="1">
      <alignment horizontal="left" vertical="center" wrapText="1"/>
    </xf>
    <xf numFmtId="0" fontId="13" fillId="0" borderId="3" xfId="0" applyFont="1" applyFill="1" applyBorder="1" applyAlignment="1"/>
    <xf numFmtId="0" fontId="13" fillId="0" borderId="0" xfId="0" applyFont="1" applyFill="1" applyBorder="1" applyAlignment="1"/>
    <xf numFmtId="0" fontId="2" fillId="0" borderId="0" xfId="0" applyFont="1" applyFill="1" applyBorder="1" applyAlignment="1"/>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xf>
    <xf numFmtId="0" fontId="4" fillId="0" borderId="0" xfId="0" applyFont="1" applyFill="1" applyBorder="1" applyAlignment="1">
      <alignment horizontal="left"/>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25" xfId="0" applyFont="1" applyFill="1" applyBorder="1" applyAlignment="1">
      <alignment horizontal="center"/>
    </xf>
    <xf numFmtId="0" fontId="16" fillId="0" borderId="6" xfId="0" applyFont="1" applyFill="1" applyBorder="1" applyAlignment="1">
      <alignment horizontal="center" vertical="center"/>
    </xf>
    <xf numFmtId="0" fontId="16" fillId="0" borderId="1" xfId="0" applyFont="1" applyFill="1" applyBorder="1" applyAlignment="1">
      <alignment horizontal="center" vertical="center"/>
    </xf>
  </cellXfs>
  <cellStyles count="19">
    <cellStyle name="Millares" xfId="15" builtinId="3"/>
    <cellStyle name="Normal" xfId="0" builtinId="0"/>
    <cellStyle name="Normal 13 2" xfId="1"/>
    <cellStyle name="Normal 2" xfId="2"/>
    <cellStyle name="Normal 2 3 2" xfId="3"/>
    <cellStyle name="Normal 3" xfId="4"/>
    <cellStyle name="Normal 4" xfId="5"/>
    <cellStyle name="Normal 4 2" xfId="6"/>
    <cellStyle name="Normal 4 3" xfId="7"/>
    <cellStyle name="Normal 5" xfId="8"/>
    <cellStyle name="Normal 5 2" xfId="9"/>
    <cellStyle name="Normal 6" xfId="10"/>
    <cellStyle name="Normal 7" xfId="11"/>
    <cellStyle name="Normal 7 2" xfId="16"/>
    <cellStyle name="Normal 8" xfId="12"/>
    <cellStyle name="Normal 9" xfId="17"/>
    <cellStyle name="Porcentaje" xfId="14" builtinId="5"/>
    <cellStyle name="Porcentaje 2" xfId="18"/>
    <cellStyle name="Porcentaje 2 3" xfId="13"/>
  </cellStyles>
  <dxfs count="285">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ont>
        <color theme="0"/>
      </font>
    </dxf>
    <dxf>
      <fill>
        <patternFill>
          <bgColor rgb="FFFFC000"/>
        </patternFill>
      </fill>
    </dxf>
    <dxf>
      <font>
        <color rgb="FF9C0006"/>
      </font>
      <fill>
        <patternFill>
          <bgColor rgb="FFFFC7CE"/>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76361"/>
        </patternFill>
      </fill>
    </dxf>
    <dxf>
      <fill>
        <patternFill>
          <bgColor rgb="FFFFFF66"/>
        </patternFill>
      </fill>
    </dxf>
    <dxf>
      <fill>
        <patternFill>
          <bgColor theme="6" tint="0.39994506668294322"/>
        </patternFill>
      </fill>
    </dxf>
    <dxf>
      <fill>
        <patternFill>
          <bgColor theme="4"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theme="7" tint="0.39994506668294322"/>
        </patternFill>
      </fill>
    </dxf>
    <dxf>
      <fill>
        <patternFill>
          <bgColor rgb="FFFFFF66"/>
        </patternFill>
      </fill>
    </dxf>
    <dxf>
      <fill>
        <patternFill>
          <bgColor theme="7" tint="0.39994506668294322"/>
        </patternFill>
      </fill>
    </dxf>
    <dxf>
      <fill>
        <patternFill>
          <bgColor theme="4" tint="0.39994506668294322"/>
        </patternFill>
      </fill>
    </dxf>
    <dxf>
      <fill>
        <patternFill>
          <bgColor theme="6" tint="0.39994506668294322"/>
        </patternFill>
      </fill>
    </dxf>
    <dxf>
      <fill>
        <patternFill>
          <bgColor rgb="FFC76361"/>
        </patternFill>
      </fill>
    </dxf>
    <dxf>
      <fill>
        <patternFill>
          <bgColor rgb="FFC6605E"/>
        </patternFill>
      </fill>
    </dxf>
    <dxf>
      <fill>
        <patternFill>
          <bgColor rgb="FFFFFF66"/>
        </patternFill>
      </fill>
    </dxf>
    <dxf>
      <fill>
        <patternFill>
          <bgColor theme="6" tint="0.39994506668294322"/>
        </patternFill>
      </fill>
    </dxf>
    <dxf>
      <fill>
        <patternFill>
          <bgColor theme="4" tint="0.39994506668294322"/>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tableStyleElement type="wholeTable" dxfId="284"/>
      <tableStyleElement type="headerRow" dxfId="283"/>
      <tableStyleElement type="totalRow" dxfId="282"/>
      <tableStyleElement type="firstColumn" dxfId="281"/>
      <tableStyleElement type="firstRowStripe" dxfId="280"/>
      <tableStyleElement type="secondRowStripe" dxfId="279"/>
      <tableStyleElement type="firstColumnStripe" dxfId="278"/>
      <tableStyleElement type="firstSubtotalColumn" dxfId="277"/>
      <tableStyleElement type="firstSubtotalRow" dxfId="276"/>
      <tableStyleElement type="secondSubtotalRow" dxfId="275"/>
      <tableStyleElement type="firstRowSubheading" dxfId="274"/>
      <tableStyleElement type="secondRowSubheading" dxfId="273"/>
      <tableStyleElement type="pageFieldLabels" dxfId="272"/>
      <tableStyleElement type="pageFieldValues" dxfId="271"/>
    </tableStyle>
    <tableStyle name="Seguimiento OCI 2" table="0" count="14">
      <tableStyleElement type="wholeTable" dxfId="270"/>
      <tableStyleElement type="headerRow" dxfId="269"/>
      <tableStyleElement type="totalRow" dxfId="268"/>
      <tableStyleElement type="firstColumn" dxfId="267"/>
      <tableStyleElement type="firstRowStripe" dxfId="266"/>
      <tableStyleElement type="secondRowStripe" dxfId="265"/>
      <tableStyleElement type="firstColumnStripe" dxfId="264"/>
      <tableStyleElement type="firstSubtotalColumn" dxfId="263"/>
      <tableStyleElement type="firstSubtotalRow" dxfId="262"/>
      <tableStyleElement type="secondSubtotalRow" dxfId="261"/>
      <tableStyleElement type="firstRowSubheading" dxfId="260"/>
      <tableStyleElement type="secondRowSubheading" dxfId="259"/>
      <tableStyleElement type="pageFieldLabels" dxfId="258"/>
      <tableStyleElement type="pageFieldValues" dxfId="257"/>
    </tableStyle>
  </tableStyles>
  <colors>
    <mruColors>
      <color rgb="FFBF4C49"/>
      <color rgb="FFFFFF66"/>
      <color rgb="FFFFFF33"/>
      <color rgb="FFFFFF81"/>
      <color rgb="FFC6605E"/>
      <color rgb="FFC76361"/>
      <color rgb="FFC35855"/>
      <color rgb="FFA38EBC"/>
      <color rgb="FF977FB3"/>
      <color rgb="FF78A6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theme="3" tint="0.59999389629810485"/>
    <pageSetUpPr fitToPage="1"/>
  </sheetPr>
  <dimension ref="A1:AO544"/>
  <sheetViews>
    <sheetView showGridLines="0" tabSelected="1"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 style="114" customWidth="1"/>
    <col min="2" max="3" width="15.42578125" style="17" customWidth="1"/>
    <col min="4" max="4" width="14.7109375" style="13" customWidth="1"/>
    <col min="5" max="5" width="60.7109375" customWidth="1"/>
    <col min="6" max="6" width="37.42578125" customWidth="1"/>
    <col min="7" max="7" width="34" customWidth="1"/>
    <col min="8" max="8" width="52.85546875" style="73" customWidth="1"/>
    <col min="9" max="9" width="30.7109375" style="38" customWidth="1"/>
    <col min="10" max="10" width="15.5703125" customWidth="1"/>
    <col min="11" max="11" width="15.140625" customWidth="1"/>
    <col min="12" max="12" width="13" customWidth="1"/>
    <col min="13" max="13" width="19.85546875" customWidth="1"/>
    <col min="14" max="14" width="20.28515625" style="70" customWidth="1"/>
    <col min="15" max="15" width="15.140625" customWidth="1"/>
    <col min="16" max="16" width="32.140625" hidden="1" customWidth="1"/>
    <col min="17" max="17" width="23.5703125" style="109" customWidth="1"/>
    <col min="18" max="18" width="17.85546875" style="110" hidden="1" customWidth="1"/>
    <col min="19" max="19" width="20.85546875" style="110" hidden="1" customWidth="1"/>
    <col min="20" max="20" width="18.140625" style="110" hidden="1" customWidth="1"/>
    <col min="21" max="21" width="13.7109375" style="110" hidden="1" customWidth="1"/>
    <col min="22" max="23" width="14.5703125" style="97" customWidth="1"/>
    <col min="24" max="26" width="14.5703125" style="98" customWidth="1"/>
    <col min="27" max="27" width="17.140625" style="98" customWidth="1"/>
    <col min="28" max="28" width="12" style="139" customWidth="1"/>
    <col min="29" max="29" width="9.42578125" style="139" customWidth="1"/>
    <col min="30" max="30" width="9" style="139" customWidth="1"/>
    <col min="31" max="31" width="9.42578125" style="137" customWidth="1"/>
    <col min="32" max="32" width="20" style="12" bestFit="1" customWidth="1"/>
    <col min="33" max="33" width="19.28515625" style="12" customWidth="1"/>
    <col min="34" max="41" width="11.42578125" style="12"/>
  </cols>
  <sheetData>
    <row r="1" spans="1:41" s="11" customFormat="1" ht="48.75" customHeight="1" x14ac:dyDescent="0.2">
      <c r="A1" s="34" t="s">
        <v>2110</v>
      </c>
      <c r="B1" s="34" t="s">
        <v>1424</v>
      </c>
      <c r="C1" s="34" t="s">
        <v>851</v>
      </c>
      <c r="D1" s="32" t="s">
        <v>11</v>
      </c>
      <c r="E1" s="32" t="s">
        <v>845</v>
      </c>
      <c r="F1" s="32" t="s">
        <v>12</v>
      </c>
      <c r="G1" s="32" t="s">
        <v>13</v>
      </c>
      <c r="H1" s="32" t="s">
        <v>846</v>
      </c>
      <c r="I1" s="32" t="s">
        <v>14</v>
      </c>
      <c r="J1" s="32" t="s">
        <v>15</v>
      </c>
      <c r="K1" s="33" t="s">
        <v>16</v>
      </c>
      <c r="L1" s="33" t="s">
        <v>17</v>
      </c>
      <c r="M1" s="32" t="s">
        <v>18</v>
      </c>
      <c r="N1" s="35" t="s">
        <v>847</v>
      </c>
      <c r="O1" s="32" t="s">
        <v>848</v>
      </c>
      <c r="P1" s="32" t="s">
        <v>19</v>
      </c>
      <c r="Q1" s="115" t="s">
        <v>2246</v>
      </c>
      <c r="R1" s="34" t="s">
        <v>6</v>
      </c>
      <c r="S1" s="34" t="s">
        <v>5</v>
      </c>
      <c r="T1" s="34" t="s">
        <v>7</v>
      </c>
      <c r="U1" s="34" t="s">
        <v>55</v>
      </c>
      <c r="V1" s="116" t="s">
        <v>500</v>
      </c>
      <c r="W1" s="116" t="s">
        <v>501</v>
      </c>
      <c r="X1" s="116" t="s">
        <v>504</v>
      </c>
      <c r="Y1" s="116" t="s">
        <v>56</v>
      </c>
      <c r="Z1" s="117" t="s">
        <v>850</v>
      </c>
      <c r="AA1" s="116" t="s">
        <v>849</v>
      </c>
      <c r="AB1" s="134" t="s">
        <v>502</v>
      </c>
      <c r="AC1" s="134" t="s">
        <v>503</v>
      </c>
      <c r="AD1" s="134" t="s">
        <v>509</v>
      </c>
      <c r="AE1" s="134" t="s">
        <v>510</v>
      </c>
      <c r="AF1" s="26" t="s">
        <v>569</v>
      </c>
      <c r="AG1" s="27">
        <v>43373</v>
      </c>
      <c r="AH1" s="28"/>
      <c r="AI1" s="29"/>
      <c r="AJ1" s="30"/>
      <c r="AK1" s="30"/>
      <c r="AL1" s="30"/>
      <c r="AM1" s="30"/>
      <c r="AN1" s="30"/>
      <c r="AO1" s="30"/>
    </row>
    <row r="2" spans="1:41" s="128" customFormat="1" ht="168" customHeight="1" x14ac:dyDescent="0.2">
      <c r="A2" s="22">
        <v>1</v>
      </c>
      <c r="B2" s="22">
        <v>1</v>
      </c>
      <c r="C2" s="22" t="s">
        <v>2464</v>
      </c>
      <c r="D2" s="84" t="s">
        <v>24</v>
      </c>
      <c r="E2" s="130" t="s">
        <v>2656</v>
      </c>
      <c r="F2" s="130" t="s">
        <v>2647</v>
      </c>
      <c r="G2" s="130" t="s">
        <v>2661</v>
      </c>
      <c r="H2" s="130" t="s">
        <v>2658</v>
      </c>
      <c r="I2" s="84" t="s">
        <v>9</v>
      </c>
      <c r="J2" s="84">
        <v>1</v>
      </c>
      <c r="K2" s="133">
        <v>43361</v>
      </c>
      <c r="L2" s="133">
        <v>43434</v>
      </c>
      <c r="M2" s="40">
        <f t="shared" ref="M2:M15" si="0">(+L2-K2)/7</f>
        <v>10.428571428571429</v>
      </c>
      <c r="N2" s="78" t="s">
        <v>1412</v>
      </c>
      <c r="O2" s="84"/>
      <c r="P2" s="84"/>
      <c r="Q2" s="41">
        <f>IF(O2/J2&gt;1,100,+O2/J2*100)</f>
        <v>0</v>
      </c>
      <c r="R2" s="42">
        <f>+M2*Q2/100</f>
        <v>0</v>
      </c>
      <c r="S2" s="42">
        <f>IF(L2&lt;=$AG$1,R2,0)</f>
        <v>0</v>
      </c>
      <c r="T2" s="42">
        <f>IF($AG$1&gt;=L2,M2,0)</f>
        <v>0</v>
      </c>
      <c r="U2" s="23" t="str">
        <f>IF(W2="CUMPLIDO","SI","NO")</f>
        <v>NO</v>
      </c>
      <c r="V2" s="85" t="str">
        <f>IF(Q2=100,"CUMPLIDO",IF(L2-$AG$1&lt;0,"VENCIDO",IF(L2-$AG$1&lt;=30,"PRÓXIMO A VENCER",IF(Q2&gt;0,"CON AVANCE","EN TERMINO"))))</f>
        <v>EN TERMINO</v>
      </c>
      <c r="W2" s="85" t="str">
        <f t="shared" ref="W2" si="1">IF(A2&lt;&gt;"",IF(AC2=1,"VENCIDO",IF(AC2=2,"PRÓXIMO A VENCER",IF(AC2=3,"EN TERMINO",IF(AC2=4,"CON AVANCE",IF(AC2=5,"CUMPLIDO",))))),"")</f>
        <v>EN TERMINO</v>
      </c>
      <c r="X2" s="86" t="s">
        <v>2651</v>
      </c>
      <c r="Y2" s="87" t="str">
        <f>AE2</f>
        <v>H1DP17</v>
      </c>
      <c r="Z2" s="86">
        <f>IF(A2&lt;&gt;"",1,Z1+1)</f>
        <v>1</v>
      </c>
      <c r="AA2" s="86" t="str">
        <f>CONCATENATE(Y2," - ",Z2)</f>
        <v>H1DP17 - 1</v>
      </c>
      <c r="AB2" s="135">
        <f>IF(V2="VENCIDO",1,IF(V2="PRÓXIMO A VENCER",2,IF(V2="EN TERMINO",3,IF(V2="CON AVANCE",4,IF(V2="CUMPLIDO",5,)))))</f>
        <v>3</v>
      </c>
      <c r="AC2" s="135">
        <f>IF(Z4=Z2+1,MIN(AB2,AC4),AB2)</f>
        <v>3</v>
      </c>
      <c r="AD2" s="135" t="str">
        <f>IF(A2&lt;&gt;"",MID(E2,1,FIND(" ",E2,1)-1),AD1)</f>
        <v>H1DP17.</v>
      </c>
      <c r="AE2" s="135" t="str">
        <f t="shared" ref="AE2:AE15" si="2">IFERROR(MID(AD2,1,FIND(".",AD2,1)-1),AD2)</f>
        <v>H1DP17</v>
      </c>
      <c r="AF2" s="26"/>
      <c r="AG2" s="27"/>
      <c r="AH2" s="28"/>
      <c r="AI2" s="29"/>
      <c r="AJ2" s="30"/>
      <c r="AK2" s="30"/>
      <c r="AL2" s="30"/>
      <c r="AM2" s="30"/>
      <c r="AN2" s="30"/>
      <c r="AO2" s="30"/>
    </row>
    <row r="3" spans="1:41" s="128" customFormat="1" ht="168" customHeight="1" x14ac:dyDescent="0.2">
      <c r="A3" s="22"/>
      <c r="B3" s="22">
        <v>2</v>
      </c>
      <c r="C3" s="22" t="s">
        <v>2464</v>
      </c>
      <c r="D3" s="84" t="s">
        <v>24</v>
      </c>
      <c r="E3" s="130" t="s">
        <v>2657</v>
      </c>
      <c r="F3" s="130" t="s">
        <v>2647</v>
      </c>
      <c r="G3" s="130" t="s">
        <v>2675</v>
      </c>
      <c r="H3" s="130" t="s">
        <v>2676</v>
      </c>
      <c r="I3" s="84" t="s">
        <v>2659</v>
      </c>
      <c r="J3" s="84">
        <v>4</v>
      </c>
      <c r="K3" s="133">
        <v>43361</v>
      </c>
      <c r="L3" s="133">
        <v>43434</v>
      </c>
      <c r="M3" s="40">
        <f t="shared" si="0"/>
        <v>10.428571428571429</v>
      </c>
      <c r="N3" s="78" t="s">
        <v>2660</v>
      </c>
      <c r="O3" s="84"/>
      <c r="P3" s="84"/>
      <c r="Q3" s="41">
        <f t="shared" ref="Q3:Q13" si="3">IF(O3/J3&gt;1,100,+O3/J3*100)</f>
        <v>0</v>
      </c>
      <c r="R3" s="42">
        <f t="shared" ref="R3:R13" si="4">+M3*Q3/100</f>
        <v>0</v>
      </c>
      <c r="S3" s="42">
        <f t="shared" ref="S3:S13" si="5">IF(L3&lt;=$AG$1,R3,0)</f>
        <v>0</v>
      </c>
      <c r="T3" s="42">
        <f t="shared" ref="T3:T13" si="6">IF($AG$1&gt;=L3,M3,0)</f>
        <v>0</v>
      </c>
      <c r="U3" s="23" t="str">
        <f t="shared" ref="U3:U13" si="7">IF(W3="CUMPLIDO","SI","NO")</f>
        <v>NO</v>
      </c>
      <c r="V3" s="85" t="str">
        <f>IF(Q3=100,"CUMPLIDO",IF(L3-$AG$1&lt;0,"VENCIDO",IF(L3-$AG$1&lt;=30,"PRÓXIMO A VENCER",IF(Q3&gt;0,"CON AVANCE","EN TERMINO"))))</f>
        <v>EN TERMINO</v>
      </c>
      <c r="W3" s="85" t="str">
        <f t="shared" ref="W3:W4" si="8">IF(A3&lt;&gt;"",IF(AC3=1,"VENCIDO",IF(AC3=2,"PRÓXIMO A VENCER",IF(AC3=3,"EN TERMINO",IF(AC3=4,"CON AVANCE",IF(AC3=5,"CUMPLIDO",))))),"")</f>
        <v/>
      </c>
      <c r="X3" s="86" t="s">
        <v>2651</v>
      </c>
      <c r="Y3" s="87" t="str">
        <f t="shared" ref="Y3:Y15" si="9">AE3</f>
        <v>H1DP17</v>
      </c>
      <c r="Z3" s="86">
        <f t="shared" ref="Z3:Z15" si="10">IF(A3&lt;&gt;"",1,Z2+1)</f>
        <v>2</v>
      </c>
      <c r="AA3" s="86" t="str">
        <f t="shared" ref="AA3:AA15" si="11">CONCATENATE(Y3," - ",Z3)</f>
        <v>H1DP17 - 2</v>
      </c>
      <c r="AB3" s="135">
        <f t="shared" ref="AB3:AB15" si="12">IF(V3="VENCIDO",1,IF(V3="PRÓXIMO A VENCER",2,IF(V3="EN TERMINO",3,IF(V3="CON AVANCE",4,IF(V3="CUMPLIDO",5,)))))</f>
        <v>3</v>
      </c>
      <c r="AC3" s="135">
        <f t="shared" ref="AC3:AC15" si="13">IF(Z5=Z3+1,MIN(AB3,AC5),AB3)</f>
        <v>3</v>
      </c>
      <c r="AD3" s="135" t="str">
        <f t="shared" ref="AD3:AD15" si="14">IF(A3&lt;&gt;"",MID(E3,1,FIND(" ",E3,1)-1),AD2)</f>
        <v>H1DP17.</v>
      </c>
      <c r="AE3" s="135" t="str">
        <f t="shared" si="2"/>
        <v>H1DP17</v>
      </c>
      <c r="AF3" s="26"/>
      <c r="AG3" s="27"/>
      <c r="AH3" s="28"/>
      <c r="AI3" s="29"/>
      <c r="AJ3" s="30"/>
      <c r="AK3" s="30"/>
      <c r="AL3" s="30"/>
      <c r="AM3" s="30"/>
      <c r="AN3" s="30"/>
      <c r="AO3" s="30"/>
    </row>
    <row r="4" spans="1:41" s="128" customFormat="1" ht="168" customHeight="1" x14ac:dyDescent="0.2">
      <c r="A4" s="22">
        <v>2</v>
      </c>
      <c r="B4" s="22">
        <v>3</v>
      </c>
      <c r="C4" s="22" t="s">
        <v>2464</v>
      </c>
      <c r="D4" s="84" t="s">
        <v>24</v>
      </c>
      <c r="E4" s="130" t="s">
        <v>2662</v>
      </c>
      <c r="F4" s="130" t="s">
        <v>2647</v>
      </c>
      <c r="G4" s="130" t="s">
        <v>2661</v>
      </c>
      <c r="H4" s="130" t="s">
        <v>2658</v>
      </c>
      <c r="I4" s="84" t="s">
        <v>9</v>
      </c>
      <c r="J4" s="84">
        <v>1</v>
      </c>
      <c r="K4" s="133">
        <v>43361</v>
      </c>
      <c r="L4" s="133">
        <v>43434</v>
      </c>
      <c r="M4" s="40">
        <f t="shared" si="0"/>
        <v>10.428571428571429</v>
      </c>
      <c r="N4" s="78" t="s">
        <v>1488</v>
      </c>
      <c r="O4" s="84"/>
      <c r="P4" s="84"/>
      <c r="Q4" s="41">
        <f t="shared" si="3"/>
        <v>0</v>
      </c>
      <c r="R4" s="42">
        <f t="shared" si="4"/>
        <v>0</v>
      </c>
      <c r="S4" s="42">
        <f t="shared" si="5"/>
        <v>0</v>
      </c>
      <c r="T4" s="42">
        <f t="shared" si="6"/>
        <v>0</v>
      </c>
      <c r="U4" s="23" t="str">
        <f t="shared" si="7"/>
        <v>NO</v>
      </c>
      <c r="V4" s="85" t="str">
        <f t="shared" ref="V4:V13" si="15">IF(Q4=100,"CUMPLIDO",IF(L4-$AG$1&lt;0,"VENCIDO",IF(L4-$AG$1&lt;=30,"PRÓXIMO A VENCER",IF(Q4&gt;0,"CON AVANCE","EN TERMINO"))))</f>
        <v>EN TERMINO</v>
      </c>
      <c r="W4" s="85" t="str">
        <f t="shared" si="8"/>
        <v>EN TERMINO</v>
      </c>
      <c r="X4" s="86" t="s">
        <v>2651</v>
      </c>
      <c r="Y4" s="87" t="str">
        <f t="shared" si="9"/>
        <v>H2DP17</v>
      </c>
      <c r="Z4" s="86">
        <f t="shared" si="10"/>
        <v>1</v>
      </c>
      <c r="AA4" s="86" t="str">
        <f t="shared" si="11"/>
        <v>H2DP17 - 1</v>
      </c>
      <c r="AB4" s="135">
        <f t="shared" si="12"/>
        <v>3</v>
      </c>
      <c r="AC4" s="135">
        <f t="shared" si="13"/>
        <v>3</v>
      </c>
      <c r="AD4" s="135" t="str">
        <f t="shared" si="14"/>
        <v>H2DP17.</v>
      </c>
      <c r="AE4" s="135" t="str">
        <f t="shared" si="2"/>
        <v>H2DP17</v>
      </c>
      <c r="AF4" s="26"/>
      <c r="AG4" s="27"/>
      <c r="AH4" s="28"/>
      <c r="AI4" s="29"/>
      <c r="AJ4" s="30"/>
      <c r="AK4" s="30"/>
      <c r="AL4" s="30"/>
      <c r="AM4" s="30"/>
      <c r="AN4" s="30"/>
      <c r="AO4" s="30"/>
    </row>
    <row r="5" spans="1:41" s="128" customFormat="1" ht="168" customHeight="1" x14ac:dyDescent="0.2">
      <c r="A5" s="22"/>
      <c r="B5" s="22">
        <v>4</v>
      </c>
      <c r="C5" s="22" t="s">
        <v>2464</v>
      </c>
      <c r="D5" s="84" t="s">
        <v>24</v>
      </c>
      <c r="E5" s="130" t="s">
        <v>2663</v>
      </c>
      <c r="F5" s="130" t="s">
        <v>2647</v>
      </c>
      <c r="G5" s="130" t="s">
        <v>2677</v>
      </c>
      <c r="H5" s="130" t="s">
        <v>2678</v>
      </c>
      <c r="I5" s="84" t="s">
        <v>2679</v>
      </c>
      <c r="J5" s="84">
        <v>2</v>
      </c>
      <c r="K5" s="133">
        <v>43361</v>
      </c>
      <c r="L5" s="133">
        <v>43434</v>
      </c>
      <c r="M5" s="40">
        <f t="shared" si="0"/>
        <v>10.428571428571429</v>
      </c>
      <c r="N5" s="78" t="s">
        <v>2664</v>
      </c>
      <c r="O5" s="84"/>
      <c r="P5" s="84"/>
      <c r="Q5" s="41">
        <f t="shared" si="3"/>
        <v>0</v>
      </c>
      <c r="R5" s="42">
        <f t="shared" si="4"/>
        <v>0</v>
      </c>
      <c r="S5" s="42">
        <f t="shared" si="5"/>
        <v>0</v>
      </c>
      <c r="T5" s="42">
        <f t="shared" si="6"/>
        <v>0</v>
      </c>
      <c r="U5" s="23" t="str">
        <f t="shared" si="7"/>
        <v>NO</v>
      </c>
      <c r="V5" s="85" t="str">
        <f t="shared" si="15"/>
        <v>EN TERMINO</v>
      </c>
      <c r="W5" s="85" t="str">
        <f t="shared" ref="W5:W13" si="16">IF(A5&lt;&gt;"",IF(AC5=1,"VENCIDO",IF(AC5=2,"PRÓXIMO A VENCER",IF(AC5=3,"EN TERMINO",IF(AC5=4,"CON AVANCE",IF(AC5=5,"CUMPLIDO",))))),"")</f>
        <v/>
      </c>
      <c r="X5" s="86" t="s">
        <v>2651</v>
      </c>
      <c r="Y5" s="87" t="str">
        <f t="shared" si="9"/>
        <v>H2DP17</v>
      </c>
      <c r="Z5" s="86">
        <f t="shared" si="10"/>
        <v>2</v>
      </c>
      <c r="AA5" s="86" t="str">
        <f t="shared" si="11"/>
        <v>H2DP17 - 2</v>
      </c>
      <c r="AB5" s="135">
        <f t="shared" si="12"/>
        <v>3</v>
      </c>
      <c r="AC5" s="135">
        <f t="shared" si="13"/>
        <v>3</v>
      </c>
      <c r="AD5" s="135" t="str">
        <f t="shared" si="14"/>
        <v>H2DP17.</v>
      </c>
      <c r="AE5" s="135" t="str">
        <f t="shared" si="2"/>
        <v>H2DP17</v>
      </c>
      <c r="AF5" s="26"/>
      <c r="AG5" s="27"/>
      <c r="AH5" s="28"/>
      <c r="AI5" s="29"/>
      <c r="AJ5" s="30"/>
      <c r="AK5" s="30"/>
      <c r="AL5" s="30"/>
      <c r="AM5" s="30"/>
      <c r="AN5" s="30"/>
      <c r="AO5" s="30"/>
    </row>
    <row r="6" spans="1:41" s="128" customFormat="1" ht="168" customHeight="1" x14ac:dyDescent="0.2">
      <c r="A6" s="22">
        <v>3</v>
      </c>
      <c r="B6" s="22">
        <v>5</v>
      </c>
      <c r="C6" s="22" t="s">
        <v>2464</v>
      </c>
      <c r="D6" s="84" t="s">
        <v>24</v>
      </c>
      <c r="E6" s="130" t="s">
        <v>2665</v>
      </c>
      <c r="F6" s="130" t="s">
        <v>2647</v>
      </c>
      <c r="G6" s="130" t="s">
        <v>2661</v>
      </c>
      <c r="H6" s="130" t="s">
        <v>2658</v>
      </c>
      <c r="I6" s="84" t="s">
        <v>9</v>
      </c>
      <c r="J6" s="84">
        <v>1</v>
      </c>
      <c r="K6" s="133">
        <v>43361</v>
      </c>
      <c r="L6" s="133">
        <v>43434</v>
      </c>
      <c r="M6" s="40">
        <f t="shared" si="0"/>
        <v>10.428571428571429</v>
      </c>
      <c r="N6" s="78" t="s">
        <v>1488</v>
      </c>
      <c r="O6" s="84"/>
      <c r="P6" s="84"/>
      <c r="Q6" s="41">
        <f t="shared" si="3"/>
        <v>0</v>
      </c>
      <c r="R6" s="42">
        <f t="shared" si="4"/>
        <v>0</v>
      </c>
      <c r="S6" s="42">
        <f t="shared" si="5"/>
        <v>0</v>
      </c>
      <c r="T6" s="42">
        <f t="shared" si="6"/>
        <v>0</v>
      </c>
      <c r="U6" s="23" t="str">
        <f t="shared" si="7"/>
        <v>NO</v>
      </c>
      <c r="V6" s="85" t="str">
        <f t="shared" si="15"/>
        <v>EN TERMINO</v>
      </c>
      <c r="W6" s="85" t="str">
        <f t="shared" si="16"/>
        <v>EN TERMINO</v>
      </c>
      <c r="X6" s="86" t="s">
        <v>2651</v>
      </c>
      <c r="Y6" s="87" t="str">
        <f t="shared" si="9"/>
        <v>H3DP17</v>
      </c>
      <c r="Z6" s="86">
        <f t="shared" si="10"/>
        <v>1</v>
      </c>
      <c r="AA6" s="86" t="str">
        <f t="shared" si="11"/>
        <v>H3DP17 - 1</v>
      </c>
      <c r="AB6" s="135">
        <f t="shared" si="12"/>
        <v>3</v>
      </c>
      <c r="AC6" s="135">
        <f t="shared" si="13"/>
        <v>3</v>
      </c>
      <c r="AD6" s="135" t="str">
        <f t="shared" si="14"/>
        <v>H3DP17.</v>
      </c>
      <c r="AE6" s="135" t="str">
        <f t="shared" si="2"/>
        <v>H3DP17</v>
      </c>
      <c r="AF6" s="26"/>
      <c r="AG6" s="27"/>
      <c r="AH6" s="28"/>
      <c r="AI6" s="29"/>
      <c r="AJ6" s="30"/>
      <c r="AK6" s="30"/>
      <c r="AL6" s="30"/>
      <c r="AM6" s="30"/>
      <c r="AN6" s="30"/>
      <c r="AO6" s="30"/>
    </row>
    <row r="7" spans="1:41" s="128" customFormat="1" ht="168" customHeight="1" x14ac:dyDescent="0.2">
      <c r="A7" s="22"/>
      <c r="B7" s="22">
        <v>6</v>
      </c>
      <c r="C7" s="22" t="s">
        <v>2464</v>
      </c>
      <c r="D7" s="84" t="s">
        <v>24</v>
      </c>
      <c r="E7" s="130" t="s">
        <v>2666</v>
      </c>
      <c r="F7" s="130" t="s">
        <v>2647</v>
      </c>
      <c r="G7" s="130" t="s">
        <v>2675</v>
      </c>
      <c r="H7" s="130" t="s">
        <v>2676</v>
      </c>
      <c r="I7" s="84" t="s">
        <v>2659</v>
      </c>
      <c r="J7" s="84">
        <v>4</v>
      </c>
      <c r="K7" s="133">
        <v>43361</v>
      </c>
      <c r="L7" s="133">
        <v>43434</v>
      </c>
      <c r="M7" s="40">
        <f t="shared" si="0"/>
        <v>10.428571428571429</v>
      </c>
      <c r="N7" s="78" t="s">
        <v>2660</v>
      </c>
      <c r="O7" s="84"/>
      <c r="P7" s="84"/>
      <c r="Q7" s="41">
        <f t="shared" si="3"/>
        <v>0</v>
      </c>
      <c r="R7" s="42">
        <f t="shared" si="4"/>
        <v>0</v>
      </c>
      <c r="S7" s="42">
        <f t="shared" si="5"/>
        <v>0</v>
      </c>
      <c r="T7" s="42">
        <f t="shared" si="6"/>
        <v>0</v>
      </c>
      <c r="U7" s="23" t="str">
        <f t="shared" si="7"/>
        <v>NO</v>
      </c>
      <c r="V7" s="85" t="str">
        <f t="shared" si="15"/>
        <v>EN TERMINO</v>
      </c>
      <c r="W7" s="85" t="str">
        <f t="shared" si="16"/>
        <v/>
      </c>
      <c r="X7" s="86" t="s">
        <v>2651</v>
      </c>
      <c r="Y7" s="87" t="str">
        <f t="shared" si="9"/>
        <v>H3DP17</v>
      </c>
      <c r="Z7" s="86">
        <f t="shared" si="10"/>
        <v>2</v>
      </c>
      <c r="AA7" s="86" t="str">
        <f t="shared" si="11"/>
        <v>H3DP17 - 2</v>
      </c>
      <c r="AB7" s="135">
        <f t="shared" si="12"/>
        <v>3</v>
      </c>
      <c r="AC7" s="135">
        <f t="shared" si="13"/>
        <v>3</v>
      </c>
      <c r="AD7" s="135" t="str">
        <f t="shared" si="14"/>
        <v>H3DP17.</v>
      </c>
      <c r="AE7" s="135" t="str">
        <f t="shared" si="2"/>
        <v>H3DP17</v>
      </c>
      <c r="AF7" s="26"/>
      <c r="AG7" s="27"/>
      <c r="AH7" s="28"/>
      <c r="AI7" s="29"/>
      <c r="AJ7" s="30"/>
      <c r="AK7" s="30"/>
      <c r="AL7" s="30"/>
      <c r="AM7" s="30"/>
      <c r="AN7" s="30"/>
      <c r="AO7" s="30"/>
    </row>
    <row r="8" spans="1:41" s="128" customFormat="1" ht="168" customHeight="1" x14ac:dyDescent="0.2">
      <c r="A8" s="22"/>
      <c r="B8" s="22">
        <v>7</v>
      </c>
      <c r="C8" s="22" t="s">
        <v>2464</v>
      </c>
      <c r="D8" s="84" t="s">
        <v>24</v>
      </c>
      <c r="E8" s="130" t="s">
        <v>2667</v>
      </c>
      <c r="F8" s="130" t="s">
        <v>2647</v>
      </c>
      <c r="G8" s="130" t="s">
        <v>2680</v>
      </c>
      <c r="H8" s="130" t="s">
        <v>2678</v>
      </c>
      <c r="I8" s="84" t="s">
        <v>2679</v>
      </c>
      <c r="J8" s="84">
        <v>2</v>
      </c>
      <c r="K8" s="133">
        <v>43361</v>
      </c>
      <c r="L8" s="133">
        <v>43434</v>
      </c>
      <c r="M8" s="40">
        <f t="shared" si="0"/>
        <v>10.428571428571429</v>
      </c>
      <c r="N8" s="78" t="s">
        <v>2664</v>
      </c>
      <c r="O8" s="84"/>
      <c r="P8" s="84"/>
      <c r="Q8" s="41">
        <f t="shared" si="3"/>
        <v>0</v>
      </c>
      <c r="R8" s="42">
        <f t="shared" si="4"/>
        <v>0</v>
      </c>
      <c r="S8" s="42">
        <f t="shared" si="5"/>
        <v>0</v>
      </c>
      <c r="T8" s="42">
        <f t="shared" si="6"/>
        <v>0</v>
      </c>
      <c r="U8" s="23" t="str">
        <f t="shared" si="7"/>
        <v>NO</v>
      </c>
      <c r="V8" s="85" t="str">
        <f t="shared" si="15"/>
        <v>EN TERMINO</v>
      </c>
      <c r="W8" s="85" t="str">
        <f t="shared" si="16"/>
        <v/>
      </c>
      <c r="X8" s="86" t="s">
        <v>2651</v>
      </c>
      <c r="Y8" s="87" t="str">
        <f t="shared" si="9"/>
        <v>H3DP17</v>
      </c>
      <c r="Z8" s="86">
        <f t="shared" si="10"/>
        <v>3</v>
      </c>
      <c r="AA8" s="86" t="str">
        <f t="shared" si="11"/>
        <v>H3DP17 - 3</v>
      </c>
      <c r="AB8" s="135">
        <f t="shared" si="12"/>
        <v>3</v>
      </c>
      <c r="AC8" s="135">
        <f t="shared" si="13"/>
        <v>3</v>
      </c>
      <c r="AD8" s="135" t="str">
        <f t="shared" si="14"/>
        <v>H3DP17.</v>
      </c>
      <c r="AE8" s="135" t="str">
        <f t="shared" si="2"/>
        <v>H3DP17</v>
      </c>
      <c r="AF8" s="26"/>
      <c r="AG8" s="27"/>
      <c r="AH8" s="28"/>
      <c r="AI8" s="29"/>
      <c r="AJ8" s="30"/>
      <c r="AK8" s="30"/>
      <c r="AL8" s="30"/>
      <c r="AM8" s="30"/>
      <c r="AN8" s="30"/>
      <c r="AO8" s="30"/>
    </row>
    <row r="9" spans="1:41" s="128" customFormat="1" ht="168" customHeight="1" x14ac:dyDescent="0.2">
      <c r="A9" s="22">
        <v>4</v>
      </c>
      <c r="B9" s="22">
        <v>8</v>
      </c>
      <c r="C9" s="22" t="s">
        <v>2464</v>
      </c>
      <c r="D9" s="84" t="s">
        <v>24</v>
      </c>
      <c r="E9" s="130" t="s">
        <v>2668</v>
      </c>
      <c r="F9" s="130" t="s">
        <v>2647</v>
      </c>
      <c r="G9" s="130" t="s">
        <v>2661</v>
      </c>
      <c r="H9" s="130" t="s">
        <v>2658</v>
      </c>
      <c r="I9" s="84" t="s">
        <v>9</v>
      </c>
      <c r="J9" s="84">
        <v>1</v>
      </c>
      <c r="K9" s="133">
        <v>43361</v>
      </c>
      <c r="L9" s="133">
        <v>43434</v>
      </c>
      <c r="M9" s="40">
        <f t="shared" si="0"/>
        <v>10.428571428571429</v>
      </c>
      <c r="N9" s="78" t="s">
        <v>28</v>
      </c>
      <c r="O9" s="84"/>
      <c r="P9" s="84"/>
      <c r="Q9" s="41">
        <f t="shared" si="3"/>
        <v>0</v>
      </c>
      <c r="R9" s="42">
        <f t="shared" si="4"/>
        <v>0</v>
      </c>
      <c r="S9" s="42">
        <f t="shared" si="5"/>
        <v>0</v>
      </c>
      <c r="T9" s="42">
        <f t="shared" si="6"/>
        <v>0</v>
      </c>
      <c r="U9" s="23" t="str">
        <f t="shared" si="7"/>
        <v>NO</v>
      </c>
      <c r="V9" s="85" t="str">
        <f t="shared" si="15"/>
        <v>EN TERMINO</v>
      </c>
      <c r="W9" s="85" t="str">
        <f t="shared" si="16"/>
        <v>EN TERMINO</v>
      </c>
      <c r="X9" s="86" t="s">
        <v>2651</v>
      </c>
      <c r="Y9" s="87" t="str">
        <f t="shared" si="9"/>
        <v>H4DP17</v>
      </c>
      <c r="Z9" s="86">
        <f t="shared" si="10"/>
        <v>1</v>
      </c>
      <c r="AA9" s="86" t="str">
        <f t="shared" si="11"/>
        <v>H4DP17 - 1</v>
      </c>
      <c r="AB9" s="135">
        <f t="shared" si="12"/>
        <v>3</v>
      </c>
      <c r="AC9" s="135">
        <f t="shared" si="13"/>
        <v>3</v>
      </c>
      <c r="AD9" s="135" t="str">
        <f t="shared" si="14"/>
        <v>H4DP17.</v>
      </c>
      <c r="AE9" s="135" t="str">
        <f t="shared" si="2"/>
        <v>H4DP17</v>
      </c>
      <c r="AF9" s="26"/>
      <c r="AG9" s="27"/>
      <c r="AH9" s="28"/>
      <c r="AI9" s="29"/>
      <c r="AJ9" s="30"/>
      <c r="AK9" s="30"/>
      <c r="AL9" s="30"/>
      <c r="AM9" s="30"/>
      <c r="AN9" s="30"/>
      <c r="AO9" s="30"/>
    </row>
    <row r="10" spans="1:41" s="128" customFormat="1" ht="168" customHeight="1" x14ac:dyDescent="0.2">
      <c r="A10" s="22"/>
      <c r="B10" s="22">
        <v>9</v>
      </c>
      <c r="C10" s="22" t="s">
        <v>2464</v>
      </c>
      <c r="D10" s="84" t="s">
        <v>24</v>
      </c>
      <c r="E10" s="130" t="s">
        <v>2669</v>
      </c>
      <c r="F10" s="130" t="s">
        <v>2647</v>
      </c>
      <c r="G10" s="130" t="s">
        <v>2681</v>
      </c>
      <c r="H10" s="130" t="s">
        <v>2678</v>
      </c>
      <c r="I10" s="84" t="s">
        <v>2679</v>
      </c>
      <c r="J10" s="84">
        <v>2</v>
      </c>
      <c r="K10" s="133">
        <v>43361</v>
      </c>
      <c r="L10" s="133">
        <v>43434</v>
      </c>
      <c r="M10" s="40">
        <f t="shared" si="0"/>
        <v>10.428571428571429</v>
      </c>
      <c r="N10" s="78" t="s">
        <v>2664</v>
      </c>
      <c r="O10" s="84"/>
      <c r="P10" s="84"/>
      <c r="Q10" s="41">
        <f t="shared" si="3"/>
        <v>0</v>
      </c>
      <c r="R10" s="42">
        <f t="shared" si="4"/>
        <v>0</v>
      </c>
      <c r="S10" s="42">
        <f t="shared" si="5"/>
        <v>0</v>
      </c>
      <c r="T10" s="42">
        <f t="shared" si="6"/>
        <v>0</v>
      </c>
      <c r="U10" s="23" t="str">
        <f t="shared" si="7"/>
        <v>NO</v>
      </c>
      <c r="V10" s="85" t="str">
        <f t="shared" si="15"/>
        <v>EN TERMINO</v>
      </c>
      <c r="W10" s="85" t="str">
        <f t="shared" si="16"/>
        <v/>
      </c>
      <c r="X10" s="86" t="s">
        <v>2651</v>
      </c>
      <c r="Y10" s="87" t="str">
        <f t="shared" si="9"/>
        <v>H4DP17</v>
      </c>
      <c r="Z10" s="86">
        <f t="shared" si="10"/>
        <v>2</v>
      </c>
      <c r="AA10" s="86" t="str">
        <f t="shared" si="11"/>
        <v>H4DP17 - 2</v>
      </c>
      <c r="AB10" s="135">
        <f t="shared" si="12"/>
        <v>3</v>
      </c>
      <c r="AC10" s="135">
        <f t="shared" si="13"/>
        <v>3</v>
      </c>
      <c r="AD10" s="135" t="str">
        <f t="shared" si="14"/>
        <v>H4DP17.</v>
      </c>
      <c r="AE10" s="135" t="str">
        <f t="shared" si="2"/>
        <v>H4DP17</v>
      </c>
      <c r="AF10" s="26"/>
      <c r="AG10" s="27"/>
      <c r="AH10" s="28"/>
      <c r="AI10" s="29"/>
      <c r="AJ10" s="30"/>
      <c r="AK10" s="30"/>
      <c r="AL10" s="30"/>
      <c r="AM10" s="30"/>
      <c r="AN10" s="30"/>
      <c r="AO10" s="30"/>
    </row>
    <row r="11" spans="1:41" s="128" customFormat="1" ht="168" customHeight="1" x14ac:dyDescent="0.2">
      <c r="A11" s="22">
        <v>5</v>
      </c>
      <c r="B11" s="22">
        <v>10</v>
      </c>
      <c r="C11" s="22" t="s">
        <v>2464</v>
      </c>
      <c r="D11" s="84" t="s">
        <v>24</v>
      </c>
      <c r="E11" s="130" t="s">
        <v>2648</v>
      </c>
      <c r="F11" s="130" t="s">
        <v>2649</v>
      </c>
      <c r="G11" s="130" t="s">
        <v>2670</v>
      </c>
      <c r="H11" s="130" t="s">
        <v>2658</v>
      </c>
      <c r="I11" s="84" t="s">
        <v>9</v>
      </c>
      <c r="J11" s="84">
        <v>1</v>
      </c>
      <c r="K11" s="133">
        <v>43361</v>
      </c>
      <c r="L11" s="133">
        <v>43434</v>
      </c>
      <c r="M11" s="40">
        <f t="shared" si="0"/>
        <v>10.428571428571429</v>
      </c>
      <c r="N11" s="78" t="s">
        <v>28</v>
      </c>
      <c r="O11" s="84"/>
      <c r="P11" s="84"/>
      <c r="Q11" s="41">
        <f t="shared" si="3"/>
        <v>0</v>
      </c>
      <c r="R11" s="42">
        <f t="shared" si="4"/>
        <v>0</v>
      </c>
      <c r="S11" s="42">
        <f t="shared" si="5"/>
        <v>0</v>
      </c>
      <c r="T11" s="42">
        <f t="shared" si="6"/>
        <v>0</v>
      </c>
      <c r="U11" s="23" t="str">
        <f t="shared" si="7"/>
        <v>NO</v>
      </c>
      <c r="V11" s="85" t="str">
        <f t="shared" si="15"/>
        <v>EN TERMINO</v>
      </c>
      <c r="W11" s="85" t="str">
        <f t="shared" si="16"/>
        <v>EN TERMINO</v>
      </c>
      <c r="X11" s="86" t="s">
        <v>2651</v>
      </c>
      <c r="Y11" s="87" t="str">
        <f t="shared" si="9"/>
        <v>H5DP17</v>
      </c>
      <c r="Z11" s="86">
        <f t="shared" si="10"/>
        <v>1</v>
      </c>
      <c r="AA11" s="86" t="str">
        <f t="shared" si="11"/>
        <v>H5DP17 - 1</v>
      </c>
      <c r="AB11" s="135">
        <f t="shared" si="12"/>
        <v>3</v>
      </c>
      <c r="AC11" s="135">
        <f t="shared" si="13"/>
        <v>3</v>
      </c>
      <c r="AD11" s="135" t="str">
        <f t="shared" si="14"/>
        <v>H5DP17.</v>
      </c>
      <c r="AE11" s="135" t="str">
        <f t="shared" si="2"/>
        <v>H5DP17</v>
      </c>
      <c r="AF11" s="26"/>
      <c r="AG11" s="27"/>
      <c r="AH11" s="28"/>
      <c r="AI11" s="29"/>
      <c r="AJ11" s="30"/>
      <c r="AK11" s="30"/>
      <c r="AL11" s="30"/>
      <c r="AM11" s="30"/>
      <c r="AN11" s="30"/>
      <c r="AO11" s="30"/>
    </row>
    <row r="12" spans="1:41" s="128" customFormat="1" ht="168" customHeight="1" x14ac:dyDescent="0.2">
      <c r="A12" s="22">
        <v>6</v>
      </c>
      <c r="B12" s="22">
        <v>11</v>
      </c>
      <c r="C12" s="22" t="s">
        <v>2466</v>
      </c>
      <c r="D12" s="84" t="s">
        <v>24</v>
      </c>
      <c r="E12" s="130" t="s">
        <v>2671</v>
      </c>
      <c r="F12" s="130" t="s">
        <v>2650</v>
      </c>
      <c r="G12" s="130" t="s">
        <v>2661</v>
      </c>
      <c r="H12" s="130" t="s">
        <v>2658</v>
      </c>
      <c r="I12" s="84" t="s">
        <v>9</v>
      </c>
      <c r="J12" s="84">
        <v>1</v>
      </c>
      <c r="K12" s="133">
        <v>43361</v>
      </c>
      <c r="L12" s="133">
        <v>43434</v>
      </c>
      <c r="M12" s="40">
        <f t="shared" si="0"/>
        <v>10.428571428571429</v>
      </c>
      <c r="N12" s="78" t="s">
        <v>1412</v>
      </c>
      <c r="O12" s="84"/>
      <c r="P12" s="84"/>
      <c r="Q12" s="41">
        <f t="shared" si="3"/>
        <v>0</v>
      </c>
      <c r="R12" s="42">
        <f t="shared" si="4"/>
        <v>0</v>
      </c>
      <c r="S12" s="42">
        <f t="shared" si="5"/>
        <v>0</v>
      </c>
      <c r="T12" s="42">
        <f t="shared" si="6"/>
        <v>0</v>
      </c>
      <c r="U12" s="23" t="str">
        <f t="shared" si="7"/>
        <v>NO</v>
      </c>
      <c r="V12" s="85" t="str">
        <f t="shared" si="15"/>
        <v>EN TERMINO</v>
      </c>
      <c r="W12" s="85" t="str">
        <f t="shared" si="16"/>
        <v>EN TERMINO</v>
      </c>
      <c r="X12" s="86" t="s">
        <v>2651</v>
      </c>
      <c r="Y12" s="87" t="str">
        <f t="shared" si="9"/>
        <v>H6DP17</v>
      </c>
      <c r="Z12" s="86">
        <f t="shared" si="10"/>
        <v>1</v>
      </c>
      <c r="AA12" s="86" t="str">
        <f t="shared" si="11"/>
        <v>H6DP17 - 1</v>
      </c>
      <c r="AB12" s="135">
        <f t="shared" si="12"/>
        <v>3</v>
      </c>
      <c r="AC12" s="135">
        <f t="shared" si="13"/>
        <v>3</v>
      </c>
      <c r="AD12" s="135" t="str">
        <f t="shared" si="14"/>
        <v>H6DP17.</v>
      </c>
      <c r="AE12" s="135" t="str">
        <f t="shared" si="2"/>
        <v>H6DP17</v>
      </c>
      <c r="AF12" s="26"/>
      <c r="AG12" s="27"/>
      <c r="AH12" s="28"/>
      <c r="AI12" s="29"/>
      <c r="AJ12" s="30"/>
      <c r="AK12" s="30"/>
      <c r="AL12" s="30"/>
      <c r="AM12" s="30"/>
      <c r="AN12" s="30"/>
      <c r="AO12" s="30"/>
    </row>
    <row r="13" spans="1:41" s="128" customFormat="1" ht="168" customHeight="1" x14ac:dyDescent="0.2">
      <c r="A13" s="22"/>
      <c r="B13" s="22">
        <v>12</v>
      </c>
      <c r="C13" s="22" t="s">
        <v>2466</v>
      </c>
      <c r="D13" s="84" t="s">
        <v>24</v>
      </c>
      <c r="E13" s="130" t="s">
        <v>2672</v>
      </c>
      <c r="F13" s="130" t="s">
        <v>2650</v>
      </c>
      <c r="G13" s="130" t="s">
        <v>2681</v>
      </c>
      <c r="H13" s="130" t="s">
        <v>2678</v>
      </c>
      <c r="I13" s="84" t="s">
        <v>2679</v>
      </c>
      <c r="J13" s="84">
        <v>2</v>
      </c>
      <c r="K13" s="133">
        <v>43361</v>
      </c>
      <c r="L13" s="133">
        <v>43434</v>
      </c>
      <c r="M13" s="40">
        <f t="shared" si="0"/>
        <v>10.428571428571429</v>
      </c>
      <c r="N13" s="78" t="s">
        <v>2664</v>
      </c>
      <c r="O13" s="84"/>
      <c r="P13" s="84"/>
      <c r="Q13" s="41">
        <f t="shared" si="3"/>
        <v>0</v>
      </c>
      <c r="R13" s="42">
        <f t="shared" si="4"/>
        <v>0</v>
      </c>
      <c r="S13" s="42">
        <f t="shared" si="5"/>
        <v>0</v>
      </c>
      <c r="T13" s="42">
        <f t="shared" si="6"/>
        <v>0</v>
      </c>
      <c r="U13" s="23" t="str">
        <f t="shared" si="7"/>
        <v>NO</v>
      </c>
      <c r="V13" s="85" t="str">
        <f t="shared" si="15"/>
        <v>EN TERMINO</v>
      </c>
      <c r="W13" s="85" t="str">
        <f t="shared" si="16"/>
        <v/>
      </c>
      <c r="X13" s="86" t="s">
        <v>2651</v>
      </c>
      <c r="Y13" s="87" t="str">
        <f t="shared" si="9"/>
        <v>H6DP17</v>
      </c>
      <c r="Z13" s="86">
        <f t="shared" si="10"/>
        <v>2</v>
      </c>
      <c r="AA13" s="86" t="str">
        <f t="shared" si="11"/>
        <v>H6DP17 - 2</v>
      </c>
      <c r="AB13" s="135">
        <f t="shared" si="12"/>
        <v>3</v>
      </c>
      <c r="AC13" s="135">
        <f t="shared" si="13"/>
        <v>3</v>
      </c>
      <c r="AD13" s="135" t="str">
        <f t="shared" si="14"/>
        <v>H6DP17.</v>
      </c>
      <c r="AE13" s="135" t="str">
        <f t="shared" si="2"/>
        <v>H6DP17</v>
      </c>
      <c r="AF13" s="26"/>
      <c r="AG13" s="27"/>
      <c r="AH13" s="28"/>
      <c r="AI13" s="29"/>
      <c r="AJ13" s="30"/>
      <c r="AK13" s="30"/>
      <c r="AL13" s="30"/>
      <c r="AM13" s="30"/>
      <c r="AN13" s="30"/>
      <c r="AO13" s="30"/>
    </row>
    <row r="14" spans="1:41" s="128" customFormat="1" ht="168" customHeight="1" x14ac:dyDescent="0.2">
      <c r="A14" s="22">
        <v>7</v>
      </c>
      <c r="B14" s="22">
        <v>13</v>
      </c>
      <c r="C14" s="22" t="s">
        <v>2466</v>
      </c>
      <c r="D14" s="84" t="s">
        <v>24</v>
      </c>
      <c r="E14" s="130" t="s">
        <v>2673</v>
      </c>
      <c r="F14" s="130" t="s">
        <v>2647</v>
      </c>
      <c r="G14" s="130" t="s">
        <v>2661</v>
      </c>
      <c r="H14" s="130" t="s">
        <v>2658</v>
      </c>
      <c r="I14" s="84" t="s">
        <v>9</v>
      </c>
      <c r="J14" s="84">
        <v>1</v>
      </c>
      <c r="K14" s="133">
        <v>43361</v>
      </c>
      <c r="L14" s="133">
        <v>43434</v>
      </c>
      <c r="M14" s="40">
        <f t="shared" si="0"/>
        <v>10.428571428571429</v>
      </c>
      <c r="N14" s="78" t="s">
        <v>28</v>
      </c>
      <c r="O14" s="84"/>
      <c r="P14" s="84"/>
      <c r="Q14" s="41">
        <f t="shared" ref="Q14" si="17">IF(O14/J14&gt;1,100,+O14/J14*100)</f>
        <v>0</v>
      </c>
      <c r="R14" s="42">
        <f t="shared" ref="R14" si="18">+M14*Q14/100</f>
        <v>0</v>
      </c>
      <c r="S14" s="42">
        <f t="shared" ref="S14" si="19">IF(L14&lt;=$AG$1,R14,0)</f>
        <v>0</v>
      </c>
      <c r="T14" s="42">
        <f t="shared" ref="T14" si="20">IF($AG$1&gt;=L14,M14,0)</f>
        <v>0</v>
      </c>
      <c r="U14" s="23" t="str">
        <f t="shared" ref="U14:U29" si="21">IF(W14="CUMPLIDO","SI","NO")</f>
        <v>NO</v>
      </c>
      <c r="V14" s="85" t="str">
        <f t="shared" ref="V14" si="22">IF(Q14=100,"CUMPLIDO",IF(L14-$AG$1&lt;0,"VENCIDO",IF(L14-$AG$1&lt;=30,"PRÓXIMO A VENCER",IF(Q14&gt;0,"CON AVANCE","EN TERMINO"))))</f>
        <v>EN TERMINO</v>
      </c>
      <c r="W14" s="85" t="str">
        <f t="shared" ref="W14" si="23">IF(A14&lt;&gt;"",IF(AC14=1,"VENCIDO",IF(AC14=2,"PRÓXIMO A VENCER",IF(AC14=3,"EN TERMINO",IF(AC14=4,"CON AVANCE",IF(AC14=5,"CUMPLIDO",))))),"")</f>
        <v>EN TERMINO</v>
      </c>
      <c r="X14" s="86" t="s">
        <v>2651</v>
      </c>
      <c r="Y14" s="87" t="str">
        <f t="shared" si="9"/>
        <v>H7DP17</v>
      </c>
      <c r="Z14" s="86">
        <f t="shared" si="10"/>
        <v>1</v>
      </c>
      <c r="AA14" s="86" t="str">
        <f t="shared" si="11"/>
        <v>H7DP17 - 1</v>
      </c>
      <c r="AB14" s="135">
        <f t="shared" si="12"/>
        <v>3</v>
      </c>
      <c r="AC14" s="135">
        <f t="shared" si="13"/>
        <v>3</v>
      </c>
      <c r="AD14" s="135" t="str">
        <f t="shared" si="14"/>
        <v>H7DP17.</v>
      </c>
      <c r="AE14" s="135" t="str">
        <f t="shared" si="2"/>
        <v>H7DP17</v>
      </c>
      <c r="AF14" s="26"/>
      <c r="AG14" s="27"/>
      <c r="AH14" s="28"/>
      <c r="AI14" s="29"/>
      <c r="AJ14" s="30"/>
      <c r="AK14" s="30"/>
      <c r="AL14" s="30"/>
      <c r="AM14" s="30"/>
      <c r="AN14" s="30"/>
      <c r="AO14" s="30"/>
    </row>
    <row r="15" spans="1:41" s="128" customFormat="1" ht="168" customHeight="1" x14ac:dyDescent="0.2">
      <c r="A15" s="22"/>
      <c r="B15" s="22">
        <v>14</v>
      </c>
      <c r="C15" s="22" t="s">
        <v>2466</v>
      </c>
      <c r="D15" s="84" t="s">
        <v>24</v>
      </c>
      <c r="E15" s="130" t="s">
        <v>2674</v>
      </c>
      <c r="F15" s="130" t="s">
        <v>2647</v>
      </c>
      <c r="G15" s="130" t="s">
        <v>2681</v>
      </c>
      <c r="H15" s="130" t="s">
        <v>2678</v>
      </c>
      <c r="I15" s="84" t="s">
        <v>2679</v>
      </c>
      <c r="J15" s="84">
        <v>2</v>
      </c>
      <c r="K15" s="133">
        <v>43361</v>
      </c>
      <c r="L15" s="133">
        <v>43434</v>
      </c>
      <c r="M15" s="40">
        <f t="shared" si="0"/>
        <v>10.428571428571429</v>
      </c>
      <c r="N15" s="78" t="s">
        <v>2664</v>
      </c>
      <c r="O15" s="84"/>
      <c r="P15" s="84"/>
      <c r="Q15" s="41">
        <f t="shared" ref="Q15" si="24">IF(O15/J15&gt;1,100,+O15/J15*100)</f>
        <v>0</v>
      </c>
      <c r="R15" s="42">
        <f t="shared" ref="R15" si="25">+M15*Q15/100</f>
        <v>0</v>
      </c>
      <c r="S15" s="42">
        <f t="shared" ref="S15" si="26">IF(L15&lt;=$AG$1,R15,0)</f>
        <v>0</v>
      </c>
      <c r="T15" s="42">
        <f t="shared" ref="T15" si="27">IF($AG$1&gt;=L15,M15,0)</f>
        <v>0</v>
      </c>
      <c r="U15" s="23" t="str">
        <f t="shared" ref="U15" si="28">IF(W15="CUMPLIDO","SI","NO")</f>
        <v>NO</v>
      </c>
      <c r="V15" s="85" t="str">
        <f t="shared" ref="V15" si="29">IF(Q15=100,"CUMPLIDO",IF(L15-$AG$1&lt;0,"VENCIDO",IF(L15-$AG$1&lt;=30,"PRÓXIMO A VENCER",IF(Q15&gt;0,"CON AVANCE","EN TERMINO"))))</f>
        <v>EN TERMINO</v>
      </c>
      <c r="W15" s="85" t="str">
        <f t="shared" ref="W15" si="30">IF(A15&lt;&gt;"",IF(AC15=1,"VENCIDO",IF(AC15=2,"PRÓXIMO A VENCER",IF(AC15=3,"EN TERMINO",IF(AC15=4,"CON AVANCE",IF(AC15=5,"CUMPLIDO",))))),"")</f>
        <v/>
      </c>
      <c r="X15" s="86" t="s">
        <v>2651</v>
      </c>
      <c r="Y15" s="87" t="str">
        <f t="shared" si="9"/>
        <v>H7DP17</v>
      </c>
      <c r="Z15" s="86">
        <f t="shared" si="10"/>
        <v>2</v>
      </c>
      <c r="AA15" s="86" t="str">
        <f t="shared" si="11"/>
        <v>H7DP17 - 2</v>
      </c>
      <c r="AB15" s="135">
        <f t="shared" si="12"/>
        <v>3</v>
      </c>
      <c r="AC15" s="135">
        <f t="shared" si="13"/>
        <v>3</v>
      </c>
      <c r="AD15" s="135" t="str">
        <f t="shared" si="14"/>
        <v>H7DP17.</v>
      </c>
      <c r="AE15" s="135" t="str">
        <f t="shared" si="2"/>
        <v>H7DP17</v>
      </c>
      <c r="AF15" s="26"/>
      <c r="AG15" s="27"/>
      <c r="AH15" s="28"/>
      <c r="AI15" s="29"/>
      <c r="AJ15" s="30"/>
      <c r="AK15" s="30"/>
      <c r="AL15" s="30"/>
      <c r="AM15" s="30"/>
      <c r="AN15" s="30"/>
      <c r="AO15" s="30"/>
    </row>
    <row r="16" spans="1:41" s="83" customFormat="1" ht="168" customHeight="1" x14ac:dyDescent="0.2">
      <c r="A16" s="22">
        <v>8</v>
      </c>
      <c r="B16" s="22">
        <v>15</v>
      </c>
      <c r="C16" s="22" t="s">
        <v>2466</v>
      </c>
      <c r="D16" s="78" t="s">
        <v>135</v>
      </c>
      <c r="E16" s="79" t="s">
        <v>2257</v>
      </c>
      <c r="F16" s="79" t="s">
        <v>2258</v>
      </c>
      <c r="G16" s="79" t="s">
        <v>2259</v>
      </c>
      <c r="H16" s="79" t="s">
        <v>2260</v>
      </c>
      <c r="I16" s="78" t="s">
        <v>2261</v>
      </c>
      <c r="J16" s="78">
        <v>2</v>
      </c>
      <c r="K16" s="44">
        <v>43313</v>
      </c>
      <c r="L16" s="44">
        <v>43404</v>
      </c>
      <c r="M16" s="40">
        <f t="shared" ref="M16:M77" si="31">(+L16-K16)/7</f>
        <v>13</v>
      </c>
      <c r="N16" s="78" t="s">
        <v>1488</v>
      </c>
      <c r="O16" s="84">
        <v>1.6</v>
      </c>
      <c r="P16" s="84"/>
      <c r="Q16" s="41">
        <f>IF(O16/J16&gt;1,100,+O16/J16*100)</f>
        <v>80</v>
      </c>
      <c r="R16" s="42">
        <f>+M16*Q16/100</f>
        <v>10.4</v>
      </c>
      <c r="S16" s="42">
        <f>IF(L16&lt;=$AG$1,R16,0)</f>
        <v>0</v>
      </c>
      <c r="T16" s="42">
        <f>IF($AG$1&gt;=L16,M16,0)</f>
        <v>0</v>
      </c>
      <c r="U16" s="23" t="str">
        <f t="shared" si="21"/>
        <v>NO</v>
      </c>
      <c r="V16" s="85" t="str">
        <f>IF(Q16=100,"CUMPLIDO",IF(L16-$AG$1&lt;0,"VENCIDO",IF(L16-$AG$1&lt;=30,"PRÓXIMO A VENCER",IF(Q16&gt;0,"CON AVANCE","EN TERMINO"))))</f>
        <v>CON AVANCE</v>
      </c>
      <c r="W16" s="85" t="str">
        <f t="shared" ref="W16" si="32">IF(A16&lt;&gt;"",IF(AC16=1,"VENCIDO",IF(AC16=2,"PRÓXIMO A VENCER",IF(AC16=3,"EN TERMINO",IF(AC16=4,"CON AVANCE",IF(AC16=5,"CUMPLIDO",))))),"")</f>
        <v>CON AVANCE</v>
      </c>
      <c r="X16" s="86" t="s">
        <v>2468</v>
      </c>
      <c r="Y16" s="87" t="str">
        <f>AE16</f>
        <v>H1AF17</v>
      </c>
      <c r="Z16" s="86">
        <f>IF(A16&lt;&gt;"",1,Z1+1)</f>
        <v>1</v>
      </c>
      <c r="AA16" s="86" t="str">
        <f>CONCATENATE(Y16," - ",Z16)</f>
        <v>H1AF17 - 1</v>
      </c>
      <c r="AB16" s="135">
        <f>IF(V16="VENCIDO",1,IF(V16="PRÓXIMO A VENCER",2,IF(V16="EN TERMINO",3,IF(V16="CON AVANCE",4,IF(V16="CUMPLIDO",5,)))))</f>
        <v>4</v>
      </c>
      <c r="AC16" s="135">
        <f>IF(Z17=Z16+1,MIN(AB16,AC17),AB16)</f>
        <v>4</v>
      </c>
      <c r="AD16" s="135" t="str">
        <f>IF(A16&lt;&gt;"",MID(E16,1,FIND(" ",E16,1)-1),AD1)</f>
        <v>H1AF17.</v>
      </c>
      <c r="AE16" s="135" t="str">
        <f t="shared" ref="AE16" si="33">IFERROR(MID(AD16,1,FIND(".",AD16,1)-1),AD16)</f>
        <v>H1AF17</v>
      </c>
      <c r="AF16" s="26"/>
      <c r="AG16" s="27"/>
      <c r="AH16" s="28"/>
      <c r="AI16" s="29"/>
      <c r="AJ16" s="30"/>
      <c r="AK16" s="30"/>
      <c r="AL16" s="30"/>
      <c r="AM16" s="30"/>
      <c r="AN16" s="30"/>
      <c r="AO16" s="30"/>
    </row>
    <row r="17" spans="1:41" s="83" customFormat="1" ht="201" customHeight="1" x14ac:dyDescent="0.2">
      <c r="A17" s="22">
        <v>9</v>
      </c>
      <c r="B17" s="22">
        <v>16</v>
      </c>
      <c r="C17" s="22" t="s">
        <v>2131</v>
      </c>
      <c r="D17" s="78" t="s">
        <v>135</v>
      </c>
      <c r="E17" s="79" t="s">
        <v>2262</v>
      </c>
      <c r="F17" s="79" t="s">
        <v>2263</v>
      </c>
      <c r="G17" s="79" t="s">
        <v>2264</v>
      </c>
      <c r="H17" s="79" t="s">
        <v>2684</v>
      </c>
      <c r="I17" s="78" t="s">
        <v>2265</v>
      </c>
      <c r="J17" s="78">
        <v>2</v>
      </c>
      <c r="K17" s="44">
        <v>43313</v>
      </c>
      <c r="L17" s="44">
        <v>43677</v>
      </c>
      <c r="M17" s="40">
        <f t="shared" si="31"/>
        <v>52</v>
      </c>
      <c r="N17" s="78" t="s">
        <v>1053</v>
      </c>
      <c r="O17" s="84"/>
      <c r="P17" s="84"/>
      <c r="Q17" s="41">
        <f t="shared" ref="Q17:Q77" si="34">IF(O17/J17&gt;1,100,+O17/J17*100)</f>
        <v>0</v>
      </c>
      <c r="R17" s="42">
        <f t="shared" ref="R17:R77" si="35">+M17*Q17/100</f>
        <v>0</v>
      </c>
      <c r="S17" s="42">
        <f t="shared" ref="S17:S77" si="36">IF(L17&lt;=$AG$1,R17,0)</f>
        <v>0</v>
      </c>
      <c r="T17" s="42">
        <f t="shared" ref="T17:T77" si="37">IF($AG$1&gt;=L17,M17,0)</f>
        <v>0</v>
      </c>
      <c r="U17" s="23" t="str">
        <f t="shared" si="21"/>
        <v>NO</v>
      </c>
      <c r="V17" s="85" t="str">
        <f t="shared" ref="V17:V77" si="38">IF(Q17=100,"CUMPLIDO",IF(L17-$AG$1&lt;0,"VENCIDO",IF(L17-$AG$1&lt;=30,"PRÓXIMO A VENCER",IF(Q17&gt;0,"CON AVANCE","EN TERMINO"))))</f>
        <v>EN TERMINO</v>
      </c>
      <c r="W17" s="85" t="str">
        <f t="shared" ref="W17:W77" si="39">IF(A17&lt;&gt;"",IF(AC17=1,"VENCIDO",IF(AC17=2,"PRÓXIMO A VENCER",IF(AC17=3,"EN TERMINO",IF(AC17=4,"CON AVANCE",IF(AC17=5,"CUMPLIDO",))))),"")</f>
        <v>EN TERMINO</v>
      </c>
      <c r="X17" s="86" t="s">
        <v>2468</v>
      </c>
      <c r="Y17" s="87" t="str">
        <f>AE17</f>
        <v>H2AF17</v>
      </c>
      <c r="Z17" s="86">
        <f t="shared" ref="Z17:Z77" si="40">IF(A17&lt;&gt;"",1,Z16+1)</f>
        <v>1</v>
      </c>
      <c r="AA17" s="86" t="str">
        <f t="shared" ref="AA17:AA77" si="41">CONCATENATE(Y17," - ",Z17)</f>
        <v>H2AF17 - 1</v>
      </c>
      <c r="AB17" s="135">
        <f>IF(V17="VENCIDO",1,IF(V17="PRÓXIMO A VENCER",2,IF(V17="EN TERMINO",3,IF(V17="CON AVANCE",4,IF(V17="CUMPLIDO",5,)))))</f>
        <v>3</v>
      </c>
      <c r="AC17" s="135">
        <f>IF(Z18=Z17+1,MIN(AB17,AC18),AB17)</f>
        <v>3</v>
      </c>
      <c r="AD17" s="135" t="str">
        <f>IF(A17&lt;&gt;"",MID(E17,1,FIND(" ",E17,1)-1),AD16)</f>
        <v>H2AF17.</v>
      </c>
      <c r="AE17" s="135" t="str">
        <f t="shared" ref="AE17:AE19" si="42">IFERROR(MID(AD17,1,FIND(".",AD17,1)-1),AD17)</f>
        <v>H2AF17</v>
      </c>
      <c r="AF17" s="26"/>
      <c r="AG17" s="27"/>
      <c r="AH17" s="28"/>
      <c r="AI17" s="29"/>
      <c r="AJ17" s="30"/>
      <c r="AK17" s="30"/>
      <c r="AL17" s="30"/>
      <c r="AM17" s="30"/>
      <c r="AN17" s="30"/>
      <c r="AO17" s="30"/>
    </row>
    <row r="18" spans="1:41" s="83" customFormat="1" ht="221.25" customHeight="1" x14ac:dyDescent="0.2">
      <c r="A18" s="22">
        <v>10</v>
      </c>
      <c r="B18" s="22">
        <v>17</v>
      </c>
      <c r="C18" s="22" t="s">
        <v>2466</v>
      </c>
      <c r="D18" s="78" t="s">
        <v>135</v>
      </c>
      <c r="E18" s="79" t="s">
        <v>2266</v>
      </c>
      <c r="F18" s="79" t="s">
        <v>2267</v>
      </c>
      <c r="G18" s="79" t="s">
        <v>2268</v>
      </c>
      <c r="H18" s="79" t="s">
        <v>2685</v>
      </c>
      <c r="I18" s="78" t="s">
        <v>2269</v>
      </c>
      <c r="J18" s="78">
        <v>2</v>
      </c>
      <c r="K18" s="44">
        <v>43313</v>
      </c>
      <c r="L18" s="44">
        <v>43677</v>
      </c>
      <c r="M18" s="40">
        <f t="shared" si="31"/>
        <v>52</v>
      </c>
      <c r="N18" s="78" t="s">
        <v>1053</v>
      </c>
      <c r="O18" s="84"/>
      <c r="P18" s="84"/>
      <c r="Q18" s="41">
        <f t="shared" si="34"/>
        <v>0</v>
      </c>
      <c r="R18" s="42">
        <f t="shared" si="35"/>
        <v>0</v>
      </c>
      <c r="S18" s="42">
        <f t="shared" si="36"/>
        <v>0</v>
      </c>
      <c r="T18" s="42">
        <f t="shared" si="37"/>
        <v>0</v>
      </c>
      <c r="U18" s="23" t="str">
        <f t="shared" si="21"/>
        <v>NO</v>
      </c>
      <c r="V18" s="85" t="str">
        <f t="shared" si="38"/>
        <v>EN TERMINO</v>
      </c>
      <c r="W18" s="85" t="str">
        <f t="shared" si="39"/>
        <v>EN TERMINO</v>
      </c>
      <c r="X18" s="86" t="s">
        <v>2468</v>
      </c>
      <c r="Y18" s="87" t="str">
        <f t="shared" ref="Y18:Y77" si="43">AE18</f>
        <v>H3AF17</v>
      </c>
      <c r="Z18" s="86">
        <f t="shared" si="40"/>
        <v>1</v>
      </c>
      <c r="AA18" s="86" t="str">
        <f t="shared" si="41"/>
        <v>H3AF17 - 1</v>
      </c>
      <c r="AB18" s="135">
        <f>IF(V18="VENCIDO",1,IF(V18="PRÓXIMO A VENCER",2,IF(V18="EN TERMINO",3,IF(V18="CON AVANCE",4,IF(V18="CUMPLIDO",5,)))))</f>
        <v>3</v>
      </c>
      <c r="AC18" s="135">
        <f>IF(Z19=Z18+1,MIN(AB18,AC19),AB18)</f>
        <v>3</v>
      </c>
      <c r="AD18" s="135" t="str">
        <f t="shared" ref="AD18:AD77" si="44">IF(A18&lt;&gt;"",MID(E18,1,FIND(" ",E18,1)-1),AD17)</f>
        <v>H3AF17.</v>
      </c>
      <c r="AE18" s="135" t="str">
        <f t="shared" si="42"/>
        <v>H3AF17</v>
      </c>
      <c r="AF18" s="26"/>
      <c r="AG18" s="27"/>
      <c r="AH18" s="28"/>
      <c r="AI18" s="29"/>
      <c r="AJ18" s="30"/>
      <c r="AK18" s="30"/>
      <c r="AL18" s="30"/>
      <c r="AM18" s="30"/>
      <c r="AN18" s="30"/>
      <c r="AO18" s="30"/>
    </row>
    <row r="19" spans="1:41" s="83" customFormat="1" ht="168" customHeight="1" x14ac:dyDescent="0.2">
      <c r="A19" s="22">
        <v>11</v>
      </c>
      <c r="B19" s="22">
        <v>18</v>
      </c>
      <c r="C19" s="22" t="s">
        <v>2131</v>
      </c>
      <c r="D19" s="78" t="s">
        <v>2461</v>
      </c>
      <c r="E19" s="79" t="s">
        <v>2270</v>
      </c>
      <c r="F19" s="79" t="s">
        <v>2271</v>
      </c>
      <c r="G19" s="79" t="s">
        <v>2272</v>
      </c>
      <c r="H19" s="79" t="s">
        <v>2686</v>
      </c>
      <c r="I19" s="78" t="s">
        <v>965</v>
      </c>
      <c r="J19" s="78">
        <v>2</v>
      </c>
      <c r="K19" s="44">
        <v>43313</v>
      </c>
      <c r="L19" s="44">
        <v>43677</v>
      </c>
      <c r="M19" s="40">
        <f t="shared" si="31"/>
        <v>52</v>
      </c>
      <c r="N19" s="78" t="s">
        <v>1053</v>
      </c>
      <c r="O19" s="84"/>
      <c r="P19" s="84"/>
      <c r="Q19" s="41">
        <f t="shared" si="34"/>
        <v>0</v>
      </c>
      <c r="R19" s="42">
        <f t="shared" si="35"/>
        <v>0</v>
      </c>
      <c r="S19" s="42">
        <f t="shared" si="36"/>
        <v>0</v>
      </c>
      <c r="T19" s="42">
        <f t="shared" si="37"/>
        <v>0</v>
      </c>
      <c r="U19" s="23" t="str">
        <f t="shared" si="21"/>
        <v>NO</v>
      </c>
      <c r="V19" s="85" t="str">
        <f t="shared" si="38"/>
        <v>EN TERMINO</v>
      </c>
      <c r="W19" s="85" t="str">
        <f t="shared" si="39"/>
        <v>EN TERMINO</v>
      </c>
      <c r="X19" s="86" t="s">
        <v>2468</v>
      </c>
      <c r="Y19" s="87" t="str">
        <f t="shared" si="43"/>
        <v>H4AF17</v>
      </c>
      <c r="Z19" s="86">
        <f t="shared" si="40"/>
        <v>1</v>
      </c>
      <c r="AA19" s="86" t="str">
        <f t="shared" si="41"/>
        <v>H4AF17 - 1</v>
      </c>
      <c r="AB19" s="135">
        <f t="shared" ref="AB19:AB77" si="45">IF(V19="VENCIDO",1,IF(V19="PRÓXIMO A VENCER",2,IF(V19="EN TERMINO",3,IF(V19="CON AVANCE",4,IF(V19="CUMPLIDO",5,)))))</f>
        <v>3</v>
      </c>
      <c r="AC19" s="135">
        <f t="shared" ref="AC19:AC77" si="46">IF(Z20=Z19+1,MIN(AB19,AC20),AB19)</f>
        <v>3</v>
      </c>
      <c r="AD19" s="135" t="str">
        <f t="shared" si="44"/>
        <v>H4AF17.</v>
      </c>
      <c r="AE19" s="135" t="str">
        <f t="shared" si="42"/>
        <v>H4AF17</v>
      </c>
      <c r="AF19" s="26"/>
      <c r="AG19" s="27"/>
      <c r="AH19" s="28"/>
      <c r="AI19" s="29"/>
      <c r="AJ19" s="30"/>
      <c r="AK19" s="30"/>
      <c r="AL19" s="30"/>
      <c r="AM19" s="30"/>
      <c r="AN19" s="30"/>
      <c r="AO19" s="30"/>
    </row>
    <row r="20" spans="1:41" s="83" customFormat="1" ht="168" customHeight="1" x14ac:dyDescent="0.2">
      <c r="A20" s="22">
        <v>12</v>
      </c>
      <c r="B20" s="22">
        <v>19</v>
      </c>
      <c r="C20" s="22" t="s">
        <v>2131</v>
      </c>
      <c r="D20" s="78" t="s">
        <v>135</v>
      </c>
      <c r="E20" s="79" t="s">
        <v>2273</v>
      </c>
      <c r="F20" s="79" t="s">
        <v>2274</v>
      </c>
      <c r="G20" s="79" t="s">
        <v>2275</v>
      </c>
      <c r="H20" s="79" t="s">
        <v>2687</v>
      </c>
      <c r="I20" s="78" t="s">
        <v>965</v>
      </c>
      <c r="J20" s="78">
        <v>2</v>
      </c>
      <c r="K20" s="44">
        <v>43313</v>
      </c>
      <c r="L20" s="44">
        <v>43677</v>
      </c>
      <c r="M20" s="40">
        <f t="shared" si="31"/>
        <v>52</v>
      </c>
      <c r="N20" s="78" t="s">
        <v>1053</v>
      </c>
      <c r="O20" s="84"/>
      <c r="P20" s="84"/>
      <c r="Q20" s="41">
        <f t="shared" si="34"/>
        <v>0</v>
      </c>
      <c r="R20" s="42">
        <f t="shared" si="35"/>
        <v>0</v>
      </c>
      <c r="S20" s="42">
        <f t="shared" si="36"/>
        <v>0</v>
      </c>
      <c r="T20" s="42">
        <f t="shared" si="37"/>
        <v>0</v>
      </c>
      <c r="U20" s="23" t="str">
        <f t="shared" si="21"/>
        <v>NO</v>
      </c>
      <c r="V20" s="85" t="str">
        <f t="shared" si="38"/>
        <v>EN TERMINO</v>
      </c>
      <c r="W20" s="85" t="str">
        <f t="shared" si="39"/>
        <v>EN TERMINO</v>
      </c>
      <c r="X20" s="86" t="s">
        <v>2468</v>
      </c>
      <c r="Y20" s="87" t="str">
        <f t="shared" si="43"/>
        <v>H5AF17</v>
      </c>
      <c r="Z20" s="86">
        <f t="shared" si="40"/>
        <v>1</v>
      </c>
      <c r="AA20" s="86" t="str">
        <f t="shared" si="41"/>
        <v>H5AF17 - 1</v>
      </c>
      <c r="AB20" s="135">
        <f t="shared" si="45"/>
        <v>3</v>
      </c>
      <c r="AC20" s="135">
        <f t="shared" si="46"/>
        <v>3</v>
      </c>
      <c r="AD20" s="135" t="str">
        <f t="shared" si="44"/>
        <v>H5AF17.</v>
      </c>
      <c r="AE20" s="135" t="str">
        <f t="shared" ref="AE20:AE77" si="47">IFERROR(MID(AD20,1,FIND(".",AD20,1)-1),AD20)</f>
        <v>H5AF17</v>
      </c>
      <c r="AF20" s="26"/>
      <c r="AG20" s="27"/>
      <c r="AH20" s="28"/>
      <c r="AI20" s="29"/>
      <c r="AJ20" s="30"/>
      <c r="AK20" s="30"/>
      <c r="AL20" s="30"/>
      <c r="AM20" s="30"/>
      <c r="AN20" s="30"/>
      <c r="AO20" s="30"/>
    </row>
    <row r="21" spans="1:41" s="83" customFormat="1" ht="168" customHeight="1" x14ac:dyDescent="0.2">
      <c r="A21" s="22">
        <v>13</v>
      </c>
      <c r="B21" s="22">
        <v>20</v>
      </c>
      <c r="C21" s="22" t="s">
        <v>2466</v>
      </c>
      <c r="D21" s="78" t="s">
        <v>135</v>
      </c>
      <c r="E21" s="79" t="s">
        <v>2276</v>
      </c>
      <c r="F21" s="79" t="s">
        <v>2277</v>
      </c>
      <c r="G21" s="79" t="s">
        <v>2278</v>
      </c>
      <c r="H21" s="79" t="s">
        <v>2279</v>
      </c>
      <c r="I21" s="78" t="s">
        <v>965</v>
      </c>
      <c r="J21" s="78">
        <v>2</v>
      </c>
      <c r="K21" s="44">
        <v>43313</v>
      </c>
      <c r="L21" s="44">
        <v>43677</v>
      </c>
      <c r="M21" s="40">
        <f t="shared" si="31"/>
        <v>52</v>
      </c>
      <c r="N21" s="78" t="s">
        <v>2177</v>
      </c>
      <c r="O21" s="84"/>
      <c r="P21" s="84"/>
      <c r="Q21" s="41">
        <f t="shared" si="34"/>
        <v>0</v>
      </c>
      <c r="R21" s="42">
        <f t="shared" si="35"/>
        <v>0</v>
      </c>
      <c r="S21" s="42">
        <f t="shared" si="36"/>
        <v>0</v>
      </c>
      <c r="T21" s="42">
        <f t="shared" si="37"/>
        <v>0</v>
      </c>
      <c r="U21" s="23" t="str">
        <f t="shared" si="21"/>
        <v>NO</v>
      </c>
      <c r="V21" s="85" t="str">
        <f t="shared" si="38"/>
        <v>EN TERMINO</v>
      </c>
      <c r="W21" s="85" t="str">
        <f t="shared" si="39"/>
        <v>EN TERMINO</v>
      </c>
      <c r="X21" s="86" t="s">
        <v>2468</v>
      </c>
      <c r="Y21" s="87" t="str">
        <f t="shared" si="43"/>
        <v>H6AF17</v>
      </c>
      <c r="Z21" s="86">
        <f t="shared" si="40"/>
        <v>1</v>
      </c>
      <c r="AA21" s="86" t="str">
        <f t="shared" si="41"/>
        <v>H6AF17 - 1</v>
      </c>
      <c r="AB21" s="135">
        <f t="shared" si="45"/>
        <v>3</v>
      </c>
      <c r="AC21" s="135">
        <f t="shared" si="46"/>
        <v>3</v>
      </c>
      <c r="AD21" s="135" t="str">
        <f t="shared" si="44"/>
        <v>H6AF17.</v>
      </c>
      <c r="AE21" s="135" t="str">
        <f t="shared" si="47"/>
        <v>H6AF17</v>
      </c>
      <c r="AF21" s="26"/>
      <c r="AG21" s="27"/>
      <c r="AH21" s="28"/>
      <c r="AI21" s="29"/>
      <c r="AJ21" s="30"/>
      <c r="AK21" s="30"/>
      <c r="AL21" s="30"/>
      <c r="AM21" s="30"/>
      <c r="AN21" s="30"/>
      <c r="AO21" s="30"/>
    </row>
    <row r="22" spans="1:41" s="83" customFormat="1" ht="168" customHeight="1" x14ac:dyDescent="0.2">
      <c r="A22" s="22">
        <v>14</v>
      </c>
      <c r="B22" s="22">
        <v>21</v>
      </c>
      <c r="C22" s="22" t="s">
        <v>2466</v>
      </c>
      <c r="D22" s="78" t="s">
        <v>135</v>
      </c>
      <c r="E22" s="79" t="s">
        <v>2280</v>
      </c>
      <c r="F22" s="79" t="s">
        <v>2281</v>
      </c>
      <c r="G22" s="79" t="s">
        <v>2282</v>
      </c>
      <c r="H22" s="79" t="s">
        <v>2688</v>
      </c>
      <c r="I22" s="78" t="s">
        <v>2283</v>
      </c>
      <c r="J22" s="78">
        <v>3</v>
      </c>
      <c r="K22" s="44">
        <v>43313</v>
      </c>
      <c r="L22" s="44">
        <v>43497</v>
      </c>
      <c r="M22" s="40">
        <f t="shared" si="31"/>
        <v>26.285714285714285</v>
      </c>
      <c r="N22" s="78" t="s">
        <v>2284</v>
      </c>
      <c r="O22" s="84"/>
      <c r="P22" s="84"/>
      <c r="Q22" s="41">
        <f t="shared" si="34"/>
        <v>0</v>
      </c>
      <c r="R22" s="42">
        <f t="shared" si="35"/>
        <v>0</v>
      </c>
      <c r="S22" s="42">
        <f t="shared" si="36"/>
        <v>0</v>
      </c>
      <c r="T22" s="42">
        <f t="shared" si="37"/>
        <v>0</v>
      </c>
      <c r="U22" s="23" t="str">
        <f t="shared" si="21"/>
        <v>NO</v>
      </c>
      <c r="V22" s="85" t="str">
        <f t="shared" si="38"/>
        <v>EN TERMINO</v>
      </c>
      <c r="W22" s="85" t="str">
        <f t="shared" si="39"/>
        <v>EN TERMINO</v>
      </c>
      <c r="X22" s="86" t="s">
        <v>2468</v>
      </c>
      <c r="Y22" s="87" t="str">
        <f t="shared" si="43"/>
        <v>H7AF17</v>
      </c>
      <c r="Z22" s="86">
        <f t="shared" si="40"/>
        <v>1</v>
      </c>
      <c r="AA22" s="86" t="str">
        <f t="shared" si="41"/>
        <v>H7AF17 - 1</v>
      </c>
      <c r="AB22" s="135">
        <f t="shared" si="45"/>
        <v>3</v>
      </c>
      <c r="AC22" s="135">
        <f t="shared" si="46"/>
        <v>3</v>
      </c>
      <c r="AD22" s="135" t="str">
        <f t="shared" si="44"/>
        <v>H7AF17.</v>
      </c>
      <c r="AE22" s="135" t="str">
        <f t="shared" si="47"/>
        <v>H7AF17</v>
      </c>
      <c r="AF22" s="26"/>
      <c r="AG22" s="27"/>
      <c r="AH22" s="28"/>
      <c r="AI22" s="29"/>
      <c r="AJ22" s="30"/>
      <c r="AK22" s="30"/>
      <c r="AL22" s="30"/>
      <c r="AM22" s="30"/>
      <c r="AN22" s="30"/>
      <c r="AO22" s="30"/>
    </row>
    <row r="23" spans="1:41" s="83" customFormat="1" ht="168" customHeight="1" x14ac:dyDescent="0.2">
      <c r="A23" s="22">
        <v>15</v>
      </c>
      <c r="B23" s="22">
        <v>22</v>
      </c>
      <c r="C23" s="22" t="s">
        <v>2131</v>
      </c>
      <c r="D23" s="78" t="s">
        <v>135</v>
      </c>
      <c r="E23" s="79" t="s">
        <v>2285</v>
      </c>
      <c r="F23" s="79" t="s">
        <v>2286</v>
      </c>
      <c r="G23" s="79" t="s">
        <v>2287</v>
      </c>
      <c r="H23" s="79" t="s">
        <v>2288</v>
      </c>
      <c r="I23" s="78" t="s">
        <v>27</v>
      </c>
      <c r="J23" s="78">
        <v>2</v>
      </c>
      <c r="K23" s="44">
        <v>43344</v>
      </c>
      <c r="L23" s="44">
        <v>43525</v>
      </c>
      <c r="M23" s="40">
        <f t="shared" si="31"/>
        <v>25.857142857142858</v>
      </c>
      <c r="N23" s="78" t="s">
        <v>1112</v>
      </c>
      <c r="O23" s="84"/>
      <c r="P23" s="84"/>
      <c r="Q23" s="41">
        <f t="shared" si="34"/>
        <v>0</v>
      </c>
      <c r="R23" s="42">
        <f t="shared" si="35"/>
        <v>0</v>
      </c>
      <c r="S23" s="42">
        <f t="shared" si="36"/>
        <v>0</v>
      </c>
      <c r="T23" s="42">
        <f t="shared" si="37"/>
        <v>0</v>
      </c>
      <c r="U23" s="23" t="str">
        <f t="shared" si="21"/>
        <v>NO</v>
      </c>
      <c r="V23" s="85" t="str">
        <f t="shared" si="38"/>
        <v>EN TERMINO</v>
      </c>
      <c r="W23" s="85" t="str">
        <f t="shared" si="39"/>
        <v>EN TERMINO</v>
      </c>
      <c r="X23" s="86" t="s">
        <v>2468</v>
      </c>
      <c r="Y23" s="87" t="str">
        <f t="shared" si="43"/>
        <v>H8AF17</v>
      </c>
      <c r="Z23" s="86">
        <f t="shared" si="40"/>
        <v>1</v>
      </c>
      <c r="AA23" s="86" t="str">
        <f t="shared" si="41"/>
        <v>H8AF17 - 1</v>
      </c>
      <c r="AB23" s="135">
        <f t="shared" si="45"/>
        <v>3</v>
      </c>
      <c r="AC23" s="135">
        <f t="shared" si="46"/>
        <v>3</v>
      </c>
      <c r="AD23" s="135" t="str">
        <f t="shared" si="44"/>
        <v>H8AF17.</v>
      </c>
      <c r="AE23" s="135" t="str">
        <f t="shared" si="47"/>
        <v>H8AF17</v>
      </c>
      <c r="AF23" s="26"/>
      <c r="AG23" s="27"/>
      <c r="AH23" s="28"/>
      <c r="AI23" s="29"/>
      <c r="AJ23" s="30"/>
      <c r="AK23" s="30"/>
      <c r="AL23" s="30"/>
      <c r="AM23" s="30"/>
      <c r="AN23" s="30"/>
      <c r="AO23" s="30"/>
    </row>
    <row r="24" spans="1:41" s="83" customFormat="1" ht="168" customHeight="1" x14ac:dyDescent="0.2">
      <c r="A24" s="22">
        <v>16</v>
      </c>
      <c r="B24" s="22">
        <v>23</v>
      </c>
      <c r="C24" s="22" t="s">
        <v>2133</v>
      </c>
      <c r="D24" s="78" t="s">
        <v>135</v>
      </c>
      <c r="E24" s="79" t="s">
        <v>2289</v>
      </c>
      <c r="F24" s="79" t="s">
        <v>2290</v>
      </c>
      <c r="G24" s="79" t="s">
        <v>2291</v>
      </c>
      <c r="H24" s="79" t="s">
        <v>2292</v>
      </c>
      <c r="I24" s="78" t="s">
        <v>2293</v>
      </c>
      <c r="J24" s="78">
        <v>1</v>
      </c>
      <c r="K24" s="44">
        <v>43313</v>
      </c>
      <c r="L24" s="44">
        <v>43707</v>
      </c>
      <c r="M24" s="40">
        <f t="shared" si="31"/>
        <v>56.285714285714285</v>
      </c>
      <c r="N24" s="78" t="s">
        <v>1112</v>
      </c>
      <c r="O24" s="84"/>
      <c r="P24" s="84"/>
      <c r="Q24" s="41">
        <f t="shared" si="34"/>
        <v>0</v>
      </c>
      <c r="R24" s="42">
        <f t="shared" si="35"/>
        <v>0</v>
      </c>
      <c r="S24" s="42">
        <f t="shared" si="36"/>
        <v>0</v>
      </c>
      <c r="T24" s="42">
        <f t="shared" si="37"/>
        <v>0</v>
      </c>
      <c r="U24" s="23" t="str">
        <f t="shared" si="21"/>
        <v>NO</v>
      </c>
      <c r="V24" s="85" t="str">
        <f t="shared" si="38"/>
        <v>EN TERMINO</v>
      </c>
      <c r="W24" s="85" t="str">
        <f t="shared" si="39"/>
        <v>EN TERMINO</v>
      </c>
      <c r="X24" s="86" t="s">
        <v>2468</v>
      </c>
      <c r="Y24" s="87" t="str">
        <f t="shared" si="43"/>
        <v>H9AF17</v>
      </c>
      <c r="Z24" s="86">
        <f t="shared" si="40"/>
        <v>1</v>
      </c>
      <c r="AA24" s="86" t="str">
        <f t="shared" si="41"/>
        <v>H9AF17 - 1</v>
      </c>
      <c r="AB24" s="135">
        <f t="shared" si="45"/>
        <v>3</v>
      </c>
      <c r="AC24" s="135">
        <f t="shared" si="46"/>
        <v>3</v>
      </c>
      <c r="AD24" s="135" t="str">
        <f t="shared" si="44"/>
        <v>H9AF17.</v>
      </c>
      <c r="AE24" s="135" t="str">
        <f t="shared" si="47"/>
        <v>H9AF17</v>
      </c>
      <c r="AF24" s="26"/>
      <c r="AG24" s="27"/>
      <c r="AH24" s="28"/>
      <c r="AI24" s="29"/>
      <c r="AJ24" s="30"/>
      <c r="AK24" s="30"/>
      <c r="AL24" s="30"/>
      <c r="AM24" s="30"/>
      <c r="AN24" s="30"/>
      <c r="AO24" s="30"/>
    </row>
    <row r="25" spans="1:41" s="83" customFormat="1" ht="212.25" customHeight="1" x14ac:dyDescent="0.2">
      <c r="A25" s="22">
        <v>17</v>
      </c>
      <c r="B25" s="22">
        <v>24</v>
      </c>
      <c r="C25" s="22" t="s">
        <v>2131</v>
      </c>
      <c r="D25" s="78" t="s">
        <v>127</v>
      </c>
      <c r="E25" s="79" t="s">
        <v>2294</v>
      </c>
      <c r="F25" s="79" t="s">
        <v>2295</v>
      </c>
      <c r="G25" s="79" t="s">
        <v>2296</v>
      </c>
      <c r="H25" s="79" t="s">
        <v>2689</v>
      </c>
      <c r="I25" s="78" t="s">
        <v>965</v>
      </c>
      <c r="J25" s="78">
        <v>2</v>
      </c>
      <c r="K25" s="44">
        <v>43313</v>
      </c>
      <c r="L25" s="44">
        <v>43677</v>
      </c>
      <c r="M25" s="40">
        <f t="shared" si="31"/>
        <v>52</v>
      </c>
      <c r="N25" s="78" t="s">
        <v>2297</v>
      </c>
      <c r="O25" s="84"/>
      <c r="P25" s="84"/>
      <c r="Q25" s="41">
        <f t="shared" si="34"/>
        <v>0</v>
      </c>
      <c r="R25" s="42">
        <f t="shared" si="35"/>
        <v>0</v>
      </c>
      <c r="S25" s="42">
        <f t="shared" si="36"/>
        <v>0</v>
      </c>
      <c r="T25" s="42">
        <f t="shared" si="37"/>
        <v>0</v>
      </c>
      <c r="U25" s="23" t="str">
        <f t="shared" si="21"/>
        <v>NO</v>
      </c>
      <c r="V25" s="85" t="str">
        <f t="shared" si="38"/>
        <v>EN TERMINO</v>
      </c>
      <c r="W25" s="85" t="str">
        <f t="shared" si="39"/>
        <v>EN TERMINO</v>
      </c>
      <c r="X25" s="86" t="s">
        <v>2468</v>
      </c>
      <c r="Y25" s="87" t="str">
        <f t="shared" si="43"/>
        <v>H10AF17</v>
      </c>
      <c r="Z25" s="86">
        <f t="shared" si="40"/>
        <v>1</v>
      </c>
      <c r="AA25" s="86" t="str">
        <f t="shared" si="41"/>
        <v>H10AF17 - 1</v>
      </c>
      <c r="AB25" s="135">
        <f t="shared" si="45"/>
        <v>3</v>
      </c>
      <c r="AC25" s="135">
        <f t="shared" si="46"/>
        <v>3</v>
      </c>
      <c r="AD25" s="135" t="str">
        <f t="shared" si="44"/>
        <v>H10AF17.</v>
      </c>
      <c r="AE25" s="135" t="str">
        <f t="shared" si="47"/>
        <v>H10AF17</v>
      </c>
      <c r="AF25" s="26"/>
      <c r="AG25" s="27"/>
      <c r="AH25" s="28"/>
      <c r="AI25" s="29"/>
      <c r="AJ25" s="30"/>
      <c r="AK25" s="30"/>
      <c r="AL25" s="30"/>
      <c r="AM25" s="30"/>
      <c r="AN25" s="30"/>
      <c r="AO25" s="30"/>
    </row>
    <row r="26" spans="1:41" s="83" customFormat="1" ht="275.25" customHeight="1" x14ac:dyDescent="0.2">
      <c r="A26" s="22">
        <v>18</v>
      </c>
      <c r="B26" s="22">
        <v>25</v>
      </c>
      <c r="C26" s="22" t="s">
        <v>2466</v>
      </c>
      <c r="D26" s="78" t="s">
        <v>31</v>
      </c>
      <c r="E26" s="79" t="s">
        <v>2298</v>
      </c>
      <c r="F26" s="79" t="s">
        <v>2299</v>
      </c>
      <c r="G26" s="79" t="s">
        <v>2300</v>
      </c>
      <c r="H26" s="79" t="s">
        <v>2570</v>
      </c>
      <c r="I26" s="78" t="s">
        <v>61</v>
      </c>
      <c r="J26" s="78">
        <v>4</v>
      </c>
      <c r="K26" s="44">
        <v>43313</v>
      </c>
      <c r="L26" s="44">
        <v>43676</v>
      </c>
      <c r="M26" s="40">
        <f t="shared" si="31"/>
        <v>51.857142857142854</v>
      </c>
      <c r="N26" s="78" t="s">
        <v>2571</v>
      </c>
      <c r="O26" s="84"/>
      <c r="P26" s="84"/>
      <c r="Q26" s="41">
        <f t="shared" si="34"/>
        <v>0</v>
      </c>
      <c r="R26" s="42">
        <f t="shared" si="35"/>
        <v>0</v>
      </c>
      <c r="S26" s="42">
        <f t="shared" si="36"/>
        <v>0</v>
      </c>
      <c r="T26" s="42">
        <f t="shared" si="37"/>
        <v>0</v>
      </c>
      <c r="U26" s="23" t="str">
        <f t="shared" si="21"/>
        <v>NO</v>
      </c>
      <c r="V26" s="85" t="str">
        <f t="shared" si="38"/>
        <v>EN TERMINO</v>
      </c>
      <c r="W26" s="85" t="str">
        <f t="shared" si="39"/>
        <v>EN TERMINO</v>
      </c>
      <c r="X26" s="86" t="s">
        <v>2468</v>
      </c>
      <c r="Y26" s="87" t="str">
        <f t="shared" si="43"/>
        <v>H11AF17</v>
      </c>
      <c r="Z26" s="86">
        <f t="shared" si="40"/>
        <v>1</v>
      </c>
      <c r="AA26" s="86" t="str">
        <f t="shared" si="41"/>
        <v>H11AF17 - 1</v>
      </c>
      <c r="AB26" s="135">
        <f t="shared" si="45"/>
        <v>3</v>
      </c>
      <c r="AC26" s="135">
        <f t="shared" si="46"/>
        <v>3</v>
      </c>
      <c r="AD26" s="135" t="str">
        <f t="shared" si="44"/>
        <v>H11AF17.</v>
      </c>
      <c r="AE26" s="135" t="str">
        <f t="shared" si="47"/>
        <v>H11AF17</v>
      </c>
      <c r="AF26" s="26"/>
      <c r="AG26" s="27"/>
      <c r="AH26" s="28"/>
      <c r="AI26" s="29"/>
      <c r="AJ26" s="30"/>
      <c r="AK26" s="30"/>
      <c r="AL26" s="30"/>
      <c r="AM26" s="30"/>
      <c r="AN26" s="30"/>
      <c r="AO26" s="30"/>
    </row>
    <row r="27" spans="1:41" s="83" customFormat="1" ht="278.25" customHeight="1" x14ac:dyDescent="0.2">
      <c r="A27" s="22">
        <v>19</v>
      </c>
      <c r="B27" s="22">
        <v>26</v>
      </c>
      <c r="C27" s="22" t="s">
        <v>2466</v>
      </c>
      <c r="D27" s="78" t="s">
        <v>31</v>
      </c>
      <c r="E27" s="79" t="s">
        <v>2301</v>
      </c>
      <c r="F27" s="79" t="s">
        <v>2302</v>
      </c>
      <c r="G27" s="79" t="s">
        <v>2300</v>
      </c>
      <c r="H27" s="79" t="s">
        <v>2570</v>
      </c>
      <c r="I27" s="78" t="s">
        <v>61</v>
      </c>
      <c r="J27" s="78">
        <v>4</v>
      </c>
      <c r="K27" s="44">
        <v>43313</v>
      </c>
      <c r="L27" s="44">
        <v>43676</v>
      </c>
      <c r="M27" s="40">
        <f t="shared" si="31"/>
        <v>51.857142857142854</v>
      </c>
      <c r="N27" s="78" t="s">
        <v>2571</v>
      </c>
      <c r="O27" s="84"/>
      <c r="P27" s="84"/>
      <c r="Q27" s="41">
        <f t="shared" si="34"/>
        <v>0</v>
      </c>
      <c r="R27" s="42">
        <f t="shared" si="35"/>
        <v>0</v>
      </c>
      <c r="S27" s="42">
        <f t="shared" si="36"/>
        <v>0</v>
      </c>
      <c r="T27" s="42">
        <f t="shared" si="37"/>
        <v>0</v>
      </c>
      <c r="U27" s="23" t="str">
        <f t="shared" si="21"/>
        <v>NO</v>
      </c>
      <c r="V27" s="85" t="str">
        <f t="shared" si="38"/>
        <v>EN TERMINO</v>
      </c>
      <c r="W27" s="85" t="str">
        <f t="shared" si="39"/>
        <v>EN TERMINO</v>
      </c>
      <c r="X27" s="86" t="s">
        <v>2468</v>
      </c>
      <c r="Y27" s="87" t="str">
        <f t="shared" si="43"/>
        <v>H12AF17</v>
      </c>
      <c r="Z27" s="86">
        <f t="shared" si="40"/>
        <v>1</v>
      </c>
      <c r="AA27" s="86" t="str">
        <f t="shared" si="41"/>
        <v>H12AF17 - 1</v>
      </c>
      <c r="AB27" s="135">
        <f t="shared" si="45"/>
        <v>3</v>
      </c>
      <c r="AC27" s="135">
        <f t="shared" si="46"/>
        <v>3</v>
      </c>
      <c r="AD27" s="135" t="str">
        <f t="shared" si="44"/>
        <v>H12AF17.</v>
      </c>
      <c r="AE27" s="135" t="str">
        <f t="shared" si="47"/>
        <v>H12AF17</v>
      </c>
      <c r="AF27" s="26"/>
      <c r="AG27" s="27"/>
      <c r="AH27" s="28"/>
      <c r="AI27" s="29"/>
      <c r="AJ27" s="30"/>
      <c r="AK27" s="30"/>
      <c r="AL27" s="30"/>
      <c r="AM27" s="30"/>
      <c r="AN27" s="30"/>
      <c r="AO27" s="30"/>
    </row>
    <row r="28" spans="1:41" s="83" customFormat="1" ht="168" customHeight="1" x14ac:dyDescent="0.2">
      <c r="A28" s="22">
        <v>20</v>
      </c>
      <c r="B28" s="22">
        <v>27</v>
      </c>
      <c r="C28" s="22" t="s">
        <v>2133</v>
      </c>
      <c r="D28" s="78" t="s">
        <v>130</v>
      </c>
      <c r="E28" s="79" t="s">
        <v>2303</v>
      </c>
      <c r="F28" s="79" t="s">
        <v>2304</v>
      </c>
      <c r="G28" s="79" t="s">
        <v>2291</v>
      </c>
      <c r="H28" s="79" t="s">
        <v>2690</v>
      </c>
      <c r="I28" s="78" t="s">
        <v>2305</v>
      </c>
      <c r="J28" s="78">
        <v>2</v>
      </c>
      <c r="K28" s="44">
        <v>43344</v>
      </c>
      <c r="L28" s="44">
        <v>43524</v>
      </c>
      <c r="M28" s="40">
        <f t="shared" si="31"/>
        <v>25.714285714285715</v>
      </c>
      <c r="N28" s="78" t="s">
        <v>1112</v>
      </c>
      <c r="O28" s="84"/>
      <c r="P28" s="84"/>
      <c r="Q28" s="41">
        <f t="shared" si="34"/>
        <v>0</v>
      </c>
      <c r="R28" s="42">
        <f t="shared" si="35"/>
        <v>0</v>
      </c>
      <c r="S28" s="42">
        <f t="shared" si="36"/>
        <v>0</v>
      </c>
      <c r="T28" s="42">
        <f t="shared" si="37"/>
        <v>0</v>
      </c>
      <c r="U28" s="23" t="str">
        <f t="shared" si="21"/>
        <v>NO</v>
      </c>
      <c r="V28" s="85" t="str">
        <f t="shared" si="38"/>
        <v>EN TERMINO</v>
      </c>
      <c r="W28" s="85" t="str">
        <f t="shared" si="39"/>
        <v>EN TERMINO</v>
      </c>
      <c r="X28" s="86" t="s">
        <v>2468</v>
      </c>
      <c r="Y28" s="87" t="str">
        <f t="shared" si="43"/>
        <v>H13AF17</v>
      </c>
      <c r="Z28" s="86">
        <f t="shared" si="40"/>
        <v>1</v>
      </c>
      <c r="AA28" s="86" t="str">
        <f t="shared" si="41"/>
        <v>H13AF17 - 1</v>
      </c>
      <c r="AB28" s="135">
        <f t="shared" si="45"/>
        <v>3</v>
      </c>
      <c r="AC28" s="135">
        <f t="shared" si="46"/>
        <v>3</v>
      </c>
      <c r="AD28" s="135" t="str">
        <f t="shared" si="44"/>
        <v>H13AF17.</v>
      </c>
      <c r="AE28" s="135" t="str">
        <f t="shared" si="47"/>
        <v>H13AF17</v>
      </c>
      <c r="AF28" s="26"/>
      <c r="AG28" s="27"/>
      <c r="AH28" s="28"/>
      <c r="AI28" s="29"/>
      <c r="AJ28" s="30"/>
      <c r="AK28" s="30"/>
      <c r="AL28" s="30"/>
      <c r="AM28" s="30"/>
      <c r="AN28" s="30"/>
      <c r="AO28" s="30"/>
    </row>
    <row r="29" spans="1:41" s="83" customFormat="1" ht="282" customHeight="1" x14ac:dyDescent="0.2">
      <c r="A29" s="22">
        <v>21</v>
      </c>
      <c r="B29" s="22">
        <v>28</v>
      </c>
      <c r="C29" s="22" t="s">
        <v>2466</v>
      </c>
      <c r="D29" s="78" t="s">
        <v>31</v>
      </c>
      <c r="E29" s="79" t="s">
        <v>2306</v>
      </c>
      <c r="F29" s="79" t="s">
        <v>2307</v>
      </c>
      <c r="G29" s="79" t="s">
        <v>2300</v>
      </c>
      <c r="H29" s="79" t="s">
        <v>2572</v>
      </c>
      <c r="I29" s="78" t="s">
        <v>61</v>
      </c>
      <c r="J29" s="78">
        <v>4</v>
      </c>
      <c r="K29" s="44">
        <v>43313</v>
      </c>
      <c r="L29" s="44">
        <v>43676</v>
      </c>
      <c r="M29" s="40">
        <f t="shared" si="31"/>
        <v>51.857142857142854</v>
      </c>
      <c r="N29" s="78" t="s">
        <v>2571</v>
      </c>
      <c r="O29" s="84"/>
      <c r="P29" s="84"/>
      <c r="Q29" s="41">
        <f t="shared" si="34"/>
        <v>0</v>
      </c>
      <c r="R29" s="42">
        <f t="shared" si="35"/>
        <v>0</v>
      </c>
      <c r="S29" s="42">
        <f t="shared" si="36"/>
        <v>0</v>
      </c>
      <c r="T29" s="42">
        <f t="shared" si="37"/>
        <v>0</v>
      </c>
      <c r="U29" s="23" t="str">
        <f t="shared" si="21"/>
        <v>NO</v>
      </c>
      <c r="V29" s="85" t="str">
        <f t="shared" si="38"/>
        <v>EN TERMINO</v>
      </c>
      <c r="W29" s="85" t="str">
        <f t="shared" si="39"/>
        <v>EN TERMINO</v>
      </c>
      <c r="X29" s="86" t="s">
        <v>2468</v>
      </c>
      <c r="Y29" s="87" t="str">
        <f t="shared" si="43"/>
        <v>H14AF17</v>
      </c>
      <c r="Z29" s="86">
        <f t="shared" si="40"/>
        <v>1</v>
      </c>
      <c r="AA29" s="86" t="str">
        <f t="shared" si="41"/>
        <v>H14AF17 - 1</v>
      </c>
      <c r="AB29" s="135">
        <f t="shared" si="45"/>
        <v>3</v>
      </c>
      <c r="AC29" s="135">
        <f t="shared" si="46"/>
        <v>3</v>
      </c>
      <c r="AD29" s="135" t="str">
        <f t="shared" si="44"/>
        <v>H14AF17.</v>
      </c>
      <c r="AE29" s="135" t="str">
        <f t="shared" si="47"/>
        <v>H14AF17</v>
      </c>
      <c r="AF29" s="26"/>
      <c r="AG29" s="27"/>
      <c r="AH29" s="28"/>
      <c r="AI29" s="29"/>
      <c r="AJ29" s="30"/>
      <c r="AK29" s="30"/>
      <c r="AL29" s="30"/>
      <c r="AM29" s="30"/>
      <c r="AN29" s="30"/>
      <c r="AO29" s="30"/>
    </row>
    <row r="30" spans="1:41" s="83" customFormat="1" ht="168" customHeight="1" x14ac:dyDescent="0.2">
      <c r="A30" s="22">
        <v>22</v>
      </c>
      <c r="B30" s="22">
        <v>29</v>
      </c>
      <c r="C30" s="22" t="s">
        <v>2131</v>
      </c>
      <c r="D30" s="78" t="s">
        <v>31</v>
      </c>
      <c r="E30" s="79" t="s">
        <v>2308</v>
      </c>
      <c r="F30" s="79" t="s">
        <v>2309</v>
      </c>
      <c r="G30" s="79" t="s">
        <v>2310</v>
      </c>
      <c r="H30" s="79" t="s">
        <v>2311</v>
      </c>
      <c r="I30" s="78" t="s">
        <v>2312</v>
      </c>
      <c r="J30" s="78">
        <v>1</v>
      </c>
      <c r="K30" s="44">
        <v>43313</v>
      </c>
      <c r="L30" s="44">
        <v>43342</v>
      </c>
      <c r="M30" s="40">
        <f t="shared" si="31"/>
        <v>4.1428571428571432</v>
      </c>
      <c r="N30" s="78" t="s">
        <v>1112</v>
      </c>
      <c r="O30" s="84">
        <v>1</v>
      </c>
      <c r="P30" s="84"/>
      <c r="Q30" s="41">
        <f t="shared" si="34"/>
        <v>100</v>
      </c>
      <c r="R30" s="42">
        <f t="shared" si="35"/>
        <v>4.1428571428571432</v>
      </c>
      <c r="S30" s="42">
        <f t="shared" si="36"/>
        <v>4.1428571428571432</v>
      </c>
      <c r="T30" s="42">
        <f t="shared" si="37"/>
        <v>4.1428571428571432</v>
      </c>
      <c r="U30" s="23" t="str">
        <f t="shared" ref="U30:U77" si="48">IF(W30="CUMPLIDO","SI","NO")</f>
        <v>SI</v>
      </c>
      <c r="V30" s="85" t="str">
        <f t="shared" si="38"/>
        <v>CUMPLIDO</v>
      </c>
      <c r="W30" s="85" t="str">
        <f t="shared" si="39"/>
        <v>CUMPLIDO</v>
      </c>
      <c r="X30" s="86" t="s">
        <v>2468</v>
      </c>
      <c r="Y30" s="87" t="str">
        <f t="shared" si="43"/>
        <v>H15AF17</v>
      </c>
      <c r="Z30" s="86">
        <f t="shared" si="40"/>
        <v>1</v>
      </c>
      <c r="AA30" s="86" t="str">
        <f t="shared" si="41"/>
        <v>H15AF17 - 1</v>
      </c>
      <c r="AB30" s="135">
        <f t="shared" si="45"/>
        <v>5</v>
      </c>
      <c r="AC30" s="135">
        <f t="shared" si="46"/>
        <v>5</v>
      </c>
      <c r="AD30" s="135" t="str">
        <f t="shared" si="44"/>
        <v>H15AF17.</v>
      </c>
      <c r="AE30" s="135" t="str">
        <f t="shared" si="47"/>
        <v>H15AF17</v>
      </c>
      <c r="AF30" s="26"/>
      <c r="AG30" s="27"/>
      <c r="AH30" s="28"/>
      <c r="AI30" s="29"/>
      <c r="AJ30" s="30"/>
      <c r="AK30" s="30"/>
      <c r="AL30" s="30"/>
      <c r="AM30" s="30"/>
      <c r="AN30" s="30"/>
      <c r="AO30" s="30"/>
    </row>
    <row r="31" spans="1:41" s="83" customFormat="1" ht="168" customHeight="1" x14ac:dyDescent="0.2">
      <c r="A31" s="22">
        <v>23</v>
      </c>
      <c r="B31" s="22">
        <v>30</v>
      </c>
      <c r="C31" s="22" t="s">
        <v>2466</v>
      </c>
      <c r="D31" s="78" t="s">
        <v>31</v>
      </c>
      <c r="E31" s="79" t="s">
        <v>2313</v>
      </c>
      <c r="F31" s="79" t="s">
        <v>2314</v>
      </c>
      <c r="G31" s="79" t="s">
        <v>2315</v>
      </c>
      <c r="H31" s="79" t="s">
        <v>2316</v>
      </c>
      <c r="I31" s="78" t="s">
        <v>965</v>
      </c>
      <c r="J31" s="78">
        <v>2</v>
      </c>
      <c r="K31" s="44">
        <v>43313</v>
      </c>
      <c r="L31" s="44">
        <v>43677</v>
      </c>
      <c r="M31" s="40">
        <f t="shared" si="31"/>
        <v>52</v>
      </c>
      <c r="N31" s="78" t="s">
        <v>1053</v>
      </c>
      <c r="O31" s="84"/>
      <c r="P31" s="84"/>
      <c r="Q31" s="41">
        <f t="shared" si="34"/>
        <v>0</v>
      </c>
      <c r="R31" s="42">
        <f t="shared" si="35"/>
        <v>0</v>
      </c>
      <c r="S31" s="42">
        <f t="shared" si="36"/>
        <v>0</v>
      </c>
      <c r="T31" s="42">
        <f t="shared" si="37"/>
        <v>0</v>
      </c>
      <c r="U31" s="23" t="str">
        <f t="shared" si="48"/>
        <v>NO</v>
      </c>
      <c r="V31" s="85" t="str">
        <f t="shared" si="38"/>
        <v>EN TERMINO</v>
      </c>
      <c r="W31" s="85" t="str">
        <f t="shared" si="39"/>
        <v>EN TERMINO</v>
      </c>
      <c r="X31" s="86" t="s">
        <v>2468</v>
      </c>
      <c r="Y31" s="87" t="str">
        <f t="shared" si="43"/>
        <v>H16AF17</v>
      </c>
      <c r="Z31" s="86">
        <f t="shared" si="40"/>
        <v>1</v>
      </c>
      <c r="AA31" s="86" t="str">
        <f t="shared" si="41"/>
        <v>H16AF17 - 1</v>
      </c>
      <c r="AB31" s="135">
        <f t="shared" si="45"/>
        <v>3</v>
      </c>
      <c r="AC31" s="135">
        <f t="shared" si="46"/>
        <v>3</v>
      </c>
      <c r="AD31" s="135" t="str">
        <f t="shared" si="44"/>
        <v>H16AF17.</v>
      </c>
      <c r="AE31" s="135" t="str">
        <f t="shared" si="47"/>
        <v>H16AF17</v>
      </c>
      <c r="AF31" s="26"/>
      <c r="AG31" s="27"/>
      <c r="AH31" s="28"/>
      <c r="AI31" s="29"/>
      <c r="AJ31" s="30"/>
      <c r="AK31" s="30"/>
      <c r="AL31" s="30"/>
      <c r="AM31" s="30"/>
      <c r="AN31" s="30"/>
      <c r="AO31" s="30"/>
    </row>
    <row r="32" spans="1:41" s="83" customFormat="1" ht="342" customHeight="1" x14ac:dyDescent="0.2">
      <c r="A32" s="22">
        <v>24</v>
      </c>
      <c r="B32" s="22">
        <v>31</v>
      </c>
      <c r="C32" s="22" t="s">
        <v>2131</v>
      </c>
      <c r="D32" s="78" t="s">
        <v>144</v>
      </c>
      <c r="E32" s="79" t="s">
        <v>2317</v>
      </c>
      <c r="F32" s="79" t="s">
        <v>2318</v>
      </c>
      <c r="G32" s="79" t="s">
        <v>2319</v>
      </c>
      <c r="H32" s="79" t="s">
        <v>2578</v>
      </c>
      <c r="I32" s="78" t="s">
        <v>27</v>
      </c>
      <c r="J32" s="78">
        <v>4</v>
      </c>
      <c r="K32" s="44">
        <v>43313</v>
      </c>
      <c r="L32" s="44">
        <v>43676</v>
      </c>
      <c r="M32" s="40">
        <f t="shared" si="31"/>
        <v>51.857142857142854</v>
      </c>
      <c r="N32" s="78" t="s">
        <v>2571</v>
      </c>
      <c r="O32" s="84"/>
      <c r="P32" s="84"/>
      <c r="Q32" s="41">
        <f t="shared" si="34"/>
        <v>0</v>
      </c>
      <c r="R32" s="42">
        <f t="shared" si="35"/>
        <v>0</v>
      </c>
      <c r="S32" s="42">
        <f t="shared" si="36"/>
        <v>0</v>
      </c>
      <c r="T32" s="42">
        <f t="shared" si="37"/>
        <v>0</v>
      </c>
      <c r="U32" s="23" t="str">
        <f t="shared" si="48"/>
        <v>NO</v>
      </c>
      <c r="V32" s="85" t="str">
        <f t="shared" si="38"/>
        <v>EN TERMINO</v>
      </c>
      <c r="W32" s="85" t="str">
        <f t="shared" si="39"/>
        <v>EN TERMINO</v>
      </c>
      <c r="X32" s="86" t="s">
        <v>2468</v>
      </c>
      <c r="Y32" s="87" t="str">
        <f t="shared" si="43"/>
        <v>H17AF17</v>
      </c>
      <c r="Z32" s="86">
        <f t="shared" si="40"/>
        <v>1</v>
      </c>
      <c r="AA32" s="86" t="str">
        <f t="shared" si="41"/>
        <v>H17AF17 - 1</v>
      </c>
      <c r="AB32" s="135">
        <f t="shared" si="45"/>
        <v>3</v>
      </c>
      <c r="AC32" s="135">
        <f t="shared" si="46"/>
        <v>3</v>
      </c>
      <c r="AD32" s="135" t="str">
        <f t="shared" si="44"/>
        <v>H17AF17.</v>
      </c>
      <c r="AE32" s="135" t="str">
        <f t="shared" si="47"/>
        <v>H17AF17</v>
      </c>
      <c r="AF32" s="26"/>
      <c r="AG32" s="27"/>
      <c r="AH32" s="28"/>
      <c r="AI32" s="29"/>
      <c r="AJ32" s="30"/>
      <c r="AK32" s="30"/>
      <c r="AL32" s="30"/>
      <c r="AM32" s="30"/>
      <c r="AN32" s="30"/>
      <c r="AO32" s="30"/>
    </row>
    <row r="33" spans="1:41" s="83" customFormat="1" ht="168" customHeight="1" x14ac:dyDescent="0.2">
      <c r="A33" s="22">
        <v>25</v>
      </c>
      <c r="B33" s="22">
        <v>32</v>
      </c>
      <c r="C33" s="22" t="s">
        <v>2131</v>
      </c>
      <c r="D33" s="78" t="s">
        <v>168</v>
      </c>
      <c r="E33" s="79" t="s">
        <v>2320</v>
      </c>
      <c r="F33" s="79" t="s">
        <v>2321</v>
      </c>
      <c r="G33" s="79" t="s">
        <v>2322</v>
      </c>
      <c r="H33" s="79" t="s">
        <v>2691</v>
      </c>
      <c r="I33" s="78" t="s">
        <v>2323</v>
      </c>
      <c r="J33" s="78">
        <v>1</v>
      </c>
      <c r="K33" s="44">
        <v>43405</v>
      </c>
      <c r="L33" s="44">
        <v>43554</v>
      </c>
      <c r="M33" s="40">
        <f t="shared" si="31"/>
        <v>21.285714285714285</v>
      </c>
      <c r="N33" s="78" t="s">
        <v>1112</v>
      </c>
      <c r="O33" s="84"/>
      <c r="P33" s="84"/>
      <c r="Q33" s="41">
        <f t="shared" si="34"/>
        <v>0</v>
      </c>
      <c r="R33" s="42">
        <f t="shared" si="35"/>
        <v>0</v>
      </c>
      <c r="S33" s="42">
        <f t="shared" si="36"/>
        <v>0</v>
      </c>
      <c r="T33" s="42">
        <f t="shared" si="37"/>
        <v>0</v>
      </c>
      <c r="U33" s="23" t="str">
        <f t="shared" si="48"/>
        <v>NO</v>
      </c>
      <c r="V33" s="85" t="str">
        <f t="shared" si="38"/>
        <v>EN TERMINO</v>
      </c>
      <c r="W33" s="85" t="str">
        <f t="shared" si="39"/>
        <v>EN TERMINO</v>
      </c>
      <c r="X33" s="86" t="s">
        <v>2468</v>
      </c>
      <c r="Y33" s="87" t="str">
        <f t="shared" si="43"/>
        <v>H18AF17</v>
      </c>
      <c r="Z33" s="86">
        <f t="shared" si="40"/>
        <v>1</v>
      </c>
      <c r="AA33" s="86" t="str">
        <f t="shared" si="41"/>
        <v>H18AF17 - 1</v>
      </c>
      <c r="AB33" s="135">
        <f t="shared" si="45"/>
        <v>3</v>
      </c>
      <c r="AC33" s="135">
        <f t="shared" si="46"/>
        <v>3</v>
      </c>
      <c r="AD33" s="135" t="str">
        <f t="shared" si="44"/>
        <v>H18AF17.</v>
      </c>
      <c r="AE33" s="135" t="str">
        <f t="shared" si="47"/>
        <v>H18AF17</v>
      </c>
      <c r="AF33" s="26"/>
      <c r="AG33" s="27"/>
      <c r="AH33" s="28"/>
      <c r="AI33" s="29"/>
      <c r="AJ33" s="30"/>
      <c r="AK33" s="30"/>
      <c r="AL33" s="30"/>
      <c r="AM33" s="30"/>
      <c r="AN33" s="30"/>
      <c r="AO33" s="30"/>
    </row>
    <row r="34" spans="1:41" s="83" customFormat="1" ht="200.25" customHeight="1" x14ac:dyDescent="0.2">
      <c r="A34" s="22">
        <v>26</v>
      </c>
      <c r="B34" s="22">
        <v>33</v>
      </c>
      <c r="C34" s="22" t="s">
        <v>2131</v>
      </c>
      <c r="D34" s="25" t="s">
        <v>44</v>
      </c>
      <c r="E34" s="53" t="s">
        <v>2324</v>
      </c>
      <c r="F34" s="43" t="s">
        <v>2325</v>
      </c>
      <c r="G34" s="79" t="s">
        <v>2326</v>
      </c>
      <c r="H34" s="79" t="s">
        <v>2327</v>
      </c>
      <c r="I34" s="78" t="s">
        <v>2328</v>
      </c>
      <c r="J34" s="22">
        <v>2</v>
      </c>
      <c r="K34" s="44">
        <v>43313</v>
      </c>
      <c r="L34" s="45">
        <v>43373</v>
      </c>
      <c r="M34" s="40">
        <f t="shared" si="31"/>
        <v>8.5714285714285712</v>
      </c>
      <c r="N34" s="78" t="s">
        <v>2334</v>
      </c>
      <c r="O34" s="84"/>
      <c r="P34" s="84"/>
      <c r="Q34" s="41">
        <f t="shared" si="34"/>
        <v>0</v>
      </c>
      <c r="R34" s="42">
        <f t="shared" si="35"/>
        <v>0</v>
      </c>
      <c r="S34" s="42">
        <f t="shared" si="36"/>
        <v>0</v>
      </c>
      <c r="T34" s="42">
        <f t="shared" si="37"/>
        <v>8.5714285714285712</v>
      </c>
      <c r="U34" s="23" t="str">
        <f t="shared" si="48"/>
        <v>NO</v>
      </c>
      <c r="V34" s="85" t="str">
        <f t="shared" si="38"/>
        <v>PRÓXIMO A VENCER</v>
      </c>
      <c r="W34" s="85" t="str">
        <f t="shared" si="39"/>
        <v>PRÓXIMO A VENCER</v>
      </c>
      <c r="X34" s="86" t="s">
        <v>2468</v>
      </c>
      <c r="Y34" s="87" t="str">
        <f t="shared" si="43"/>
        <v>H19AF17</v>
      </c>
      <c r="Z34" s="86">
        <f t="shared" si="40"/>
        <v>1</v>
      </c>
      <c r="AA34" s="86" t="str">
        <f t="shared" si="41"/>
        <v>H19AF17 - 1</v>
      </c>
      <c r="AB34" s="135">
        <f t="shared" si="45"/>
        <v>2</v>
      </c>
      <c r="AC34" s="135">
        <f t="shared" si="46"/>
        <v>2</v>
      </c>
      <c r="AD34" s="135" t="str">
        <f t="shared" si="44"/>
        <v>H19AF17.Procedimiento</v>
      </c>
      <c r="AE34" s="135" t="str">
        <f t="shared" si="47"/>
        <v>H19AF17</v>
      </c>
      <c r="AF34" s="26"/>
      <c r="AG34" s="27"/>
      <c r="AH34" s="28"/>
      <c r="AI34" s="29"/>
      <c r="AJ34" s="30"/>
      <c r="AK34" s="30"/>
      <c r="AL34" s="30"/>
      <c r="AM34" s="30"/>
      <c r="AN34" s="30"/>
      <c r="AO34" s="30"/>
    </row>
    <row r="35" spans="1:41" s="83" customFormat="1" ht="168" customHeight="1" x14ac:dyDescent="0.2">
      <c r="A35" s="22">
        <v>27</v>
      </c>
      <c r="B35" s="22">
        <v>34</v>
      </c>
      <c r="C35" s="22" t="s">
        <v>2131</v>
      </c>
      <c r="D35" s="25" t="s">
        <v>44</v>
      </c>
      <c r="E35" s="53" t="s">
        <v>2329</v>
      </c>
      <c r="F35" s="43" t="s">
        <v>2330</v>
      </c>
      <c r="G35" s="79" t="s">
        <v>2331</v>
      </c>
      <c r="H35" s="79" t="s">
        <v>2332</v>
      </c>
      <c r="I35" s="78" t="s">
        <v>2333</v>
      </c>
      <c r="J35" s="22">
        <v>2</v>
      </c>
      <c r="K35" s="44">
        <v>43313</v>
      </c>
      <c r="L35" s="45">
        <v>43373</v>
      </c>
      <c r="M35" s="40">
        <f t="shared" si="31"/>
        <v>8.5714285714285712</v>
      </c>
      <c r="N35" s="78" t="s">
        <v>2574</v>
      </c>
      <c r="O35" s="84"/>
      <c r="P35" s="84"/>
      <c r="Q35" s="41">
        <f t="shared" si="34"/>
        <v>0</v>
      </c>
      <c r="R35" s="42">
        <f t="shared" si="35"/>
        <v>0</v>
      </c>
      <c r="S35" s="42">
        <f t="shared" si="36"/>
        <v>0</v>
      </c>
      <c r="T35" s="42">
        <f t="shared" si="37"/>
        <v>8.5714285714285712</v>
      </c>
      <c r="U35" s="23" t="str">
        <f t="shared" si="48"/>
        <v>NO</v>
      </c>
      <c r="V35" s="85" t="str">
        <f t="shared" si="38"/>
        <v>PRÓXIMO A VENCER</v>
      </c>
      <c r="W35" s="85" t="str">
        <f t="shared" si="39"/>
        <v>PRÓXIMO A VENCER</v>
      </c>
      <c r="X35" s="86" t="s">
        <v>2468</v>
      </c>
      <c r="Y35" s="87" t="str">
        <f t="shared" si="43"/>
        <v>H20AF17</v>
      </c>
      <c r="Z35" s="86">
        <f t="shared" si="40"/>
        <v>1</v>
      </c>
      <c r="AA35" s="86" t="str">
        <f t="shared" si="41"/>
        <v>H20AF17 - 1</v>
      </c>
      <c r="AB35" s="135">
        <f t="shared" si="45"/>
        <v>2</v>
      </c>
      <c r="AC35" s="135">
        <f t="shared" si="46"/>
        <v>2</v>
      </c>
      <c r="AD35" s="135" t="str">
        <f t="shared" si="44"/>
        <v>H20AF17.</v>
      </c>
      <c r="AE35" s="135" t="str">
        <f t="shared" si="47"/>
        <v>H20AF17</v>
      </c>
      <c r="AF35" s="26"/>
      <c r="AG35" s="27"/>
      <c r="AH35" s="28"/>
      <c r="AI35" s="29"/>
      <c r="AJ35" s="30"/>
      <c r="AK35" s="30"/>
      <c r="AL35" s="30"/>
      <c r="AM35" s="30"/>
      <c r="AN35" s="30"/>
      <c r="AO35" s="30"/>
    </row>
    <row r="36" spans="1:41" s="83" customFormat="1" ht="232.5" customHeight="1" x14ac:dyDescent="0.2">
      <c r="A36" s="22">
        <v>28</v>
      </c>
      <c r="B36" s="22">
        <v>35</v>
      </c>
      <c r="C36" s="22" t="s">
        <v>2131</v>
      </c>
      <c r="D36" s="25" t="s">
        <v>44</v>
      </c>
      <c r="E36" s="53" t="s">
        <v>2335</v>
      </c>
      <c r="F36" s="43" t="s">
        <v>2336</v>
      </c>
      <c r="G36" s="53" t="s">
        <v>2337</v>
      </c>
      <c r="H36" s="53" t="s">
        <v>2557</v>
      </c>
      <c r="I36" s="22" t="s">
        <v>2338</v>
      </c>
      <c r="J36" s="22">
        <v>2</v>
      </c>
      <c r="K36" s="44">
        <v>43313</v>
      </c>
      <c r="L36" s="45">
        <v>43454</v>
      </c>
      <c r="M36" s="40">
        <f t="shared" si="31"/>
        <v>20.142857142857142</v>
      </c>
      <c r="N36" s="78" t="s">
        <v>2339</v>
      </c>
      <c r="O36" s="84"/>
      <c r="P36" s="84"/>
      <c r="Q36" s="41">
        <f t="shared" si="34"/>
        <v>0</v>
      </c>
      <c r="R36" s="42">
        <f t="shared" si="35"/>
        <v>0</v>
      </c>
      <c r="S36" s="42">
        <f t="shared" si="36"/>
        <v>0</v>
      </c>
      <c r="T36" s="42">
        <f t="shared" si="37"/>
        <v>0</v>
      </c>
      <c r="U36" s="23" t="str">
        <f t="shared" si="48"/>
        <v>NO</v>
      </c>
      <c r="V36" s="85" t="str">
        <f t="shared" si="38"/>
        <v>EN TERMINO</v>
      </c>
      <c r="W36" s="85" t="str">
        <f t="shared" si="39"/>
        <v>EN TERMINO</v>
      </c>
      <c r="X36" s="86" t="s">
        <v>2468</v>
      </c>
      <c r="Y36" s="87" t="str">
        <f t="shared" si="43"/>
        <v>H21AF17</v>
      </c>
      <c r="Z36" s="86">
        <f t="shared" si="40"/>
        <v>1</v>
      </c>
      <c r="AA36" s="86" t="str">
        <f t="shared" si="41"/>
        <v>H21AF17 - 1</v>
      </c>
      <c r="AB36" s="135">
        <f t="shared" si="45"/>
        <v>3</v>
      </c>
      <c r="AC36" s="135">
        <f t="shared" si="46"/>
        <v>3</v>
      </c>
      <c r="AD36" s="135" t="str">
        <f t="shared" si="44"/>
        <v>H21AF17.</v>
      </c>
      <c r="AE36" s="135" t="str">
        <f t="shared" si="47"/>
        <v>H21AF17</v>
      </c>
      <c r="AF36" s="26"/>
      <c r="AG36" s="27"/>
      <c r="AH36" s="28"/>
      <c r="AI36" s="29"/>
      <c r="AJ36" s="30"/>
      <c r="AK36" s="30"/>
      <c r="AL36" s="30"/>
      <c r="AM36" s="30"/>
      <c r="AN36" s="30"/>
      <c r="AO36" s="30"/>
    </row>
    <row r="37" spans="1:41" s="83" customFormat="1" ht="168" customHeight="1" x14ac:dyDescent="0.2">
      <c r="A37" s="22">
        <v>29</v>
      </c>
      <c r="B37" s="22">
        <v>36</v>
      </c>
      <c r="C37" s="22" t="s">
        <v>2131</v>
      </c>
      <c r="D37" s="25" t="s">
        <v>30</v>
      </c>
      <c r="E37" s="53" t="s">
        <v>2340</v>
      </c>
      <c r="F37" s="43" t="s">
        <v>2341</v>
      </c>
      <c r="G37" s="53" t="s">
        <v>2342</v>
      </c>
      <c r="H37" s="53" t="s">
        <v>2343</v>
      </c>
      <c r="I37" s="22" t="s">
        <v>2344</v>
      </c>
      <c r="J37" s="22">
        <v>1</v>
      </c>
      <c r="K37" s="44">
        <v>43313</v>
      </c>
      <c r="L37" s="45">
        <v>43454</v>
      </c>
      <c r="M37" s="40">
        <f t="shared" si="31"/>
        <v>20.142857142857142</v>
      </c>
      <c r="N37" s="78" t="s">
        <v>2345</v>
      </c>
      <c r="O37" s="84"/>
      <c r="P37" s="84"/>
      <c r="Q37" s="41">
        <f t="shared" si="34"/>
        <v>0</v>
      </c>
      <c r="R37" s="42">
        <f t="shared" si="35"/>
        <v>0</v>
      </c>
      <c r="S37" s="42">
        <f t="shared" si="36"/>
        <v>0</v>
      </c>
      <c r="T37" s="42">
        <f t="shared" si="37"/>
        <v>0</v>
      </c>
      <c r="U37" s="23" t="str">
        <f t="shared" si="48"/>
        <v>NO</v>
      </c>
      <c r="V37" s="85" t="str">
        <f t="shared" si="38"/>
        <v>EN TERMINO</v>
      </c>
      <c r="W37" s="85" t="str">
        <f t="shared" si="39"/>
        <v>EN TERMINO</v>
      </c>
      <c r="X37" s="86" t="s">
        <v>2468</v>
      </c>
      <c r="Y37" s="87" t="str">
        <f t="shared" si="43"/>
        <v>H22AF17</v>
      </c>
      <c r="Z37" s="86">
        <f t="shared" si="40"/>
        <v>1</v>
      </c>
      <c r="AA37" s="86" t="str">
        <f t="shared" si="41"/>
        <v>H22AF17 - 1</v>
      </c>
      <c r="AB37" s="135">
        <f t="shared" si="45"/>
        <v>3</v>
      </c>
      <c r="AC37" s="135">
        <f t="shared" si="46"/>
        <v>3</v>
      </c>
      <c r="AD37" s="135" t="str">
        <f t="shared" si="44"/>
        <v>H22AF17.</v>
      </c>
      <c r="AE37" s="135" t="str">
        <f t="shared" si="47"/>
        <v>H22AF17</v>
      </c>
      <c r="AF37" s="26"/>
      <c r="AG37" s="27"/>
      <c r="AH37" s="28"/>
      <c r="AI37" s="29"/>
      <c r="AJ37" s="30"/>
      <c r="AK37" s="30"/>
      <c r="AL37" s="30"/>
      <c r="AM37" s="30"/>
      <c r="AN37" s="30"/>
      <c r="AO37" s="30"/>
    </row>
    <row r="38" spans="1:41" s="83" customFormat="1" ht="168" customHeight="1" x14ac:dyDescent="0.2">
      <c r="A38" s="22">
        <v>30</v>
      </c>
      <c r="B38" s="22">
        <v>37</v>
      </c>
      <c r="C38" s="22" t="s">
        <v>2466</v>
      </c>
      <c r="D38" s="25" t="s">
        <v>44</v>
      </c>
      <c r="E38" s="53" t="s">
        <v>2346</v>
      </c>
      <c r="F38" s="43" t="s">
        <v>2347</v>
      </c>
      <c r="G38" s="43" t="s">
        <v>2348</v>
      </c>
      <c r="H38" s="43" t="s">
        <v>2349</v>
      </c>
      <c r="I38" s="49" t="s">
        <v>2350</v>
      </c>
      <c r="J38" s="22">
        <v>15</v>
      </c>
      <c r="K38" s="44">
        <v>43313</v>
      </c>
      <c r="L38" s="44">
        <v>43496</v>
      </c>
      <c r="M38" s="40">
        <f t="shared" si="31"/>
        <v>26.142857142857142</v>
      </c>
      <c r="N38" s="78" t="s">
        <v>2351</v>
      </c>
      <c r="O38" s="84"/>
      <c r="P38" s="84"/>
      <c r="Q38" s="41">
        <f t="shared" si="34"/>
        <v>0</v>
      </c>
      <c r="R38" s="42">
        <f t="shared" si="35"/>
        <v>0</v>
      </c>
      <c r="S38" s="42">
        <f t="shared" si="36"/>
        <v>0</v>
      </c>
      <c r="T38" s="42">
        <f t="shared" si="37"/>
        <v>0</v>
      </c>
      <c r="U38" s="23" t="str">
        <f t="shared" si="48"/>
        <v>NO</v>
      </c>
      <c r="V38" s="85" t="str">
        <f t="shared" si="38"/>
        <v>EN TERMINO</v>
      </c>
      <c r="W38" s="85" t="str">
        <f t="shared" si="39"/>
        <v>EN TERMINO</v>
      </c>
      <c r="X38" s="86" t="s">
        <v>2468</v>
      </c>
      <c r="Y38" s="87" t="str">
        <f t="shared" si="43"/>
        <v>H23AF17</v>
      </c>
      <c r="Z38" s="86">
        <f t="shared" si="40"/>
        <v>1</v>
      </c>
      <c r="AA38" s="86" t="str">
        <f t="shared" si="41"/>
        <v>H23AF17 - 1</v>
      </c>
      <c r="AB38" s="135">
        <f t="shared" si="45"/>
        <v>3</v>
      </c>
      <c r="AC38" s="135">
        <f t="shared" si="46"/>
        <v>3</v>
      </c>
      <c r="AD38" s="135" t="str">
        <f t="shared" si="44"/>
        <v>H23AF17.</v>
      </c>
      <c r="AE38" s="135" t="str">
        <f t="shared" si="47"/>
        <v>H23AF17</v>
      </c>
      <c r="AF38" s="26"/>
      <c r="AG38" s="27"/>
      <c r="AH38" s="28"/>
      <c r="AI38" s="29"/>
      <c r="AJ38" s="30"/>
      <c r="AK38" s="30"/>
      <c r="AL38" s="30"/>
      <c r="AM38" s="30"/>
      <c r="AN38" s="30"/>
      <c r="AO38" s="30"/>
    </row>
    <row r="39" spans="1:41" s="83" customFormat="1" ht="168" customHeight="1" x14ac:dyDescent="0.2">
      <c r="A39" s="22">
        <v>31</v>
      </c>
      <c r="B39" s="22">
        <v>38</v>
      </c>
      <c r="C39" s="22" t="s">
        <v>2466</v>
      </c>
      <c r="D39" s="25" t="s">
        <v>44</v>
      </c>
      <c r="E39" s="53" t="s">
        <v>2352</v>
      </c>
      <c r="F39" s="43" t="s">
        <v>2353</v>
      </c>
      <c r="G39" s="43" t="s">
        <v>2348</v>
      </c>
      <c r="H39" s="43" t="s">
        <v>2349</v>
      </c>
      <c r="I39" s="49" t="s">
        <v>2354</v>
      </c>
      <c r="J39" s="22">
        <v>10</v>
      </c>
      <c r="K39" s="44">
        <v>43313</v>
      </c>
      <c r="L39" s="44">
        <v>43496</v>
      </c>
      <c r="M39" s="40">
        <f t="shared" si="31"/>
        <v>26.142857142857142</v>
      </c>
      <c r="N39" s="78" t="s">
        <v>2654</v>
      </c>
      <c r="O39" s="84"/>
      <c r="P39" s="84"/>
      <c r="Q39" s="41">
        <f t="shared" si="34"/>
        <v>0</v>
      </c>
      <c r="R39" s="42">
        <f t="shared" si="35"/>
        <v>0</v>
      </c>
      <c r="S39" s="42">
        <f t="shared" si="36"/>
        <v>0</v>
      </c>
      <c r="T39" s="42">
        <f t="shared" si="37"/>
        <v>0</v>
      </c>
      <c r="U39" s="23" t="str">
        <f t="shared" si="48"/>
        <v>NO</v>
      </c>
      <c r="V39" s="85" t="str">
        <f t="shared" si="38"/>
        <v>EN TERMINO</v>
      </c>
      <c r="W39" s="85" t="str">
        <f t="shared" si="39"/>
        <v>EN TERMINO</v>
      </c>
      <c r="X39" s="86" t="s">
        <v>2468</v>
      </c>
      <c r="Y39" s="87" t="str">
        <f t="shared" si="43"/>
        <v>H24AF17</v>
      </c>
      <c r="Z39" s="86">
        <f t="shared" si="40"/>
        <v>1</v>
      </c>
      <c r="AA39" s="86" t="str">
        <f t="shared" si="41"/>
        <v>H24AF17 - 1</v>
      </c>
      <c r="AB39" s="135">
        <f t="shared" si="45"/>
        <v>3</v>
      </c>
      <c r="AC39" s="135">
        <f t="shared" si="46"/>
        <v>3</v>
      </c>
      <c r="AD39" s="135" t="str">
        <f t="shared" si="44"/>
        <v>H24AF17.</v>
      </c>
      <c r="AE39" s="135" t="str">
        <f t="shared" si="47"/>
        <v>H24AF17</v>
      </c>
      <c r="AF39" s="26"/>
      <c r="AG39" s="27"/>
      <c r="AH39" s="28"/>
      <c r="AI39" s="29"/>
      <c r="AJ39" s="30"/>
      <c r="AK39" s="30"/>
      <c r="AL39" s="30"/>
      <c r="AM39" s="30"/>
      <c r="AN39" s="30"/>
      <c r="AO39" s="30"/>
    </row>
    <row r="40" spans="1:41" s="83" customFormat="1" ht="228.75" customHeight="1" x14ac:dyDescent="0.2">
      <c r="A40" s="22">
        <v>32</v>
      </c>
      <c r="B40" s="22">
        <v>39</v>
      </c>
      <c r="C40" s="22" t="s">
        <v>2466</v>
      </c>
      <c r="D40" s="25" t="s">
        <v>44</v>
      </c>
      <c r="E40" s="53" t="s">
        <v>2355</v>
      </c>
      <c r="F40" s="43" t="s">
        <v>2353</v>
      </c>
      <c r="G40" s="43" t="s">
        <v>2356</v>
      </c>
      <c r="H40" s="43" t="s">
        <v>2357</v>
      </c>
      <c r="I40" s="49" t="s">
        <v>2354</v>
      </c>
      <c r="J40" s="22">
        <v>10</v>
      </c>
      <c r="K40" s="44">
        <v>43313</v>
      </c>
      <c r="L40" s="44">
        <v>43496</v>
      </c>
      <c r="M40" s="40">
        <f t="shared" si="31"/>
        <v>26.142857142857142</v>
      </c>
      <c r="N40" s="78" t="s">
        <v>2654</v>
      </c>
      <c r="O40" s="84"/>
      <c r="P40" s="84"/>
      <c r="Q40" s="41">
        <f t="shared" si="34"/>
        <v>0</v>
      </c>
      <c r="R40" s="42">
        <f t="shared" si="35"/>
        <v>0</v>
      </c>
      <c r="S40" s="42">
        <f t="shared" si="36"/>
        <v>0</v>
      </c>
      <c r="T40" s="42">
        <f t="shared" si="37"/>
        <v>0</v>
      </c>
      <c r="U40" s="23" t="str">
        <f t="shared" si="48"/>
        <v>NO</v>
      </c>
      <c r="V40" s="85" t="str">
        <f t="shared" si="38"/>
        <v>EN TERMINO</v>
      </c>
      <c r="W40" s="85" t="str">
        <f t="shared" si="39"/>
        <v>EN TERMINO</v>
      </c>
      <c r="X40" s="86" t="s">
        <v>2468</v>
      </c>
      <c r="Y40" s="87" t="str">
        <f t="shared" si="43"/>
        <v>H25AF17</v>
      </c>
      <c r="Z40" s="86">
        <f t="shared" si="40"/>
        <v>1</v>
      </c>
      <c r="AA40" s="86" t="str">
        <f t="shared" si="41"/>
        <v>H25AF17 - 1</v>
      </c>
      <c r="AB40" s="135">
        <f t="shared" si="45"/>
        <v>3</v>
      </c>
      <c r="AC40" s="135">
        <f t="shared" si="46"/>
        <v>3</v>
      </c>
      <c r="AD40" s="135" t="str">
        <f t="shared" si="44"/>
        <v>H25AF17.</v>
      </c>
      <c r="AE40" s="135" t="str">
        <f t="shared" si="47"/>
        <v>H25AF17</v>
      </c>
      <c r="AF40" s="26"/>
      <c r="AG40" s="27"/>
      <c r="AH40" s="28"/>
      <c r="AI40" s="29"/>
      <c r="AJ40" s="30"/>
      <c r="AK40" s="30"/>
      <c r="AL40" s="30"/>
      <c r="AM40" s="30"/>
      <c r="AN40" s="30"/>
      <c r="AO40" s="30"/>
    </row>
    <row r="41" spans="1:41" s="83" customFormat="1" ht="225.75" customHeight="1" x14ac:dyDescent="0.2">
      <c r="A41" s="22"/>
      <c r="B41" s="22">
        <v>40</v>
      </c>
      <c r="C41" s="22" t="s">
        <v>2466</v>
      </c>
      <c r="D41" s="25" t="s">
        <v>44</v>
      </c>
      <c r="E41" s="53" t="s">
        <v>2358</v>
      </c>
      <c r="F41" s="43" t="s">
        <v>2353</v>
      </c>
      <c r="G41" s="43" t="s">
        <v>2359</v>
      </c>
      <c r="H41" s="43" t="s">
        <v>2360</v>
      </c>
      <c r="I41" s="49" t="s">
        <v>2361</v>
      </c>
      <c r="J41" s="22">
        <v>5</v>
      </c>
      <c r="K41" s="44">
        <v>43313</v>
      </c>
      <c r="L41" s="44">
        <v>43496</v>
      </c>
      <c r="M41" s="40">
        <f t="shared" si="31"/>
        <v>26.142857142857142</v>
      </c>
      <c r="N41" s="78" t="s">
        <v>28</v>
      </c>
      <c r="O41" s="84"/>
      <c r="P41" s="84"/>
      <c r="Q41" s="41">
        <f t="shared" si="34"/>
        <v>0</v>
      </c>
      <c r="R41" s="42">
        <f t="shared" si="35"/>
        <v>0</v>
      </c>
      <c r="S41" s="42">
        <f t="shared" si="36"/>
        <v>0</v>
      </c>
      <c r="T41" s="42">
        <f t="shared" si="37"/>
        <v>0</v>
      </c>
      <c r="U41" s="23" t="str">
        <f t="shared" si="48"/>
        <v>NO</v>
      </c>
      <c r="V41" s="85" t="str">
        <f t="shared" si="38"/>
        <v>EN TERMINO</v>
      </c>
      <c r="W41" s="85" t="str">
        <f t="shared" si="39"/>
        <v/>
      </c>
      <c r="X41" s="86" t="s">
        <v>2468</v>
      </c>
      <c r="Y41" s="87" t="str">
        <f t="shared" si="43"/>
        <v>H25AF17</v>
      </c>
      <c r="Z41" s="86">
        <f t="shared" si="40"/>
        <v>2</v>
      </c>
      <c r="AA41" s="86" t="str">
        <f t="shared" si="41"/>
        <v>H25AF17 - 2</v>
      </c>
      <c r="AB41" s="135">
        <f t="shared" si="45"/>
        <v>3</v>
      </c>
      <c r="AC41" s="135">
        <f t="shared" si="46"/>
        <v>3</v>
      </c>
      <c r="AD41" s="135" t="str">
        <f t="shared" si="44"/>
        <v>H25AF17.</v>
      </c>
      <c r="AE41" s="135" t="str">
        <f t="shared" si="47"/>
        <v>H25AF17</v>
      </c>
      <c r="AF41" s="26"/>
      <c r="AG41" s="27"/>
      <c r="AH41" s="28"/>
      <c r="AI41" s="29"/>
      <c r="AJ41" s="30"/>
      <c r="AK41" s="30"/>
      <c r="AL41" s="30"/>
      <c r="AM41" s="30"/>
      <c r="AN41" s="30"/>
      <c r="AO41" s="30"/>
    </row>
    <row r="42" spans="1:41" s="83" customFormat="1" ht="198" customHeight="1" x14ac:dyDescent="0.2">
      <c r="A42" s="22">
        <v>33</v>
      </c>
      <c r="B42" s="22">
        <v>41</v>
      </c>
      <c r="C42" s="22" t="s">
        <v>2466</v>
      </c>
      <c r="D42" s="25" t="s">
        <v>44</v>
      </c>
      <c r="E42" s="53" t="s">
        <v>2362</v>
      </c>
      <c r="F42" s="43" t="s">
        <v>2353</v>
      </c>
      <c r="G42" s="43" t="s">
        <v>2348</v>
      </c>
      <c r="H42" s="43" t="s">
        <v>2349</v>
      </c>
      <c r="I42" s="49" t="s">
        <v>2354</v>
      </c>
      <c r="J42" s="22">
        <v>10</v>
      </c>
      <c r="K42" s="44">
        <v>43313</v>
      </c>
      <c r="L42" s="44">
        <v>43496</v>
      </c>
      <c r="M42" s="40">
        <f t="shared" si="31"/>
        <v>26.142857142857142</v>
      </c>
      <c r="N42" s="78" t="s">
        <v>2654</v>
      </c>
      <c r="O42" s="84"/>
      <c r="P42" s="84"/>
      <c r="Q42" s="41">
        <f t="shared" si="34"/>
        <v>0</v>
      </c>
      <c r="R42" s="42">
        <f t="shared" si="35"/>
        <v>0</v>
      </c>
      <c r="S42" s="42">
        <f t="shared" si="36"/>
        <v>0</v>
      </c>
      <c r="T42" s="42">
        <f t="shared" si="37"/>
        <v>0</v>
      </c>
      <c r="U42" s="23" t="str">
        <f t="shared" si="48"/>
        <v>NO</v>
      </c>
      <c r="V42" s="85" t="str">
        <f t="shared" si="38"/>
        <v>EN TERMINO</v>
      </c>
      <c r="W42" s="85" t="str">
        <f t="shared" si="39"/>
        <v>EN TERMINO</v>
      </c>
      <c r="X42" s="86" t="s">
        <v>2468</v>
      </c>
      <c r="Y42" s="87" t="str">
        <f t="shared" si="43"/>
        <v>H26AF17</v>
      </c>
      <c r="Z42" s="86">
        <f t="shared" si="40"/>
        <v>1</v>
      </c>
      <c r="AA42" s="86" t="str">
        <f t="shared" si="41"/>
        <v>H26AF17 - 1</v>
      </c>
      <c r="AB42" s="135">
        <f t="shared" si="45"/>
        <v>3</v>
      </c>
      <c r="AC42" s="135">
        <f t="shared" si="46"/>
        <v>3</v>
      </c>
      <c r="AD42" s="135" t="str">
        <f t="shared" si="44"/>
        <v>H26AF17.</v>
      </c>
      <c r="AE42" s="135" t="str">
        <f t="shared" si="47"/>
        <v>H26AF17</v>
      </c>
      <c r="AF42" s="26"/>
      <c r="AG42" s="27"/>
      <c r="AH42" s="28"/>
      <c r="AI42" s="29"/>
      <c r="AJ42" s="30"/>
      <c r="AK42" s="30"/>
      <c r="AL42" s="30"/>
      <c r="AM42" s="30"/>
      <c r="AN42" s="30"/>
      <c r="AO42" s="30"/>
    </row>
    <row r="43" spans="1:41" s="83" customFormat="1" ht="228.75" customHeight="1" x14ac:dyDescent="0.2">
      <c r="A43" s="22">
        <v>34</v>
      </c>
      <c r="B43" s="22">
        <v>42</v>
      </c>
      <c r="C43" s="22" t="s">
        <v>2466</v>
      </c>
      <c r="D43" s="25" t="s">
        <v>44</v>
      </c>
      <c r="E43" s="53" t="s">
        <v>2363</v>
      </c>
      <c r="F43" s="43" t="s">
        <v>2353</v>
      </c>
      <c r="G43" s="43" t="s">
        <v>2356</v>
      </c>
      <c r="H43" s="43" t="s">
        <v>2357</v>
      </c>
      <c r="I43" s="49" t="s">
        <v>2354</v>
      </c>
      <c r="J43" s="22">
        <v>10</v>
      </c>
      <c r="K43" s="44">
        <v>43313</v>
      </c>
      <c r="L43" s="44">
        <v>43496</v>
      </c>
      <c r="M43" s="40">
        <f t="shared" si="31"/>
        <v>26.142857142857142</v>
      </c>
      <c r="N43" s="78" t="s">
        <v>2654</v>
      </c>
      <c r="O43" s="84"/>
      <c r="P43" s="84"/>
      <c r="Q43" s="41">
        <f t="shared" si="34"/>
        <v>0</v>
      </c>
      <c r="R43" s="42">
        <f t="shared" si="35"/>
        <v>0</v>
      </c>
      <c r="S43" s="42">
        <f t="shared" si="36"/>
        <v>0</v>
      </c>
      <c r="T43" s="42">
        <f t="shared" si="37"/>
        <v>0</v>
      </c>
      <c r="U43" s="23" t="str">
        <f t="shared" si="48"/>
        <v>NO</v>
      </c>
      <c r="V43" s="85" t="str">
        <f t="shared" si="38"/>
        <v>EN TERMINO</v>
      </c>
      <c r="W43" s="85" t="str">
        <f t="shared" si="39"/>
        <v>EN TERMINO</v>
      </c>
      <c r="X43" s="86" t="s">
        <v>2468</v>
      </c>
      <c r="Y43" s="87" t="str">
        <f t="shared" si="43"/>
        <v>H27AF17</v>
      </c>
      <c r="Z43" s="86">
        <f t="shared" si="40"/>
        <v>1</v>
      </c>
      <c r="AA43" s="86" t="str">
        <f t="shared" si="41"/>
        <v>H27AF17 - 1</v>
      </c>
      <c r="AB43" s="135">
        <f t="shared" si="45"/>
        <v>3</v>
      </c>
      <c r="AC43" s="135">
        <f t="shared" si="46"/>
        <v>3</v>
      </c>
      <c r="AD43" s="135" t="str">
        <f t="shared" si="44"/>
        <v>H27AF17.</v>
      </c>
      <c r="AE43" s="135" t="str">
        <f t="shared" si="47"/>
        <v>H27AF17</v>
      </c>
      <c r="AF43" s="26"/>
      <c r="AG43" s="27"/>
      <c r="AH43" s="28"/>
      <c r="AI43" s="29"/>
      <c r="AJ43" s="30"/>
      <c r="AK43" s="30"/>
      <c r="AL43" s="30"/>
      <c r="AM43" s="30"/>
      <c r="AN43" s="30"/>
      <c r="AO43" s="30"/>
    </row>
    <row r="44" spans="1:41" s="83" customFormat="1" ht="241.5" customHeight="1" x14ac:dyDescent="0.2">
      <c r="A44" s="22"/>
      <c r="B44" s="22">
        <v>43</v>
      </c>
      <c r="C44" s="22" t="s">
        <v>2466</v>
      </c>
      <c r="D44" s="25" t="s">
        <v>44</v>
      </c>
      <c r="E44" s="53" t="s">
        <v>2364</v>
      </c>
      <c r="F44" s="43" t="s">
        <v>2353</v>
      </c>
      <c r="G44" s="43" t="s">
        <v>2356</v>
      </c>
      <c r="H44" s="43" t="s">
        <v>2360</v>
      </c>
      <c r="I44" s="49" t="s">
        <v>2361</v>
      </c>
      <c r="J44" s="22">
        <v>5</v>
      </c>
      <c r="K44" s="44">
        <v>43313</v>
      </c>
      <c r="L44" s="44">
        <v>43496</v>
      </c>
      <c r="M44" s="40">
        <f t="shared" si="31"/>
        <v>26.142857142857142</v>
      </c>
      <c r="N44" s="78" t="s">
        <v>28</v>
      </c>
      <c r="O44" s="84"/>
      <c r="P44" s="84"/>
      <c r="Q44" s="41">
        <f t="shared" si="34"/>
        <v>0</v>
      </c>
      <c r="R44" s="42">
        <f t="shared" si="35"/>
        <v>0</v>
      </c>
      <c r="S44" s="42">
        <f t="shared" si="36"/>
        <v>0</v>
      </c>
      <c r="T44" s="42">
        <f t="shared" si="37"/>
        <v>0</v>
      </c>
      <c r="U44" s="23" t="str">
        <f t="shared" si="48"/>
        <v>NO</v>
      </c>
      <c r="V44" s="85" t="str">
        <f t="shared" si="38"/>
        <v>EN TERMINO</v>
      </c>
      <c r="W44" s="85" t="str">
        <f t="shared" si="39"/>
        <v/>
      </c>
      <c r="X44" s="86" t="s">
        <v>2468</v>
      </c>
      <c r="Y44" s="87" t="str">
        <f t="shared" si="43"/>
        <v>H27AF17</v>
      </c>
      <c r="Z44" s="86">
        <f t="shared" si="40"/>
        <v>2</v>
      </c>
      <c r="AA44" s="86" t="str">
        <f t="shared" si="41"/>
        <v>H27AF17 - 2</v>
      </c>
      <c r="AB44" s="135">
        <f t="shared" si="45"/>
        <v>3</v>
      </c>
      <c r="AC44" s="135">
        <f t="shared" si="46"/>
        <v>3</v>
      </c>
      <c r="AD44" s="135" t="str">
        <f t="shared" si="44"/>
        <v>H27AF17.</v>
      </c>
      <c r="AE44" s="135" t="str">
        <f t="shared" si="47"/>
        <v>H27AF17</v>
      </c>
      <c r="AF44" s="26"/>
      <c r="AG44" s="27"/>
      <c r="AH44" s="28"/>
      <c r="AI44" s="29"/>
      <c r="AJ44" s="30"/>
      <c r="AK44" s="30"/>
      <c r="AL44" s="30"/>
      <c r="AM44" s="30"/>
      <c r="AN44" s="30"/>
      <c r="AO44" s="30"/>
    </row>
    <row r="45" spans="1:41" s="83" customFormat="1" ht="258.75" customHeight="1" x14ac:dyDescent="0.2">
      <c r="A45" s="22">
        <v>35</v>
      </c>
      <c r="B45" s="22">
        <v>44</v>
      </c>
      <c r="C45" s="22" t="s">
        <v>2466</v>
      </c>
      <c r="D45" s="25" t="s">
        <v>44</v>
      </c>
      <c r="E45" s="53" t="s">
        <v>2365</v>
      </c>
      <c r="F45" s="43" t="s">
        <v>2353</v>
      </c>
      <c r="G45" s="43" t="s">
        <v>2348</v>
      </c>
      <c r="H45" s="43" t="s">
        <v>2357</v>
      </c>
      <c r="I45" s="49" t="s">
        <v>2354</v>
      </c>
      <c r="J45" s="22">
        <v>10</v>
      </c>
      <c r="K45" s="44">
        <v>43313</v>
      </c>
      <c r="L45" s="44">
        <v>43496</v>
      </c>
      <c r="M45" s="40">
        <f t="shared" si="31"/>
        <v>26.142857142857142</v>
      </c>
      <c r="N45" s="78" t="s">
        <v>2654</v>
      </c>
      <c r="O45" s="84"/>
      <c r="P45" s="84"/>
      <c r="Q45" s="41">
        <f t="shared" si="34"/>
        <v>0</v>
      </c>
      <c r="R45" s="42">
        <f t="shared" si="35"/>
        <v>0</v>
      </c>
      <c r="S45" s="42">
        <f t="shared" si="36"/>
        <v>0</v>
      </c>
      <c r="T45" s="42">
        <f t="shared" si="37"/>
        <v>0</v>
      </c>
      <c r="U45" s="23" t="str">
        <f t="shared" si="48"/>
        <v>NO</v>
      </c>
      <c r="V45" s="85" t="str">
        <f t="shared" si="38"/>
        <v>EN TERMINO</v>
      </c>
      <c r="W45" s="85" t="str">
        <f t="shared" si="39"/>
        <v>EN TERMINO</v>
      </c>
      <c r="X45" s="86" t="s">
        <v>2468</v>
      </c>
      <c r="Y45" s="87" t="str">
        <f t="shared" si="43"/>
        <v>H28AF17</v>
      </c>
      <c r="Z45" s="86">
        <f t="shared" si="40"/>
        <v>1</v>
      </c>
      <c r="AA45" s="86" t="str">
        <f t="shared" si="41"/>
        <v>H28AF17 - 1</v>
      </c>
      <c r="AB45" s="135">
        <f t="shared" si="45"/>
        <v>3</v>
      </c>
      <c r="AC45" s="135">
        <f t="shared" si="46"/>
        <v>3</v>
      </c>
      <c r="AD45" s="135" t="str">
        <f t="shared" si="44"/>
        <v>H28AF17.</v>
      </c>
      <c r="AE45" s="135" t="str">
        <f t="shared" si="47"/>
        <v>H28AF17</v>
      </c>
      <c r="AF45" s="26"/>
      <c r="AG45" s="27"/>
      <c r="AH45" s="28"/>
      <c r="AI45" s="29"/>
      <c r="AJ45" s="30"/>
      <c r="AK45" s="30"/>
      <c r="AL45" s="30"/>
      <c r="AM45" s="30"/>
      <c r="AN45" s="30"/>
      <c r="AO45" s="30"/>
    </row>
    <row r="46" spans="1:41" s="83" customFormat="1" ht="270.75" customHeight="1" x14ac:dyDescent="0.2">
      <c r="A46" s="22"/>
      <c r="B46" s="22">
        <v>45</v>
      </c>
      <c r="C46" s="22" t="s">
        <v>2466</v>
      </c>
      <c r="D46" s="25" t="s">
        <v>44</v>
      </c>
      <c r="E46" s="53" t="s">
        <v>2366</v>
      </c>
      <c r="F46" s="43" t="s">
        <v>2353</v>
      </c>
      <c r="G46" s="43" t="s">
        <v>2348</v>
      </c>
      <c r="H46" s="43" t="s">
        <v>2360</v>
      </c>
      <c r="I46" s="49" t="s">
        <v>2361</v>
      </c>
      <c r="J46" s="22">
        <v>5</v>
      </c>
      <c r="K46" s="44">
        <v>43313</v>
      </c>
      <c r="L46" s="44">
        <v>43496</v>
      </c>
      <c r="M46" s="40">
        <f t="shared" si="31"/>
        <v>26.142857142857142</v>
      </c>
      <c r="N46" s="78" t="s">
        <v>28</v>
      </c>
      <c r="O46" s="84"/>
      <c r="P46" s="84"/>
      <c r="Q46" s="41">
        <f t="shared" si="34"/>
        <v>0</v>
      </c>
      <c r="R46" s="42">
        <f t="shared" si="35"/>
        <v>0</v>
      </c>
      <c r="S46" s="42">
        <f t="shared" si="36"/>
        <v>0</v>
      </c>
      <c r="T46" s="42">
        <f t="shared" si="37"/>
        <v>0</v>
      </c>
      <c r="U46" s="23" t="str">
        <f t="shared" si="48"/>
        <v>NO</v>
      </c>
      <c r="V46" s="85" t="str">
        <f t="shared" si="38"/>
        <v>EN TERMINO</v>
      </c>
      <c r="W46" s="85" t="str">
        <f t="shared" si="39"/>
        <v/>
      </c>
      <c r="X46" s="86" t="s">
        <v>2468</v>
      </c>
      <c r="Y46" s="87" t="str">
        <f t="shared" si="43"/>
        <v>H28AF17</v>
      </c>
      <c r="Z46" s="86">
        <f t="shared" si="40"/>
        <v>2</v>
      </c>
      <c r="AA46" s="86" t="str">
        <f t="shared" si="41"/>
        <v>H28AF17 - 2</v>
      </c>
      <c r="AB46" s="135">
        <f t="shared" si="45"/>
        <v>3</v>
      </c>
      <c r="AC46" s="135">
        <f t="shared" si="46"/>
        <v>3</v>
      </c>
      <c r="AD46" s="135" t="str">
        <f t="shared" si="44"/>
        <v>H28AF17.</v>
      </c>
      <c r="AE46" s="135" t="str">
        <f t="shared" si="47"/>
        <v>H28AF17</v>
      </c>
      <c r="AF46" s="26"/>
      <c r="AG46" s="27"/>
      <c r="AH46" s="28"/>
      <c r="AI46" s="29"/>
      <c r="AJ46" s="30"/>
      <c r="AK46" s="30"/>
      <c r="AL46" s="30"/>
      <c r="AM46" s="30"/>
      <c r="AN46" s="30"/>
      <c r="AO46" s="30"/>
    </row>
    <row r="47" spans="1:41" s="83" customFormat="1" ht="181.5" customHeight="1" x14ac:dyDescent="0.2">
      <c r="A47" s="22">
        <v>36</v>
      </c>
      <c r="B47" s="22">
        <v>46</v>
      </c>
      <c r="C47" s="22" t="s">
        <v>2466</v>
      </c>
      <c r="D47" s="25" t="s">
        <v>44</v>
      </c>
      <c r="E47" s="53" t="s">
        <v>2367</v>
      </c>
      <c r="F47" s="43" t="s">
        <v>2353</v>
      </c>
      <c r="G47" s="43" t="s">
        <v>2348</v>
      </c>
      <c r="H47" s="43" t="s">
        <v>2349</v>
      </c>
      <c r="I47" s="49" t="s">
        <v>2354</v>
      </c>
      <c r="J47" s="22">
        <v>10</v>
      </c>
      <c r="K47" s="44">
        <v>43313</v>
      </c>
      <c r="L47" s="44">
        <v>43496</v>
      </c>
      <c r="M47" s="40">
        <f t="shared" si="31"/>
        <v>26.142857142857142</v>
      </c>
      <c r="N47" s="78" t="s">
        <v>2654</v>
      </c>
      <c r="O47" s="84"/>
      <c r="P47" s="84"/>
      <c r="Q47" s="41">
        <f t="shared" si="34"/>
        <v>0</v>
      </c>
      <c r="R47" s="42">
        <f t="shared" si="35"/>
        <v>0</v>
      </c>
      <c r="S47" s="42">
        <f t="shared" si="36"/>
        <v>0</v>
      </c>
      <c r="T47" s="42">
        <f t="shared" si="37"/>
        <v>0</v>
      </c>
      <c r="U47" s="23" t="str">
        <f t="shared" si="48"/>
        <v>NO</v>
      </c>
      <c r="V47" s="85" t="str">
        <f t="shared" si="38"/>
        <v>EN TERMINO</v>
      </c>
      <c r="W47" s="85" t="str">
        <f t="shared" si="39"/>
        <v>EN TERMINO</v>
      </c>
      <c r="X47" s="86" t="s">
        <v>2468</v>
      </c>
      <c r="Y47" s="87" t="str">
        <f t="shared" si="43"/>
        <v>H29AF17</v>
      </c>
      <c r="Z47" s="86">
        <f t="shared" si="40"/>
        <v>1</v>
      </c>
      <c r="AA47" s="86" t="str">
        <f t="shared" si="41"/>
        <v>H29AF17 - 1</v>
      </c>
      <c r="AB47" s="135">
        <f t="shared" si="45"/>
        <v>3</v>
      </c>
      <c r="AC47" s="135">
        <f t="shared" si="46"/>
        <v>3</v>
      </c>
      <c r="AD47" s="135" t="str">
        <f t="shared" si="44"/>
        <v>H29AF17.</v>
      </c>
      <c r="AE47" s="135" t="str">
        <f t="shared" si="47"/>
        <v>H29AF17</v>
      </c>
      <c r="AF47" s="26"/>
      <c r="AG47" s="27"/>
      <c r="AH47" s="28"/>
      <c r="AI47" s="29"/>
      <c r="AJ47" s="30"/>
      <c r="AK47" s="30"/>
      <c r="AL47" s="30"/>
      <c r="AM47" s="30"/>
      <c r="AN47" s="30"/>
      <c r="AO47" s="30"/>
    </row>
    <row r="48" spans="1:41" s="83" customFormat="1" ht="183" customHeight="1" x14ac:dyDescent="0.2">
      <c r="A48" s="22">
        <v>37</v>
      </c>
      <c r="B48" s="22">
        <v>47</v>
      </c>
      <c r="C48" s="22" t="s">
        <v>2466</v>
      </c>
      <c r="D48" s="25" t="s">
        <v>44</v>
      </c>
      <c r="E48" s="53" t="s">
        <v>2368</v>
      </c>
      <c r="F48" s="43" t="s">
        <v>2353</v>
      </c>
      <c r="G48" s="43" t="s">
        <v>2348</v>
      </c>
      <c r="H48" s="43" t="s">
        <v>2349</v>
      </c>
      <c r="I48" s="49" t="s">
        <v>2354</v>
      </c>
      <c r="J48" s="22">
        <v>10</v>
      </c>
      <c r="K48" s="44">
        <v>43313</v>
      </c>
      <c r="L48" s="44">
        <v>43496</v>
      </c>
      <c r="M48" s="40">
        <f t="shared" si="31"/>
        <v>26.142857142857142</v>
      </c>
      <c r="N48" s="78" t="s">
        <v>2654</v>
      </c>
      <c r="O48" s="84"/>
      <c r="P48" s="84"/>
      <c r="Q48" s="41">
        <f t="shared" si="34"/>
        <v>0</v>
      </c>
      <c r="R48" s="42">
        <f t="shared" si="35"/>
        <v>0</v>
      </c>
      <c r="S48" s="42">
        <f t="shared" si="36"/>
        <v>0</v>
      </c>
      <c r="T48" s="42">
        <f t="shared" si="37"/>
        <v>0</v>
      </c>
      <c r="U48" s="23" t="str">
        <f t="shared" si="48"/>
        <v>NO</v>
      </c>
      <c r="V48" s="85" t="str">
        <f t="shared" si="38"/>
        <v>EN TERMINO</v>
      </c>
      <c r="W48" s="85" t="str">
        <f t="shared" si="39"/>
        <v>EN TERMINO</v>
      </c>
      <c r="X48" s="86" t="s">
        <v>2468</v>
      </c>
      <c r="Y48" s="87" t="str">
        <f t="shared" si="43"/>
        <v>H30AF17</v>
      </c>
      <c r="Z48" s="86">
        <f t="shared" si="40"/>
        <v>1</v>
      </c>
      <c r="AA48" s="86" t="str">
        <f t="shared" si="41"/>
        <v>H30AF17 - 1</v>
      </c>
      <c r="AB48" s="135">
        <f t="shared" si="45"/>
        <v>3</v>
      </c>
      <c r="AC48" s="135">
        <f t="shared" si="46"/>
        <v>3</v>
      </c>
      <c r="AD48" s="135" t="str">
        <f t="shared" si="44"/>
        <v>H30AF17.</v>
      </c>
      <c r="AE48" s="135" t="str">
        <f t="shared" si="47"/>
        <v>H30AF17</v>
      </c>
      <c r="AF48" s="26"/>
      <c r="AG48" s="27"/>
      <c r="AH48" s="28"/>
      <c r="AI48" s="29"/>
      <c r="AJ48" s="30"/>
      <c r="AK48" s="30"/>
      <c r="AL48" s="30"/>
      <c r="AM48" s="30"/>
      <c r="AN48" s="30"/>
      <c r="AO48" s="30"/>
    </row>
    <row r="49" spans="1:41" s="83" customFormat="1" ht="221.25" customHeight="1" x14ac:dyDescent="0.2">
      <c r="A49" s="22">
        <v>38</v>
      </c>
      <c r="B49" s="22">
        <v>48</v>
      </c>
      <c r="C49" s="22" t="s">
        <v>2466</v>
      </c>
      <c r="D49" s="25" t="s">
        <v>44</v>
      </c>
      <c r="E49" s="53" t="s">
        <v>2369</v>
      </c>
      <c r="F49" s="43" t="s">
        <v>2353</v>
      </c>
      <c r="G49" s="43" t="s">
        <v>2348</v>
      </c>
      <c r="H49" s="43" t="s">
        <v>2349</v>
      </c>
      <c r="I49" s="49" t="s">
        <v>2354</v>
      </c>
      <c r="J49" s="22">
        <v>10</v>
      </c>
      <c r="K49" s="44">
        <v>43313</v>
      </c>
      <c r="L49" s="44">
        <v>43496</v>
      </c>
      <c r="M49" s="40">
        <f t="shared" si="31"/>
        <v>26.142857142857142</v>
      </c>
      <c r="N49" s="78" t="s">
        <v>2654</v>
      </c>
      <c r="O49" s="84"/>
      <c r="P49" s="84"/>
      <c r="Q49" s="41">
        <f t="shared" si="34"/>
        <v>0</v>
      </c>
      <c r="R49" s="42">
        <f t="shared" si="35"/>
        <v>0</v>
      </c>
      <c r="S49" s="42">
        <f t="shared" si="36"/>
        <v>0</v>
      </c>
      <c r="T49" s="42">
        <f t="shared" si="37"/>
        <v>0</v>
      </c>
      <c r="U49" s="23" t="str">
        <f t="shared" si="48"/>
        <v>NO</v>
      </c>
      <c r="V49" s="85" t="str">
        <f t="shared" si="38"/>
        <v>EN TERMINO</v>
      </c>
      <c r="W49" s="85" t="str">
        <f t="shared" si="39"/>
        <v>EN TERMINO</v>
      </c>
      <c r="X49" s="86" t="s">
        <v>2468</v>
      </c>
      <c r="Y49" s="87" t="str">
        <f t="shared" si="43"/>
        <v>H31AF17</v>
      </c>
      <c r="Z49" s="86">
        <f t="shared" si="40"/>
        <v>1</v>
      </c>
      <c r="AA49" s="86" t="str">
        <f t="shared" si="41"/>
        <v>H31AF17 - 1</v>
      </c>
      <c r="AB49" s="135">
        <f t="shared" si="45"/>
        <v>3</v>
      </c>
      <c r="AC49" s="135">
        <f t="shared" si="46"/>
        <v>3</v>
      </c>
      <c r="AD49" s="135" t="str">
        <f t="shared" si="44"/>
        <v>H31AF17.</v>
      </c>
      <c r="AE49" s="135" t="str">
        <f t="shared" si="47"/>
        <v>H31AF17</v>
      </c>
      <c r="AF49" s="26"/>
      <c r="AG49" s="27"/>
      <c r="AH49" s="28"/>
      <c r="AI49" s="29"/>
      <c r="AJ49" s="30"/>
      <c r="AK49" s="30"/>
      <c r="AL49" s="30"/>
      <c r="AM49" s="30"/>
      <c r="AN49" s="30"/>
      <c r="AO49" s="30"/>
    </row>
    <row r="50" spans="1:41" s="83" customFormat="1" ht="168" customHeight="1" x14ac:dyDescent="0.2">
      <c r="A50" s="22">
        <v>39</v>
      </c>
      <c r="B50" s="22">
        <v>49</v>
      </c>
      <c r="C50" s="22" t="s">
        <v>2466</v>
      </c>
      <c r="D50" s="25" t="s">
        <v>44</v>
      </c>
      <c r="E50" s="53" t="s">
        <v>2370</v>
      </c>
      <c r="F50" s="43" t="s">
        <v>2353</v>
      </c>
      <c r="G50" s="43" t="s">
        <v>2348</v>
      </c>
      <c r="H50" s="43" t="s">
        <v>2349</v>
      </c>
      <c r="I50" s="49" t="s">
        <v>2354</v>
      </c>
      <c r="J50" s="22">
        <v>10</v>
      </c>
      <c r="K50" s="44">
        <v>43313</v>
      </c>
      <c r="L50" s="44">
        <v>43496</v>
      </c>
      <c r="M50" s="40">
        <f t="shared" si="31"/>
        <v>26.142857142857142</v>
      </c>
      <c r="N50" s="78" t="s">
        <v>2654</v>
      </c>
      <c r="O50" s="84"/>
      <c r="P50" s="84"/>
      <c r="Q50" s="41">
        <f t="shared" si="34"/>
        <v>0</v>
      </c>
      <c r="R50" s="42">
        <f t="shared" si="35"/>
        <v>0</v>
      </c>
      <c r="S50" s="42">
        <f t="shared" si="36"/>
        <v>0</v>
      </c>
      <c r="T50" s="42">
        <f t="shared" si="37"/>
        <v>0</v>
      </c>
      <c r="U50" s="23" t="str">
        <f t="shared" si="48"/>
        <v>NO</v>
      </c>
      <c r="V50" s="85" t="str">
        <f t="shared" si="38"/>
        <v>EN TERMINO</v>
      </c>
      <c r="W50" s="85" t="str">
        <f t="shared" si="39"/>
        <v>EN TERMINO</v>
      </c>
      <c r="X50" s="86" t="s">
        <v>2468</v>
      </c>
      <c r="Y50" s="87" t="str">
        <f t="shared" si="43"/>
        <v>H32AF17</v>
      </c>
      <c r="Z50" s="86">
        <f t="shared" si="40"/>
        <v>1</v>
      </c>
      <c r="AA50" s="86" t="str">
        <f t="shared" si="41"/>
        <v>H32AF17 - 1</v>
      </c>
      <c r="AB50" s="135">
        <f t="shared" si="45"/>
        <v>3</v>
      </c>
      <c r="AC50" s="135">
        <f t="shared" si="46"/>
        <v>3</v>
      </c>
      <c r="AD50" s="135" t="str">
        <f t="shared" si="44"/>
        <v>H32AF17.</v>
      </c>
      <c r="AE50" s="135" t="str">
        <f t="shared" si="47"/>
        <v>H32AF17</v>
      </c>
      <c r="AF50" s="26"/>
      <c r="AG50" s="27"/>
      <c r="AH50" s="28"/>
      <c r="AI50" s="29"/>
      <c r="AJ50" s="30"/>
      <c r="AK50" s="30"/>
      <c r="AL50" s="30"/>
      <c r="AM50" s="30"/>
      <c r="AN50" s="30"/>
      <c r="AO50" s="30"/>
    </row>
    <row r="51" spans="1:41" s="83" customFormat="1" ht="183" customHeight="1" x14ac:dyDescent="0.2">
      <c r="A51" s="22">
        <v>40</v>
      </c>
      <c r="B51" s="22">
        <v>50</v>
      </c>
      <c r="C51" s="22" t="s">
        <v>2466</v>
      </c>
      <c r="D51" s="25" t="s">
        <v>44</v>
      </c>
      <c r="E51" s="53" t="s">
        <v>2371</v>
      </c>
      <c r="F51" s="43" t="s">
        <v>2353</v>
      </c>
      <c r="G51" s="43" t="s">
        <v>2348</v>
      </c>
      <c r="H51" s="43" t="s">
        <v>2349</v>
      </c>
      <c r="I51" s="49" t="s">
        <v>2354</v>
      </c>
      <c r="J51" s="22">
        <v>10</v>
      </c>
      <c r="K51" s="44">
        <v>43313</v>
      </c>
      <c r="L51" s="44">
        <v>43496</v>
      </c>
      <c r="M51" s="40">
        <f t="shared" si="31"/>
        <v>26.142857142857142</v>
      </c>
      <c r="N51" s="78" t="s">
        <v>2654</v>
      </c>
      <c r="O51" s="84"/>
      <c r="P51" s="84"/>
      <c r="Q51" s="41">
        <f t="shared" si="34"/>
        <v>0</v>
      </c>
      <c r="R51" s="42">
        <f t="shared" si="35"/>
        <v>0</v>
      </c>
      <c r="S51" s="42">
        <f t="shared" si="36"/>
        <v>0</v>
      </c>
      <c r="T51" s="42">
        <f t="shared" si="37"/>
        <v>0</v>
      </c>
      <c r="U51" s="23" t="str">
        <f t="shared" si="48"/>
        <v>NO</v>
      </c>
      <c r="V51" s="85" t="str">
        <f t="shared" si="38"/>
        <v>EN TERMINO</v>
      </c>
      <c r="W51" s="85" t="str">
        <f t="shared" si="39"/>
        <v>EN TERMINO</v>
      </c>
      <c r="X51" s="86" t="s">
        <v>2468</v>
      </c>
      <c r="Y51" s="87" t="str">
        <f t="shared" si="43"/>
        <v>H33AF17</v>
      </c>
      <c r="Z51" s="86">
        <f t="shared" si="40"/>
        <v>1</v>
      </c>
      <c r="AA51" s="86" t="str">
        <f t="shared" si="41"/>
        <v>H33AF17 - 1</v>
      </c>
      <c r="AB51" s="135">
        <f t="shared" si="45"/>
        <v>3</v>
      </c>
      <c r="AC51" s="135">
        <f t="shared" si="46"/>
        <v>3</v>
      </c>
      <c r="AD51" s="135" t="str">
        <f t="shared" si="44"/>
        <v>H33AF17.</v>
      </c>
      <c r="AE51" s="135" t="str">
        <f t="shared" si="47"/>
        <v>H33AF17</v>
      </c>
      <c r="AF51" s="26"/>
      <c r="AG51" s="27"/>
      <c r="AH51" s="28"/>
      <c r="AI51" s="29"/>
      <c r="AJ51" s="30"/>
      <c r="AK51" s="30"/>
      <c r="AL51" s="30"/>
      <c r="AM51" s="30"/>
      <c r="AN51" s="30"/>
      <c r="AO51" s="30"/>
    </row>
    <row r="52" spans="1:41" s="83" customFormat="1" ht="210.75" customHeight="1" x14ac:dyDescent="0.2">
      <c r="A52" s="22">
        <v>41</v>
      </c>
      <c r="B52" s="22">
        <v>51</v>
      </c>
      <c r="C52" s="22" t="s">
        <v>2466</v>
      </c>
      <c r="D52" s="25" t="s">
        <v>44</v>
      </c>
      <c r="E52" s="53" t="s">
        <v>2372</v>
      </c>
      <c r="F52" s="43" t="s">
        <v>2353</v>
      </c>
      <c r="G52" s="43" t="s">
        <v>2348</v>
      </c>
      <c r="H52" s="43" t="s">
        <v>2349</v>
      </c>
      <c r="I52" s="49" t="s">
        <v>2354</v>
      </c>
      <c r="J52" s="22">
        <v>10</v>
      </c>
      <c r="K52" s="44">
        <v>43313</v>
      </c>
      <c r="L52" s="44">
        <v>43496</v>
      </c>
      <c r="M52" s="40">
        <f t="shared" si="31"/>
        <v>26.142857142857142</v>
      </c>
      <c r="N52" s="78" t="s">
        <v>2654</v>
      </c>
      <c r="O52" s="84"/>
      <c r="P52" s="84"/>
      <c r="Q52" s="41">
        <f t="shared" si="34"/>
        <v>0</v>
      </c>
      <c r="R52" s="42">
        <f t="shared" si="35"/>
        <v>0</v>
      </c>
      <c r="S52" s="42">
        <f t="shared" si="36"/>
        <v>0</v>
      </c>
      <c r="T52" s="42">
        <f t="shared" si="37"/>
        <v>0</v>
      </c>
      <c r="U52" s="23" t="str">
        <f t="shared" si="48"/>
        <v>NO</v>
      </c>
      <c r="V52" s="85" t="str">
        <f t="shared" si="38"/>
        <v>EN TERMINO</v>
      </c>
      <c r="W52" s="85" t="str">
        <f t="shared" si="39"/>
        <v>EN TERMINO</v>
      </c>
      <c r="X52" s="86" t="s">
        <v>2468</v>
      </c>
      <c r="Y52" s="87" t="str">
        <f t="shared" si="43"/>
        <v>H34AF17</v>
      </c>
      <c r="Z52" s="86">
        <f t="shared" si="40"/>
        <v>1</v>
      </c>
      <c r="AA52" s="86" t="str">
        <f t="shared" si="41"/>
        <v>H34AF17 - 1</v>
      </c>
      <c r="AB52" s="135">
        <f t="shared" si="45"/>
        <v>3</v>
      </c>
      <c r="AC52" s="135">
        <f t="shared" si="46"/>
        <v>3</v>
      </c>
      <c r="AD52" s="135" t="str">
        <f t="shared" si="44"/>
        <v>H34AF17.</v>
      </c>
      <c r="AE52" s="135" t="str">
        <f t="shared" si="47"/>
        <v>H34AF17</v>
      </c>
      <c r="AF52" s="26"/>
      <c r="AG52" s="27"/>
      <c r="AH52" s="28"/>
      <c r="AI52" s="29"/>
      <c r="AJ52" s="30"/>
      <c r="AK52" s="30"/>
      <c r="AL52" s="30"/>
      <c r="AM52" s="30"/>
      <c r="AN52" s="30"/>
      <c r="AO52" s="30"/>
    </row>
    <row r="53" spans="1:41" s="83" customFormat="1" ht="183.75" customHeight="1" x14ac:dyDescent="0.2">
      <c r="A53" s="22">
        <v>42</v>
      </c>
      <c r="B53" s="22">
        <v>52</v>
      </c>
      <c r="C53" s="22" t="s">
        <v>2466</v>
      </c>
      <c r="D53" s="25" t="s">
        <v>44</v>
      </c>
      <c r="E53" s="53" t="s">
        <v>2373</v>
      </c>
      <c r="F53" s="43" t="s">
        <v>2353</v>
      </c>
      <c r="G53" s="43" t="s">
        <v>2348</v>
      </c>
      <c r="H53" s="43" t="s">
        <v>2349</v>
      </c>
      <c r="I53" s="49" t="s">
        <v>2354</v>
      </c>
      <c r="J53" s="22">
        <v>10</v>
      </c>
      <c r="K53" s="44">
        <v>43313</v>
      </c>
      <c r="L53" s="44">
        <v>43496</v>
      </c>
      <c r="M53" s="40">
        <f t="shared" si="31"/>
        <v>26.142857142857142</v>
      </c>
      <c r="N53" s="78" t="s">
        <v>2654</v>
      </c>
      <c r="O53" s="84"/>
      <c r="P53" s="84"/>
      <c r="Q53" s="41">
        <f t="shared" si="34"/>
        <v>0</v>
      </c>
      <c r="R53" s="42">
        <f t="shared" si="35"/>
        <v>0</v>
      </c>
      <c r="S53" s="42">
        <f t="shared" si="36"/>
        <v>0</v>
      </c>
      <c r="T53" s="42">
        <f t="shared" si="37"/>
        <v>0</v>
      </c>
      <c r="U53" s="23" t="str">
        <f t="shared" si="48"/>
        <v>NO</v>
      </c>
      <c r="V53" s="85" t="str">
        <f t="shared" si="38"/>
        <v>EN TERMINO</v>
      </c>
      <c r="W53" s="85" t="str">
        <f t="shared" si="39"/>
        <v>EN TERMINO</v>
      </c>
      <c r="X53" s="86" t="s">
        <v>2468</v>
      </c>
      <c r="Y53" s="87" t="str">
        <f t="shared" si="43"/>
        <v>H35AF17</v>
      </c>
      <c r="Z53" s="86">
        <f t="shared" si="40"/>
        <v>1</v>
      </c>
      <c r="AA53" s="86" t="str">
        <f t="shared" si="41"/>
        <v>H35AF17 - 1</v>
      </c>
      <c r="AB53" s="135">
        <f t="shared" si="45"/>
        <v>3</v>
      </c>
      <c r="AC53" s="135">
        <f t="shared" si="46"/>
        <v>3</v>
      </c>
      <c r="AD53" s="135" t="str">
        <f t="shared" si="44"/>
        <v>H35AF17.</v>
      </c>
      <c r="AE53" s="135" t="str">
        <f t="shared" si="47"/>
        <v>H35AF17</v>
      </c>
      <c r="AF53" s="26"/>
      <c r="AG53" s="27"/>
      <c r="AH53" s="28"/>
      <c r="AI53" s="29"/>
      <c r="AJ53" s="30"/>
      <c r="AK53" s="30"/>
      <c r="AL53" s="30"/>
      <c r="AM53" s="30"/>
      <c r="AN53" s="30"/>
      <c r="AO53" s="30"/>
    </row>
    <row r="54" spans="1:41" s="83" customFormat="1" ht="168" customHeight="1" x14ac:dyDescent="0.2">
      <c r="A54" s="22">
        <v>43</v>
      </c>
      <c r="B54" s="22">
        <v>53</v>
      </c>
      <c r="C54" s="22" t="s">
        <v>2466</v>
      </c>
      <c r="D54" s="25" t="s">
        <v>44</v>
      </c>
      <c r="E54" s="53" t="s">
        <v>2374</v>
      </c>
      <c r="F54" s="43" t="s">
        <v>2353</v>
      </c>
      <c r="G54" s="43" t="s">
        <v>2348</v>
      </c>
      <c r="H54" s="43" t="s">
        <v>2349</v>
      </c>
      <c r="I54" s="49" t="s">
        <v>2354</v>
      </c>
      <c r="J54" s="22">
        <v>10</v>
      </c>
      <c r="K54" s="44">
        <v>43313</v>
      </c>
      <c r="L54" s="44">
        <v>43496</v>
      </c>
      <c r="M54" s="40">
        <f t="shared" si="31"/>
        <v>26.142857142857142</v>
      </c>
      <c r="N54" s="78" t="s">
        <v>2654</v>
      </c>
      <c r="O54" s="84"/>
      <c r="P54" s="84"/>
      <c r="Q54" s="41">
        <f t="shared" si="34"/>
        <v>0</v>
      </c>
      <c r="R54" s="42">
        <f t="shared" si="35"/>
        <v>0</v>
      </c>
      <c r="S54" s="42">
        <f t="shared" si="36"/>
        <v>0</v>
      </c>
      <c r="T54" s="42">
        <f t="shared" si="37"/>
        <v>0</v>
      </c>
      <c r="U54" s="23" t="str">
        <f t="shared" si="48"/>
        <v>NO</v>
      </c>
      <c r="V54" s="85" t="str">
        <f t="shared" si="38"/>
        <v>EN TERMINO</v>
      </c>
      <c r="W54" s="85" t="str">
        <f t="shared" si="39"/>
        <v>EN TERMINO</v>
      </c>
      <c r="X54" s="86" t="s">
        <v>2468</v>
      </c>
      <c r="Y54" s="87" t="str">
        <f t="shared" si="43"/>
        <v>H36AF17</v>
      </c>
      <c r="Z54" s="86">
        <f t="shared" si="40"/>
        <v>1</v>
      </c>
      <c r="AA54" s="86" t="str">
        <f t="shared" si="41"/>
        <v>H36AF17 - 1</v>
      </c>
      <c r="AB54" s="135">
        <f t="shared" si="45"/>
        <v>3</v>
      </c>
      <c r="AC54" s="135">
        <f t="shared" si="46"/>
        <v>3</v>
      </c>
      <c r="AD54" s="135" t="str">
        <f t="shared" si="44"/>
        <v>H36AF17.</v>
      </c>
      <c r="AE54" s="135" t="str">
        <f t="shared" si="47"/>
        <v>H36AF17</v>
      </c>
      <c r="AF54" s="26"/>
      <c r="AG54" s="27"/>
      <c r="AH54" s="28"/>
      <c r="AI54" s="29"/>
      <c r="AJ54" s="30"/>
      <c r="AK54" s="30"/>
      <c r="AL54" s="30"/>
      <c r="AM54" s="30"/>
      <c r="AN54" s="30"/>
      <c r="AO54" s="30"/>
    </row>
    <row r="55" spans="1:41" s="83" customFormat="1" ht="257.25" customHeight="1" x14ac:dyDescent="0.2">
      <c r="A55" s="22">
        <v>44</v>
      </c>
      <c r="B55" s="22">
        <v>54</v>
      </c>
      <c r="C55" s="22" t="s">
        <v>2466</v>
      </c>
      <c r="D55" s="25" t="s">
        <v>44</v>
      </c>
      <c r="E55" s="53" t="s">
        <v>2375</v>
      </c>
      <c r="F55" s="43" t="s">
        <v>2353</v>
      </c>
      <c r="G55" s="43" t="s">
        <v>2348</v>
      </c>
      <c r="H55" s="43" t="s">
        <v>2357</v>
      </c>
      <c r="I55" s="49" t="s">
        <v>2354</v>
      </c>
      <c r="J55" s="22">
        <v>10</v>
      </c>
      <c r="K55" s="44">
        <v>43313</v>
      </c>
      <c r="L55" s="44">
        <v>43496</v>
      </c>
      <c r="M55" s="40">
        <f t="shared" si="31"/>
        <v>26.142857142857142</v>
      </c>
      <c r="N55" s="78" t="s">
        <v>2654</v>
      </c>
      <c r="O55" s="84"/>
      <c r="P55" s="84"/>
      <c r="Q55" s="41">
        <f t="shared" si="34"/>
        <v>0</v>
      </c>
      <c r="R55" s="42">
        <f t="shared" si="35"/>
        <v>0</v>
      </c>
      <c r="S55" s="42">
        <f t="shared" si="36"/>
        <v>0</v>
      </c>
      <c r="T55" s="42">
        <f t="shared" si="37"/>
        <v>0</v>
      </c>
      <c r="U55" s="23" t="str">
        <f t="shared" si="48"/>
        <v>NO</v>
      </c>
      <c r="V55" s="85" t="str">
        <f t="shared" si="38"/>
        <v>EN TERMINO</v>
      </c>
      <c r="W55" s="85" t="str">
        <f t="shared" si="39"/>
        <v>EN TERMINO</v>
      </c>
      <c r="X55" s="86" t="s">
        <v>2468</v>
      </c>
      <c r="Y55" s="87" t="str">
        <f t="shared" si="43"/>
        <v>H37AF17</v>
      </c>
      <c r="Z55" s="86">
        <f t="shared" si="40"/>
        <v>1</v>
      </c>
      <c r="AA55" s="86" t="str">
        <f t="shared" si="41"/>
        <v>H37AF17 - 1</v>
      </c>
      <c r="AB55" s="135">
        <f t="shared" si="45"/>
        <v>3</v>
      </c>
      <c r="AC55" s="135">
        <f t="shared" si="46"/>
        <v>3</v>
      </c>
      <c r="AD55" s="135" t="str">
        <f t="shared" si="44"/>
        <v>H37AF17.</v>
      </c>
      <c r="AE55" s="135" t="str">
        <f t="shared" si="47"/>
        <v>H37AF17</v>
      </c>
      <c r="AF55" s="26"/>
      <c r="AG55" s="27"/>
      <c r="AH55" s="28"/>
      <c r="AI55" s="29"/>
      <c r="AJ55" s="30"/>
      <c r="AK55" s="30"/>
      <c r="AL55" s="30"/>
      <c r="AM55" s="30"/>
      <c r="AN55" s="30"/>
      <c r="AO55" s="30"/>
    </row>
    <row r="56" spans="1:41" s="83" customFormat="1" ht="246" customHeight="1" x14ac:dyDescent="0.2">
      <c r="A56" s="22"/>
      <c r="B56" s="22">
        <v>55</v>
      </c>
      <c r="C56" s="22" t="s">
        <v>2466</v>
      </c>
      <c r="D56" s="25" t="s">
        <v>44</v>
      </c>
      <c r="E56" s="53" t="s">
        <v>2376</v>
      </c>
      <c r="F56" s="43" t="s">
        <v>2353</v>
      </c>
      <c r="G56" s="43" t="s">
        <v>2348</v>
      </c>
      <c r="H56" s="43" t="s">
        <v>2360</v>
      </c>
      <c r="I56" s="49" t="s">
        <v>2361</v>
      </c>
      <c r="J56" s="22">
        <v>5</v>
      </c>
      <c r="K56" s="44">
        <v>43313</v>
      </c>
      <c r="L56" s="44">
        <v>43496</v>
      </c>
      <c r="M56" s="40">
        <f t="shared" si="31"/>
        <v>26.142857142857142</v>
      </c>
      <c r="N56" s="78" t="s">
        <v>28</v>
      </c>
      <c r="O56" s="84"/>
      <c r="P56" s="84"/>
      <c r="Q56" s="41">
        <f t="shared" si="34"/>
        <v>0</v>
      </c>
      <c r="R56" s="42">
        <f t="shared" si="35"/>
        <v>0</v>
      </c>
      <c r="S56" s="42">
        <f t="shared" si="36"/>
        <v>0</v>
      </c>
      <c r="T56" s="42">
        <f t="shared" si="37"/>
        <v>0</v>
      </c>
      <c r="U56" s="23" t="str">
        <f t="shared" si="48"/>
        <v>NO</v>
      </c>
      <c r="V56" s="85" t="str">
        <f t="shared" si="38"/>
        <v>EN TERMINO</v>
      </c>
      <c r="W56" s="85" t="str">
        <f t="shared" si="39"/>
        <v/>
      </c>
      <c r="X56" s="86" t="s">
        <v>2468</v>
      </c>
      <c r="Y56" s="87" t="str">
        <f t="shared" si="43"/>
        <v>H37AF17</v>
      </c>
      <c r="Z56" s="86">
        <f t="shared" si="40"/>
        <v>2</v>
      </c>
      <c r="AA56" s="86" t="str">
        <f t="shared" si="41"/>
        <v>H37AF17 - 2</v>
      </c>
      <c r="AB56" s="135">
        <f t="shared" si="45"/>
        <v>3</v>
      </c>
      <c r="AC56" s="135">
        <f t="shared" si="46"/>
        <v>3</v>
      </c>
      <c r="AD56" s="135" t="str">
        <f t="shared" si="44"/>
        <v>H37AF17.</v>
      </c>
      <c r="AE56" s="135" t="str">
        <f t="shared" si="47"/>
        <v>H37AF17</v>
      </c>
      <c r="AF56" s="26"/>
      <c r="AG56" s="27"/>
      <c r="AH56" s="28"/>
      <c r="AI56" s="29"/>
      <c r="AJ56" s="30"/>
      <c r="AK56" s="30"/>
      <c r="AL56" s="30"/>
      <c r="AM56" s="30"/>
      <c r="AN56" s="30"/>
      <c r="AO56" s="30"/>
    </row>
    <row r="57" spans="1:41" s="83" customFormat="1" ht="172.5" customHeight="1" x14ac:dyDescent="0.2">
      <c r="A57" s="22">
        <v>45</v>
      </c>
      <c r="B57" s="22">
        <v>56</v>
      </c>
      <c r="C57" s="22" t="s">
        <v>2465</v>
      </c>
      <c r="D57" s="25" t="s">
        <v>33</v>
      </c>
      <c r="E57" s="53" t="s">
        <v>2377</v>
      </c>
      <c r="F57" s="43" t="s">
        <v>2378</v>
      </c>
      <c r="G57" s="43" t="s">
        <v>2379</v>
      </c>
      <c r="H57" s="43" t="s">
        <v>2380</v>
      </c>
      <c r="I57" s="49" t="s">
        <v>2381</v>
      </c>
      <c r="J57" s="49">
        <v>2</v>
      </c>
      <c r="K57" s="44">
        <v>43313</v>
      </c>
      <c r="L57" s="44">
        <v>43676</v>
      </c>
      <c r="M57" s="40">
        <f t="shared" si="31"/>
        <v>51.857142857142854</v>
      </c>
      <c r="N57" s="78" t="s">
        <v>2626</v>
      </c>
      <c r="O57" s="84"/>
      <c r="P57" s="84"/>
      <c r="Q57" s="41">
        <f t="shared" si="34"/>
        <v>0</v>
      </c>
      <c r="R57" s="42">
        <f t="shared" si="35"/>
        <v>0</v>
      </c>
      <c r="S57" s="42">
        <f t="shared" si="36"/>
        <v>0</v>
      </c>
      <c r="T57" s="42">
        <f t="shared" si="37"/>
        <v>0</v>
      </c>
      <c r="U57" s="23" t="str">
        <f t="shared" si="48"/>
        <v>NO</v>
      </c>
      <c r="V57" s="85" t="str">
        <f t="shared" si="38"/>
        <v>EN TERMINO</v>
      </c>
      <c r="W57" s="85" t="str">
        <f t="shared" si="39"/>
        <v>EN TERMINO</v>
      </c>
      <c r="X57" s="86" t="s">
        <v>2468</v>
      </c>
      <c r="Y57" s="87" t="str">
        <f t="shared" si="43"/>
        <v>H38AF17</v>
      </c>
      <c r="Z57" s="86">
        <f t="shared" si="40"/>
        <v>1</v>
      </c>
      <c r="AA57" s="86" t="str">
        <f t="shared" si="41"/>
        <v>H38AF17 - 1</v>
      </c>
      <c r="AB57" s="135">
        <f t="shared" si="45"/>
        <v>3</v>
      </c>
      <c r="AC57" s="135">
        <f t="shared" si="46"/>
        <v>3</v>
      </c>
      <c r="AD57" s="135" t="str">
        <f t="shared" si="44"/>
        <v>H38AF17.</v>
      </c>
      <c r="AE57" s="135" t="str">
        <f t="shared" si="47"/>
        <v>H38AF17</v>
      </c>
      <c r="AF57" s="26"/>
      <c r="AG57" s="27"/>
      <c r="AH57" s="28"/>
      <c r="AI57" s="29"/>
      <c r="AJ57" s="30"/>
      <c r="AK57" s="30"/>
      <c r="AL57" s="30"/>
      <c r="AM57" s="30"/>
      <c r="AN57" s="30"/>
      <c r="AO57" s="30"/>
    </row>
    <row r="58" spans="1:41" s="83" customFormat="1" ht="168" customHeight="1" x14ac:dyDescent="0.2">
      <c r="A58" s="22">
        <v>46</v>
      </c>
      <c r="B58" s="22">
        <v>57</v>
      </c>
      <c r="C58" s="22" t="s">
        <v>2465</v>
      </c>
      <c r="D58" s="25" t="s">
        <v>24</v>
      </c>
      <c r="E58" s="53" t="s">
        <v>2382</v>
      </c>
      <c r="F58" s="43" t="s">
        <v>2383</v>
      </c>
      <c r="G58" s="43" t="s">
        <v>2384</v>
      </c>
      <c r="H58" s="43" t="s">
        <v>2385</v>
      </c>
      <c r="I58" s="49" t="s">
        <v>2386</v>
      </c>
      <c r="J58" s="22">
        <v>2</v>
      </c>
      <c r="K58" s="44">
        <v>43313</v>
      </c>
      <c r="L58" s="44">
        <v>43465</v>
      </c>
      <c r="M58" s="40">
        <f t="shared" si="31"/>
        <v>21.714285714285715</v>
      </c>
      <c r="N58" s="78" t="s">
        <v>1488</v>
      </c>
      <c r="O58" s="84">
        <v>1</v>
      </c>
      <c r="P58" s="84"/>
      <c r="Q58" s="41">
        <f t="shared" si="34"/>
        <v>50</v>
      </c>
      <c r="R58" s="42">
        <f t="shared" si="35"/>
        <v>10.857142857142858</v>
      </c>
      <c r="S58" s="42">
        <f t="shared" si="36"/>
        <v>0</v>
      </c>
      <c r="T58" s="42">
        <f t="shared" si="37"/>
        <v>0</v>
      </c>
      <c r="U58" s="23" t="str">
        <f t="shared" si="48"/>
        <v>NO</v>
      </c>
      <c r="V58" s="85" t="str">
        <f t="shared" si="38"/>
        <v>CON AVANCE</v>
      </c>
      <c r="W58" s="85" t="str">
        <f t="shared" si="39"/>
        <v>CON AVANCE</v>
      </c>
      <c r="X58" s="86" t="s">
        <v>2468</v>
      </c>
      <c r="Y58" s="87" t="str">
        <f t="shared" si="43"/>
        <v>H39AF17</v>
      </c>
      <c r="Z58" s="86">
        <f t="shared" si="40"/>
        <v>1</v>
      </c>
      <c r="AA58" s="86" t="str">
        <f t="shared" si="41"/>
        <v>H39AF17 - 1</v>
      </c>
      <c r="AB58" s="135">
        <f t="shared" si="45"/>
        <v>4</v>
      </c>
      <c r="AC58" s="135">
        <f t="shared" si="46"/>
        <v>4</v>
      </c>
      <c r="AD58" s="135" t="str">
        <f t="shared" si="44"/>
        <v>H39AF17.</v>
      </c>
      <c r="AE58" s="135" t="str">
        <f t="shared" si="47"/>
        <v>H39AF17</v>
      </c>
      <c r="AF58" s="26"/>
      <c r="AG58" s="27"/>
      <c r="AH58" s="28"/>
      <c r="AI58" s="29"/>
      <c r="AJ58" s="30"/>
      <c r="AK58" s="30"/>
      <c r="AL58" s="30"/>
      <c r="AM58" s="30"/>
      <c r="AN58" s="30"/>
      <c r="AO58" s="30"/>
    </row>
    <row r="59" spans="1:41" s="83" customFormat="1" ht="168" customHeight="1" x14ac:dyDescent="0.2">
      <c r="A59" s="22">
        <v>47</v>
      </c>
      <c r="B59" s="22">
        <v>58</v>
      </c>
      <c r="C59" s="22" t="s">
        <v>2131</v>
      </c>
      <c r="D59" s="25" t="s">
        <v>24</v>
      </c>
      <c r="E59" s="53" t="s">
        <v>2387</v>
      </c>
      <c r="F59" s="43" t="s">
        <v>2388</v>
      </c>
      <c r="G59" s="43" t="s">
        <v>2389</v>
      </c>
      <c r="H59" s="43" t="s">
        <v>2390</v>
      </c>
      <c r="I59" s="49" t="s">
        <v>10</v>
      </c>
      <c r="J59" s="22">
        <v>1</v>
      </c>
      <c r="K59" s="44">
        <v>43313</v>
      </c>
      <c r="L59" s="44">
        <v>43465</v>
      </c>
      <c r="M59" s="40">
        <f t="shared" si="31"/>
        <v>21.714285714285715</v>
      </c>
      <c r="N59" s="78" t="s">
        <v>1488</v>
      </c>
      <c r="O59" s="84">
        <v>1</v>
      </c>
      <c r="P59" s="84"/>
      <c r="Q59" s="41">
        <f t="shared" si="34"/>
        <v>100</v>
      </c>
      <c r="R59" s="42">
        <f t="shared" si="35"/>
        <v>21.714285714285715</v>
      </c>
      <c r="S59" s="42">
        <f t="shared" si="36"/>
        <v>0</v>
      </c>
      <c r="T59" s="42">
        <f t="shared" si="37"/>
        <v>0</v>
      </c>
      <c r="U59" s="23" t="str">
        <f t="shared" si="48"/>
        <v>SI</v>
      </c>
      <c r="V59" s="85" t="str">
        <f t="shared" si="38"/>
        <v>CUMPLIDO</v>
      </c>
      <c r="W59" s="85" t="str">
        <f t="shared" si="39"/>
        <v>CUMPLIDO</v>
      </c>
      <c r="X59" s="86" t="s">
        <v>2468</v>
      </c>
      <c r="Y59" s="87" t="str">
        <f t="shared" si="43"/>
        <v>H40AF17</v>
      </c>
      <c r="Z59" s="86">
        <f t="shared" si="40"/>
        <v>1</v>
      </c>
      <c r="AA59" s="86" t="str">
        <f t="shared" si="41"/>
        <v>H40AF17 - 1</v>
      </c>
      <c r="AB59" s="135">
        <f t="shared" si="45"/>
        <v>5</v>
      </c>
      <c r="AC59" s="135">
        <f t="shared" si="46"/>
        <v>5</v>
      </c>
      <c r="AD59" s="135" t="str">
        <f t="shared" si="44"/>
        <v>H40AF17.</v>
      </c>
      <c r="AE59" s="135" t="str">
        <f t="shared" si="47"/>
        <v>H40AF17</v>
      </c>
      <c r="AF59" s="26"/>
      <c r="AG59" s="27"/>
      <c r="AH59" s="28"/>
      <c r="AI59" s="29"/>
      <c r="AJ59" s="30"/>
      <c r="AK59" s="30"/>
      <c r="AL59" s="30"/>
      <c r="AM59" s="30"/>
      <c r="AN59" s="30"/>
      <c r="AO59" s="30"/>
    </row>
    <row r="60" spans="1:41" s="83" customFormat="1" ht="168" customHeight="1" x14ac:dyDescent="0.2">
      <c r="A60" s="22">
        <v>48</v>
      </c>
      <c r="B60" s="22">
        <v>59</v>
      </c>
      <c r="C60" s="22" t="s">
        <v>2131</v>
      </c>
      <c r="D60" s="25" t="s">
        <v>24</v>
      </c>
      <c r="E60" s="53" t="s">
        <v>2391</v>
      </c>
      <c r="F60" s="43" t="s">
        <v>2392</v>
      </c>
      <c r="G60" s="43" t="s">
        <v>2393</v>
      </c>
      <c r="H60" s="43" t="s">
        <v>2394</v>
      </c>
      <c r="I60" s="49" t="s">
        <v>2395</v>
      </c>
      <c r="J60" s="50">
        <v>1</v>
      </c>
      <c r="K60" s="44">
        <v>43313</v>
      </c>
      <c r="L60" s="44">
        <v>43343</v>
      </c>
      <c r="M60" s="40">
        <f t="shared" si="31"/>
        <v>4.2857142857142856</v>
      </c>
      <c r="N60" s="78" t="s">
        <v>1488</v>
      </c>
      <c r="O60" s="84">
        <v>1</v>
      </c>
      <c r="P60" s="84"/>
      <c r="Q60" s="41">
        <f t="shared" si="34"/>
        <v>100</v>
      </c>
      <c r="R60" s="42">
        <f t="shared" si="35"/>
        <v>4.2857142857142856</v>
      </c>
      <c r="S60" s="42">
        <f t="shared" si="36"/>
        <v>4.2857142857142856</v>
      </c>
      <c r="T60" s="42">
        <f t="shared" si="37"/>
        <v>4.2857142857142856</v>
      </c>
      <c r="U60" s="23" t="str">
        <f t="shared" si="48"/>
        <v>SI</v>
      </c>
      <c r="V60" s="85" t="str">
        <f t="shared" si="38"/>
        <v>CUMPLIDO</v>
      </c>
      <c r="W60" s="85" t="str">
        <f t="shared" si="39"/>
        <v>CUMPLIDO</v>
      </c>
      <c r="X60" s="86" t="s">
        <v>2468</v>
      </c>
      <c r="Y60" s="87" t="str">
        <f t="shared" si="43"/>
        <v>H41AF17</v>
      </c>
      <c r="Z60" s="86">
        <f t="shared" si="40"/>
        <v>1</v>
      </c>
      <c r="AA60" s="86" t="str">
        <f t="shared" si="41"/>
        <v>H41AF17 - 1</v>
      </c>
      <c r="AB60" s="135">
        <f t="shared" si="45"/>
        <v>5</v>
      </c>
      <c r="AC60" s="135">
        <f t="shared" si="46"/>
        <v>5</v>
      </c>
      <c r="AD60" s="135" t="str">
        <f t="shared" si="44"/>
        <v>H41AF17.</v>
      </c>
      <c r="AE60" s="135" t="str">
        <f t="shared" si="47"/>
        <v>H41AF17</v>
      </c>
      <c r="AF60" s="26"/>
      <c r="AG60" s="27"/>
      <c r="AH60" s="28"/>
      <c r="AI60" s="29"/>
      <c r="AJ60" s="30"/>
      <c r="AK60" s="30"/>
      <c r="AL60" s="30"/>
      <c r="AM60" s="30"/>
      <c r="AN60" s="30"/>
      <c r="AO60" s="30"/>
    </row>
    <row r="61" spans="1:41" s="83" customFormat="1" ht="168" customHeight="1" x14ac:dyDescent="0.2">
      <c r="A61" s="22">
        <v>49</v>
      </c>
      <c r="B61" s="22">
        <v>60</v>
      </c>
      <c r="C61" s="22" t="s">
        <v>2131</v>
      </c>
      <c r="D61" s="25" t="s">
        <v>24</v>
      </c>
      <c r="E61" s="53" t="s">
        <v>2396</v>
      </c>
      <c r="F61" s="43" t="s">
        <v>2392</v>
      </c>
      <c r="G61" s="43" t="s">
        <v>2397</v>
      </c>
      <c r="H61" s="43" t="s">
        <v>2398</v>
      </c>
      <c r="I61" s="49" t="s">
        <v>2395</v>
      </c>
      <c r="J61" s="50">
        <v>1</v>
      </c>
      <c r="K61" s="44">
        <v>43313</v>
      </c>
      <c r="L61" s="44">
        <v>43343</v>
      </c>
      <c r="M61" s="40">
        <f t="shared" si="31"/>
        <v>4.2857142857142856</v>
      </c>
      <c r="N61" s="78" t="s">
        <v>1488</v>
      </c>
      <c r="O61" s="84">
        <v>1</v>
      </c>
      <c r="P61" s="84"/>
      <c r="Q61" s="41">
        <f t="shared" si="34"/>
        <v>100</v>
      </c>
      <c r="R61" s="42">
        <f t="shared" si="35"/>
        <v>4.2857142857142856</v>
      </c>
      <c r="S61" s="42">
        <f t="shared" si="36"/>
        <v>4.2857142857142856</v>
      </c>
      <c r="T61" s="42">
        <f t="shared" si="37"/>
        <v>4.2857142857142856</v>
      </c>
      <c r="U61" s="23" t="str">
        <f t="shared" si="48"/>
        <v>SI</v>
      </c>
      <c r="V61" s="85" t="str">
        <f t="shared" si="38"/>
        <v>CUMPLIDO</v>
      </c>
      <c r="W61" s="85" t="str">
        <f t="shared" si="39"/>
        <v>CUMPLIDO</v>
      </c>
      <c r="X61" s="86" t="s">
        <v>2468</v>
      </c>
      <c r="Y61" s="87" t="str">
        <f t="shared" si="43"/>
        <v>H42AF17</v>
      </c>
      <c r="Z61" s="86">
        <f t="shared" si="40"/>
        <v>1</v>
      </c>
      <c r="AA61" s="86" t="str">
        <f t="shared" si="41"/>
        <v>H42AF17 - 1</v>
      </c>
      <c r="AB61" s="135">
        <f t="shared" si="45"/>
        <v>5</v>
      </c>
      <c r="AC61" s="135">
        <f t="shared" si="46"/>
        <v>5</v>
      </c>
      <c r="AD61" s="135" t="str">
        <f t="shared" si="44"/>
        <v>H42AF17.</v>
      </c>
      <c r="AE61" s="135" t="str">
        <f t="shared" si="47"/>
        <v>H42AF17</v>
      </c>
      <c r="AF61" s="26"/>
      <c r="AG61" s="27"/>
      <c r="AH61" s="28"/>
      <c r="AI61" s="29"/>
      <c r="AJ61" s="30"/>
      <c r="AK61" s="30"/>
      <c r="AL61" s="30"/>
      <c r="AM61" s="30"/>
      <c r="AN61" s="30"/>
      <c r="AO61" s="30"/>
    </row>
    <row r="62" spans="1:41" s="83" customFormat="1" ht="168" customHeight="1" x14ac:dyDescent="0.2">
      <c r="A62" s="22">
        <v>50</v>
      </c>
      <c r="B62" s="22">
        <v>61</v>
      </c>
      <c r="C62" s="22" t="s">
        <v>2467</v>
      </c>
      <c r="D62" s="25" t="s">
        <v>24</v>
      </c>
      <c r="E62" s="53" t="s">
        <v>2399</v>
      </c>
      <c r="F62" s="43" t="s">
        <v>2400</v>
      </c>
      <c r="G62" s="43" t="s">
        <v>2401</v>
      </c>
      <c r="H62" s="43" t="s">
        <v>2402</v>
      </c>
      <c r="I62" s="49" t="s">
        <v>2403</v>
      </c>
      <c r="J62" s="22">
        <v>3</v>
      </c>
      <c r="K62" s="44">
        <v>43313</v>
      </c>
      <c r="L62" s="44">
        <v>43496</v>
      </c>
      <c r="M62" s="40">
        <f t="shared" si="31"/>
        <v>26.142857142857142</v>
      </c>
      <c r="N62" s="78" t="s">
        <v>2404</v>
      </c>
      <c r="O62" s="84"/>
      <c r="P62" s="84"/>
      <c r="Q62" s="41">
        <f t="shared" si="34"/>
        <v>0</v>
      </c>
      <c r="R62" s="42">
        <f t="shared" si="35"/>
        <v>0</v>
      </c>
      <c r="S62" s="42">
        <f t="shared" si="36"/>
        <v>0</v>
      </c>
      <c r="T62" s="42">
        <f t="shared" si="37"/>
        <v>0</v>
      </c>
      <c r="U62" s="23" t="str">
        <f t="shared" si="48"/>
        <v>NO</v>
      </c>
      <c r="V62" s="85" t="str">
        <f t="shared" si="38"/>
        <v>EN TERMINO</v>
      </c>
      <c r="W62" s="85" t="str">
        <f t="shared" si="39"/>
        <v>EN TERMINO</v>
      </c>
      <c r="X62" s="86" t="s">
        <v>2468</v>
      </c>
      <c r="Y62" s="87" t="str">
        <f t="shared" si="43"/>
        <v>H43AF17</v>
      </c>
      <c r="Z62" s="86">
        <f t="shared" si="40"/>
        <v>1</v>
      </c>
      <c r="AA62" s="86" t="str">
        <f t="shared" si="41"/>
        <v>H43AF17 - 1</v>
      </c>
      <c r="AB62" s="135">
        <f t="shared" si="45"/>
        <v>3</v>
      </c>
      <c r="AC62" s="135">
        <f t="shared" si="46"/>
        <v>3</v>
      </c>
      <c r="AD62" s="135" t="str">
        <f t="shared" si="44"/>
        <v>H43AF17.</v>
      </c>
      <c r="AE62" s="135" t="str">
        <f t="shared" si="47"/>
        <v>H43AF17</v>
      </c>
      <c r="AF62" s="26"/>
      <c r="AG62" s="27"/>
      <c r="AH62" s="28"/>
      <c r="AI62" s="29"/>
      <c r="AJ62" s="30"/>
      <c r="AK62" s="30"/>
      <c r="AL62" s="30"/>
      <c r="AM62" s="30"/>
      <c r="AN62" s="30"/>
      <c r="AO62" s="30"/>
    </row>
    <row r="63" spans="1:41" s="83" customFormat="1" ht="168" customHeight="1" x14ac:dyDescent="0.2">
      <c r="A63" s="22">
        <v>51</v>
      </c>
      <c r="B63" s="22">
        <v>62</v>
      </c>
      <c r="C63" s="22" t="s">
        <v>2465</v>
      </c>
      <c r="D63" s="25" t="s">
        <v>24</v>
      </c>
      <c r="E63" s="53" t="s">
        <v>2405</v>
      </c>
      <c r="F63" s="43" t="s">
        <v>2406</v>
      </c>
      <c r="G63" s="43" t="s">
        <v>2407</v>
      </c>
      <c r="H63" s="43" t="s">
        <v>2408</v>
      </c>
      <c r="I63" s="49" t="s">
        <v>965</v>
      </c>
      <c r="J63" s="22">
        <v>2</v>
      </c>
      <c r="K63" s="44">
        <v>43313</v>
      </c>
      <c r="L63" s="44">
        <v>43677</v>
      </c>
      <c r="M63" s="40">
        <f t="shared" si="31"/>
        <v>52</v>
      </c>
      <c r="N63" s="78" t="s">
        <v>1488</v>
      </c>
      <c r="O63" s="84">
        <v>1</v>
      </c>
      <c r="P63" s="84"/>
      <c r="Q63" s="41">
        <f t="shared" si="34"/>
        <v>50</v>
      </c>
      <c r="R63" s="42">
        <f t="shared" si="35"/>
        <v>26</v>
      </c>
      <c r="S63" s="42">
        <f t="shared" si="36"/>
        <v>0</v>
      </c>
      <c r="T63" s="42">
        <f t="shared" si="37"/>
        <v>0</v>
      </c>
      <c r="U63" s="23" t="str">
        <f t="shared" si="48"/>
        <v>NO</v>
      </c>
      <c r="V63" s="85" t="str">
        <f t="shared" si="38"/>
        <v>CON AVANCE</v>
      </c>
      <c r="W63" s="85" t="str">
        <f t="shared" si="39"/>
        <v>CON AVANCE</v>
      </c>
      <c r="X63" s="86" t="s">
        <v>2468</v>
      </c>
      <c r="Y63" s="87" t="str">
        <f t="shared" si="43"/>
        <v>H44AF17</v>
      </c>
      <c r="Z63" s="86">
        <f t="shared" si="40"/>
        <v>1</v>
      </c>
      <c r="AA63" s="86" t="str">
        <f t="shared" si="41"/>
        <v>H44AF17 - 1</v>
      </c>
      <c r="AB63" s="135">
        <f t="shared" si="45"/>
        <v>4</v>
      </c>
      <c r="AC63" s="135">
        <f t="shared" si="46"/>
        <v>4</v>
      </c>
      <c r="AD63" s="135" t="str">
        <f t="shared" si="44"/>
        <v>H44AF17.</v>
      </c>
      <c r="AE63" s="135" t="str">
        <f t="shared" si="47"/>
        <v>H44AF17</v>
      </c>
      <c r="AF63" s="26"/>
      <c r="AG63" s="27"/>
      <c r="AH63" s="28"/>
      <c r="AI63" s="29"/>
      <c r="AJ63" s="30"/>
      <c r="AK63" s="30"/>
      <c r="AL63" s="30"/>
      <c r="AM63" s="30"/>
      <c r="AN63" s="30"/>
      <c r="AO63" s="30"/>
    </row>
    <row r="64" spans="1:41" s="83" customFormat="1" ht="168" customHeight="1" x14ac:dyDescent="0.2">
      <c r="A64" s="22">
        <v>52</v>
      </c>
      <c r="B64" s="22">
        <v>63</v>
      </c>
      <c r="C64" s="22" t="s">
        <v>2131</v>
      </c>
      <c r="D64" s="25" t="s">
        <v>24</v>
      </c>
      <c r="E64" s="53" t="s">
        <v>2409</v>
      </c>
      <c r="F64" s="43" t="s">
        <v>2410</v>
      </c>
      <c r="G64" s="43" t="s">
        <v>2411</v>
      </c>
      <c r="H64" s="43" t="s">
        <v>2412</v>
      </c>
      <c r="I64" s="49" t="s">
        <v>2413</v>
      </c>
      <c r="J64" s="50">
        <v>1</v>
      </c>
      <c r="K64" s="44">
        <v>43313</v>
      </c>
      <c r="L64" s="44">
        <v>43343</v>
      </c>
      <c r="M64" s="40">
        <f t="shared" si="31"/>
        <v>4.2857142857142856</v>
      </c>
      <c r="N64" s="78" t="s">
        <v>1488</v>
      </c>
      <c r="O64" s="84">
        <v>1</v>
      </c>
      <c r="P64" s="84"/>
      <c r="Q64" s="41">
        <f t="shared" si="34"/>
        <v>100</v>
      </c>
      <c r="R64" s="42">
        <f t="shared" si="35"/>
        <v>4.2857142857142856</v>
      </c>
      <c r="S64" s="42">
        <f t="shared" si="36"/>
        <v>4.2857142857142856</v>
      </c>
      <c r="T64" s="42">
        <f t="shared" si="37"/>
        <v>4.2857142857142856</v>
      </c>
      <c r="U64" s="23" t="str">
        <f t="shared" si="48"/>
        <v>SI</v>
      </c>
      <c r="V64" s="85" t="str">
        <f t="shared" si="38"/>
        <v>CUMPLIDO</v>
      </c>
      <c r="W64" s="85" t="str">
        <f t="shared" si="39"/>
        <v>CUMPLIDO</v>
      </c>
      <c r="X64" s="86" t="s">
        <v>2468</v>
      </c>
      <c r="Y64" s="87" t="str">
        <f t="shared" si="43"/>
        <v>H45AF17</v>
      </c>
      <c r="Z64" s="86">
        <f t="shared" si="40"/>
        <v>1</v>
      </c>
      <c r="AA64" s="86" t="str">
        <f t="shared" si="41"/>
        <v>H45AF17 - 1</v>
      </c>
      <c r="AB64" s="135">
        <f t="shared" si="45"/>
        <v>5</v>
      </c>
      <c r="AC64" s="135">
        <f t="shared" si="46"/>
        <v>5</v>
      </c>
      <c r="AD64" s="135" t="str">
        <f t="shared" si="44"/>
        <v>H45AF17.</v>
      </c>
      <c r="AE64" s="135" t="str">
        <f t="shared" si="47"/>
        <v>H45AF17</v>
      </c>
      <c r="AF64" s="26"/>
      <c r="AG64" s="27"/>
      <c r="AH64" s="28"/>
      <c r="AI64" s="29"/>
      <c r="AJ64" s="30"/>
      <c r="AK64" s="30"/>
      <c r="AL64" s="30"/>
      <c r="AM64" s="30"/>
      <c r="AN64" s="30"/>
      <c r="AO64" s="30"/>
    </row>
    <row r="65" spans="1:41" s="83" customFormat="1" ht="168" customHeight="1" x14ac:dyDescent="0.2">
      <c r="A65" s="22">
        <v>53</v>
      </c>
      <c r="B65" s="22">
        <v>64</v>
      </c>
      <c r="C65" s="22" t="s">
        <v>2131</v>
      </c>
      <c r="D65" s="25" t="s">
        <v>24</v>
      </c>
      <c r="E65" s="53" t="s">
        <v>2414</v>
      </c>
      <c r="F65" s="43" t="s">
        <v>2415</v>
      </c>
      <c r="G65" s="43" t="s">
        <v>2416</v>
      </c>
      <c r="H65" s="43" t="s">
        <v>2417</v>
      </c>
      <c r="I65" s="49" t="s">
        <v>2395</v>
      </c>
      <c r="J65" s="22">
        <v>1</v>
      </c>
      <c r="K65" s="44">
        <v>43313</v>
      </c>
      <c r="L65" s="44">
        <v>43343</v>
      </c>
      <c r="M65" s="40">
        <f t="shared" si="31"/>
        <v>4.2857142857142856</v>
      </c>
      <c r="N65" s="78" t="s">
        <v>1488</v>
      </c>
      <c r="O65" s="84">
        <v>1</v>
      </c>
      <c r="P65" s="84"/>
      <c r="Q65" s="41">
        <f t="shared" si="34"/>
        <v>100</v>
      </c>
      <c r="R65" s="42">
        <f t="shared" si="35"/>
        <v>4.2857142857142856</v>
      </c>
      <c r="S65" s="42">
        <f t="shared" si="36"/>
        <v>4.2857142857142856</v>
      </c>
      <c r="T65" s="42">
        <f t="shared" si="37"/>
        <v>4.2857142857142856</v>
      </c>
      <c r="U65" s="23" t="str">
        <f t="shared" si="48"/>
        <v>SI</v>
      </c>
      <c r="V65" s="85" t="str">
        <f t="shared" si="38"/>
        <v>CUMPLIDO</v>
      </c>
      <c r="W65" s="85" t="str">
        <f t="shared" si="39"/>
        <v>CUMPLIDO</v>
      </c>
      <c r="X65" s="86" t="s">
        <v>2468</v>
      </c>
      <c r="Y65" s="87" t="str">
        <f t="shared" si="43"/>
        <v>H46AF17</v>
      </c>
      <c r="Z65" s="86">
        <f t="shared" si="40"/>
        <v>1</v>
      </c>
      <c r="AA65" s="86" t="str">
        <f t="shared" si="41"/>
        <v>H46AF17 - 1</v>
      </c>
      <c r="AB65" s="135">
        <f t="shared" si="45"/>
        <v>5</v>
      </c>
      <c r="AC65" s="135">
        <f t="shared" si="46"/>
        <v>5</v>
      </c>
      <c r="AD65" s="135" t="str">
        <f t="shared" si="44"/>
        <v>H46AF17.</v>
      </c>
      <c r="AE65" s="135" t="str">
        <f t="shared" si="47"/>
        <v>H46AF17</v>
      </c>
      <c r="AF65" s="26"/>
      <c r="AG65" s="27"/>
      <c r="AH65" s="28"/>
      <c r="AI65" s="29"/>
      <c r="AJ65" s="30"/>
      <c r="AK65" s="30"/>
      <c r="AL65" s="30"/>
      <c r="AM65" s="30"/>
      <c r="AN65" s="30"/>
      <c r="AO65" s="30"/>
    </row>
    <row r="66" spans="1:41" s="83" customFormat="1" ht="168" customHeight="1" x14ac:dyDescent="0.2">
      <c r="A66" s="22">
        <v>54</v>
      </c>
      <c r="B66" s="22">
        <v>65</v>
      </c>
      <c r="C66" s="22" t="s">
        <v>2131</v>
      </c>
      <c r="D66" s="25" t="s">
        <v>24</v>
      </c>
      <c r="E66" s="53" t="s">
        <v>2418</v>
      </c>
      <c r="F66" s="43" t="s">
        <v>2415</v>
      </c>
      <c r="G66" s="43" t="s">
        <v>2419</v>
      </c>
      <c r="H66" s="43" t="s">
        <v>2420</v>
      </c>
      <c r="I66" s="49" t="s">
        <v>2395</v>
      </c>
      <c r="J66" s="22">
        <v>1</v>
      </c>
      <c r="K66" s="44">
        <v>43313</v>
      </c>
      <c r="L66" s="44">
        <v>43343</v>
      </c>
      <c r="M66" s="40">
        <f t="shared" si="31"/>
        <v>4.2857142857142856</v>
      </c>
      <c r="N66" s="78" t="s">
        <v>1488</v>
      </c>
      <c r="O66" s="84">
        <v>1</v>
      </c>
      <c r="P66" s="84"/>
      <c r="Q66" s="41">
        <f t="shared" si="34"/>
        <v>100</v>
      </c>
      <c r="R66" s="42">
        <f t="shared" si="35"/>
        <v>4.2857142857142856</v>
      </c>
      <c r="S66" s="42">
        <f t="shared" si="36"/>
        <v>4.2857142857142856</v>
      </c>
      <c r="T66" s="42">
        <f t="shared" si="37"/>
        <v>4.2857142857142856</v>
      </c>
      <c r="U66" s="23" t="str">
        <f t="shared" si="48"/>
        <v>SI</v>
      </c>
      <c r="V66" s="85" t="str">
        <f t="shared" si="38"/>
        <v>CUMPLIDO</v>
      </c>
      <c r="W66" s="85" t="str">
        <f t="shared" si="39"/>
        <v>CUMPLIDO</v>
      </c>
      <c r="X66" s="86" t="s">
        <v>2468</v>
      </c>
      <c r="Y66" s="87" t="str">
        <f t="shared" si="43"/>
        <v>H47AF17</v>
      </c>
      <c r="Z66" s="86">
        <f t="shared" si="40"/>
        <v>1</v>
      </c>
      <c r="AA66" s="86" t="str">
        <f t="shared" si="41"/>
        <v>H47AF17 - 1</v>
      </c>
      <c r="AB66" s="135">
        <f t="shared" si="45"/>
        <v>5</v>
      </c>
      <c r="AC66" s="135">
        <f t="shared" si="46"/>
        <v>5</v>
      </c>
      <c r="AD66" s="135" t="str">
        <f t="shared" si="44"/>
        <v>H47AF17.</v>
      </c>
      <c r="AE66" s="135" t="str">
        <f t="shared" si="47"/>
        <v>H47AF17</v>
      </c>
      <c r="AF66" s="26"/>
      <c r="AG66" s="27"/>
      <c r="AH66" s="28"/>
      <c r="AI66" s="29"/>
      <c r="AJ66" s="30"/>
      <c r="AK66" s="30"/>
      <c r="AL66" s="30"/>
      <c r="AM66" s="30"/>
      <c r="AN66" s="30"/>
      <c r="AO66" s="30"/>
    </row>
    <row r="67" spans="1:41" s="83" customFormat="1" ht="204.75" customHeight="1" x14ac:dyDescent="0.2">
      <c r="A67" s="22">
        <v>55</v>
      </c>
      <c r="B67" s="22">
        <v>66</v>
      </c>
      <c r="C67" s="22" t="s">
        <v>2131</v>
      </c>
      <c r="D67" s="25" t="s">
        <v>2462</v>
      </c>
      <c r="E67" s="53" t="s">
        <v>2421</v>
      </c>
      <c r="F67" s="43" t="s">
        <v>2422</v>
      </c>
      <c r="G67" s="53" t="s">
        <v>2542</v>
      </c>
      <c r="H67" s="53" t="s">
        <v>2543</v>
      </c>
      <c r="I67" s="22" t="s">
        <v>2544</v>
      </c>
      <c r="J67" s="22">
        <v>16</v>
      </c>
      <c r="K67" s="44">
        <v>43313</v>
      </c>
      <c r="L67" s="44">
        <v>43677</v>
      </c>
      <c r="M67" s="40">
        <f t="shared" si="31"/>
        <v>52</v>
      </c>
      <c r="N67" s="78" t="s">
        <v>2655</v>
      </c>
      <c r="O67" s="84"/>
      <c r="P67" s="84"/>
      <c r="Q67" s="41">
        <f t="shared" si="34"/>
        <v>0</v>
      </c>
      <c r="R67" s="42">
        <f t="shared" si="35"/>
        <v>0</v>
      </c>
      <c r="S67" s="42">
        <f t="shared" si="36"/>
        <v>0</v>
      </c>
      <c r="T67" s="42">
        <f t="shared" si="37"/>
        <v>0</v>
      </c>
      <c r="U67" s="23" t="str">
        <f t="shared" si="48"/>
        <v>NO</v>
      </c>
      <c r="V67" s="85" t="str">
        <f t="shared" si="38"/>
        <v>EN TERMINO</v>
      </c>
      <c r="W67" s="85" t="str">
        <f t="shared" si="39"/>
        <v>EN TERMINO</v>
      </c>
      <c r="X67" s="86" t="s">
        <v>2468</v>
      </c>
      <c r="Y67" s="87" t="str">
        <f t="shared" si="43"/>
        <v>H48AF17</v>
      </c>
      <c r="Z67" s="86">
        <f t="shared" si="40"/>
        <v>1</v>
      </c>
      <c r="AA67" s="86" t="str">
        <f t="shared" si="41"/>
        <v>H48AF17 - 1</v>
      </c>
      <c r="AB67" s="135">
        <f t="shared" si="45"/>
        <v>3</v>
      </c>
      <c r="AC67" s="135">
        <f t="shared" si="46"/>
        <v>3</v>
      </c>
      <c r="AD67" s="135" t="str">
        <f t="shared" si="44"/>
        <v>H48AF17.</v>
      </c>
      <c r="AE67" s="135" t="str">
        <f t="shared" si="47"/>
        <v>H48AF17</v>
      </c>
      <c r="AF67" s="26"/>
      <c r="AG67" s="27"/>
      <c r="AH67" s="28"/>
      <c r="AI67" s="29"/>
      <c r="AJ67" s="30"/>
      <c r="AK67" s="30"/>
      <c r="AL67" s="30"/>
      <c r="AM67" s="30"/>
      <c r="AN67" s="30"/>
      <c r="AO67" s="30"/>
    </row>
    <row r="68" spans="1:41" s="83" customFormat="1" ht="173.25" customHeight="1" x14ac:dyDescent="0.2">
      <c r="A68" s="22">
        <v>56</v>
      </c>
      <c r="B68" s="22">
        <v>67</v>
      </c>
      <c r="C68" s="22" t="s">
        <v>2467</v>
      </c>
      <c r="D68" s="25" t="s">
        <v>29</v>
      </c>
      <c r="E68" s="53" t="s">
        <v>2423</v>
      </c>
      <c r="F68" s="43" t="s">
        <v>2424</v>
      </c>
      <c r="G68" s="43" t="s">
        <v>2425</v>
      </c>
      <c r="H68" s="43" t="s">
        <v>2426</v>
      </c>
      <c r="I68" s="49" t="s">
        <v>2427</v>
      </c>
      <c r="J68" s="22">
        <v>1</v>
      </c>
      <c r="K68" s="44">
        <v>43313</v>
      </c>
      <c r="L68" s="44">
        <v>43555</v>
      </c>
      <c r="M68" s="40">
        <f t="shared" si="31"/>
        <v>34.571428571428569</v>
      </c>
      <c r="N68" s="78" t="s">
        <v>1488</v>
      </c>
      <c r="O68" s="84"/>
      <c r="P68" s="84"/>
      <c r="Q68" s="41">
        <f t="shared" si="34"/>
        <v>0</v>
      </c>
      <c r="R68" s="42">
        <f t="shared" si="35"/>
        <v>0</v>
      </c>
      <c r="S68" s="42">
        <f t="shared" si="36"/>
        <v>0</v>
      </c>
      <c r="T68" s="42">
        <f t="shared" si="37"/>
        <v>0</v>
      </c>
      <c r="U68" s="23" t="str">
        <f t="shared" si="48"/>
        <v>NO</v>
      </c>
      <c r="V68" s="85" t="str">
        <f t="shared" si="38"/>
        <v>EN TERMINO</v>
      </c>
      <c r="W68" s="85" t="str">
        <f t="shared" si="39"/>
        <v>EN TERMINO</v>
      </c>
      <c r="X68" s="86" t="s">
        <v>2468</v>
      </c>
      <c r="Y68" s="87" t="str">
        <f t="shared" si="43"/>
        <v>H49AF17</v>
      </c>
      <c r="Z68" s="86">
        <f t="shared" si="40"/>
        <v>1</v>
      </c>
      <c r="AA68" s="86" t="str">
        <f t="shared" si="41"/>
        <v>H49AF17 - 1</v>
      </c>
      <c r="AB68" s="135">
        <f t="shared" si="45"/>
        <v>3</v>
      </c>
      <c r="AC68" s="135">
        <f t="shared" si="46"/>
        <v>3</v>
      </c>
      <c r="AD68" s="135" t="str">
        <f t="shared" si="44"/>
        <v>H49AF17.</v>
      </c>
      <c r="AE68" s="135" t="str">
        <f t="shared" si="47"/>
        <v>H49AF17</v>
      </c>
      <c r="AF68" s="26"/>
      <c r="AG68" s="27"/>
      <c r="AH68" s="28"/>
      <c r="AI68" s="29"/>
      <c r="AJ68" s="30"/>
      <c r="AK68" s="30"/>
      <c r="AL68" s="30"/>
      <c r="AM68" s="30"/>
      <c r="AN68" s="30"/>
      <c r="AO68" s="30"/>
    </row>
    <row r="69" spans="1:41" s="83" customFormat="1" ht="177" customHeight="1" x14ac:dyDescent="0.2">
      <c r="A69" s="22">
        <v>57</v>
      </c>
      <c r="B69" s="22">
        <v>68</v>
      </c>
      <c r="C69" s="22" t="s">
        <v>2464</v>
      </c>
      <c r="D69" s="25" t="s">
        <v>29</v>
      </c>
      <c r="E69" s="53" t="s">
        <v>2428</v>
      </c>
      <c r="F69" s="43" t="s">
        <v>2429</v>
      </c>
      <c r="G69" s="43" t="s">
        <v>2430</v>
      </c>
      <c r="H69" s="43" t="s">
        <v>2431</v>
      </c>
      <c r="I69" s="49" t="s">
        <v>2432</v>
      </c>
      <c r="J69" s="22">
        <v>1</v>
      </c>
      <c r="K69" s="44">
        <v>43322</v>
      </c>
      <c r="L69" s="44">
        <v>43465</v>
      </c>
      <c r="M69" s="40">
        <f t="shared" si="31"/>
        <v>20.428571428571427</v>
      </c>
      <c r="N69" s="78" t="s">
        <v>1488</v>
      </c>
      <c r="O69" s="84"/>
      <c r="P69" s="84"/>
      <c r="Q69" s="41">
        <f t="shared" si="34"/>
        <v>0</v>
      </c>
      <c r="R69" s="42">
        <f t="shared" si="35"/>
        <v>0</v>
      </c>
      <c r="S69" s="42">
        <f t="shared" si="36"/>
        <v>0</v>
      </c>
      <c r="T69" s="42">
        <f t="shared" si="37"/>
        <v>0</v>
      </c>
      <c r="U69" s="23" t="str">
        <f t="shared" si="48"/>
        <v>NO</v>
      </c>
      <c r="V69" s="85" t="str">
        <f t="shared" si="38"/>
        <v>EN TERMINO</v>
      </c>
      <c r="W69" s="85" t="str">
        <f t="shared" si="39"/>
        <v>EN TERMINO</v>
      </c>
      <c r="X69" s="86" t="s">
        <v>2468</v>
      </c>
      <c r="Y69" s="87" t="str">
        <f t="shared" si="43"/>
        <v>H50AF17</v>
      </c>
      <c r="Z69" s="86">
        <f t="shared" si="40"/>
        <v>1</v>
      </c>
      <c r="AA69" s="86" t="str">
        <f t="shared" si="41"/>
        <v>H50AF17 - 1</v>
      </c>
      <c r="AB69" s="135">
        <f t="shared" si="45"/>
        <v>3</v>
      </c>
      <c r="AC69" s="135">
        <f t="shared" si="46"/>
        <v>3</v>
      </c>
      <c r="AD69" s="135" t="str">
        <f t="shared" si="44"/>
        <v>H50AF17.</v>
      </c>
      <c r="AE69" s="135" t="str">
        <f t="shared" si="47"/>
        <v>H50AF17</v>
      </c>
      <c r="AF69" s="26"/>
      <c r="AG69" s="27"/>
      <c r="AH69" s="28"/>
      <c r="AI69" s="29"/>
      <c r="AJ69" s="30"/>
      <c r="AK69" s="30"/>
      <c r="AL69" s="30"/>
      <c r="AM69" s="30"/>
      <c r="AN69" s="30"/>
      <c r="AO69" s="30"/>
    </row>
    <row r="70" spans="1:41" s="83" customFormat="1" ht="168" customHeight="1" x14ac:dyDescent="0.2">
      <c r="A70" s="22">
        <v>58</v>
      </c>
      <c r="B70" s="22">
        <v>69</v>
      </c>
      <c r="C70" s="22" t="s">
        <v>2130</v>
      </c>
      <c r="D70" s="25" t="s">
        <v>24</v>
      </c>
      <c r="E70" s="53" t="s">
        <v>2433</v>
      </c>
      <c r="F70" s="43" t="s">
        <v>2434</v>
      </c>
      <c r="G70" s="53" t="s">
        <v>2435</v>
      </c>
      <c r="H70" s="53" t="s">
        <v>2436</v>
      </c>
      <c r="I70" s="22" t="s">
        <v>2437</v>
      </c>
      <c r="J70" s="22">
        <v>1</v>
      </c>
      <c r="K70" s="44">
        <v>43313</v>
      </c>
      <c r="L70" s="44">
        <v>43555</v>
      </c>
      <c r="M70" s="40">
        <f t="shared" si="31"/>
        <v>34.571428571428569</v>
      </c>
      <c r="N70" s="78" t="s">
        <v>1488</v>
      </c>
      <c r="O70" s="84"/>
      <c r="P70" s="84"/>
      <c r="Q70" s="41">
        <f t="shared" si="34"/>
        <v>0</v>
      </c>
      <c r="R70" s="42">
        <f t="shared" si="35"/>
        <v>0</v>
      </c>
      <c r="S70" s="42">
        <f t="shared" si="36"/>
        <v>0</v>
      </c>
      <c r="T70" s="42">
        <f t="shared" si="37"/>
        <v>0</v>
      </c>
      <c r="U70" s="23" t="str">
        <f t="shared" si="48"/>
        <v>NO</v>
      </c>
      <c r="V70" s="85" t="str">
        <f t="shared" si="38"/>
        <v>EN TERMINO</v>
      </c>
      <c r="W70" s="85" t="str">
        <f t="shared" si="39"/>
        <v>EN TERMINO</v>
      </c>
      <c r="X70" s="86" t="s">
        <v>2468</v>
      </c>
      <c r="Y70" s="87" t="str">
        <f t="shared" si="43"/>
        <v>H51AF17</v>
      </c>
      <c r="Z70" s="86">
        <f t="shared" si="40"/>
        <v>1</v>
      </c>
      <c r="AA70" s="86" t="str">
        <f t="shared" si="41"/>
        <v>H51AF17 - 1</v>
      </c>
      <c r="AB70" s="135">
        <f t="shared" si="45"/>
        <v>3</v>
      </c>
      <c r="AC70" s="135">
        <f t="shared" si="46"/>
        <v>3</v>
      </c>
      <c r="AD70" s="135" t="str">
        <f t="shared" si="44"/>
        <v>H51AF17.</v>
      </c>
      <c r="AE70" s="135" t="str">
        <f t="shared" si="47"/>
        <v>H51AF17</v>
      </c>
      <c r="AF70" s="26"/>
      <c r="AG70" s="27"/>
      <c r="AH70" s="28"/>
      <c r="AI70" s="29"/>
      <c r="AJ70" s="30"/>
      <c r="AK70" s="30"/>
      <c r="AL70" s="30"/>
      <c r="AM70" s="30"/>
      <c r="AN70" s="30"/>
      <c r="AO70" s="30"/>
    </row>
    <row r="71" spans="1:41" s="83" customFormat="1" ht="168" customHeight="1" x14ac:dyDescent="0.2">
      <c r="A71" s="22">
        <v>59</v>
      </c>
      <c r="B71" s="22">
        <v>70</v>
      </c>
      <c r="C71" s="22" t="s">
        <v>2131</v>
      </c>
      <c r="D71" s="25" t="s">
        <v>24</v>
      </c>
      <c r="E71" s="53" t="s">
        <v>2438</v>
      </c>
      <c r="F71" s="43" t="s">
        <v>2439</v>
      </c>
      <c r="G71" s="43" t="s">
        <v>2440</v>
      </c>
      <c r="H71" s="43" t="s">
        <v>2436</v>
      </c>
      <c r="I71" s="49" t="s">
        <v>2437</v>
      </c>
      <c r="J71" s="22">
        <v>1</v>
      </c>
      <c r="K71" s="44">
        <v>43313</v>
      </c>
      <c r="L71" s="44">
        <v>43555</v>
      </c>
      <c r="M71" s="40">
        <f t="shared" si="31"/>
        <v>34.571428571428569</v>
      </c>
      <c r="N71" s="78" t="s">
        <v>1488</v>
      </c>
      <c r="O71" s="84"/>
      <c r="P71" s="84"/>
      <c r="Q71" s="41">
        <f t="shared" si="34"/>
        <v>0</v>
      </c>
      <c r="R71" s="42">
        <f t="shared" si="35"/>
        <v>0</v>
      </c>
      <c r="S71" s="42">
        <f t="shared" si="36"/>
        <v>0</v>
      </c>
      <c r="T71" s="42">
        <f t="shared" si="37"/>
        <v>0</v>
      </c>
      <c r="U71" s="23" t="str">
        <f t="shared" si="48"/>
        <v>NO</v>
      </c>
      <c r="V71" s="85" t="str">
        <f t="shared" si="38"/>
        <v>EN TERMINO</v>
      </c>
      <c r="W71" s="85" t="str">
        <f t="shared" si="39"/>
        <v>EN TERMINO</v>
      </c>
      <c r="X71" s="86" t="s">
        <v>2468</v>
      </c>
      <c r="Y71" s="87" t="str">
        <f t="shared" si="43"/>
        <v>H52AF17</v>
      </c>
      <c r="Z71" s="86">
        <f t="shared" si="40"/>
        <v>1</v>
      </c>
      <c r="AA71" s="86" t="str">
        <f t="shared" si="41"/>
        <v>H52AF17 - 1</v>
      </c>
      <c r="AB71" s="135">
        <f t="shared" si="45"/>
        <v>3</v>
      </c>
      <c r="AC71" s="135">
        <f t="shared" si="46"/>
        <v>3</v>
      </c>
      <c r="AD71" s="135" t="str">
        <f t="shared" si="44"/>
        <v>H52AF17.</v>
      </c>
      <c r="AE71" s="135" t="str">
        <f t="shared" si="47"/>
        <v>H52AF17</v>
      </c>
      <c r="AF71" s="26"/>
      <c r="AG71" s="27"/>
      <c r="AH71" s="28"/>
      <c r="AI71" s="29"/>
      <c r="AJ71" s="30"/>
      <c r="AK71" s="30"/>
      <c r="AL71" s="30"/>
      <c r="AM71" s="30"/>
      <c r="AN71" s="30"/>
      <c r="AO71" s="30"/>
    </row>
    <row r="72" spans="1:41" s="83" customFormat="1" ht="168" customHeight="1" x14ac:dyDescent="0.2">
      <c r="A72" s="22">
        <v>60</v>
      </c>
      <c r="B72" s="22">
        <v>71</v>
      </c>
      <c r="C72" s="22" t="s">
        <v>2130</v>
      </c>
      <c r="D72" s="25" t="s">
        <v>486</v>
      </c>
      <c r="E72" s="53" t="s">
        <v>2441</v>
      </c>
      <c r="F72" s="43" t="s">
        <v>2442</v>
      </c>
      <c r="G72" s="43" t="s">
        <v>2443</v>
      </c>
      <c r="H72" s="43" t="s">
        <v>2444</v>
      </c>
      <c r="I72" s="49" t="s">
        <v>61</v>
      </c>
      <c r="J72" s="22">
        <v>4</v>
      </c>
      <c r="K72" s="44">
        <v>43313</v>
      </c>
      <c r="L72" s="44">
        <v>43677</v>
      </c>
      <c r="M72" s="40">
        <f t="shared" si="31"/>
        <v>52</v>
      </c>
      <c r="N72" s="78" t="s">
        <v>1488</v>
      </c>
      <c r="O72" s="84"/>
      <c r="P72" s="84"/>
      <c r="Q72" s="41">
        <f t="shared" si="34"/>
        <v>0</v>
      </c>
      <c r="R72" s="42">
        <f t="shared" si="35"/>
        <v>0</v>
      </c>
      <c r="S72" s="42">
        <f t="shared" si="36"/>
        <v>0</v>
      </c>
      <c r="T72" s="42">
        <f t="shared" si="37"/>
        <v>0</v>
      </c>
      <c r="U72" s="23" t="str">
        <f t="shared" si="48"/>
        <v>NO</v>
      </c>
      <c r="V72" s="85" t="str">
        <f t="shared" si="38"/>
        <v>EN TERMINO</v>
      </c>
      <c r="W72" s="85" t="str">
        <f t="shared" si="39"/>
        <v>EN TERMINO</v>
      </c>
      <c r="X72" s="86" t="s">
        <v>2468</v>
      </c>
      <c r="Y72" s="87" t="str">
        <f t="shared" si="43"/>
        <v>H53AF17</v>
      </c>
      <c r="Z72" s="86">
        <f t="shared" si="40"/>
        <v>1</v>
      </c>
      <c r="AA72" s="86" t="str">
        <f t="shared" si="41"/>
        <v>H53AF17 - 1</v>
      </c>
      <c r="AB72" s="135">
        <f t="shared" si="45"/>
        <v>3</v>
      </c>
      <c r="AC72" s="135">
        <f t="shared" si="46"/>
        <v>3</v>
      </c>
      <c r="AD72" s="135" t="str">
        <f t="shared" si="44"/>
        <v>H53AF17.</v>
      </c>
      <c r="AE72" s="135" t="str">
        <f t="shared" si="47"/>
        <v>H53AF17</v>
      </c>
      <c r="AF72" s="26"/>
      <c r="AG72" s="27"/>
      <c r="AH72" s="28"/>
      <c r="AI72" s="29"/>
      <c r="AJ72" s="30"/>
      <c r="AK72" s="30"/>
      <c r="AL72" s="30"/>
      <c r="AM72" s="30"/>
      <c r="AN72" s="30"/>
      <c r="AO72" s="30"/>
    </row>
    <row r="73" spans="1:41" s="83" customFormat="1" ht="168" customHeight="1" x14ac:dyDescent="0.2">
      <c r="A73" s="22">
        <v>61</v>
      </c>
      <c r="B73" s="22">
        <v>72</v>
      </c>
      <c r="C73" s="22" t="s">
        <v>2130</v>
      </c>
      <c r="D73" s="25" t="s">
        <v>486</v>
      </c>
      <c r="E73" s="53" t="s">
        <v>2445</v>
      </c>
      <c r="F73" s="43" t="s">
        <v>2446</v>
      </c>
      <c r="G73" s="43" t="s">
        <v>2443</v>
      </c>
      <c r="H73" s="43" t="s">
        <v>2444</v>
      </c>
      <c r="I73" s="49" t="s">
        <v>61</v>
      </c>
      <c r="J73" s="22">
        <v>4</v>
      </c>
      <c r="K73" s="44">
        <v>43313</v>
      </c>
      <c r="L73" s="44">
        <v>43677</v>
      </c>
      <c r="M73" s="40">
        <f t="shared" si="31"/>
        <v>52</v>
      </c>
      <c r="N73" s="78" t="s">
        <v>1488</v>
      </c>
      <c r="O73" s="84"/>
      <c r="P73" s="84"/>
      <c r="Q73" s="41">
        <f t="shared" si="34"/>
        <v>0</v>
      </c>
      <c r="R73" s="42">
        <f t="shared" si="35"/>
        <v>0</v>
      </c>
      <c r="S73" s="42">
        <f t="shared" si="36"/>
        <v>0</v>
      </c>
      <c r="T73" s="42">
        <f t="shared" si="37"/>
        <v>0</v>
      </c>
      <c r="U73" s="23" t="str">
        <f t="shared" si="48"/>
        <v>NO</v>
      </c>
      <c r="V73" s="85" t="str">
        <f t="shared" si="38"/>
        <v>EN TERMINO</v>
      </c>
      <c r="W73" s="85" t="str">
        <f t="shared" si="39"/>
        <v>EN TERMINO</v>
      </c>
      <c r="X73" s="86" t="s">
        <v>2468</v>
      </c>
      <c r="Y73" s="87" t="str">
        <f t="shared" si="43"/>
        <v>H54AF17</v>
      </c>
      <c r="Z73" s="86">
        <f t="shared" si="40"/>
        <v>1</v>
      </c>
      <c r="AA73" s="86" t="str">
        <f t="shared" si="41"/>
        <v>H54AF17 - 1</v>
      </c>
      <c r="AB73" s="135">
        <f t="shared" si="45"/>
        <v>3</v>
      </c>
      <c r="AC73" s="135">
        <f t="shared" si="46"/>
        <v>3</v>
      </c>
      <c r="AD73" s="135" t="str">
        <f t="shared" si="44"/>
        <v>H54AF17.</v>
      </c>
      <c r="AE73" s="135" t="str">
        <f t="shared" si="47"/>
        <v>H54AF17</v>
      </c>
      <c r="AF73" s="26"/>
      <c r="AG73" s="27"/>
      <c r="AH73" s="28"/>
      <c r="AI73" s="29"/>
      <c r="AJ73" s="30"/>
      <c r="AK73" s="30"/>
      <c r="AL73" s="30"/>
      <c r="AM73" s="30"/>
      <c r="AN73" s="30"/>
      <c r="AO73" s="30"/>
    </row>
    <row r="74" spans="1:41" s="83" customFormat="1" ht="177" customHeight="1" x14ac:dyDescent="0.2">
      <c r="A74" s="22">
        <v>62</v>
      </c>
      <c r="B74" s="22">
        <v>73</v>
      </c>
      <c r="C74" s="22" t="s">
        <v>2464</v>
      </c>
      <c r="D74" s="25" t="s">
        <v>2463</v>
      </c>
      <c r="E74" s="53" t="s">
        <v>2447</v>
      </c>
      <c r="F74" s="43" t="s">
        <v>2448</v>
      </c>
      <c r="G74" s="43" t="s">
        <v>2449</v>
      </c>
      <c r="H74" s="43" t="s">
        <v>2450</v>
      </c>
      <c r="I74" s="49" t="s">
        <v>2451</v>
      </c>
      <c r="J74" s="22">
        <v>1</v>
      </c>
      <c r="K74" s="44">
        <v>43313</v>
      </c>
      <c r="L74" s="44">
        <v>43404</v>
      </c>
      <c r="M74" s="40">
        <f t="shared" si="31"/>
        <v>13</v>
      </c>
      <c r="N74" s="78" t="s">
        <v>1488</v>
      </c>
      <c r="O74" s="84"/>
      <c r="P74" s="84"/>
      <c r="Q74" s="41">
        <f t="shared" si="34"/>
        <v>0</v>
      </c>
      <c r="R74" s="42">
        <f t="shared" si="35"/>
        <v>0</v>
      </c>
      <c r="S74" s="42">
        <f t="shared" si="36"/>
        <v>0</v>
      </c>
      <c r="T74" s="42">
        <f t="shared" si="37"/>
        <v>0</v>
      </c>
      <c r="U74" s="23" t="str">
        <f t="shared" si="48"/>
        <v>NO</v>
      </c>
      <c r="V74" s="85" t="str">
        <f t="shared" si="38"/>
        <v>EN TERMINO</v>
      </c>
      <c r="W74" s="85" t="str">
        <f t="shared" si="39"/>
        <v>EN TERMINO</v>
      </c>
      <c r="X74" s="86" t="s">
        <v>2468</v>
      </c>
      <c r="Y74" s="87" t="str">
        <f t="shared" si="43"/>
        <v>H55AF17</v>
      </c>
      <c r="Z74" s="86">
        <f t="shared" si="40"/>
        <v>1</v>
      </c>
      <c r="AA74" s="86" t="str">
        <f t="shared" si="41"/>
        <v>H55AF17 - 1</v>
      </c>
      <c r="AB74" s="135">
        <f t="shared" si="45"/>
        <v>3</v>
      </c>
      <c r="AC74" s="135">
        <f t="shared" si="46"/>
        <v>3</v>
      </c>
      <c r="AD74" s="135" t="str">
        <f t="shared" si="44"/>
        <v>H55AF17.</v>
      </c>
      <c r="AE74" s="135" t="str">
        <f t="shared" si="47"/>
        <v>H55AF17</v>
      </c>
      <c r="AF74" s="26"/>
      <c r="AG74" s="27"/>
      <c r="AH74" s="28"/>
      <c r="AI74" s="29"/>
      <c r="AJ74" s="30"/>
      <c r="AK74" s="30"/>
      <c r="AL74" s="30"/>
      <c r="AM74" s="30"/>
      <c r="AN74" s="30"/>
      <c r="AO74" s="30"/>
    </row>
    <row r="75" spans="1:41" s="83" customFormat="1" ht="168" customHeight="1" x14ac:dyDescent="0.2">
      <c r="A75" s="22">
        <v>63</v>
      </c>
      <c r="B75" s="22">
        <v>74</v>
      </c>
      <c r="C75" s="22" t="s">
        <v>2464</v>
      </c>
      <c r="D75" s="25" t="s">
        <v>511</v>
      </c>
      <c r="E75" s="53" t="s">
        <v>2573</v>
      </c>
      <c r="F75" s="43" t="s">
        <v>2452</v>
      </c>
      <c r="G75" s="43" t="s">
        <v>2453</v>
      </c>
      <c r="H75" s="43" t="s">
        <v>2454</v>
      </c>
      <c r="I75" s="49" t="s">
        <v>965</v>
      </c>
      <c r="J75" s="50">
        <v>2</v>
      </c>
      <c r="K75" s="44">
        <v>43313</v>
      </c>
      <c r="L75" s="44">
        <v>43646</v>
      </c>
      <c r="M75" s="40">
        <f t="shared" si="31"/>
        <v>47.571428571428569</v>
      </c>
      <c r="N75" s="78" t="s">
        <v>21</v>
      </c>
      <c r="O75" s="84"/>
      <c r="P75" s="84"/>
      <c r="Q75" s="41">
        <f t="shared" si="34"/>
        <v>0</v>
      </c>
      <c r="R75" s="42">
        <f t="shared" si="35"/>
        <v>0</v>
      </c>
      <c r="S75" s="42">
        <f t="shared" si="36"/>
        <v>0</v>
      </c>
      <c r="T75" s="42">
        <f t="shared" si="37"/>
        <v>0</v>
      </c>
      <c r="U75" s="23" t="str">
        <f t="shared" si="48"/>
        <v>NO</v>
      </c>
      <c r="V75" s="85" t="str">
        <f t="shared" si="38"/>
        <v>EN TERMINO</v>
      </c>
      <c r="W75" s="85" t="str">
        <f t="shared" si="39"/>
        <v>EN TERMINO</v>
      </c>
      <c r="X75" s="86" t="s">
        <v>2468</v>
      </c>
      <c r="Y75" s="87" t="str">
        <f t="shared" si="43"/>
        <v>H56AF17</v>
      </c>
      <c r="Z75" s="86">
        <f t="shared" si="40"/>
        <v>1</v>
      </c>
      <c r="AA75" s="86" t="str">
        <f t="shared" si="41"/>
        <v>H56AF17 - 1</v>
      </c>
      <c r="AB75" s="135">
        <f t="shared" si="45"/>
        <v>3</v>
      </c>
      <c r="AC75" s="135">
        <f t="shared" si="46"/>
        <v>3</v>
      </c>
      <c r="AD75" s="135" t="str">
        <f t="shared" si="44"/>
        <v>H56AF17.</v>
      </c>
      <c r="AE75" s="135" t="str">
        <f t="shared" si="47"/>
        <v>H56AF17</v>
      </c>
      <c r="AF75" s="26"/>
      <c r="AG75" s="27"/>
      <c r="AH75" s="28"/>
      <c r="AI75" s="29"/>
      <c r="AJ75" s="30"/>
      <c r="AK75" s="30"/>
      <c r="AL75" s="30"/>
      <c r="AM75" s="30"/>
      <c r="AN75" s="30"/>
      <c r="AO75" s="30"/>
    </row>
    <row r="76" spans="1:41" s="83" customFormat="1" ht="168" customHeight="1" x14ac:dyDescent="0.2">
      <c r="A76" s="22">
        <v>64</v>
      </c>
      <c r="B76" s="22">
        <v>75</v>
      </c>
      <c r="C76" s="22" t="s">
        <v>2464</v>
      </c>
      <c r="D76" s="25" t="s">
        <v>511</v>
      </c>
      <c r="E76" s="53" t="s">
        <v>2455</v>
      </c>
      <c r="F76" s="43" t="s">
        <v>2456</v>
      </c>
      <c r="G76" s="43" t="s">
        <v>2453</v>
      </c>
      <c r="H76" s="43" t="s">
        <v>2454</v>
      </c>
      <c r="I76" s="49" t="s">
        <v>965</v>
      </c>
      <c r="J76" s="50">
        <v>2</v>
      </c>
      <c r="K76" s="44">
        <v>43313</v>
      </c>
      <c r="L76" s="44">
        <v>43646</v>
      </c>
      <c r="M76" s="40">
        <f t="shared" si="31"/>
        <v>47.571428571428569</v>
      </c>
      <c r="N76" s="78" t="s">
        <v>21</v>
      </c>
      <c r="O76" s="84"/>
      <c r="P76" s="84"/>
      <c r="Q76" s="41">
        <f t="shared" si="34"/>
        <v>0</v>
      </c>
      <c r="R76" s="42">
        <f t="shared" si="35"/>
        <v>0</v>
      </c>
      <c r="S76" s="42">
        <f t="shared" si="36"/>
        <v>0</v>
      </c>
      <c r="T76" s="42">
        <f t="shared" si="37"/>
        <v>0</v>
      </c>
      <c r="U76" s="23" t="str">
        <f t="shared" si="48"/>
        <v>NO</v>
      </c>
      <c r="V76" s="85" t="str">
        <f t="shared" si="38"/>
        <v>EN TERMINO</v>
      </c>
      <c r="W76" s="85" t="str">
        <f t="shared" si="39"/>
        <v>EN TERMINO</v>
      </c>
      <c r="X76" s="86" t="s">
        <v>2468</v>
      </c>
      <c r="Y76" s="87" t="str">
        <f t="shared" si="43"/>
        <v>H57AF17</v>
      </c>
      <c r="Z76" s="86">
        <f t="shared" si="40"/>
        <v>1</v>
      </c>
      <c r="AA76" s="86" t="str">
        <f t="shared" si="41"/>
        <v>H57AF17 - 1</v>
      </c>
      <c r="AB76" s="135">
        <f t="shared" si="45"/>
        <v>3</v>
      </c>
      <c r="AC76" s="135">
        <f t="shared" si="46"/>
        <v>3</v>
      </c>
      <c r="AD76" s="135" t="str">
        <f t="shared" si="44"/>
        <v>H57AF17.</v>
      </c>
      <c r="AE76" s="135" t="str">
        <f t="shared" si="47"/>
        <v>H57AF17</v>
      </c>
      <c r="AF76" s="26"/>
      <c r="AG76" s="27"/>
      <c r="AH76" s="28"/>
      <c r="AI76" s="29"/>
      <c r="AJ76" s="30"/>
      <c r="AK76" s="30"/>
      <c r="AL76" s="30"/>
      <c r="AM76" s="30"/>
      <c r="AN76" s="30"/>
      <c r="AO76" s="30"/>
    </row>
    <row r="77" spans="1:41" s="83" customFormat="1" ht="189.75" customHeight="1" x14ac:dyDescent="0.2">
      <c r="A77" s="22">
        <v>65</v>
      </c>
      <c r="B77" s="22">
        <v>76</v>
      </c>
      <c r="C77" s="22" t="s">
        <v>2465</v>
      </c>
      <c r="D77" s="25" t="s">
        <v>24</v>
      </c>
      <c r="E77" s="53" t="s">
        <v>2457</v>
      </c>
      <c r="F77" s="43" t="s">
        <v>2458</v>
      </c>
      <c r="G77" s="43" t="s">
        <v>2459</v>
      </c>
      <c r="H77" s="43" t="s">
        <v>2460</v>
      </c>
      <c r="I77" s="49" t="s">
        <v>27</v>
      </c>
      <c r="J77" s="22">
        <v>4</v>
      </c>
      <c r="K77" s="44">
        <v>43313</v>
      </c>
      <c r="L77" s="44">
        <v>43677</v>
      </c>
      <c r="M77" s="40">
        <f t="shared" si="31"/>
        <v>52</v>
      </c>
      <c r="N77" s="78" t="s">
        <v>28</v>
      </c>
      <c r="O77" s="84"/>
      <c r="P77" s="84"/>
      <c r="Q77" s="41">
        <f t="shared" si="34"/>
        <v>0</v>
      </c>
      <c r="R77" s="42">
        <f t="shared" si="35"/>
        <v>0</v>
      </c>
      <c r="S77" s="42">
        <f t="shared" si="36"/>
        <v>0</v>
      </c>
      <c r="T77" s="42">
        <f t="shared" si="37"/>
        <v>0</v>
      </c>
      <c r="U77" s="23" t="str">
        <f t="shared" si="48"/>
        <v>NO</v>
      </c>
      <c r="V77" s="85" t="str">
        <f t="shared" si="38"/>
        <v>EN TERMINO</v>
      </c>
      <c r="W77" s="85" t="str">
        <f t="shared" si="39"/>
        <v>EN TERMINO</v>
      </c>
      <c r="X77" s="86" t="s">
        <v>2468</v>
      </c>
      <c r="Y77" s="87" t="str">
        <f t="shared" si="43"/>
        <v>H58AF17</v>
      </c>
      <c r="Z77" s="86">
        <f t="shared" si="40"/>
        <v>1</v>
      </c>
      <c r="AA77" s="86" t="str">
        <f t="shared" si="41"/>
        <v>H58AF17 - 1</v>
      </c>
      <c r="AB77" s="135">
        <f t="shared" si="45"/>
        <v>3</v>
      </c>
      <c r="AC77" s="135">
        <f t="shared" si="46"/>
        <v>3</v>
      </c>
      <c r="AD77" s="135" t="str">
        <f t="shared" si="44"/>
        <v>H58AF17.</v>
      </c>
      <c r="AE77" s="135" t="str">
        <f t="shared" si="47"/>
        <v>H58AF17</v>
      </c>
      <c r="AF77" s="26"/>
      <c r="AG77" s="27"/>
      <c r="AH77" s="28"/>
      <c r="AI77" s="29"/>
      <c r="AJ77" s="30"/>
      <c r="AK77" s="30"/>
      <c r="AL77" s="30"/>
      <c r="AM77" s="30"/>
      <c r="AN77" s="30"/>
      <c r="AO77" s="30"/>
    </row>
    <row r="78" spans="1:41" s="11" customFormat="1" ht="359.25" customHeight="1" x14ac:dyDescent="0.2">
      <c r="A78" s="22">
        <v>66</v>
      </c>
      <c r="B78" s="22">
        <v>77</v>
      </c>
      <c r="C78" s="22" t="s">
        <v>2130</v>
      </c>
      <c r="D78" s="78" t="s">
        <v>135</v>
      </c>
      <c r="E78" s="79" t="s">
        <v>2168</v>
      </c>
      <c r="F78" s="79" t="s">
        <v>2113</v>
      </c>
      <c r="G78" s="79" t="s">
        <v>2169</v>
      </c>
      <c r="H78" s="79" t="s">
        <v>2175</v>
      </c>
      <c r="I78" s="78" t="s">
        <v>27</v>
      </c>
      <c r="J78" s="78">
        <v>4</v>
      </c>
      <c r="K78" s="44">
        <v>43122</v>
      </c>
      <c r="L78" s="44">
        <v>43485</v>
      </c>
      <c r="M78" s="40">
        <f t="shared" ref="M78:M96" si="49">(+L78-K78)/7</f>
        <v>51.857142857142854</v>
      </c>
      <c r="N78" s="78" t="s">
        <v>2155</v>
      </c>
      <c r="O78" s="78">
        <v>1</v>
      </c>
      <c r="P78" s="78"/>
      <c r="Q78" s="41">
        <f>IF(O78/J78&gt;1,100,+O78/J78*100)</f>
        <v>25</v>
      </c>
      <c r="R78" s="42">
        <f>+M78*Q78/100</f>
        <v>12.964285714285714</v>
      </c>
      <c r="S78" s="42">
        <f>IF(L78&lt;=$AG$1,R78,0)</f>
        <v>0</v>
      </c>
      <c r="T78" s="42">
        <f>IF($AG$1&gt;=L78,M78,0)</f>
        <v>0</v>
      </c>
      <c r="U78" s="23" t="str">
        <f>IF(W78="CUMPLIDO","SI","NO")</f>
        <v>NO</v>
      </c>
      <c r="V78" s="85" t="str">
        <f>IF(Q78=100,"CUMPLIDO",IF(L78-$AG$1&lt;0,"VENCIDO",IF(L78-$AG$1&lt;=30,"PRÓXIMO A VENCER",IF(Q78&gt;0,"CON AVANCE","EN TERMINO"))))</f>
        <v>CON AVANCE</v>
      </c>
      <c r="W78" s="85" t="str">
        <f t="shared" ref="W78:W141" si="50">IF(A78&lt;&gt;"",IF(AC78=1,"VENCIDO",IF(AC78=2,"PRÓXIMO A VENCER",IF(AC78=3,"EN TERMINO",IF(AC78=4,"CON AVANCE",IF(AC78=5,"CUMPLIDO",))))),"")</f>
        <v>CON AVANCE</v>
      </c>
      <c r="X78" s="86" t="s">
        <v>2111</v>
      </c>
      <c r="Y78" s="87" t="s">
        <v>2114</v>
      </c>
      <c r="Z78" s="86">
        <f>IF(A78&lt;&gt;"",1,Z1+1)</f>
        <v>1</v>
      </c>
      <c r="AA78" s="86" t="str">
        <f>CONCATENATE(Y78," - ",Z78)</f>
        <v>H1AC17 - 1</v>
      </c>
      <c r="AB78" s="135">
        <f>IF(V78="VENCIDO",1,IF(V78="PRÓXIMO A VENCER",2,IF(V78="EN TERMINO",3,IF(V78="CON AVANCE",4,IF(V78="CUMPLIDO",5,)))))</f>
        <v>4</v>
      </c>
      <c r="AC78" s="135">
        <f>IF(Z79=Z78+1,MIN(AB78,AC79),AB78)</f>
        <v>4</v>
      </c>
      <c r="AD78" s="135" t="str">
        <f>IF(A78&lt;&gt;"",MID(E78,1,FIND(" ",E78,1)-1),AD1)</f>
        <v>H1AC17.</v>
      </c>
      <c r="AE78" s="135" t="str">
        <f t="shared" ref="AE78:AE144" si="51">IFERROR(MID(AD78,1,FIND(".",AD78,1)-1),AD78)</f>
        <v>H1AC17</v>
      </c>
      <c r="AF78" s="26"/>
      <c r="AG78" s="27"/>
      <c r="AH78" s="28"/>
      <c r="AI78" s="29"/>
      <c r="AJ78" s="30"/>
      <c r="AK78" s="30"/>
      <c r="AL78" s="30"/>
      <c r="AM78" s="30"/>
      <c r="AN78" s="30"/>
      <c r="AO78" s="30"/>
    </row>
    <row r="79" spans="1:41" s="11" customFormat="1" ht="146.25" customHeight="1" x14ac:dyDescent="0.2">
      <c r="A79" s="22">
        <v>67</v>
      </c>
      <c r="B79" s="22">
        <v>78</v>
      </c>
      <c r="C79" s="22" t="s">
        <v>2130</v>
      </c>
      <c r="D79" s="78" t="s">
        <v>135</v>
      </c>
      <c r="E79" s="79" t="s">
        <v>2128</v>
      </c>
      <c r="F79" s="79" t="s">
        <v>2129</v>
      </c>
      <c r="G79" s="79" t="s">
        <v>2170</v>
      </c>
      <c r="H79" s="79" t="s">
        <v>2176</v>
      </c>
      <c r="I79" s="78" t="s">
        <v>27</v>
      </c>
      <c r="J79" s="78">
        <v>4</v>
      </c>
      <c r="K79" s="44">
        <v>43122</v>
      </c>
      <c r="L79" s="44">
        <v>43485</v>
      </c>
      <c r="M79" s="40">
        <f t="shared" si="49"/>
        <v>51.857142857142854</v>
      </c>
      <c r="N79" s="78" t="s">
        <v>1046</v>
      </c>
      <c r="O79" s="78">
        <v>4</v>
      </c>
      <c r="P79" s="78" t="s">
        <v>2639</v>
      </c>
      <c r="Q79" s="41">
        <f>IF(O79/J79&gt;1,100,+O79/J79*100)</f>
        <v>100</v>
      </c>
      <c r="R79" s="42">
        <f>+M79*Q79/100</f>
        <v>51.857142857142854</v>
      </c>
      <c r="S79" s="42">
        <f>IF(L79&lt;=$AG$1,R79,0)</f>
        <v>0</v>
      </c>
      <c r="T79" s="42">
        <f>IF($AG$1&gt;=L79,M79,0)</f>
        <v>0</v>
      </c>
      <c r="U79" s="23" t="str">
        <f>IF(W79="CUMPLIDO","SI","NO")</f>
        <v>SI</v>
      </c>
      <c r="V79" s="85" t="str">
        <f t="shared" ref="V79:V95" si="52">IF(Q79=100,"CUMPLIDO",IF(L79-$AG$1&lt;0,"VENCIDO",IF(L79-$AG$1&lt;=30,"PRÓXIMO A VENCER",IF(Q79&gt;0,"CON AVANCE","EN TERMINO"))))</f>
        <v>CUMPLIDO</v>
      </c>
      <c r="W79" s="85" t="str">
        <f t="shared" si="50"/>
        <v>CUMPLIDO</v>
      </c>
      <c r="X79" s="86" t="s">
        <v>2111</v>
      </c>
      <c r="Y79" s="87" t="s">
        <v>2115</v>
      </c>
      <c r="Z79" s="86">
        <f t="shared" ref="Z79:Z141" si="53">IF(A79&lt;&gt;"",1,Z78+1)</f>
        <v>1</v>
      </c>
      <c r="AA79" s="86" t="str">
        <f>CONCATENATE(Y79," - ",Z79)</f>
        <v>H2AC17 - 1</v>
      </c>
      <c r="AB79" s="135">
        <f>IF(V79="VENCIDO",1,IF(V79="PRÓXIMO A VENCER",2,IF(V79="EN TERMINO",3,IF(V79="CON AVANCE",4,IF(V79="CUMPLIDO",5,)))))</f>
        <v>5</v>
      </c>
      <c r="AC79" s="135">
        <f>IF(Z80=Z79+1,MIN(AB79,AC80),AB79)</f>
        <v>5</v>
      </c>
      <c r="AD79" s="135" t="str">
        <f>IF(A79&lt;&gt;"",MID(E79,1,FIND(" ",E79,1)-1),AD78)</f>
        <v>H2AC17.</v>
      </c>
      <c r="AE79" s="135" t="str">
        <f t="shared" si="51"/>
        <v>H2AC17</v>
      </c>
      <c r="AF79" s="26"/>
      <c r="AG79" s="27"/>
      <c r="AH79" s="28"/>
      <c r="AI79" s="29"/>
      <c r="AJ79" s="30"/>
      <c r="AK79" s="30"/>
      <c r="AL79" s="30"/>
      <c r="AM79" s="30"/>
      <c r="AN79" s="30"/>
      <c r="AO79" s="30"/>
    </row>
    <row r="80" spans="1:41" s="11" customFormat="1" ht="168" customHeight="1" x14ac:dyDescent="0.2">
      <c r="A80" s="22">
        <v>68</v>
      </c>
      <c r="B80" s="22">
        <v>79</v>
      </c>
      <c r="C80" s="22" t="s">
        <v>2130</v>
      </c>
      <c r="D80" s="78" t="s">
        <v>135</v>
      </c>
      <c r="E80" s="79" t="s">
        <v>2171</v>
      </c>
      <c r="F80" s="79" t="s">
        <v>2163</v>
      </c>
      <c r="G80" s="79" t="s">
        <v>2173</v>
      </c>
      <c r="H80" s="79" t="s">
        <v>1423</v>
      </c>
      <c r="I80" s="78" t="s">
        <v>1123</v>
      </c>
      <c r="J80" s="78">
        <v>1</v>
      </c>
      <c r="K80" s="44">
        <v>43146</v>
      </c>
      <c r="L80" s="45">
        <v>43250</v>
      </c>
      <c r="M80" s="40">
        <f t="shared" si="49"/>
        <v>14.857142857142858</v>
      </c>
      <c r="N80" s="22" t="s">
        <v>2178</v>
      </c>
      <c r="O80" s="78">
        <v>1</v>
      </c>
      <c r="P80" s="22"/>
      <c r="Q80" s="41">
        <f>IF(O80/J80&gt;1,100,+O80/J80*100)</f>
        <v>100</v>
      </c>
      <c r="R80" s="42">
        <f>+M80*Q80/100</f>
        <v>14.857142857142858</v>
      </c>
      <c r="S80" s="42">
        <f>IF(L80&lt;=$AG$1,R80,0)</f>
        <v>14.857142857142858</v>
      </c>
      <c r="T80" s="42">
        <f>IF($AG$1&gt;=L80,M80,0)</f>
        <v>14.857142857142858</v>
      </c>
      <c r="U80" s="23" t="str">
        <f>IF(W80="CUMPLIDO","SI","NO")</f>
        <v>SI</v>
      </c>
      <c r="V80" s="85" t="str">
        <f t="shared" si="52"/>
        <v>CUMPLIDO</v>
      </c>
      <c r="W80" s="85" t="str">
        <f t="shared" si="50"/>
        <v>CUMPLIDO</v>
      </c>
      <c r="X80" s="86" t="s">
        <v>2111</v>
      </c>
      <c r="Y80" s="87" t="s">
        <v>2112</v>
      </c>
      <c r="Z80" s="86">
        <f t="shared" si="53"/>
        <v>1</v>
      </c>
      <c r="AA80" s="86" t="str">
        <f>CONCATENATE(Y80," - ",Z80)</f>
        <v>H3AC17 - 1</v>
      </c>
      <c r="AB80" s="135">
        <f t="shared" ref="AB80:AB146" si="54">IF(V80="VENCIDO",1,IF(V80="PRÓXIMO A VENCER",2,IF(V80="EN TERMINO",3,IF(V80="CON AVANCE",4,IF(V80="CUMPLIDO",5,)))))</f>
        <v>5</v>
      </c>
      <c r="AC80" s="135">
        <f>IF(Z82=Z80+1,MIN(AB80,AC82),AB80)</f>
        <v>5</v>
      </c>
      <c r="AD80" s="135" t="str">
        <f>IF(A80&lt;&gt;"",MID(E80,1,FIND(" ",E80,1)-1),AD79)</f>
        <v>H3AC17.</v>
      </c>
      <c r="AE80" s="135" t="str">
        <f t="shared" si="51"/>
        <v>H3AC17</v>
      </c>
      <c r="AF80" s="26"/>
      <c r="AG80" s="27"/>
      <c r="AH80" s="28"/>
      <c r="AI80" s="29"/>
      <c r="AJ80" s="30"/>
      <c r="AK80" s="30"/>
      <c r="AL80" s="30"/>
      <c r="AM80" s="30"/>
      <c r="AN80" s="30"/>
      <c r="AO80" s="30"/>
    </row>
    <row r="81" spans="1:41" s="11" customFormat="1" ht="166.5" customHeight="1" x14ac:dyDescent="0.2">
      <c r="A81" s="22"/>
      <c r="B81" s="22">
        <v>80</v>
      </c>
      <c r="C81" s="22" t="s">
        <v>2130</v>
      </c>
      <c r="D81" s="78" t="s">
        <v>135</v>
      </c>
      <c r="E81" s="79" t="s">
        <v>2172</v>
      </c>
      <c r="F81" s="79" t="s">
        <v>2163</v>
      </c>
      <c r="G81" s="79" t="s">
        <v>2174</v>
      </c>
      <c r="H81" s="79" t="s">
        <v>2692</v>
      </c>
      <c r="I81" s="78" t="s">
        <v>2179</v>
      </c>
      <c r="J81" s="78">
        <v>2</v>
      </c>
      <c r="K81" s="44">
        <v>43160</v>
      </c>
      <c r="L81" s="44">
        <v>43525</v>
      </c>
      <c r="M81" s="40">
        <f t="shared" si="49"/>
        <v>52.142857142857146</v>
      </c>
      <c r="N81" s="22" t="s">
        <v>2177</v>
      </c>
      <c r="O81" s="78">
        <v>2</v>
      </c>
      <c r="P81" s="22" t="s">
        <v>2639</v>
      </c>
      <c r="Q81" s="41">
        <f>IF(O81/J81&gt;1,100,+O81/J81*100)</f>
        <v>100</v>
      </c>
      <c r="R81" s="42">
        <f>+M81*Q81/100</f>
        <v>52.142857142857146</v>
      </c>
      <c r="S81" s="42">
        <f>IF(L81&lt;=$AG$1,R81,0)</f>
        <v>0</v>
      </c>
      <c r="T81" s="42">
        <f>IF($AG$1&gt;=L81,M81,0)</f>
        <v>0</v>
      </c>
      <c r="U81" s="23" t="str">
        <f>IF(W81="CUMPLIDO","SI","NO")</f>
        <v>NO</v>
      </c>
      <c r="V81" s="85" t="str">
        <f>IF(Q81=100,"CUMPLIDO",IF(L81-$AG$1&lt;0,"VENCIDO",IF(L81-$AG$1&lt;=30,"PRÓXIMO A VENCER",IF(Q81&gt;0,"CON AVANCE","EN TERMINO"))))</f>
        <v>CUMPLIDO</v>
      </c>
      <c r="W81" s="85" t="str">
        <f t="shared" si="50"/>
        <v/>
      </c>
      <c r="X81" s="86" t="s">
        <v>2111</v>
      </c>
      <c r="Y81" s="87" t="s">
        <v>2112</v>
      </c>
      <c r="Z81" s="86">
        <f t="shared" si="53"/>
        <v>2</v>
      </c>
      <c r="AA81" s="86" t="str">
        <f>CONCATENATE(Y81," - ",Z81)</f>
        <v>H3AC17 - 2</v>
      </c>
      <c r="AB81" s="135">
        <f>IF(V81="VENCIDO",1,IF(V81="PRÓXIMO A VENCER",2,IF(V81="EN TERMINO",3,IF(V81="CON AVANCE",4,IF(V81="CUMPLIDO",5,)))))</f>
        <v>5</v>
      </c>
      <c r="AC81" s="135">
        <f>IF(Z83=Z81+1,MIN(AB81,AC83),AB81)</f>
        <v>5</v>
      </c>
      <c r="AD81" s="135" t="str">
        <f>IF(A81&lt;&gt;"",MID(E81,1,FIND(" ",E81,1)-1),AD80)</f>
        <v>H3AC17.</v>
      </c>
      <c r="AE81" s="135" t="str">
        <f>IFERROR(MID(AD81,1,FIND(".",AD81,1)-1),AD81)</f>
        <v>H3AC17</v>
      </c>
      <c r="AF81" s="26"/>
      <c r="AG81" s="27"/>
      <c r="AH81" s="28"/>
      <c r="AI81" s="29"/>
      <c r="AJ81" s="30"/>
      <c r="AK81" s="30"/>
      <c r="AL81" s="30"/>
      <c r="AM81" s="30"/>
      <c r="AN81" s="30"/>
      <c r="AO81" s="30"/>
    </row>
    <row r="82" spans="1:41" s="11" customFormat="1" ht="178.5" customHeight="1" x14ac:dyDescent="0.2">
      <c r="A82" s="22">
        <v>69</v>
      </c>
      <c r="B82" s="22">
        <v>81</v>
      </c>
      <c r="C82" s="22" t="s">
        <v>2130</v>
      </c>
      <c r="D82" s="78" t="s">
        <v>135</v>
      </c>
      <c r="E82" s="79" t="s">
        <v>2180</v>
      </c>
      <c r="F82" s="79" t="s">
        <v>2166</v>
      </c>
      <c r="G82" s="79" t="s">
        <v>2183</v>
      </c>
      <c r="H82" s="79" t="s">
        <v>2184</v>
      </c>
      <c r="I82" s="78" t="s">
        <v>2185</v>
      </c>
      <c r="J82" s="78">
        <v>2</v>
      </c>
      <c r="K82" s="44">
        <v>43132</v>
      </c>
      <c r="L82" s="44">
        <v>43497</v>
      </c>
      <c r="M82" s="40">
        <f t="shared" si="49"/>
        <v>52.142857142857146</v>
      </c>
      <c r="N82" s="78" t="s">
        <v>1046</v>
      </c>
      <c r="O82" s="78">
        <v>0</v>
      </c>
      <c r="P82" s="78"/>
      <c r="Q82" s="41">
        <f t="shared" ref="Q82:Q95" si="55">IF(O82/J82&gt;1,100,+O82/J82*100)</f>
        <v>0</v>
      </c>
      <c r="R82" s="42">
        <f t="shared" ref="R82:R95" si="56">+M82*Q82/100</f>
        <v>0</v>
      </c>
      <c r="S82" s="42">
        <f t="shared" ref="S82:S95" si="57">IF(L82&lt;=$AG$1,R82,0)</f>
        <v>0</v>
      </c>
      <c r="T82" s="42">
        <f t="shared" ref="T82:T95" si="58">IF($AG$1&gt;=L82,M82,0)</f>
        <v>0</v>
      </c>
      <c r="U82" s="22"/>
      <c r="V82" s="85" t="str">
        <f t="shared" si="52"/>
        <v>EN TERMINO</v>
      </c>
      <c r="W82" s="85" t="str">
        <f t="shared" si="50"/>
        <v>EN TERMINO</v>
      </c>
      <c r="X82" s="86" t="s">
        <v>2111</v>
      </c>
      <c r="Y82" s="87" t="s">
        <v>2116</v>
      </c>
      <c r="Z82" s="86">
        <f t="shared" si="53"/>
        <v>1</v>
      </c>
      <c r="AA82" s="86" t="str">
        <f t="shared" ref="AA82:AA95" si="59">CONCATENATE(Y82," - ",Z82)</f>
        <v>H4AC17 - 1</v>
      </c>
      <c r="AB82" s="135">
        <f t="shared" si="54"/>
        <v>3</v>
      </c>
      <c r="AC82" s="135">
        <f>IF(Z85=Z82+1,MIN(AB82,AC85),AB82)</f>
        <v>3</v>
      </c>
      <c r="AD82" s="135" t="str">
        <f>IF(A82&lt;&gt;"",MID(E82,1,FIND(" ",E82,1)-1),AD80)</f>
        <v>H4AC17.</v>
      </c>
      <c r="AE82" s="135" t="str">
        <f t="shared" si="51"/>
        <v>H4AC17</v>
      </c>
      <c r="AF82" s="26"/>
      <c r="AG82" s="27"/>
      <c r="AH82" s="28"/>
      <c r="AI82" s="29"/>
      <c r="AJ82" s="30"/>
      <c r="AK82" s="30"/>
      <c r="AL82" s="30"/>
      <c r="AM82" s="30"/>
      <c r="AN82" s="30"/>
      <c r="AO82" s="30"/>
    </row>
    <row r="83" spans="1:41" s="11" customFormat="1" ht="178.5" customHeight="1" x14ac:dyDescent="0.2">
      <c r="A83" s="22"/>
      <c r="B83" s="22">
        <v>82</v>
      </c>
      <c r="C83" s="22" t="s">
        <v>2130</v>
      </c>
      <c r="D83" s="78" t="s">
        <v>135</v>
      </c>
      <c r="E83" s="79" t="s">
        <v>2181</v>
      </c>
      <c r="F83" s="79" t="s">
        <v>2166</v>
      </c>
      <c r="G83" s="79" t="s">
        <v>2187</v>
      </c>
      <c r="H83" s="79" t="s">
        <v>2186</v>
      </c>
      <c r="I83" s="78" t="s">
        <v>2185</v>
      </c>
      <c r="J83" s="78">
        <v>2</v>
      </c>
      <c r="K83" s="44">
        <v>43132</v>
      </c>
      <c r="L83" s="44">
        <v>43497</v>
      </c>
      <c r="M83" s="40">
        <f t="shared" si="49"/>
        <v>52.142857142857146</v>
      </c>
      <c r="N83" s="78" t="s">
        <v>2188</v>
      </c>
      <c r="O83" s="78">
        <v>2</v>
      </c>
      <c r="P83" s="78" t="s">
        <v>2639</v>
      </c>
      <c r="Q83" s="41">
        <f>IF(O83/J83&gt;1,100,+O83/J83*100)</f>
        <v>100</v>
      </c>
      <c r="R83" s="42">
        <f>+M83*Q83/100</f>
        <v>52.142857142857146</v>
      </c>
      <c r="S83" s="42">
        <f>IF(L83&lt;=$AG$1,R83,0)</f>
        <v>0</v>
      </c>
      <c r="T83" s="42">
        <f>IF($AG$1&gt;=L83,M83,0)</f>
        <v>0</v>
      </c>
      <c r="U83" s="22"/>
      <c r="V83" s="85" t="str">
        <f>IF(Q83=100,"CUMPLIDO",IF(L83-$AG$1&lt;0,"VENCIDO",IF(L83-$AG$1&lt;=30,"PRÓXIMO A VENCER",IF(Q83&gt;0,"CON AVANCE","EN TERMINO"))))</f>
        <v>CUMPLIDO</v>
      </c>
      <c r="W83" s="85" t="str">
        <f t="shared" si="50"/>
        <v/>
      </c>
      <c r="X83" s="86" t="s">
        <v>2111</v>
      </c>
      <c r="Y83" s="87" t="s">
        <v>2116</v>
      </c>
      <c r="Z83" s="86">
        <f t="shared" si="53"/>
        <v>2</v>
      </c>
      <c r="AA83" s="86" t="str">
        <f t="shared" si="59"/>
        <v>H4AC17 - 2</v>
      </c>
      <c r="AB83" s="135">
        <f>IF(V83="VENCIDO",1,IF(V83="PRÓXIMO A VENCER",2,IF(V83="EN TERMINO",3,IF(V83="CON AVANCE",4,IF(V83="CUMPLIDO",5,)))))</f>
        <v>5</v>
      </c>
      <c r="AC83" s="135">
        <f>IF(Z86=Z83+1,MIN(AB83,AC86),AB83)</f>
        <v>5</v>
      </c>
      <c r="AD83" s="135" t="str">
        <f>IF(A83&lt;&gt;"",MID(E83,1,FIND(" ",E83,1)-1),AD81)</f>
        <v>H3AC17.</v>
      </c>
      <c r="AE83" s="135" t="str">
        <f>IFERROR(MID(AD83,1,FIND(".",AD83,1)-1),AD83)</f>
        <v>H3AC17</v>
      </c>
      <c r="AF83" s="26"/>
      <c r="AG83" s="27"/>
      <c r="AH83" s="28"/>
      <c r="AI83" s="29"/>
      <c r="AJ83" s="30"/>
      <c r="AK83" s="30"/>
      <c r="AL83" s="30"/>
      <c r="AM83" s="30"/>
      <c r="AN83" s="30"/>
      <c r="AO83" s="30"/>
    </row>
    <row r="84" spans="1:41" s="11" customFormat="1" ht="178.5" customHeight="1" x14ac:dyDescent="0.2">
      <c r="A84" s="22"/>
      <c r="B84" s="22">
        <v>83</v>
      </c>
      <c r="C84" s="22" t="s">
        <v>2130</v>
      </c>
      <c r="D84" s="78" t="s">
        <v>135</v>
      </c>
      <c r="E84" s="79" t="s">
        <v>2182</v>
      </c>
      <c r="F84" s="79" t="s">
        <v>2166</v>
      </c>
      <c r="G84" s="79" t="s">
        <v>2211</v>
      </c>
      <c r="H84" s="79" t="s">
        <v>2189</v>
      </c>
      <c r="I84" s="78" t="s">
        <v>2185</v>
      </c>
      <c r="J84" s="78">
        <v>2</v>
      </c>
      <c r="K84" s="44">
        <v>43132</v>
      </c>
      <c r="L84" s="44">
        <v>43497</v>
      </c>
      <c r="M84" s="40">
        <f t="shared" si="49"/>
        <v>52.142857142857146</v>
      </c>
      <c r="N84" s="78" t="s">
        <v>1046</v>
      </c>
      <c r="O84" s="78">
        <v>2</v>
      </c>
      <c r="P84" s="78" t="s">
        <v>2639</v>
      </c>
      <c r="Q84" s="41">
        <f>IF(O84/J84&gt;1,100,+O84/J84*100)</f>
        <v>100</v>
      </c>
      <c r="R84" s="42">
        <f>+M84*Q84/100</f>
        <v>52.142857142857146</v>
      </c>
      <c r="S84" s="42">
        <f>IF(L84&lt;=$AG$1,R84,0)</f>
        <v>0</v>
      </c>
      <c r="T84" s="42">
        <f>IF($AG$1&gt;=L84,M84,0)</f>
        <v>0</v>
      </c>
      <c r="U84" s="22"/>
      <c r="V84" s="85" t="str">
        <f>IF(Q84=100,"CUMPLIDO",IF(L84-$AG$1&lt;0,"VENCIDO",IF(L84-$AG$1&lt;=30,"PRÓXIMO A VENCER",IF(Q84&gt;0,"CON AVANCE","EN TERMINO"))))</f>
        <v>CUMPLIDO</v>
      </c>
      <c r="W84" s="85" t="str">
        <f t="shared" si="50"/>
        <v/>
      </c>
      <c r="X84" s="86" t="s">
        <v>2111</v>
      </c>
      <c r="Y84" s="87" t="s">
        <v>2116</v>
      </c>
      <c r="Z84" s="86">
        <f t="shared" si="53"/>
        <v>3</v>
      </c>
      <c r="AA84" s="86" t="str">
        <f t="shared" si="59"/>
        <v>H4AC17 - 3</v>
      </c>
      <c r="AB84" s="135">
        <f>IF(V84="VENCIDO",1,IF(V84="PRÓXIMO A VENCER",2,IF(V84="EN TERMINO",3,IF(V84="CON AVANCE",4,IF(V84="CUMPLIDO",5,)))))</f>
        <v>5</v>
      </c>
      <c r="AC84" s="135">
        <f>IF(Z87=Z84+1,MIN(AB84,AC87),AB84)</f>
        <v>5</v>
      </c>
      <c r="AD84" s="135" t="str">
        <f>IF(A84&lt;&gt;"",MID(E84,1,FIND(" ",E84,1)-1),AD82)</f>
        <v>H4AC17.</v>
      </c>
      <c r="AE84" s="135" t="str">
        <f>IFERROR(MID(AD84,1,FIND(".",AD84,1)-1),AD84)</f>
        <v>H4AC17</v>
      </c>
      <c r="AF84" s="26"/>
      <c r="AG84" s="27"/>
      <c r="AH84" s="28"/>
      <c r="AI84" s="29"/>
      <c r="AJ84" s="30"/>
      <c r="AK84" s="30"/>
      <c r="AL84" s="30"/>
      <c r="AM84" s="30"/>
      <c r="AN84" s="30"/>
      <c r="AO84" s="30"/>
    </row>
    <row r="85" spans="1:41" s="11" customFormat="1" ht="137.25" customHeight="1" x14ac:dyDescent="0.2">
      <c r="A85" s="22">
        <v>70</v>
      </c>
      <c r="B85" s="22">
        <v>84</v>
      </c>
      <c r="C85" s="22" t="s">
        <v>2131</v>
      </c>
      <c r="D85" s="78" t="s">
        <v>2156</v>
      </c>
      <c r="E85" s="79" t="s">
        <v>2167</v>
      </c>
      <c r="F85" s="79" t="s">
        <v>2164</v>
      </c>
      <c r="G85" s="79" t="s">
        <v>2190</v>
      </c>
      <c r="H85" s="79" t="s">
        <v>2212</v>
      </c>
      <c r="I85" s="78" t="s">
        <v>2185</v>
      </c>
      <c r="J85" s="78">
        <v>2</v>
      </c>
      <c r="K85" s="44">
        <v>43160</v>
      </c>
      <c r="L85" s="44">
        <v>43525</v>
      </c>
      <c r="M85" s="40">
        <f t="shared" si="49"/>
        <v>52.142857142857146</v>
      </c>
      <c r="N85" s="78" t="s">
        <v>1046</v>
      </c>
      <c r="O85" s="78">
        <v>1</v>
      </c>
      <c r="P85" s="78"/>
      <c r="Q85" s="41">
        <f t="shared" si="55"/>
        <v>50</v>
      </c>
      <c r="R85" s="42">
        <f t="shared" si="56"/>
        <v>26.071428571428573</v>
      </c>
      <c r="S85" s="42">
        <f t="shared" si="57"/>
        <v>0</v>
      </c>
      <c r="T85" s="42">
        <f t="shared" si="58"/>
        <v>0</v>
      </c>
      <c r="U85" s="22"/>
      <c r="V85" s="85" t="str">
        <f t="shared" si="52"/>
        <v>CON AVANCE</v>
      </c>
      <c r="W85" s="85" t="str">
        <f t="shared" si="50"/>
        <v>CON AVANCE</v>
      </c>
      <c r="X85" s="86" t="s">
        <v>2111</v>
      </c>
      <c r="Y85" s="87" t="s">
        <v>2117</v>
      </c>
      <c r="Z85" s="86">
        <f t="shared" si="53"/>
        <v>1</v>
      </c>
      <c r="AA85" s="86" t="str">
        <f t="shared" si="59"/>
        <v>H5AC17 - 1</v>
      </c>
      <c r="AB85" s="135">
        <f t="shared" si="54"/>
        <v>4</v>
      </c>
      <c r="AC85" s="135">
        <f t="shared" ref="AC85:AC146" si="60">IF(Z86=Z85+1,MIN(AB85,AC86),AB85)</f>
        <v>4</v>
      </c>
      <c r="AD85" s="135" t="str">
        <f>IF(A85&lt;&gt;"",MID(E85,1,FIND(" ",E85,1)-1),AD82)</f>
        <v>H5AC17.</v>
      </c>
      <c r="AE85" s="135" t="str">
        <f t="shared" si="51"/>
        <v>H5AC17</v>
      </c>
      <c r="AF85" s="26"/>
      <c r="AG85" s="27"/>
      <c r="AH85" s="28"/>
      <c r="AI85" s="29"/>
      <c r="AJ85" s="30"/>
      <c r="AK85" s="30"/>
      <c r="AL85" s="30"/>
      <c r="AM85" s="30"/>
      <c r="AN85" s="30"/>
      <c r="AO85" s="30"/>
    </row>
    <row r="86" spans="1:41" s="11" customFormat="1" ht="161.25" customHeight="1" x14ac:dyDescent="0.2">
      <c r="A86" s="22">
        <v>71</v>
      </c>
      <c r="B86" s="22">
        <v>85</v>
      </c>
      <c r="C86" s="22" t="s">
        <v>2131</v>
      </c>
      <c r="D86" s="78" t="s">
        <v>2157</v>
      </c>
      <c r="E86" s="79" t="s">
        <v>2165</v>
      </c>
      <c r="F86" s="79" t="s">
        <v>2132</v>
      </c>
      <c r="G86" s="79" t="s">
        <v>2191</v>
      </c>
      <c r="H86" s="79" t="s">
        <v>2213</v>
      </c>
      <c r="I86" s="78" t="s">
        <v>2185</v>
      </c>
      <c r="J86" s="78">
        <v>2</v>
      </c>
      <c r="K86" s="44">
        <v>43160</v>
      </c>
      <c r="L86" s="44">
        <v>43525</v>
      </c>
      <c r="M86" s="40">
        <f t="shared" si="49"/>
        <v>52.142857142857146</v>
      </c>
      <c r="N86" s="78" t="s">
        <v>2192</v>
      </c>
      <c r="O86" s="78">
        <v>2</v>
      </c>
      <c r="P86" s="78"/>
      <c r="Q86" s="41">
        <f t="shared" si="55"/>
        <v>100</v>
      </c>
      <c r="R86" s="42">
        <f t="shared" si="56"/>
        <v>52.142857142857146</v>
      </c>
      <c r="S86" s="42">
        <f t="shared" si="57"/>
        <v>0</v>
      </c>
      <c r="T86" s="42">
        <f t="shared" si="58"/>
        <v>0</v>
      </c>
      <c r="U86" s="22"/>
      <c r="V86" s="85" t="str">
        <f t="shared" si="52"/>
        <v>CUMPLIDO</v>
      </c>
      <c r="W86" s="85" t="str">
        <f t="shared" si="50"/>
        <v>CUMPLIDO</v>
      </c>
      <c r="X86" s="86" t="s">
        <v>2111</v>
      </c>
      <c r="Y86" s="87" t="s">
        <v>2118</v>
      </c>
      <c r="Z86" s="86">
        <f t="shared" si="53"/>
        <v>1</v>
      </c>
      <c r="AA86" s="86" t="str">
        <f t="shared" si="59"/>
        <v>H6AC17 - 1</v>
      </c>
      <c r="AB86" s="135">
        <f t="shared" si="54"/>
        <v>5</v>
      </c>
      <c r="AC86" s="135">
        <f t="shared" si="60"/>
        <v>5</v>
      </c>
      <c r="AD86" s="135" t="str">
        <f t="shared" ref="AD86:AD149" si="61">IF(A86&lt;&gt;"",MID(E86,1,FIND(" ",E86,1)-1),AD85)</f>
        <v>H6AC17.</v>
      </c>
      <c r="AE86" s="135" t="str">
        <f t="shared" si="51"/>
        <v>H6AC17</v>
      </c>
      <c r="AF86" s="26"/>
      <c r="AG86" s="27"/>
      <c r="AH86" s="28"/>
      <c r="AI86" s="29"/>
      <c r="AJ86" s="30"/>
      <c r="AK86" s="30"/>
      <c r="AL86" s="30"/>
      <c r="AM86" s="30"/>
      <c r="AN86" s="30"/>
      <c r="AO86" s="30"/>
    </row>
    <row r="87" spans="1:41" s="11" customFormat="1" ht="131.25" customHeight="1" x14ac:dyDescent="0.2">
      <c r="A87" s="22">
        <v>72</v>
      </c>
      <c r="B87" s="22">
        <v>86</v>
      </c>
      <c r="C87" s="22" t="s">
        <v>2133</v>
      </c>
      <c r="D87" s="78" t="s">
        <v>24</v>
      </c>
      <c r="E87" s="79" t="s">
        <v>2134</v>
      </c>
      <c r="F87" s="79" t="s">
        <v>2135</v>
      </c>
      <c r="G87" s="79" t="s">
        <v>2214</v>
      </c>
      <c r="H87" s="78" t="s">
        <v>2215</v>
      </c>
      <c r="I87" s="78" t="s">
        <v>2216</v>
      </c>
      <c r="J87" s="78">
        <v>1</v>
      </c>
      <c r="K87" s="44">
        <v>43102</v>
      </c>
      <c r="L87" s="44">
        <v>43465</v>
      </c>
      <c r="M87" s="40">
        <f t="shared" si="49"/>
        <v>51.857142857142854</v>
      </c>
      <c r="N87" s="78" t="s">
        <v>1245</v>
      </c>
      <c r="O87" s="78">
        <v>0</v>
      </c>
      <c r="P87" s="78"/>
      <c r="Q87" s="41">
        <f t="shared" si="55"/>
        <v>0</v>
      </c>
      <c r="R87" s="42">
        <f t="shared" si="56"/>
        <v>0</v>
      </c>
      <c r="S87" s="42">
        <f t="shared" si="57"/>
        <v>0</v>
      </c>
      <c r="T87" s="42">
        <f t="shared" si="58"/>
        <v>0</v>
      </c>
      <c r="U87" s="22"/>
      <c r="V87" s="85" t="str">
        <f t="shared" si="52"/>
        <v>EN TERMINO</v>
      </c>
      <c r="W87" s="85" t="str">
        <f t="shared" si="50"/>
        <v>EN TERMINO</v>
      </c>
      <c r="X87" s="86" t="s">
        <v>2111</v>
      </c>
      <c r="Y87" s="87" t="s">
        <v>2119</v>
      </c>
      <c r="Z87" s="86">
        <f t="shared" si="53"/>
        <v>1</v>
      </c>
      <c r="AA87" s="86" t="str">
        <f t="shared" si="59"/>
        <v>H7AC17 - 1</v>
      </c>
      <c r="AB87" s="135">
        <f t="shared" si="54"/>
        <v>3</v>
      </c>
      <c r="AC87" s="135">
        <f t="shared" si="60"/>
        <v>3</v>
      </c>
      <c r="AD87" s="135" t="str">
        <f t="shared" si="61"/>
        <v>H7AC17.</v>
      </c>
      <c r="AE87" s="135" t="str">
        <f t="shared" si="51"/>
        <v>H7AC17</v>
      </c>
      <c r="AF87" s="26"/>
      <c r="AG87" s="27"/>
      <c r="AH87" s="28"/>
      <c r="AI87" s="29"/>
      <c r="AJ87" s="30"/>
      <c r="AK87" s="30"/>
      <c r="AL87" s="30"/>
      <c r="AM87" s="30"/>
      <c r="AN87" s="30"/>
      <c r="AO87" s="30"/>
    </row>
    <row r="88" spans="1:41" s="11" customFormat="1" ht="131.25" customHeight="1" x14ac:dyDescent="0.2">
      <c r="A88" s="22">
        <v>73</v>
      </c>
      <c r="B88" s="22">
        <v>87</v>
      </c>
      <c r="C88" s="22" t="s">
        <v>2133</v>
      </c>
      <c r="D88" s="78" t="s">
        <v>511</v>
      </c>
      <c r="E88" s="79" t="s">
        <v>2136</v>
      </c>
      <c r="F88" s="79" t="s">
        <v>2137</v>
      </c>
      <c r="G88" s="79" t="s">
        <v>2242</v>
      </c>
      <c r="H88" s="79" t="s">
        <v>2193</v>
      </c>
      <c r="I88" s="78" t="s">
        <v>2194</v>
      </c>
      <c r="J88" s="78">
        <v>12</v>
      </c>
      <c r="K88" s="44">
        <v>43115</v>
      </c>
      <c r="L88" s="44">
        <v>43465</v>
      </c>
      <c r="M88" s="40">
        <f t="shared" si="49"/>
        <v>50</v>
      </c>
      <c r="N88" s="78" t="s">
        <v>1245</v>
      </c>
      <c r="O88" s="78">
        <v>0</v>
      </c>
      <c r="P88" s="78"/>
      <c r="Q88" s="41">
        <f t="shared" si="55"/>
        <v>0</v>
      </c>
      <c r="R88" s="42">
        <f t="shared" si="56"/>
        <v>0</v>
      </c>
      <c r="S88" s="42">
        <f t="shared" si="57"/>
        <v>0</v>
      </c>
      <c r="T88" s="42">
        <f t="shared" si="58"/>
        <v>0</v>
      </c>
      <c r="U88" s="22"/>
      <c r="V88" s="85" t="str">
        <f t="shared" si="52"/>
        <v>EN TERMINO</v>
      </c>
      <c r="W88" s="85" t="str">
        <f t="shared" si="50"/>
        <v>EN TERMINO</v>
      </c>
      <c r="X88" s="86" t="s">
        <v>2111</v>
      </c>
      <c r="Y88" s="87" t="s">
        <v>2120</v>
      </c>
      <c r="Z88" s="86">
        <f t="shared" si="53"/>
        <v>1</v>
      </c>
      <c r="AA88" s="86" t="str">
        <f t="shared" si="59"/>
        <v>H8AC17 - 1</v>
      </c>
      <c r="AB88" s="135">
        <f t="shared" si="54"/>
        <v>3</v>
      </c>
      <c r="AC88" s="135">
        <f t="shared" si="60"/>
        <v>3</v>
      </c>
      <c r="AD88" s="135" t="str">
        <f t="shared" si="61"/>
        <v>H8AC17.</v>
      </c>
      <c r="AE88" s="135" t="str">
        <f t="shared" si="51"/>
        <v>H8AC17</v>
      </c>
      <c r="AF88" s="26"/>
      <c r="AG88" s="27"/>
      <c r="AH88" s="28"/>
      <c r="AI88" s="29"/>
      <c r="AJ88" s="30"/>
      <c r="AK88" s="30"/>
      <c r="AL88" s="30"/>
      <c r="AM88" s="30"/>
      <c r="AN88" s="30"/>
      <c r="AO88" s="30"/>
    </row>
    <row r="89" spans="1:41" s="11" customFormat="1" ht="138.75" customHeight="1" x14ac:dyDescent="0.2">
      <c r="A89" s="22">
        <v>74</v>
      </c>
      <c r="B89" s="22">
        <v>88</v>
      </c>
      <c r="C89" s="22" t="s">
        <v>2131</v>
      </c>
      <c r="D89" s="78" t="s">
        <v>2158</v>
      </c>
      <c r="E89" s="79" t="s">
        <v>2138</v>
      </c>
      <c r="F89" s="79" t="s">
        <v>2139</v>
      </c>
      <c r="G89" s="79" t="s">
        <v>2217</v>
      </c>
      <c r="H89" s="79" t="s">
        <v>2206</v>
      </c>
      <c r="I89" s="78" t="s">
        <v>2199</v>
      </c>
      <c r="J89" s="78">
        <v>1</v>
      </c>
      <c r="K89" s="44">
        <v>43130</v>
      </c>
      <c r="L89" s="44">
        <v>43465</v>
      </c>
      <c r="M89" s="40">
        <f t="shared" si="49"/>
        <v>47.857142857142854</v>
      </c>
      <c r="N89" s="78" t="s">
        <v>1245</v>
      </c>
      <c r="O89" s="78">
        <v>0</v>
      </c>
      <c r="P89" s="78"/>
      <c r="Q89" s="41">
        <f t="shared" si="55"/>
        <v>0</v>
      </c>
      <c r="R89" s="42">
        <f t="shared" si="56"/>
        <v>0</v>
      </c>
      <c r="S89" s="42">
        <f t="shared" si="57"/>
        <v>0</v>
      </c>
      <c r="T89" s="42">
        <f t="shared" si="58"/>
        <v>0</v>
      </c>
      <c r="U89" s="22"/>
      <c r="V89" s="85" t="str">
        <f t="shared" si="52"/>
        <v>EN TERMINO</v>
      </c>
      <c r="W89" s="85" t="str">
        <f t="shared" si="50"/>
        <v>EN TERMINO</v>
      </c>
      <c r="X89" s="86" t="s">
        <v>2111</v>
      </c>
      <c r="Y89" s="87" t="s">
        <v>2121</v>
      </c>
      <c r="Z89" s="86">
        <f t="shared" si="53"/>
        <v>1</v>
      </c>
      <c r="AA89" s="86" t="str">
        <f t="shared" si="59"/>
        <v>H9AC17 - 1</v>
      </c>
      <c r="AB89" s="135">
        <f t="shared" si="54"/>
        <v>3</v>
      </c>
      <c r="AC89" s="135">
        <f t="shared" si="60"/>
        <v>3</v>
      </c>
      <c r="AD89" s="135" t="str">
        <f t="shared" si="61"/>
        <v>H9AC17.</v>
      </c>
      <c r="AE89" s="135" t="str">
        <f t="shared" si="51"/>
        <v>H9AC17</v>
      </c>
      <c r="AF89" s="26"/>
      <c r="AG89" s="27"/>
      <c r="AH89" s="28"/>
      <c r="AI89" s="29"/>
      <c r="AJ89" s="30"/>
      <c r="AK89" s="30"/>
      <c r="AL89" s="30"/>
      <c r="AM89" s="30"/>
      <c r="AN89" s="30"/>
      <c r="AO89" s="30"/>
    </row>
    <row r="90" spans="1:41" s="11" customFormat="1" ht="140.25" customHeight="1" x14ac:dyDescent="0.2">
      <c r="A90" s="22">
        <v>75</v>
      </c>
      <c r="B90" s="22">
        <v>89</v>
      </c>
      <c r="C90" s="22" t="s">
        <v>2131</v>
      </c>
      <c r="D90" s="78" t="s">
        <v>2158</v>
      </c>
      <c r="E90" s="79" t="s">
        <v>2140</v>
      </c>
      <c r="F90" s="79" t="s">
        <v>2141</v>
      </c>
      <c r="G90" s="79" t="s">
        <v>2205</v>
      </c>
      <c r="H90" s="79" t="s">
        <v>2200</v>
      </c>
      <c r="I90" s="79" t="s">
        <v>2201</v>
      </c>
      <c r="J90" s="78">
        <v>1</v>
      </c>
      <c r="K90" s="44">
        <v>43110</v>
      </c>
      <c r="L90" s="44">
        <v>43496</v>
      </c>
      <c r="M90" s="40">
        <f t="shared" si="49"/>
        <v>55.142857142857146</v>
      </c>
      <c r="N90" s="78" t="s">
        <v>1245</v>
      </c>
      <c r="O90" s="78">
        <v>0</v>
      </c>
      <c r="P90" s="78"/>
      <c r="Q90" s="41">
        <f t="shared" si="55"/>
        <v>0</v>
      </c>
      <c r="R90" s="42">
        <f t="shared" si="56"/>
        <v>0</v>
      </c>
      <c r="S90" s="42">
        <f t="shared" si="57"/>
        <v>0</v>
      </c>
      <c r="T90" s="42">
        <f t="shared" si="58"/>
        <v>0</v>
      </c>
      <c r="U90" s="22"/>
      <c r="V90" s="85" t="str">
        <f t="shared" si="52"/>
        <v>EN TERMINO</v>
      </c>
      <c r="W90" s="85" t="str">
        <f t="shared" si="50"/>
        <v>EN TERMINO</v>
      </c>
      <c r="X90" s="86" t="s">
        <v>2111</v>
      </c>
      <c r="Y90" s="87" t="s">
        <v>2122</v>
      </c>
      <c r="Z90" s="86">
        <f t="shared" si="53"/>
        <v>1</v>
      </c>
      <c r="AA90" s="86" t="str">
        <f t="shared" si="59"/>
        <v>H10AC17 - 1</v>
      </c>
      <c r="AB90" s="135">
        <f t="shared" si="54"/>
        <v>3</v>
      </c>
      <c r="AC90" s="135">
        <f t="shared" si="60"/>
        <v>3</v>
      </c>
      <c r="AD90" s="135" t="str">
        <f t="shared" si="61"/>
        <v>H10AC17.</v>
      </c>
      <c r="AE90" s="135" t="str">
        <f t="shared" si="51"/>
        <v>H10AC17</v>
      </c>
      <c r="AF90" s="26"/>
      <c r="AG90" s="27"/>
      <c r="AH90" s="28"/>
      <c r="AI90" s="29"/>
      <c r="AJ90" s="30"/>
      <c r="AK90" s="30"/>
      <c r="AL90" s="30"/>
      <c r="AM90" s="30"/>
      <c r="AN90" s="30"/>
      <c r="AO90" s="30"/>
    </row>
    <row r="91" spans="1:41" s="11" customFormat="1" ht="111.75" customHeight="1" x14ac:dyDescent="0.2">
      <c r="A91" s="22">
        <v>76</v>
      </c>
      <c r="B91" s="22">
        <v>90</v>
      </c>
      <c r="C91" s="22" t="s">
        <v>2133</v>
      </c>
      <c r="D91" s="78" t="s">
        <v>2159</v>
      </c>
      <c r="E91" s="79" t="s">
        <v>2142</v>
      </c>
      <c r="F91" s="79" t="s">
        <v>2143</v>
      </c>
      <c r="G91" s="79" t="s">
        <v>2195</v>
      </c>
      <c r="H91" s="79" t="s">
        <v>2243</v>
      </c>
      <c r="I91" s="78" t="s">
        <v>2202</v>
      </c>
      <c r="J91" s="78">
        <v>1</v>
      </c>
      <c r="K91" s="44">
        <v>43130</v>
      </c>
      <c r="L91" s="44">
        <v>43465</v>
      </c>
      <c r="M91" s="40">
        <f t="shared" si="49"/>
        <v>47.857142857142854</v>
      </c>
      <c r="N91" s="78" t="s">
        <v>1245</v>
      </c>
      <c r="O91" s="78">
        <v>0</v>
      </c>
      <c r="P91" s="78"/>
      <c r="Q91" s="41">
        <f t="shared" si="55"/>
        <v>0</v>
      </c>
      <c r="R91" s="42">
        <f t="shared" si="56"/>
        <v>0</v>
      </c>
      <c r="S91" s="42">
        <f t="shared" si="57"/>
        <v>0</v>
      </c>
      <c r="T91" s="42">
        <f t="shared" si="58"/>
        <v>0</v>
      </c>
      <c r="U91" s="22"/>
      <c r="V91" s="85" t="str">
        <f t="shared" si="52"/>
        <v>EN TERMINO</v>
      </c>
      <c r="W91" s="85" t="str">
        <f t="shared" si="50"/>
        <v>EN TERMINO</v>
      </c>
      <c r="X91" s="86" t="s">
        <v>2111</v>
      </c>
      <c r="Y91" s="87" t="s">
        <v>2123</v>
      </c>
      <c r="Z91" s="86">
        <f t="shared" si="53"/>
        <v>1</v>
      </c>
      <c r="AA91" s="86" t="str">
        <f t="shared" si="59"/>
        <v>H11AC17 - 1</v>
      </c>
      <c r="AB91" s="135">
        <f t="shared" si="54"/>
        <v>3</v>
      </c>
      <c r="AC91" s="135">
        <f t="shared" si="60"/>
        <v>3</v>
      </c>
      <c r="AD91" s="135" t="str">
        <f t="shared" si="61"/>
        <v>H11AC17.</v>
      </c>
      <c r="AE91" s="135" t="str">
        <f t="shared" si="51"/>
        <v>H11AC17</v>
      </c>
      <c r="AF91" s="26"/>
      <c r="AG91" s="27"/>
      <c r="AH91" s="28"/>
      <c r="AI91" s="29"/>
      <c r="AJ91" s="30"/>
      <c r="AK91" s="30"/>
      <c r="AL91" s="30"/>
      <c r="AM91" s="30"/>
      <c r="AN91" s="30"/>
      <c r="AO91" s="30"/>
    </row>
    <row r="92" spans="1:41" s="11" customFormat="1" ht="156.75" customHeight="1" x14ac:dyDescent="0.2">
      <c r="A92" s="22">
        <v>77</v>
      </c>
      <c r="B92" s="22">
        <v>91</v>
      </c>
      <c r="C92" s="22" t="s">
        <v>2133</v>
      </c>
      <c r="D92" s="78" t="s">
        <v>2158</v>
      </c>
      <c r="E92" s="79" t="s">
        <v>2144</v>
      </c>
      <c r="F92" s="79" t="s">
        <v>2145</v>
      </c>
      <c r="G92" s="79" t="s">
        <v>2196</v>
      </c>
      <c r="H92" s="79" t="s">
        <v>2203</v>
      </c>
      <c r="I92" s="78" t="s">
        <v>2199</v>
      </c>
      <c r="J92" s="78">
        <v>1</v>
      </c>
      <c r="K92" s="44">
        <v>43110</v>
      </c>
      <c r="L92" s="44">
        <v>43465</v>
      </c>
      <c r="M92" s="40">
        <f t="shared" si="49"/>
        <v>50.714285714285715</v>
      </c>
      <c r="N92" s="78" t="s">
        <v>1245</v>
      </c>
      <c r="O92" s="78">
        <v>0</v>
      </c>
      <c r="P92" s="78"/>
      <c r="Q92" s="41">
        <f t="shared" si="55"/>
        <v>0</v>
      </c>
      <c r="R92" s="42">
        <f t="shared" si="56"/>
        <v>0</v>
      </c>
      <c r="S92" s="42">
        <f t="shared" si="57"/>
        <v>0</v>
      </c>
      <c r="T92" s="42">
        <f t="shared" si="58"/>
        <v>0</v>
      </c>
      <c r="U92" s="22"/>
      <c r="V92" s="85" t="str">
        <f t="shared" si="52"/>
        <v>EN TERMINO</v>
      </c>
      <c r="W92" s="85" t="str">
        <f t="shared" si="50"/>
        <v>EN TERMINO</v>
      </c>
      <c r="X92" s="86" t="s">
        <v>2111</v>
      </c>
      <c r="Y92" s="87" t="s">
        <v>2124</v>
      </c>
      <c r="Z92" s="86">
        <f t="shared" si="53"/>
        <v>1</v>
      </c>
      <c r="AA92" s="86" t="str">
        <f t="shared" si="59"/>
        <v>H12AC17 - 1</v>
      </c>
      <c r="AB92" s="135">
        <f t="shared" si="54"/>
        <v>3</v>
      </c>
      <c r="AC92" s="135">
        <f t="shared" si="60"/>
        <v>3</v>
      </c>
      <c r="AD92" s="135" t="str">
        <f t="shared" si="61"/>
        <v>H12AC17.</v>
      </c>
      <c r="AE92" s="135" t="str">
        <f t="shared" si="51"/>
        <v>H12AC17</v>
      </c>
      <c r="AF92" s="26"/>
      <c r="AG92" s="27"/>
      <c r="AH92" s="28"/>
      <c r="AI92" s="29"/>
      <c r="AJ92" s="30"/>
      <c r="AK92" s="30"/>
      <c r="AL92" s="30"/>
      <c r="AM92" s="30"/>
      <c r="AN92" s="30"/>
      <c r="AO92" s="30"/>
    </row>
    <row r="93" spans="1:41" s="11" customFormat="1" ht="138.75" customHeight="1" x14ac:dyDescent="0.2">
      <c r="A93" s="22">
        <v>78</v>
      </c>
      <c r="B93" s="22">
        <v>92</v>
      </c>
      <c r="C93" s="22" t="s">
        <v>2146</v>
      </c>
      <c r="D93" s="78" t="s">
        <v>2158</v>
      </c>
      <c r="E93" s="79" t="s">
        <v>2147</v>
      </c>
      <c r="F93" s="79" t="s">
        <v>2148</v>
      </c>
      <c r="G93" s="79" t="s">
        <v>2197</v>
      </c>
      <c r="H93" s="79" t="s">
        <v>2244</v>
      </c>
      <c r="I93" s="78" t="s">
        <v>2204</v>
      </c>
      <c r="J93" s="78">
        <v>2</v>
      </c>
      <c r="K93" s="44">
        <v>43132</v>
      </c>
      <c r="L93" s="44">
        <v>43465</v>
      </c>
      <c r="M93" s="40">
        <f t="shared" si="49"/>
        <v>47.571428571428569</v>
      </c>
      <c r="N93" s="78" t="s">
        <v>1245</v>
      </c>
      <c r="O93" s="78">
        <v>0</v>
      </c>
      <c r="P93" s="78"/>
      <c r="Q93" s="41">
        <f t="shared" si="55"/>
        <v>0</v>
      </c>
      <c r="R93" s="42">
        <f t="shared" si="56"/>
        <v>0</v>
      </c>
      <c r="S93" s="42">
        <f t="shared" si="57"/>
        <v>0</v>
      </c>
      <c r="T93" s="42">
        <f t="shared" si="58"/>
        <v>0</v>
      </c>
      <c r="U93" s="22"/>
      <c r="V93" s="85" t="str">
        <f t="shared" si="52"/>
        <v>EN TERMINO</v>
      </c>
      <c r="W93" s="85" t="str">
        <f t="shared" si="50"/>
        <v>EN TERMINO</v>
      </c>
      <c r="X93" s="86" t="s">
        <v>2111</v>
      </c>
      <c r="Y93" s="87" t="s">
        <v>2125</v>
      </c>
      <c r="Z93" s="86">
        <f t="shared" si="53"/>
        <v>1</v>
      </c>
      <c r="AA93" s="86" t="str">
        <f t="shared" si="59"/>
        <v>H13AC17 - 1</v>
      </c>
      <c r="AB93" s="135">
        <f t="shared" si="54"/>
        <v>3</v>
      </c>
      <c r="AC93" s="135">
        <f t="shared" si="60"/>
        <v>3</v>
      </c>
      <c r="AD93" s="135" t="str">
        <f t="shared" si="61"/>
        <v>H13AC17.</v>
      </c>
      <c r="AE93" s="135" t="str">
        <f t="shared" si="51"/>
        <v>H13AC17</v>
      </c>
      <c r="AF93" s="26"/>
      <c r="AG93" s="27"/>
      <c r="AH93" s="28"/>
      <c r="AI93" s="29"/>
      <c r="AJ93" s="30"/>
      <c r="AK93" s="30"/>
      <c r="AL93" s="30"/>
      <c r="AM93" s="30"/>
      <c r="AN93" s="30"/>
      <c r="AO93" s="30"/>
    </row>
    <row r="94" spans="1:41" s="11" customFormat="1" ht="174" customHeight="1" x14ac:dyDescent="0.2">
      <c r="A94" s="22">
        <v>79</v>
      </c>
      <c r="B94" s="22">
        <v>93</v>
      </c>
      <c r="C94" s="22" t="s">
        <v>2133</v>
      </c>
      <c r="D94" s="78" t="s">
        <v>47</v>
      </c>
      <c r="E94" s="79" t="s">
        <v>2149</v>
      </c>
      <c r="F94" s="79" t="s">
        <v>2150</v>
      </c>
      <c r="G94" s="79" t="s">
        <v>2198</v>
      </c>
      <c r="H94" s="79" t="s">
        <v>2207</v>
      </c>
      <c r="I94" s="79" t="s">
        <v>2245</v>
      </c>
      <c r="J94" s="78">
        <v>1</v>
      </c>
      <c r="K94" s="44">
        <v>43132</v>
      </c>
      <c r="L94" s="44">
        <v>43312</v>
      </c>
      <c r="M94" s="40">
        <f t="shared" si="49"/>
        <v>25.714285714285715</v>
      </c>
      <c r="N94" s="78" t="s">
        <v>1245</v>
      </c>
      <c r="O94" s="78">
        <v>0.8</v>
      </c>
      <c r="P94" s="78"/>
      <c r="Q94" s="41">
        <f t="shared" si="55"/>
        <v>80</v>
      </c>
      <c r="R94" s="42">
        <f t="shared" si="56"/>
        <v>20.571428571428573</v>
      </c>
      <c r="S94" s="42">
        <f t="shared" si="57"/>
        <v>20.571428571428573</v>
      </c>
      <c r="T94" s="42">
        <f t="shared" si="58"/>
        <v>25.714285714285715</v>
      </c>
      <c r="U94" s="22"/>
      <c r="V94" s="85" t="str">
        <f t="shared" si="52"/>
        <v>VENCIDO</v>
      </c>
      <c r="W94" s="85" t="str">
        <f t="shared" si="50"/>
        <v>VENCIDO</v>
      </c>
      <c r="X94" s="86" t="s">
        <v>2111</v>
      </c>
      <c r="Y94" s="87" t="s">
        <v>2126</v>
      </c>
      <c r="Z94" s="86">
        <f t="shared" si="53"/>
        <v>1</v>
      </c>
      <c r="AA94" s="86" t="str">
        <f t="shared" si="59"/>
        <v>H14AC17 - 1</v>
      </c>
      <c r="AB94" s="135">
        <f t="shared" si="54"/>
        <v>1</v>
      </c>
      <c r="AC94" s="135">
        <f t="shared" si="60"/>
        <v>1</v>
      </c>
      <c r="AD94" s="135" t="str">
        <f t="shared" si="61"/>
        <v>H14AC17.</v>
      </c>
      <c r="AE94" s="135" t="str">
        <f t="shared" si="51"/>
        <v>H14AC17</v>
      </c>
      <c r="AF94" s="26"/>
      <c r="AG94" s="27"/>
      <c r="AH94" s="28"/>
      <c r="AI94" s="29"/>
      <c r="AJ94" s="30"/>
      <c r="AK94" s="30"/>
      <c r="AL94" s="30"/>
      <c r="AM94" s="30"/>
      <c r="AN94" s="30"/>
      <c r="AO94" s="30"/>
    </row>
    <row r="95" spans="1:41" s="11" customFormat="1" ht="139.5" customHeight="1" x14ac:dyDescent="0.2">
      <c r="A95" s="22">
        <v>80</v>
      </c>
      <c r="B95" s="22">
        <v>94</v>
      </c>
      <c r="C95" s="22" t="s">
        <v>2151</v>
      </c>
      <c r="D95" s="78" t="s">
        <v>47</v>
      </c>
      <c r="E95" s="79" t="s">
        <v>2152</v>
      </c>
      <c r="F95" s="79" t="s">
        <v>2153</v>
      </c>
      <c r="G95" s="79" t="s">
        <v>2208</v>
      </c>
      <c r="H95" s="79" t="s">
        <v>2209</v>
      </c>
      <c r="I95" s="78" t="s">
        <v>2210</v>
      </c>
      <c r="J95" s="78">
        <v>1</v>
      </c>
      <c r="K95" s="44">
        <v>43101</v>
      </c>
      <c r="L95" s="44">
        <v>43465</v>
      </c>
      <c r="M95" s="40">
        <f t="shared" si="49"/>
        <v>52</v>
      </c>
      <c r="N95" s="78" t="s">
        <v>1245</v>
      </c>
      <c r="O95" s="78">
        <v>0</v>
      </c>
      <c r="P95" s="78"/>
      <c r="Q95" s="41">
        <f t="shared" si="55"/>
        <v>0</v>
      </c>
      <c r="R95" s="42">
        <f t="shared" si="56"/>
        <v>0</v>
      </c>
      <c r="S95" s="42">
        <f t="shared" si="57"/>
        <v>0</v>
      </c>
      <c r="T95" s="42">
        <f t="shared" si="58"/>
        <v>0</v>
      </c>
      <c r="U95" s="22"/>
      <c r="V95" s="85" t="str">
        <f t="shared" si="52"/>
        <v>EN TERMINO</v>
      </c>
      <c r="W95" s="85" t="str">
        <f t="shared" si="50"/>
        <v>EN TERMINO</v>
      </c>
      <c r="X95" s="86" t="s">
        <v>2111</v>
      </c>
      <c r="Y95" s="87" t="s">
        <v>2127</v>
      </c>
      <c r="Z95" s="86">
        <f t="shared" si="53"/>
        <v>1</v>
      </c>
      <c r="AA95" s="86" t="str">
        <f t="shared" si="59"/>
        <v>H15AC17 - 1</v>
      </c>
      <c r="AB95" s="135">
        <f t="shared" si="54"/>
        <v>3</v>
      </c>
      <c r="AC95" s="135">
        <f t="shared" si="60"/>
        <v>3</v>
      </c>
      <c r="AD95" s="135" t="str">
        <f t="shared" si="61"/>
        <v>H15AC17.</v>
      </c>
      <c r="AE95" s="135" t="str">
        <f t="shared" si="51"/>
        <v>H15AC17</v>
      </c>
      <c r="AF95" s="26"/>
      <c r="AG95" s="27"/>
      <c r="AH95" s="28"/>
      <c r="AI95" s="29"/>
      <c r="AJ95" s="30"/>
      <c r="AK95" s="30"/>
      <c r="AL95" s="30"/>
      <c r="AM95" s="30"/>
      <c r="AN95" s="30"/>
      <c r="AO95" s="30"/>
    </row>
    <row r="96" spans="1:41" s="2" customFormat="1" ht="249.95" customHeight="1" x14ac:dyDescent="0.2">
      <c r="A96" s="49">
        <v>81</v>
      </c>
      <c r="B96" s="22">
        <v>95</v>
      </c>
      <c r="C96" s="18" t="s">
        <v>2545</v>
      </c>
      <c r="D96" s="25">
        <v>1401003</v>
      </c>
      <c r="E96" s="53" t="s">
        <v>1557</v>
      </c>
      <c r="F96" s="43" t="s">
        <v>578</v>
      </c>
      <c r="G96" s="43" t="s">
        <v>1555</v>
      </c>
      <c r="H96" s="53" t="s">
        <v>895</v>
      </c>
      <c r="I96" s="22" t="s">
        <v>61</v>
      </c>
      <c r="J96" s="22">
        <v>3</v>
      </c>
      <c r="K96" s="44">
        <v>43040</v>
      </c>
      <c r="L96" s="45">
        <v>43342</v>
      </c>
      <c r="M96" s="40">
        <f t="shared" si="49"/>
        <v>43.142857142857146</v>
      </c>
      <c r="N96" s="22" t="s">
        <v>23</v>
      </c>
      <c r="O96" s="78">
        <v>1.99</v>
      </c>
      <c r="P96" s="22"/>
      <c r="Q96" s="41">
        <f>IF(O96/J96&gt;1,100,+O96/J96*100)</f>
        <v>66.333333333333329</v>
      </c>
      <c r="R96" s="42">
        <f>+M96*Q96/100</f>
        <v>28.61809523809524</v>
      </c>
      <c r="S96" s="42">
        <f>IF(L96&lt;=$AG$1,R96,0)</f>
        <v>28.61809523809524</v>
      </c>
      <c r="T96" s="42">
        <f>IF($AG$1&gt;=L96,M96,0)</f>
        <v>43.142857142857146</v>
      </c>
      <c r="U96" s="23" t="str">
        <f>IF(W96="CUMPLIDO","SI","NO")</f>
        <v>NO</v>
      </c>
      <c r="V96" s="85" t="str">
        <f>IF(Q96=100,"CUMPLIDO",IF(L96-$AG$1&lt;0,"VENCIDO",IF(L96-$AG$1&lt;=30,"PRÓXIMO A VENCER",IF(Q96&gt;0,"CON AVANCE","EN TERMINO"))))</f>
        <v>VENCIDO</v>
      </c>
      <c r="W96" s="85" t="str">
        <f t="shared" si="50"/>
        <v>VENCIDO</v>
      </c>
      <c r="X96" s="86" t="s">
        <v>719</v>
      </c>
      <c r="Y96" s="87" t="s">
        <v>720</v>
      </c>
      <c r="Z96" s="86">
        <f t="shared" si="53"/>
        <v>1</v>
      </c>
      <c r="AA96" s="86" t="str">
        <f t="shared" ref="AA96:AA159" si="62">CONCATENATE(Y96," - ",Z96)</f>
        <v>H1R16 - 1</v>
      </c>
      <c r="AB96" s="135">
        <f t="shared" si="54"/>
        <v>1</v>
      </c>
      <c r="AC96" s="135">
        <f t="shared" si="60"/>
        <v>1</v>
      </c>
      <c r="AD96" s="135" t="str">
        <f t="shared" si="61"/>
        <v>H1R16.</v>
      </c>
      <c r="AE96" s="135" t="str">
        <f t="shared" si="51"/>
        <v>H1R16</v>
      </c>
      <c r="AF96" s="15"/>
      <c r="AG96" s="15"/>
      <c r="AH96" s="15"/>
      <c r="AI96" s="15"/>
      <c r="AJ96" s="15"/>
      <c r="AK96" s="15"/>
      <c r="AL96" s="15"/>
      <c r="AM96" s="15"/>
      <c r="AN96" s="15"/>
      <c r="AO96" s="15"/>
    </row>
    <row r="97" spans="1:41" s="2" customFormat="1" ht="249.95" customHeight="1" x14ac:dyDescent="0.2">
      <c r="A97" s="49"/>
      <c r="B97" s="22">
        <v>96</v>
      </c>
      <c r="C97" s="18" t="s">
        <v>2545</v>
      </c>
      <c r="D97" s="25">
        <v>1401003</v>
      </c>
      <c r="E97" s="53" t="s">
        <v>1558</v>
      </c>
      <c r="F97" s="43" t="s">
        <v>578</v>
      </c>
      <c r="G97" s="43" t="s">
        <v>1556</v>
      </c>
      <c r="H97" s="43" t="s">
        <v>896</v>
      </c>
      <c r="I97" s="22" t="s">
        <v>1058</v>
      </c>
      <c r="J97" s="22">
        <v>3</v>
      </c>
      <c r="K97" s="44">
        <v>43040</v>
      </c>
      <c r="L97" s="45">
        <v>43403</v>
      </c>
      <c r="M97" s="40">
        <f t="shared" ref="M97:M104" si="63">(+L97-K97)/7</f>
        <v>51.857142857142854</v>
      </c>
      <c r="N97" s="22" t="s">
        <v>28</v>
      </c>
      <c r="O97" s="78">
        <v>0</v>
      </c>
      <c r="P97" s="22"/>
      <c r="Q97" s="41">
        <f>IF(O97/J97&gt;1,100,+O97/J97*100)</f>
        <v>0</v>
      </c>
      <c r="R97" s="42">
        <f>+M97*Q97/100</f>
        <v>0</v>
      </c>
      <c r="S97" s="42">
        <f>IF(L97&lt;=$AG$1,R97,0)</f>
        <v>0</v>
      </c>
      <c r="T97" s="42">
        <f>IF($AG$1&gt;=L97,M97,0)</f>
        <v>0</v>
      </c>
      <c r="U97" s="23" t="str">
        <f t="shared" ref="U97:U160" si="64">IF(W97="CUMPLIDO","SI","NO")</f>
        <v>NO</v>
      </c>
      <c r="V97" s="85" t="str">
        <f>IF(Q97=100,"CUMPLIDO",IF(L97-$AG$1&lt;0,"VENCIDO",IF(L97-$AG$1&lt;=30,"PRÓXIMO A VENCER",IF(Q97&gt;0,"CON AVANCE","EN TERMINO"))))</f>
        <v>PRÓXIMO A VENCER</v>
      </c>
      <c r="W97" s="85" t="str">
        <f t="shared" si="50"/>
        <v/>
      </c>
      <c r="X97" s="86" t="s">
        <v>719</v>
      </c>
      <c r="Y97" s="87" t="s">
        <v>720</v>
      </c>
      <c r="Z97" s="86">
        <f t="shared" si="53"/>
        <v>2</v>
      </c>
      <c r="AA97" s="86" t="str">
        <f t="shared" si="62"/>
        <v>H1R16 - 2</v>
      </c>
      <c r="AB97" s="135">
        <f t="shared" si="54"/>
        <v>2</v>
      </c>
      <c r="AC97" s="135">
        <f t="shared" si="60"/>
        <v>2</v>
      </c>
      <c r="AD97" s="135" t="str">
        <f t="shared" si="61"/>
        <v>H1R16.</v>
      </c>
      <c r="AE97" s="135" t="str">
        <f t="shared" si="51"/>
        <v>H1R16</v>
      </c>
      <c r="AF97" s="15"/>
      <c r="AG97" s="15"/>
      <c r="AH97" s="15"/>
      <c r="AI97" s="15"/>
      <c r="AJ97" s="15"/>
      <c r="AK97" s="15"/>
      <c r="AL97" s="15"/>
      <c r="AM97" s="15"/>
      <c r="AN97" s="15"/>
      <c r="AO97" s="15"/>
    </row>
    <row r="98" spans="1:41" s="2" customFormat="1" ht="249.95" customHeight="1" x14ac:dyDescent="0.2">
      <c r="A98" s="49">
        <v>82</v>
      </c>
      <c r="B98" s="22">
        <v>97</v>
      </c>
      <c r="C98" s="18" t="s">
        <v>2546</v>
      </c>
      <c r="D98" s="25">
        <v>1405004</v>
      </c>
      <c r="E98" s="53" t="s">
        <v>579</v>
      </c>
      <c r="F98" s="43" t="s">
        <v>580</v>
      </c>
      <c r="G98" s="53" t="s">
        <v>1981</v>
      </c>
      <c r="H98" s="53" t="s">
        <v>1982</v>
      </c>
      <c r="I98" s="22" t="s">
        <v>1497</v>
      </c>
      <c r="J98" s="22">
        <v>1</v>
      </c>
      <c r="K98" s="44">
        <v>43040</v>
      </c>
      <c r="L98" s="45">
        <v>43099</v>
      </c>
      <c r="M98" s="40">
        <f t="shared" si="63"/>
        <v>8.4285714285714288</v>
      </c>
      <c r="N98" s="22" t="s">
        <v>1488</v>
      </c>
      <c r="O98" s="78">
        <v>1</v>
      </c>
      <c r="P98" s="22"/>
      <c r="Q98" s="41">
        <f>IF(O98/J98&gt;1,100,+O98/J98*100)</f>
        <v>100</v>
      </c>
      <c r="R98" s="42">
        <f>+M98*Q98/100</f>
        <v>8.4285714285714288</v>
      </c>
      <c r="S98" s="42">
        <f>IF(L98&lt;=$AG$1,R98,0)</f>
        <v>8.4285714285714288</v>
      </c>
      <c r="T98" s="42">
        <f>IF($AG$1&gt;=L98,M98,0)</f>
        <v>8.4285714285714288</v>
      </c>
      <c r="U98" s="23" t="str">
        <f t="shared" si="64"/>
        <v>SI</v>
      </c>
      <c r="V98" s="85" t="str">
        <f t="shared" ref="V98:V161" si="65">IF(Q98=100,"CUMPLIDO",IF(L98-$AG$1&lt;0,"VENCIDO",IF(L98-$AG$1&lt;=30,"PRÓXIMO A VENCER",IF(Q98&gt;0,"CON AVANCE","EN TERMINO"))))</f>
        <v>CUMPLIDO</v>
      </c>
      <c r="W98" s="85" t="str">
        <f t="shared" si="50"/>
        <v>CUMPLIDO</v>
      </c>
      <c r="X98" s="86" t="s">
        <v>719</v>
      </c>
      <c r="Y98" s="87" t="s">
        <v>721</v>
      </c>
      <c r="Z98" s="86">
        <f t="shared" si="53"/>
        <v>1</v>
      </c>
      <c r="AA98" s="86" t="str">
        <f t="shared" si="62"/>
        <v>H2R16 - 1</v>
      </c>
      <c r="AB98" s="135">
        <f t="shared" si="54"/>
        <v>5</v>
      </c>
      <c r="AC98" s="135">
        <f t="shared" si="60"/>
        <v>5</v>
      </c>
      <c r="AD98" s="135" t="str">
        <f t="shared" si="61"/>
        <v>H2R16.</v>
      </c>
      <c r="AE98" s="135" t="str">
        <f t="shared" si="51"/>
        <v>H2R16</v>
      </c>
      <c r="AF98" s="15"/>
      <c r="AG98" s="15"/>
      <c r="AH98" s="15"/>
      <c r="AI98" s="15"/>
      <c r="AJ98" s="15"/>
      <c r="AK98" s="15"/>
      <c r="AL98" s="15"/>
      <c r="AM98" s="15"/>
      <c r="AN98" s="15"/>
      <c r="AO98" s="15"/>
    </row>
    <row r="99" spans="1:41" s="2" customFormat="1" ht="249.95" customHeight="1" x14ac:dyDescent="0.2">
      <c r="A99" s="49">
        <v>83</v>
      </c>
      <c r="B99" s="22">
        <v>98</v>
      </c>
      <c r="C99" s="18" t="s">
        <v>2546</v>
      </c>
      <c r="D99" s="25">
        <v>1405004</v>
      </c>
      <c r="E99" s="53" t="s">
        <v>2060</v>
      </c>
      <c r="F99" s="43" t="s">
        <v>581</v>
      </c>
      <c r="G99" s="43" t="s">
        <v>1489</v>
      </c>
      <c r="H99" s="43" t="s">
        <v>1498</v>
      </c>
      <c r="I99" s="49" t="s">
        <v>1499</v>
      </c>
      <c r="J99" s="22">
        <v>1</v>
      </c>
      <c r="K99" s="44">
        <v>43040</v>
      </c>
      <c r="L99" s="44">
        <v>43099</v>
      </c>
      <c r="M99" s="40">
        <f t="shared" si="63"/>
        <v>8.4285714285714288</v>
      </c>
      <c r="N99" s="22" t="s">
        <v>1488</v>
      </c>
      <c r="O99" s="78">
        <v>1</v>
      </c>
      <c r="P99" s="22"/>
      <c r="Q99" s="41">
        <f>IF(O99/J99&gt;1,100,+O99/J99*100)</f>
        <v>100</v>
      </c>
      <c r="R99" s="42">
        <f>+M99*Q99/100</f>
        <v>8.4285714285714288</v>
      </c>
      <c r="S99" s="42">
        <f>IF(L99&lt;=$AG$1,R99,0)</f>
        <v>8.4285714285714288</v>
      </c>
      <c r="T99" s="42">
        <f>IF($AG$1&gt;=L99,M99,0)</f>
        <v>8.4285714285714288</v>
      </c>
      <c r="U99" s="23" t="str">
        <f t="shared" si="64"/>
        <v>SI</v>
      </c>
      <c r="V99" s="85" t="str">
        <f t="shared" si="65"/>
        <v>CUMPLIDO</v>
      </c>
      <c r="W99" s="85" t="str">
        <f t="shared" si="50"/>
        <v>CUMPLIDO</v>
      </c>
      <c r="X99" s="86" t="s">
        <v>719</v>
      </c>
      <c r="Y99" s="87" t="s">
        <v>722</v>
      </c>
      <c r="Z99" s="86">
        <f t="shared" si="53"/>
        <v>1</v>
      </c>
      <c r="AA99" s="86" t="str">
        <f t="shared" si="62"/>
        <v>H3R16 - 1</v>
      </c>
      <c r="AB99" s="135">
        <f t="shared" si="54"/>
        <v>5</v>
      </c>
      <c r="AC99" s="135">
        <f t="shared" si="60"/>
        <v>5</v>
      </c>
      <c r="AD99" s="135" t="str">
        <f t="shared" si="61"/>
        <v>H3R16.</v>
      </c>
      <c r="AE99" s="135" t="str">
        <f t="shared" si="51"/>
        <v>H3R16</v>
      </c>
      <c r="AF99" s="15"/>
      <c r="AG99" s="15"/>
      <c r="AH99" s="15"/>
      <c r="AI99" s="15"/>
      <c r="AJ99" s="15"/>
      <c r="AK99" s="15"/>
      <c r="AL99" s="15"/>
      <c r="AM99" s="15"/>
      <c r="AN99" s="15"/>
      <c r="AO99" s="15"/>
    </row>
    <row r="100" spans="1:41" s="2" customFormat="1" ht="249.95" customHeight="1" x14ac:dyDescent="0.2">
      <c r="A100" s="49">
        <v>84</v>
      </c>
      <c r="B100" s="22">
        <v>99</v>
      </c>
      <c r="C100" s="18" t="s">
        <v>2546</v>
      </c>
      <c r="D100" s="25">
        <v>1405004</v>
      </c>
      <c r="E100" s="53" t="s">
        <v>582</v>
      </c>
      <c r="F100" s="43" t="s">
        <v>583</v>
      </c>
      <c r="G100" s="43" t="s">
        <v>1500</v>
      </c>
      <c r="H100" s="43" t="s">
        <v>1501</v>
      </c>
      <c r="I100" s="49" t="s">
        <v>1490</v>
      </c>
      <c r="J100" s="22">
        <v>1</v>
      </c>
      <c r="K100" s="55">
        <v>43040</v>
      </c>
      <c r="L100" s="44">
        <v>43099</v>
      </c>
      <c r="M100" s="40">
        <f t="shared" si="63"/>
        <v>8.4285714285714288</v>
      </c>
      <c r="N100" s="22" t="s">
        <v>1488</v>
      </c>
      <c r="O100" s="78">
        <v>1</v>
      </c>
      <c r="P100" s="22"/>
      <c r="Q100" s="41">
        <f>IF(O100/J100&gt;1,100,+O100/J100*100)</f>
        <v>100</v>
      </c>
      <c r="R100" s="42">
        <f>+M100*Q100/100</f>
        <v>8.4285714285714288</v>
      </c>
      <c r="S100" s="42">
        <f>IF(L100&lt;=$AG$1,R100,0)</f>
        <v>8.4285714285714288</v>
      </c>
      <c r="T100" s="42">
        <f>IF($AG$1&gt;=L100,M100,0)</f>
        <v>8.4285714285714288</v>
      </c>
      <c r="U100" s="23" t="str">
        <f t="shared" si="64"/>
        <v>SI</v>
      </c>
      <c r="V100" s="85" t="str">
        <f t="shared" si="65"/>
        <v>CUMPLIDO</v>
      </c>
      <c r="W100" s="85" t="str">
        <f t="shared" si="50"/>
        <v>CUMPLIDO</v>
      </c>
      <c r="X100" s="86" t="s">
        <v>719</v>
      </c>
      <c r="Y100" s="87" t="s">
        <v>723</v>
      </c>
      <c r="Z100" s="86">
        <f t="shared" si="53"/>
        <v>1</v>
      </c>
      <c r="AA100" s="86" t="str">
        <f t="shared" si="62"/>
        <v>H4R16 - 1</v>
      </c>
      <c r="AB100" s="135">
        <f t="shared" si="54"/>
        <v>5</v>
      </c>
      <c r="AC100" s="135">
        <f t="shared" si="60"/>
        <v>5</v>
      </c>
      <c r="AD100" s="135" t="str">
        <f t="shared" si="61"/>
        <v>H4R16.</v>
      </c>
      <c r="AE100" s="135" t="str">
        <f t="shared" si="51"/>
        <v>H4R16</v>
      </c>
      <c r="AF100" s="15"/>
      <c r="AG100" s="15"/>
      <c r="AH100" s="15"/>
      <c r="AI100" s="15"/>
      <c r="AJ100" s="15"/>
      <c r="AK100" s="15"/>
      <c r="AL100" s="15"/>
      <c r="AM100" s="15"/>
      <c r="AN100" s="15"/>
      <c r="AO100" s="15"/>
    </row>
    <row r="101" spans="1:41" s="2" customFormat="1" ht="249.95" customHeight="1" x14ac:dyDescent="0.2">
      <c r="A101" s="49">
        <v>85</v>
      </c>
      <c r="B101" s="22">
        <v>100</v>
      </c>
      <c r="C101" s="18" t="s">
        <v>2546</v>
      </c>
      <c r="D101" s="25">
        <v>1405004</v>
      </c>
      <c r="E101" s="53" t="s">
        <v>584</v>
      </c>
      <c r="F101" s="43" t="s">
        <v>585</v>
      </c>
      <c r="G101" s="123" t="s">
        <v>1502</v>
      </c>
      <c r="H101" s="123" t="s">
        <v>1491</v>
      </c>
      <c r="I101" s="124" t="s">
        <v>1492</v>
      </c>
      <c r="J101" s="125">
        <v>1</v>
      </c>
      <c r="K101" s="45">
        <v>43040</v>
      </c>
      <c r="L101" s="45">
        <v>43099</v>
      </c>
      <c r="M101" s="40">
        <f t="shared" si="63"/>
        <v>8.4285714285714288</v>
      </c>
      <c r="N101" s="22" t="s">
        <v>1488</v>
      </c>
      <c r="O101" s="78">
        <v>1</v>
      </c>
      <c r="P101" s="22"/>
      <c r="Q101" s="41">
        <f t="shared" ref="Q101:Q164" si="66">IF(O101/J101&gt;1,100,+O101/J101*100)</f>
        <v>100</v>
      </c>
      <c r="R101" s="42">
        <f t="shared" ref="R101:R164" si="67">+M101*Q101/100</f>
        <v>8.4285714285714288</v>
      </c>
      <c r="S101" s="42">
        <f t="shared" ref="S101:S164" si="68">IF(L101&lt;=$AG$1,R101,0)</f>
        <v>8.4285714285714288</v>
      </c>
      <c r="T101" s="42">
        <f t="shared" ref="T101:T164" si="69">IF($AG$1&gt;=L101,M101,0)</f>
        <v>8.4285714285714288</v>
      </c>
      <c r="U101" s="23" t="str">
        <f t="shared" si="64"/>
        <v>SI</v>
      </c>
      <c r="V101" s="85" t="str">
        <f t="shared" si="65"/>
        <v>CUMPLIDO</v>
      </c>
      <c r="W101" s="85" t="str">
        <f t="shared" si="50"/>
        <v>CUMPLIDO</v>
      </c>
      <c r="X101" s="86" t="s">
        <v>719</v>
      </c>
      <c r="Y101" s="87" t="s">
        <v>724</v>
      </c>
      <c r="Z101" s="86">
        <f t="shared" si="53"/>
        <v>1</v>
      </c>
      <c r="AA101" s="86" t="str">
        <f t="shared" si="62"/>
        <v>H5R16 - 1</v>
      </c>
      <c r="AB101" s="135">
        <f t="shared" si="54"/>
        <v>5</v>
      </c>
      <c r="AC101" s="135">
        <f t="shared" si="60"/>
        <v>5</v>
      </c>
      <c r="AD101" s="135" t="str">
        <f t="shared" si="61"/>
        <v>H5R16.</v>
      </c>
      <c r="AE101" s="135" t="str">
        <f t="shared" si="51"/>
        <v>H5R16</v>
      </c>
      <c r="AF101" s="15"/>
      <c r="AG101" s="15"/>
      <c r="AH101" s="15"/>
      <c r="AI101" s="15"/>
      <c r="AJ101" s="17"/>
      <c r="AK101" s="12"/>
      <c r="AL101" s="15"/>
      <c r="AM101" s="15"/>
      <c r="AN101" s="15"/>
      <c r="AO101" s="15"/>
    </row>
    <row r="102" spans="1:41" s="2" customFormat="1" ht="249.95" customHeight="1" x14ac:dyDescent="0.2">
      <c r="A102" s="49">
        <v>86</v>
      </c>
      <c r="B102" s="22">
        <v>101</v>
      </c>
      <c r="C102" s="18" t="s">
        <v>2546</v>
      </c>
      <c r="D102" s="25">
        <v>1405004</v>
      </c>
      <c r="E102" s="53" t="s">
        <v>586</v>
      </c>
      <c r="F102" s="43" t="s">
        <v>587</v>
      </c>
      <c r="G102" s="123" t="s">
        <v>1983</v>
      </c>
      <c r="H102" s="123" t="s">
        <v>1493</v>
      </c>
      <c r="I102" s="124" t="s">
        <v>1494</v>
      </c>
      <c r="J102" s="125">
        <v>1</v>
      </c>
      <c r="K102" s="45">
        <v>43040</v>
      </c>
      <c r="L102" s="45">
        <v>43099</v>
      </c>
      <c r="M102" s="40">
        <f t="shared" si="63"/>
        <v>8.4285714285714288</v>
      </c>
      <c r="N102" s="22" t="s">
        <v>1488</v>
      </c>
      <c r="O102" s="78">
        <v>1</v>
      </c>
      <c r="P102" s="22"/>
      <c r="Q102" s="41">
        <f t="shared" si="66"/>
        <v>100</v>
      </c>
      <c r="R102" s="42">
        <f t="shared" si="67"/>
        <v>8.4285714285714288</v>
      </c>
      <c r="S102" s="42">
        <f t="shared" si="68"/>
        <v>8.4285714285714288</v>
      </c>
      <c r="T102" s="42">
        <f t="shared" si="69"/>
        <v>8.4285714285714288</v>
      </c>
      <c r="U102" s="23" t="str">
        <f t="shared" si="64"/>
        <v>SI</v>
      </c>
      <c r="V102" s="85" t="str">
        <f t="shared" si="65"/>
        <v>CUMPLIDO</v>
      </c>
      <c r="W102" s="85" t="str">
        <f t="shared" si="50"/>
        <v>CUMPLIDO</v>
      </c>
      <c r="X102" s="86" t="s">
        <v>719</v>
      </c>
      <c r="Y102" s="87" t="s">
        <v>725</v>
      </c>
      <c r="Z102" s="86">
        <f t="shared" si="53"/>
        <v>1</v>
      </c>
      <c r="AA102" s="86" t="str">
        <f t="shared" si="62"/>
        <v>H6R16 - 1</v>
      </c>
      <c r="AB102" s="135">
        <f t="shared" si="54"/>
        <v>5</v>
      </c>
      <c r="AC102" s="135">
        <f t="shared" si="60"/>
        <v>5</v>
      </c>
      <c r="AD102" s="135" t="str">
        <f t="shared" si="61"/>
        <v>H6R16.</v>
      </c>
      <c r="AE102" s="135" t="str">
        <f t="shared" si="51"/>
        <v>H6R16</v>
      </c>
      <c r="AF102" s="15"/>
      <c r="AG102" s="15"/>
      <c r="AH102" s="15"/>
      <c r="AI102" s="15"/>
      <c r="AJ102" s="15"/>
      <c r="AK102" s="15"/>
      <c r="AL102" s="15"/>
      <c r="AM102" s="15"/>
      <c r="AN102" s="15"/>
      <c r="AO102" s="15"/>
    </row>
    <row r="103" spans="1:41" s="2" customFormat="1" ht="249.95" customHeight="1" x14ac:dyDescent="0.2">
      <c r="A103" s="49">
        <v>87</v>
      </c>
      <c r="B103" s="22">
        <v>102</v>
      </c>
      <c r="C103" s="18" t="s">
        <v>2547</v>
      </c>
      <c r="D103" s="25">
        <v>1401003</v>
      </c>
      <c r="E103" s="53" t="s">
        <v>2063</v>
      </c>
      <c r="F103" s="43" t="s">
        <v>588</v>
      </c>
      <c r="G103" s="123" t="s">
        <v>1503</v>
      </c>
      <c r="H103" s="123" t="s">
        <v>1493</v>
      </c>
      <c r="I103" s="124" t="s">
        <v>1494</v>
      </c>
      <c r="J103" s="125">
        <v>1</v>
      </c>
      <c r="K103" s="45">
        <v>43040</v>
      </c>
      <c r="L103" s="45">
        <v>43159</v>
      </c>
      <c r="M103" s="40">
        <f t="shared" si="63"/>
        <v>17</v>
      </c>
      <c r="N103" s="22" t="s">
        <v>1488</v>
      </c>
      <c r="O103" s="78">
        <v>1</v>
      </c>
      <c r="P103" s="22"/>
      <c r="Q103" s="41">
        <f t="shared" si="66"/>
        <v>100</v>
      </c>
      <c r="R103" s="42">
        <f t="shared" si="67"/>
        <v>17</v>
      </c>
      <c r="S103" s="42">
        <f t="shared" si="68"/>
        <v>17</v>
      </c>
      <c r="T103" s="42">
        <f t="shared" si="69"/>
        <v>17</v>
      </c>
      <c r="U103" s="23" t="str">
        <f t="shared" si="64"/>
        <v>SI</v>
      </c>
      <c r="V103" s="85" t="str">
        <f t="shared" si="65"/>
        <v>CUMPLIDO</v>
      </c>
      <c r="W103" s="85" t="str">
        <f t="shared" si="50"/>
        <v>CUMPLIDO</v>
      </c>
      <c r="X103" s="86" t="s">
        <v>719</v>
      </c>
      <c r="Y103" s="87" t="s">
        <v>726</v>
      </c>
      <c r="Z103" s="86">
        <f t="shared" si="53"/>
        <v>1</v>
      </c>
      <c r="AA103" s="86" t="str">
        <f t="shared" si="62"/>
        <v>H7R16 - 1</v>
      </c>
      <c r="AB103" s="135">
        <f t="shared" si="54"/>
        <v>5</v>
      </c>
      <c r="AC103" s="135">
        <f t="shared" si="60"/>
        <v>5</v>
      </c>
      <c r="AD103" s="135" t="str">
        <f t="shared" si="61"/>
        <v>H7R16.</v>
      </c>
      <c r="AE103" s="135" t="str">
        <f t="shared" si="51"/>
        <v>H7R16</v>
      </c>
      <c r="AF103" s="15"/>
      <c r="AG103" s="15"/>
      <c r="AH103" s="15"/>
      <c r="AI103" s="15"/>
      <c r="AJ103" s="15"/>
      <c r="AK103" s="15"/>
      <c r="AL103" s="15"/>
      <c r="AM103" s="15"/>
      <c r="AN103" s="15"/>
      <c r="AO103" s="15"/>
    </row>
    <row r="104" spans="1:41" s="2" customFormat="1" ht="249.95" customHeight="1" x14ac:dyDescent="0.2">
      <c r="A104" s="49">
        <v>88</v>
      </c>
      <c r="B104" s="22">
        <v>103</v>
      </c>
      <c r="C104" s="18" t="s">
        <v>2547</v>
      </c>
      <c r="D104" s="25">
        <v>1401013</v>
      </c>
      <c r="E104" s="53" t="s">
        <v>589</v>
      </c>
      <c r="F104" s="43" t="s">
        <v>590</v>
      </c>
      <c r="G104" s="123" t="s">
        <v>1984</v>
      </c>
      <c r="H104" s="123" t="s">
        <v>1504</v>
      </c>
      <c r="I104" s="124" t="s">
        <v>1495</v>
      </c>
      <c r="J104" s="125">
        <v>1</v>
      </c>
      <c r="K104" s="45">
        <v>43040</v>
      </c>
      <c r="L104" s="45">
        <v>43099</v>
      </c>
      <c r="M104" s="40">
        <f t="shared" si="63"/>
        <v>8.4285714285714288</v>
      </c>
      <c r="N104" s="22" t="s">
        <v>1488</v>
      </c>
      <c r="O104" s="78">
        <v>1</v>
      </c>
      <c r="P104" s="22"/>
      <c r="Q104" s="41">
        <f t="shared" si="66"/>
        <v>100</v>
      </c>
      <c r="R104" s="42">
        <f t="shared" si="67"/>
        <v>8.4285714285714288</v>
      </c>
      <c r="S104" s="42">
        <f t="shared" si="68"/>
        <v>8.4285714285714288</v>
      </c>
      <c r="T104" s="42">
        <f t="shared" si="69"/>
        <v>8.4285714285714288</v>
      </c>
      <c r="U104" s="23" t="str">
        <f t="shared" si="64"/>
        <v>SI</v>
      </c>
      <c r="V104" s="85" t="str">
        <f t="shared" si="65"/>
        <v>CUMPLIDO</v>
      </c>
      <c r="W104" s="85" t="str">
        <f t="shared" si="50"/>
        <v>CUMPLIDO</v>
      </c>
      <c r="X104" s="86" t="s">
        <v>719</v>
      </c>
      <c r="Y104" s="87" t="s">
        <v>727</v>
      </c>
      <c r="Z104" s="86">
        <f t="shared" si="53"/>
        <v>1</v>
      </c>
      <c r="AA104" s="86" t="str">
        <f t="shared" si="62"/>
        <v>H8R16 - 1</v>
      </c>
      <c r="AB104" s="135">
        <f t="shared" si="54"/>
        <v>5</v>
      </c>
      <c r="AC104" s="135">
        <f t="shared" si="60"/>
        <v>5</v>
      </c>
      <c r="AD104" s="135" t="str">
        <f t="shared" si="61"/>
        <v>H8R16.</v>
      </c>
      <c r="AE104" s="135" t="str">
        <f t="shared" si="51"/>
        <v>H8R16</v>
      </c>
      <c r="AF104" s="15"/>
      <c r="AG104" s="15"/>
      <c r="AH104" s="15"/>
      <c r="AI104" s="15"/>
      <c r="AJ104" s="15"/>
      <c r="AK104" s="15"/>
      <c r="AL104" s="15"/>
      <c r="AM104" s="15"/>
      <c r="AN104" s="15"/>
      <c r="AO104" s="15"/>
    </row>
    <row r="105" spans="1:41" s="2" customFormat="1" ht="249.95" customHeight="1" x14ac:dyDescent="0.2">
      <c r="A105" s="49">
        <v>89</v>
      </c>
      <c r="B105" s="22">
        <v>104</v>
      </c>
      <c r="C105" s="18" t="s">
        <v>2547</v>
      </c>
      <c r="D105" s="25">
        <v>1403001</v>
      </c>
      <c r="E105" s="53" t="s">
        <v>2061</v>
      </c>
      <c r="F105" s="43" t="s">
        <v>591</v>
      </c>
      <c r="G105" s="126" t="s">
        <v>958</v>
      </c>
      <c r="H105" s="126" t="s">
        <v>959</v>
      </c>
      <c r="I105" s="125" t="s">
        <v>9</v>
      </c>
      <c r="J105" s="125">
        <v>1</v>
      </c>
      <c r="K105" s="45">
        <v>43040</v>
      </c>
      <c r="L105" s="45">
        <v>43130</v>
      </c>
      <c r="M105" s="40">
        <f t="shared" ref="M105:M164" si="70">(+L105-K105)/7</f>
        <v>12.857142857142858</v>
      </c>
      <c r="N105" s="22" t="s">
        <v>21</v>
      </c>
      <c r="O105" s="78">
        <v>1</v>
      </c>
      <c r="P105" s="22"/>
      <c r="Q105" s="41">
        <f t="shared" si="66"/>
        <v>100</v>
      </c>
      <c r="R105" s="42">
        <f t="shared" si="67"/>
        <v>12.857142857142858</v>
      </c>
      <c r="S105" s="42">
        <f t="shared" si="68"/>
        <v>12.857142857142858</v>
      </c>
      <c r="T105" s="42">
        <f t="shared" si="69"/>
        <v>12.857142857142858</v>
      </c>
      <c r="U105" s="23" t="str">
        <f t="shared" si="64"/>
        <v>SI</v>
      </c>
      <c r="V105" s="85" t="str">
        <f t="shared" si="65"/>
        <v>CUMPLIDO</v>
      </c>
      <c r="W105" s="85" t="str">
        <f t="shared" si="50"/>
        <v>CUMPLIDO</v>
      </c>
      <c r="X105" s="86" t="s">
        <v>719</v>
      </c>
      <c r="Y105" s="87" t="s">
        <v>728</v>
      </c>
      <c r="Z105" s="86">
        <f t="shared" si="53"/>
        <v>1</v>
      </c>
      <c r="AA105" s="86" t="str">
        <f t="shared" si="62"/>
        <v>H9R16 - 1</v>
      </c>
      <c r="AB105" s="135">
        <f t="shared" si="54"/>
        <v>5</v>
      </c>
      <c r="AC105" s="135">
        <f t="shared" si="60"/>
        <v>5</v>
      </c>
      <c r="AD105" s="135" t="str">
        <f t="shared" si="61"/>
        <v>H9R16.</v>
      </c>
      <c r="AE105" s="135" t="str">
        <f t="shared" si="51"/>
        <v>H9R16</v>
      </c>
      <c r="AF105" s="15"/>
      <c r="AG105" s="15"/>
      <c r="AH105" s="15"/>
      <c r="AI105" s="15"/>
      <c r="AJ105" s="15"/>
      <c r="AK105" s="15"/>
      <c r="AL105" s="15"/>
      <c r="AM105" s="15"/>
      <c r="AN105" s="15"/>
      <c r="AO105" s="15"/>
    </row>
    <row r="106" spans="1:41" s="2" customFormat="1" ht="249.95" customHeight="1" x14ac:dyDescent="0.2">
      <c r="A106" s="49">
        <v>90</v>
      </c>
      <c r="B106" s="22">
        <v>105</v>
      </c>
      <c r="C106" s="18" t="s">
        <v>2546</v>
      </c>
      <c r="D106" s="25">
        <v>1405003</v>
      </c>
      <c r="E106" s="53" t="s">
        <v>961</v>
      </c>
      <c r="F106" s="43" t="s">
        <v>592</v>
      </c>
      <c r="G106" s="126" t="s">
        <v>1939</v>
      </c>
      <c r="H106" s="126" t="s">
        <v>962</v>
      </c>
      <c r="I106" s="125" t="s">
        <v>964</v>
      </c>
      <c r="J106" s="125">
        <v>2</v>
      </c>
      <c r="K106" s="45">
        <v>43040</v>
      </c>
      <c r="L106" s="45">
        <v>43099</v>
      </c>
      <c r="M106" s="40">
        <f t="shared" si="70"/>
        <v>8.4285714285714288</v>
      </c>
      <c r="N106" s="22" t="s">
        <v>21</v>
      </c>
      <c r="O106" s="78">
        <v>2</v>
      </c>
      <c r="P106" s="22"/>
      <c r="Q106" s="41">
        <f t="shared" si="66"/>
        <v>100</v>
      </c>
      <c r="R106" s="42">
        <f t="shared" si="67"/>
        <v>8.4285714285714288</v>
      </c>
      <c r="S106" s="42">
        <f t="shared" si="68"/>
        <v>8.4285714285714288</v>
      </c>
      <c r="T106" s="42">
        <f t="shared" si="69"/>
        <v>8.4285714285714288</v>
      </c>
      <c r="U106" s="23" t="str">
        <f t="shared" si="64"/>
        <v>NO</v>
      </c>
      <c r="V106" s="85" t="str">
        <f t="shared" si="65"/>
        <v>CUMPLIDO</v>
      </c>
      <c r="W106" s="85" t="str">
        <f t="shared" si="50"/>
        <v>PRÓXIMO A VENCER</v>
      </c>
      <c r="X106" s="86" t="s">
        <v>719</v>
      </c>
      <c r="Y106" s="87" t="s">
        <v>729</v>
      </c>
      <c r="Z106" s="86">
        <f t="shared" si="53"/>
        <v>1</v>
      </c>
      <c r="AA106" s="86" t="str">
        <f t="shared" si="62"/>
        <v>H10R16 - 1</v>
      </c>
      <c r="AB106" s="135">
        <f t="shared" si="54"/>
        <v>5</v>
      </c>
      <c r="AC106" s="135">
        <f t="shared" si="60"/>
        <v>2</v>
      </c>
      <c r="AD106" s="135" t="str">
        <f t="shared" si="61"/>
        <v>H10R16.</v>
      </c>
      <c r="AE106" s="135" t="str">
        <f t="shared" si="51"/>
        <v>H10R16</v>
      </c>
      <c r="AF106" s="15"/>
      <c r="AG106" s="15"/>
      <c r="AH106" s="15"/>
      <c r="AI106" s="15"/>
      <c r="AJ106" s="15"/>
      <c r="AK106" s="15"/>
      <c r="AL106" s="15"/>
      <c r="AM106" s="15"/>
      <c r="AN106" s="15"/>
      <c r="AO106" s="15"/>
    </row>
    <row r="107" spans="1:41" s="2" customFormat="1" ht="249.95" customHeight="1" x14ac:dyDescent="0.2">
      <c r="A107" s="49"/>
      <c r="B107" s="22">
        <v>106</v>
      </c>
      <c r="C107" s="18" t="s">
        <v>2546</v>
      </c>
      <c r="D107" s="25">
        <v>1405003</v>
      </c>
      <c r="E107" s="53" t="s">
        <v>960</v>
      </c>
      <c r="F107" s="43" t="s">
        <v>592</v>
      </c>
      <c r="G107" s="126" t="s">
        <v>1940</v>
      </c>
      <c r="H107" s="126" t="s">
        <v>963</v>
      </c>
      <c r="I107" s="125" t="s">
        <v>965</v>
      </c>
      <c r="J107" s="125">
        <v>2</v>
      </c>
      <c r="K107" s="45">
        <v>43040</v>
      </c>
      <c r="L107" s="45">
        <v>43403</v>
      </c>
      <c r="M107" s="40">
        <f t="shared" si="70"/>
        <v>51.857142857142854</v>
      </c>
      <c r="N107" s="22" t="s">
        <v>21</v>
      </c>
      <c r="O107" s="78">
        <v>1.34</v>
      </c>
      <c r="P107" s="22"/>
      <c r="Q107" s="41">
        <f t="shared" si="66"/>
        <v>67</v>
      </c>
      <c r="R107" s="42">
        <f t="shared" si="67"/>
        <v>34.744285714285709</v>
      </c>
      <c r="S107" s="42">
        <f t="shared" si="68"/>
        <v>0</v>
      </c>
      <c r="T107" s="42">
        <f t="shared" si="69"/>
        <v>0</v>
      </c>
      <c r="U107" s="23" t="str">
        <f t="shared" si="64"/>
        <v>NO</v>
      </c>
      <c r="V107" s="85" t="str">
        <f t="shared" si="65"/>
        <v>PRÓXIMO A VENCER</v>
      </c>
      <c r="W107" s="85" t="str">
        <f t="shared" si="50"/>
        <v/>
      </c>
      <c r="X107" s="86" t="s">
        <v>719</v>
      </c>
      <c r="Y107" s="87" t="s">
        <v>729</v>
      </c>
      <c r="Z107" s="86">
        <f t="shared" si="53"/>
        <v>2</v>
      </c>
      <c r="AA107" s="86" t="str">
        <f t="shared" si="62"/>
        <v>H10R16 - 2</v>
      </c>
      <c r="AB107" s="135">
        <f t="shared" si="54"/>
        <v>2</v>
      </c>
      <c r="AC107" s="135">
        <f t="shared" si="60"/>
        <v>2</v>
      </c>
      <c r="AD107" s="135" t="str">
        <f t="shared" si="61"/>
        <v>H10R16.</v>
      </c>
      <c r="AE107" s="135" t="str">
        <f t="shared" si="51"/>
        <v>H10R16</v>
      </c>
      <c r="AF107" s="15"/>
      <c r="AG107" s="15"/>
      <c r="AH107" s="15"/>
      <c r="AI107" s="15"/>
      <c r="AJ107" s="15"/>
      <c r="AK107" s="15"/>
      <c r="AL107" s="15"/>
      <c r="AM107" s="15"/>
      <c r="AN107" s="15"/>
      <c r="AO107" s="15"/>
    </row>
    <row r="108" spans="1:41" s="2" customFormat="1" ht="249.95" customHeight="1" x14ac:dyDescent="0.2">
      <c r="A108" s="49">
        <v>91</v>
      </c>
      <c r="B108" s="22">
        <v>107</v>
      </c>
      <c r="C108" s="18" t="s">
        <v>2546</v>
      </c>
      <c r="D108" s="25">
        <v>1401001</v>
      </c>
      <c r="E108" s="53" t="s">
        <v>593</v>
      </c>
      <c r="F108" s="43" t="s">
        <v>594</v>
      </c>
      <c r="G108" s="126" t="s">
        <v>966</v>
      </c>
      <c r="H108" s="126" t="s">
        <v>967</v>
      </c>
      <c r="I108" s="125" t="s">
        <v>2062</v>
      </c>
      <c r="J108" s="125">
        <v>1</v>
      </c>
      <c r="K108" s="45">
        <v>43040</v>
      </c>
      <c r="L108" s="45">
        <v>43099</v>
      </c>
      <c r="M108" s="40">
        <f t="shared" si="70"/>
        <v>8.4285714285714288</v>
      </c>
      <c r="N108" s="22" t="s">
        <v>21</v>
      </c>
      <c r="O108" s="78">
        <v>1</v>
      </c>
      <c r="P108" s="22"/>
      <c r="Q108" s="41">
        <f t="shared" si="66"/>
        <v>100</v>
      </c>
      <c r="R108" s="42">
        <f t="shared" si="67"/>
        <v>8.4285714285714288</v>
      </c>
      <c r="S108" s="42">
        <f t="shared" si="68"/>
        <v>8.4285714285714288</v>
      </c>
      <c r="T108" s="42">
        <f t="shared" si="69"/>
        <v>8.4285714285714288</v>
      </c>
      <c r="U108" s="23" t="str">
        <f t="shared" si="64"/>
        <v>SI</v>
      </c>
      <c r="V108" s="85" t="str">
        <f t="shared" si="65"/>
        <v>CUMPLIDO</v>
      </c>
      <c r="W108" s="85" t="str">
        <f t="shared" si="50"/>
        <v>CUMPLIDO</v>
      </c>
      <c r="X108" s="86" t="s">
        <v>719</v>
      </c>
      <c r="Y108" s="87" t="s">
        <v>730</v>
      </c>
      <c r="Z108" s="86">
        <f t="shared" si="53"/>
        <v>1</v>
      </c>
      <c r="AA108" s="86" t="str">
        <f t="shared" si="62"/>
        <v>H11R16 - 1</v>
      </c>
      <c r="AB108" s="135">
        <f t="shared" si="54"/>
        <v>5</v>
      </c>
      <c r="AC108" s="135">
        <f t="shared" si="60"/>
        <v>5</v>
      </c>
      <c r="AD108" s="135" t="str">
        <f t="shared" si="61"/>
        <v>H11R16.</v>
      </c>
      <c r="AE108" s="135" t="str">
        <f t="shared" si="51"/>
        <v>H11R16</v>
      </c>
      <c r="AF108" s="15"/>
      <c r="AG108" s="15"/>
      <c r="AH108" s="15"/>
      <c r="AI108" s="15"/>
      <c r="AJ108" s="15"/>
      <c r="AK108" s="15"/>
      <c r="AL108" s="15"/>
      <c r="AM108" s="15"/>
      <c r="AN108" s="15"/>
      <c r="AO108" s="15"/>
    </row>
    <row r="109" spans="1:41" s="2" customFormat="1" ht="249.95" customHeight="1" x14ac:dyDescent="0.2">
      <c r="A109" s="49">
        <v>92</v>
      </c>
      <c r="B109" s="22">
        <v>108</v>
      </c>
      <c r="C109" s="18" t="s">
        <v>2545</v>
      </c>
      <c r="D109" s="25">
        <v>1405004</v>
      </c>
      <c r="E109" s="53" t="s">
        <v>595</v>
      </c>
      <c r="F109" s="43" t="s">
        <v>596</v>
      </c>
      <c r="G109" s="43" t="s">
        <v>1483</v>
      </c>
      <c r="H109" s="43" t="s">
        <v>1484</v>
      </c>
      <c r="I109" s="49" t="s">
        <v>10</v>
      </c>
      <c r="J109" s="22">
        <v>1</v>
      </c>
      <c r="K109" s="44">
        <v>43040</v>
      </c>
      <c r="L109" s="44">
        <v>43099</v>
      </c>
      <c r="M109" s="40">
        <f t="shared" si="70"/>
        <v>8.4285714285714288</v>
      </c>
      <c r="N109" s="22" t="s">
        <v>1482</v>
      </c>
      <c r="O109" s="78">
        <v>0</v>
      </c>
      <c r="P109" s="22"/>
      <c r="Q109" s="41">
        <f t="shared" si="66"/>
        <v>0</v>
      </c>
      <c r="R109" s="42">
        <f t="shared" si="67"/>
        <v>0</v>
      </c>
      <c r="S109" s="42">
        <f t="shared" si="68"/>
        <v>0</v>
      </c>
      <c r="T109" s="42">
        <f t="shared" si="69"/>
        <v>8.4285714285714288</v>
      </c>
      <c r="U109" s="23" t="str">
        <f t="shared" si="64"/>
        <v>NO</v>
      </c>
      <c r="V109" s="85" t="str">
        <f t="shared" si="65"/>
        <v>VENCIDO</v>
      </c>
      <c r="W109" s="85" t="str">
        <f t="shared" si="50"/>
        <v>VENCIDO</v>
      </c>
      <c r="X109" s="86" t="s">
        <v>719</v>
      </c>
      <c r="Y109" s="87" t="s">
        <v>731</v>
      </c>
      <c r="Z109" s="86">
        <f t="shared" si="53"/>
        <v>1</v>
      </c>
      <c r="AA109" s="86" t="str">
        <f t="shared" si="62"/>
        <v>H12R16 - 1</v>
      </c>
      <c r="AB109" s="135">
        <f t="shared" si="54"/>
        <v>1</v>
      </c>
      <c r="AC109" s="135">
        <f t="shared" si="60"/>
        <v>1</v>
      </c>
      <c r="AD109" s="135" t="str">
        <f t="shared" si="61"/>
        <v>H12R16.</v>
      </c>
      <c r="AE109" s="135" t="str">
        <f t="shared" si="51"/>
        <v>H12R16</v>
      </c>
      <c r="AF109" s="15"/>
      <c r="AG109" s="15"/>
      <c r="AH109" s="15"/>
      <c r="AI109" s="15"/>
      <c r="AJ109" s="15"/>
      <c r="AK109" s="15"/>
      <c r="AL109" s="15"/>
      <c r="AM109" s="15"/>
      <c r="AN109" s="15"/>
      <c r="AO109" s="15"/>
    </row>
    <row r="110" spans="1:41" s="2" customFormat="1" ht="249.95" customHeight="1" x14ac:dyDescent="0.2">
      <c r="A110" s="49">
        <v>93</v>
      </c>
      <c r="B110" s="22">
        <v>109</v>
      </c>
      <c r="C110" s="18" t="s">
        <v>2548</v>
      </c>
      <c r="D110" s="25">
        <v>1404005</v>
      </c>
      <c r="E110" s="53" t="s">
        <v>597</v>
      </c>
      <c r="F110" s="43" t="s">
        <v>598</v>
      </c>
      <c r="G110" s="43" t="s">
        <v>1485</v>
      </c>
      <c r="H110" s="43" t="s">
        <v>1486</v>
      </c>
      <c r="I110" s="49" t="s">
        <v>1487</v>
      </c>
      <c r="J110" s="22">
        <v>1</v>
      </c>
      <c r="K110" s="44">
        <v>43040</v>
      </c>
      <c r="L110" s="44">
        <v>43099</v>
      </c>
      <c r="M110" s="40">
        <f t="shared" si="70"/>
        <v>8.4285714285714288</v>
      </c>
      <c r="N110" s="22" t="s">
        <v>1482</v>
      </c>
      <c r="O110" s="78">
        <v>0</v>
      </c>
      <c r="P110" s="22"/>
      <c r="Q110" s="41">
        <f t="shared" si="66"/>
        <v>0</v>
      </c>
      <c r="R110" s="42">
        <f t="shared" si="67"/>
        <v>0</v>
      </c>
      <c r="S110" s="42">
        <f t="shared" si="68"/>
        <v>0</v>
      </c>
      <c r="T110" s="42">
        <f t="shared" si="69"/>
        <v>8.4285714285714288</v>
      </c>
      <c r="U110" s="23" t="str">
        <f t="shared" si="64"/>
        <v>NO</v>
      </c>
      <c r="V110" s="85" t="str">
        <f t="shared" si="65"/>
        <v>VENCIDO</v>
      </c>
      <c r="W110" s="85" t="str">
        <f t="shared" si="50"/>
        <v>VENCIDO</v>
      </c>
      <c r="X110" s="86" t="s">
        <v>719</v>
      </c>
      <c r="Y110" s="87" t="s">
        <v>732</v>
      </c>
      <c r="Z110" s="86">
        <f t="shared" si="53"/>
        <v>1</v>
      </c>
      <c r="AA110" s="86" t="str">
        <f t="shared" si="62"/>
        <v>H13R16 - 1</v>
      </c>
      <c r="AB110" s="135">
        <f t="shared" si="54"/>
        <v>1</v>
      </c>
      <c r="AC110" s="135">
        <f t="shared" si="60"/>
        <v>1</v>
      </c>
      <c r="AD110" s="135" t="str">
        <f t="shared" si="61"/>
        <v>H13R16.</v>
      </c>
      <c r="AE110" s="135" t="str">
        <f t="shared" si="51"/>
        <v>H13R16</v>
      </c>
      <c r="AF110" s="15"/>
      <c r="AG110" s="15"/>
      <c r="AH110" s="15"/>
      <c r="AI110" s="15"/>
      <c r="AJ110" s="15"/>
      <c r="AK110" s="15"/>
      <c r="AL110" s="15"/>
      <c r="AM110" s="15"/>
      <c r="AN110" s="15"/>
      <c r="AO110" s="15"/>
    </row>
    <row r="111" spans="1:41" s="2" customFormat="1" ht="249.95" customHeight="1" x14ac:dyDescent="0.2">
      <c r="A111" s="49">
        <v>94</v>
      </c>
      <c r="B111" s="22">
        <v>110</v>
      </c>
      <c r="C111" s="18" t="s">
        <v>2545</v>
      </c>
      <c r="D111" s="25">
        <v>1405004</v>
      </c>
      <c r="E111" s="53" t="s">
        <v>2627</v>
      </c>
      <c r="F111" s="43" t="s">
        <v>599</v>
      </c>
      <c r="G111" s="43" t="s">
        <v>1506</v>
      </c>
      <c r="H111" s="43" t="s">
        <v>1507</v>
      </c>
      <c r="I111" s="49" t="s">
        <v>1508</v>
      </c>
      <c r="J111" s="22">
        <v>1</v>
      </c>
      <c r="K111" s="44">
        <v>43040</v>
      </c>
      <c r="L111" s="44">
        <v>43099</v>
      </c>
      <c r="M111" s="40">
        <f t="shared" si="70"/>
        <v>8.4285714285714288</v>
      </c>
      <c r="N111" s="22" t="s">
        <v>1488</v>
      </c>
      <c r="O111" s="78">
        <v>1</v>
      </c>
      <c r="P111" s="22"/>
      <c r="Q111" s="41">
        <f t="shared" si="66"/>
        <v>100</v>
      </c>
      <c r="R111" s="42">
        <f t="shared" si="67"/>
        <v>8.4285714285714288</v>
      </c>
      <c r="S111" s="42">
        <f t="shared" si="68"/>
        <v>8.4285714285714288</v>
      </c>
      <c r="T111" s="42">
        <f t="shared" si="69"/>
        <v>8.4285714285714288</v>
      </c>
      <c r="U111" s="23" t="str">
        <f t="shared" si="64"/>
        <v>SI</v>
      </c>
      <c r="V111" s="85" t="str">
        <f t="shared" si="65"/>
        <v>CUMPLIDO</v>
      </c>
      <c r="W111" s="85" t="str">
        <f t="shared" si="50"/>
        <v>CUMPLIDO</v>
      </c>
      <c r="X111" s="86" t="s">
        <v>719</v>
      </c>
      <c r="Y111" s="87" t="s">
        <v>733</v>
      </c>
      <c r="Z111" s="86">
        <f t="shared" si="53"/>
        <v>1</v>
      </c>
      <c r="AA111" s="86" t="str">
        <f t="shared" si="62"/>
        <v>H14R16 - 1</v>
      </c>
      <c r="AB111" s="135">
        <f t="shared" si="54"/>
        <v>5</v>
      </c>
      <c r="AC111" s="135">
        <f t="shared" si="60"/>
        <v>5</v>
      </c>
      <c r="AD111" s="135" t="str">
        <f t="shared" si="61"/>
        <v>H14R16.</v>
      </c>
      <c r="AE111" s="135" t="str">
        <f t="shared" si="51"/>
        <v>H14R16</v>
      </c>
      <c r="AF111" s="15"/>
      <c r="AG111" s="15"/>
      <c r="AH111" s="15"/>
      <c r="AI111" s="15"/>
      <c r="AJ111" s="15"/>
      <c r="AK111" s="15"/>
      <c r="AL111" s="15"/>
      <c r="AM111" s="15"/>
      <c r="AN111" s="15"/>
      <c r="AO111" s="15"/>
    </row>
    <row r="112" spans="1:41" s="2" customFormat="1" ht="249.95" customHeight="1" x14ac:dyDescent="0.2">
      <c r="A112" s="49">
        <v>95</v>
      </c>
      <c r="B112" s="22">
        <v>111</v>
      </c>
      <c r="C112" s="18" t="s">
        <v>2546</v>
      </c>
      <c r="D112" s="25">
        <v>1405004</v>
      </c>
      <c r="E112" s="53" t="s">
        <v>2644</v>
      </c>
      <c r="F112" s="43" t="s">
        <v>2628</v>
      </c>
      <c r="G112" s="43" t="s">
        <v>1509</v>
      </c>
      <c r="H112" s="43" t="s">
        <v>1510</v>
      </c>
      <c r="I112" s="49" t="s">
        <v>1505</v>
      </c>
      <c r="J112" s="22">
        <v>1</v>
      </c>
      <c r="K112" s="44">
        <v>43040</v>
      </c>
      <c r="L112" s="44">
        <v>43099</v>
      </c>
      <c r="M112" s="40">
        <f t="shared" si="70"/>
        <v>8.4285714285714288</v>
      </c>
      <c r="N112" s="22" t="s">
        <v>1488</v>
      </c>
      <c r="O112" s="78">
        <v>1</v>
      </c>
      <c r="P112" s="22"/>
      <c r="Q112" s="41">
        <f t="shared" si="66"/>
        <v>100</v>
      </c>
      <c r="R112" s="42">
        <f t="shared" si="67"/>
        <v>8.4285714285714288</v>
      </c>
      <c r="S112" s="42">
        <f t="shared" si="68"/>
        <v>8.4285714285714288</v>
      </c>
      <c r="T112" s="42">
        <f t="shared" si="69"/>
        <v>8.4285714285714288</v>
      </c>
      <c r="U112" s="23" t="str">
        <f t="shared" si="64"/>
        <v>SI</v>
      </c>
      <c r="V112" s="85" t="str">
        <f t="shared" si="65"/>
        <v>CUMPLIDO</v>
      </c>
      <c r="W112" s="85" t="str">
        <f t="shared" si="50"/>
        <v>CUMPLIDO</v>
      </c>
      <c r="X112" s="86" t="s">
        <v>719</v>
      </c>
      <c r="Y112" s="87" t="s">
        <v>734</v>
      </c>
      <c r="Z112" s="86">
        <f t="shared" si="53"/>
        <v>1</v>
      </c>
      <c r="AA112" s="86" t="str">
        <f t="shared" si="62"/>
        <v>H15R16 - 1</v>
      </c>
      <c r="AB112" s="135">
        <f t="shared" si="54"/>
        <v>5</v>
      </c>
      <c r="AC112" s="135">
        <f t="shared" si="60"/>
        <v>5</v>
      </c>
      <c r="AD112" s="135" t="str">
        <f t="shared" si="61"/>
        <v>H15R16.</v>
      </c>
      <c r="AE112" s="135" t="str">
        <f t="shared" si="51"/>
        <v>H15R16</v>
      </c>
      <c r="AF112" s="15"/>
      <c r="AG112" s="15"/>
      <c r="AH112" s="15"/>
      <c r="AI112" s="15"/>
      <c r="AJ112" s="15"/>
      <c r="AK112" s="15"/>
      <c r="AL112" s="15"/>
      <c r="AM112" s="15"/>
      <c r="AN112" s="15"/>
      <c r="AO112" s="15"/>
    </row>
    <row r="113" spans="1:41" s="2" customFormat="1" ht="249.95" customHeight="1" x14ac:dyDescent="0.2">
      <c r="A113" s="49">
        <v>96</v>
      </c>
      <c r="B113" s="22">
        <v>112</v>
      </c>
      <c r="C113" s="18" t="s">
        <v>2545</v>
      </c>
      <c r="D113" s="25">
        <v>1405004</v>
      </c>
      <c r="E113" s="53" t="s">
        <v>2630</v>
      </c>
      <c r="F113" s="43" t="s">
        <v>2629</v>
      </c>
      <c r="G113" s="43" t="s">
        <v>1985</v>
      </c>
      <c r="H113" s="43" t="s">
        <v>1986</v>
      </c>
      <c r="I113" s="49" t="s">
        <v>1987</v>
      </c>
      <c r="J113" s="22">
        <v>1</v>
      </c>
      <c r="K113" s="44">
        <v>43040</v>
      </c>
      <c r="L113" s="44">
        <v>43099</v>
      </c>
      <c r="M113" s="40">
        <f t="shared" si="70"/>
        <v>8.4285714285714288</v>
      </c>
      <c r="N113" s="22" t="s">
        <v>1488</v>
      </c>
      <c r="O113" s="78">
        <v>1</v>
      </c>
      <c r="P113" s="22"/>
      <c r="Q113" s="41">
        <f t="shared" si="66"/>
        <v>100</v>
      </c>
      <c r="R113" s="42">
        <f t="shared" si="67"/>
        <v>8.4285714285714288</v>
      </c>
      <c r="S113" s="42">
        <f t="shared" si="68"/>
        <v>8.4285714285714288</v>
      </c>
      <c r="T113" s="42">
        <f t="shared" si="69"/>
        <v>8.4285714285714288</v>
      </c>
      <c r="U113" s="23" t="str">
        <f t="shared" si="64"/>
        <v>SI</v>
      </c>
      <c r="V113" s="85" t="str">
        <f t="shared" si="65"/>
        <v>CUMPLIDO</v>
      </c>
      <c r="W113" s="85" t="str">
        <f t="shared" si="50"/>
        <v>CUMPLIDO</v>
      </c>
      <c r="X113" s="86" t="s">
        <v>719</v>
      </c>
      <c r="Y113" s="87" t="s">
        <v>735</v>
      </c>
      <c r="Z113" s="86">
        <f t="shared" si="53"/>
        <v>1</v>
      </c>
      <c r="AA113" s="86" t="str">
        <f t="shared" si="62"/>
        <v>H16R16 - 1</v>
      </c>
      <c r="AB113" s="135">
        <f t="shared" si="54"/>
        <v>5</v>
      </c>
      <c r="AC113" s="135">
        <f t="shared" si="60"/>
        <v>5</v>
      </c>
      <c r="AD113" s="135" t="str">
        <f t="shared" si="61"/>
        <v>H16R16.</v>
      </c>
      <c r="AE113" s="135" t="str">
        <f t="shared" si="51"/>
        <v>H16R16</v>
      </c>
      <c r="AF113" s="15"/>
      <c r="AG113" s="15"/>
      <c r="AH113" s="15"/>
      <c r="AI113" s="15"/>
      <c r="AJ113" s="15"/>
      <c r="AK113" s="15"/>
      <c r="AL113" s="15"/>
      <c r="AM113" s="15"/>
      <c r="AN113" s="15"/>
      <c r="AO113" s="15"/>
    </row>
    <row r="114" spans="1:41" s="2" customFormat="1" ht="249.95" customHeight="1" x14ac:dyDescent="0.2">
      <c r="A114" s="49">
        <v>97</v>
      </c>
      <c r="B114" s="22">
        <v>113</v>
      </c>
      <c r="C114" s="18" t="s">
        <v>2545</v>
      </c>
      <c r="D114" s="25">
        <v>1405004</v>
      </c>
      <c r="E114" s="53" t="s">
        <v>2631</v>
      </c>
      <c r="F114" s="43" t="s">
        <v>2632</v>
      </c>
      <c r="G114" s="43" t="s">
        <v>1511</v>
      </c>
      <c r="H114" s="43" t="s">
        <v>1512</v>
      </c>
      <c r="I114" s="49" t="s">
        <v>1508</v>
      </c>
      <c r="J114" s="22">
        <v>1</v>
      </c>
      <c r="K114" s="44">
        <v>43040</v>
      </c>
      <c r="L114" s="44">
        <v>43099</v>
      </c>
      <c r="M114" s="40">
        <f t="shared" si="70"/>
        <v>8.4285714285714288</v>
      </c>
      <c r="N114" s="22" t="s">
        <v>1488</v>
      </c>
      <c r="O114" s="78">
        <v>0</v>
      </c>
      <c r="P114" s="22"/>
      <c r="Q114" s="41">
        <f t="shared" si="66"/>
        <v>0</v>
      </c>
      <c r="R114" s="42">
        <f t="shared" si="67"/>
        <v>0</v>
      </c>
      <c r="S114" s="42">
        <f t="shared" si="68"/>
        <v>0</v>
      </c>
      <c r="T114" s="42">
        <f t="shared" si="69"/>
        <v>8.4285714285714288</v>
      </c>
      <c r="U114" s="23" t="str">
        <f t="shared" si="64"/>
        <v>NO</v>
      </c>
      <c r="V114" s="85" t="str">
        <f t="shared" si="65"/>
        <v>VENCIDO</v>
      </c>
      <c r="W114" s="85" t="str">
        <f t="shared" si="50"/>
        <v>VENCIDO</v>
      </c>
      <c r="X114" s="86" t="s">
        <v>719</v>
      </c>
      <c r="Y114" s="87" t="s">
        <v>736</v>
      </c>
      <c r="Z114" s="86">
        <f t="shared" si="53"/>
        <v>1</v>
      </c>
      <c r="AA114" s="86" t="str">
        <f t="shared" si="62"/>
        <v>H17R16 - 1</v>
      </c>
      <c r="AB114" s="135">
        <f t="shared" si="54"/>
        <v>1</v>
      </c>
      <c r="AC114" s="135">
        <f t="shared" si="60"/>
        <v>1</v>
      </c>
      <c r="AD114" s="135" t="str">
        <f t="shared" si="61"/>
        <v>H17R16.</v>
      </c>
      <c r="AE114" s="135" t="str">
        <f t="shared" si="51"/>
        <v>H17R16</v>
      </c>
      <c r="AF114" s="15"/>
      <c r="AG114" s="15"/>
      <c r="AH114" s="15"/>
      <c r="AI114" s="15"/>
      <c r="AJ114" s="15"/>
      <c r="AK114" s="15"/>
      <c r="AL114" s="15"/>
      <c r="AM114" s="15"/>
      <c r="AN114" s="15"/>
      <c r="AO114" s="15"/>
    </row>
    <row r="115" spans="1:41" s="2" customFormat="1" ht="249.95" customHeight="1" x14ac:dyDescent="0.2">
      <c r="A115" s="49">
        <v>98</v>
      </c>
      <c r="B115" s="22">
        <v>114</v>
      </c>
      <c r="C115" s="18" t="s">
        <v>2546</v>
      </c>
      <c r="D115" s="25">
        <v>1405004</v>
      </c>
      <c r="E115" s="53" t="s">
        <v>2633</v>
      </c>
      <c r="F115" s="43" t="s">
        <v>2634</v>
      </c>
      <c r="G115" s="43" t="s">
        <v>1513</v>
      </c>
      <c r="H115" s="43" t="s">
        <v>1514</v>
      </c>
      <c r="I115" s="49" t="s">
        <v>1515</v>
      </c>
      <c r="J115" s="22">
        <v>1</v>
      </c>
      <c r="K115" s="44">
        <v>43040</v>
      </c>
      <c r="L115" s="44">
        <v>43099</v>
      </c>
      <c r="M115" s="40">
        <f t="shared" si="70"/>
        <v>8.4285714285714288</v>
      </c>
      <c r="N115" s="22" t="s">
        <v>1488</v>
      </c>
      <c r="O115" s="78">
        <v>1</v>
      </c>
      <c r="P115" s="22"/>
      <c r="Q115" s="41">
        <f t="shared" si="66"/>
        <v>100</v>
      </c>
      <c r="R115" s="42">
        <f t="shared" si="67"/>
        <v>8.4285714285714288</v>
      </c>
      <c r="S115" s="42">
        <f t="shared" si="68"/>
        <v>8.4285714285714288</v>
      </c>
      <c r="T115" s="42">
        <f t="shared" si="69"/>
        <v>8.4285714285714288</v>
      </c>
      <c r="U115" s="23" t="str">
        <f t="shared" si="64"/>
        <v>SI</v>
      </c>
      <c r="V115" s="85" t="str">
        <f t="shared" si="65"/>
        <v>CUMPLIDO</v>
      </c>
      <c r="W115" s="85" t="str">
        <f t="shared" si="50"/>
        <v>CUMPLIDO</v>
      </c>
      <c r="X115" s="86" t="s">
        <v>719</v>
      </c>
      <c r="Y115" s="87" t="s">
        <v>737</v>
      </c>
      <c r="Z115" s="86">
        <f t="shared" si="53"/>
        <v>1</v>
      </c>
      <c r="AA115" s="86" t="str">
        <f t="shared" si="62"/>
        <v>H18R16 - 1</v>
      </c>
      <c r="AB115" s="135">
        <f t="shared" si="54"/>
        <v>5</v>
      </c>
      <c r="AC115" s="135">
        <f t="shared" si="60"/>
        <v>5</v>
      </c>
      <c r="AD115" s="135" t="str">
        <f t="shared" si="61"/>
        <v>H18R16.</v>
      </c>
      <c r="AE115" s="135" t="str">
        <f t="shared" si="51"/>
        <v>H18R16</v>
      </c>
      <c r="AF115" s="15"/>
      <c r="AG115" s="15"/>
      <c r="AH115" s="15"/>
      <c r="AI115" s="15"/>
      <c r="AJ115" s="15"/>
      <c r="AK115" s="15"/>
      <c r="AL115" s="15"/>
      <c r="AM115" s="15"/>
      <c r="AN115" s="15"/>
      <c r="AO115" s="15"/>
    </row>
    <row r="116" spans="1:41" s="2" customFormat="1" ht="249.95" customHeight="1" x14ac:dyDescent="0.2">
      <c r="A116" s="49">
        <v>99</v>
      </c>
      <c r="B116" s="22">
        <v>115</v>
      </c>
      <c r="C116" s="18" t="s">
        <v>2546</v>
      </c>
      <c r="D116" s="25">
        <v>1405004</v>
      </c>
      <c r="E116" s="53" t="s">
        <v>2635</v>
      </c>
      <c r="F116" s="43" t="s">
        <v>2636</v>
      </c>
      <c r="G116" s="43" t="s">
        <v>1516</v>
      </c>
      <c r="H116" s="43" t="s">
        <v>1517</v>
      </c>
      <c r="I116" s="49" t="s">
        <v>1508</v>
      </c>
      <c r="J116" s="22">
        <v>1</v>
      </c>
      <c r="K116" s="44">
        <v>43040</v>
      </c>
      <c r="L116" s="44">
        <v>43099</v>
      </c>
      <c r="M116" s="40">
        <f t="shared" si="70"/>
        <v>8.4285714285714288</v>
      </c>
      <c r="N116" s="22" t="s">
        <v>1488</v>
      </c>
      <c r="O116" s="78">
        <v>1</v>
      </c>
      <c r="P116" s="22"/>
      <c r="Q116" s="41">
        <f t="shared" si="66"/>
        <v>100</v>
      </c>
      <c r="R116" s="42">
        <f t="shared" si="67"/>
        <v>8.4285714285714288</v>
      </c>
      <c r="S116" s="42">
        <f t="shared" si="68"/>
        <v>8.4285714285714288</v>
      </c>
      <c r="T116" s="42">
        <f t="shared" si="69"/>
        <v>8.4285714285714288</v>
      </c>
      <c r="U116" s="23" t="str">
        <f t="shared" si="64"/>
        <v>SI</v>
      </c>
      <c r="V116" s="85" t="str">
        <f t="shared" si="65"/>
        <v>CUMPLIDO</v>
      </c>
      <c r="W116" s="85" t="str">
        <f t="shared" si="50"/>
        <v>CUMPLIDO</v>
      </c>
      <c r="X116" s="86" t="s">
        <v>719</v>
      </c>
      <c r="Y116" s="87" t="s">
        <v>738</v>
      </c>
      <c r="Z116" s="86">
        <f t="shared" si="53"/>
        <v>1</v>
      </c>
      <c r="AA116" s="86" t="str">
        <f t="shared" si="62"/>
        <v>H19R16 - 1</v>
      </c>
      <c r="AB116" s="135">
        <f t="shared" si="54"/>
        <v>5</v>
      </c>
      <c r="AC116" s="135">
        <f t="shared" si="60"/>
        <v>5</v>
      </c>
      <c r="AD116" s="135" t="str">
        <f t="shared" si="61"/>
        <v>H19R16.</v>
      </c>
      <c r="AE116" s="135" t="str">
        <f t="shared" si="51"/>
        <v>H19R16</v>
      </c>
      <c r="AF116" s="15"/>
      <c r="AG116" s="15"/>
      <c r="AH116" s="15"/>
      <c r="AI116" s="15"/>
      <c r="AJ116" s="15"/>
      <c r="AK116" s="15"/>
      <c r="AL116" s="15"/>
      <c r="AM116" s="15"/>
      <c r="AN116" s="15"/>
      <c r="AO116" s="15"/>
    </row>
    <row r="117" spans="1:41" s="2" customFormat="1" ht="249.95" customHeight="1" x14ac:dyDescent="0.2">
      <c r="A117" s="49">
        <v>100</v>
      </c>
      <c r="B117" s="22">
        <v>116</v>
      </c>
      <c r="C117" s="18" t="s">
        <v>2546</v>
      </c>
      <c r="D117" s="25">
        <v>1405004</v>
      </c>
      <c r="E117" s="53" t="s">
        <v>2064</v>
      </c>
      <c r="F117" s="43" t="s">
        <v>600</v>
      </c>
      <c r="G117" s="43" t="s">
        <v>1988</v>
      </c>
      <c r="H117" s="43" t="s">
        <v>1518</v>
      </c>
      <c r="I117" s="49" t="s">
        <v>1519</v>
      </c>
      <c r="J117" s="22">
        <v>1</v>
      </c>
      <c r="K117" s="44">
        <v>43040</v>
      </c>
      <c r="L117" s="44">
        <v>43099</v>
      </c>
      <c r="M117" s="40">
        <f t="shared" si="70"/>
        <v>8.4285714285714288</v>
      </c>
      <c r="N117" s="22" t="s">
        <v>1488</v>
      </c>
      <c r="O117" s="78">
        <v>1</v>
      </c>
      <c r="P117" s="22"/>
      <c r="Q117" s="41">
        <f t="shared" si="66"/>
        <v>100</v>
      </c>
      <c r="R117" s="42">
        <f t="shared" si="67"/>
        <v>8.4285714285714288</v>
      </c>
      <c r="S117" s="42">
        <f t="shared" si="68"/>
        <v>8.4285714285714288</v>
      </c>
      <c r="T117" s="42">
        <f t="shared" si="69"/>
        <v>8.4285714285714288</v>
      </c>
      <c r="U117" s="23" t="str">
        <f t="shared" si="64"/>
        <v>SI</v>
      </c>
      <c r="V117" s="85" t="str">
        <f t="shared" si="65"/>
        <v>CUMPLIDO</v>
      </c>
      <c r="W117" s="85" t="str">
        <f t="shared" si="50"/>
        <v>CUMPLIDO</v>
      </c>
      <c r="X117" s="86" t="s">
        <v>719</v>
      </c>
      <c r="Y117" s="87" t="s">
        <v>739</v>
      </c>
      <c r="Z117" s="86">
        <f t="shared" si="53"/>
        <v>1</v>
      </c>
      <c r="AA117" s="86" t="str">
        <f t="shared" si="62"/>
        <v>H20R16 - 1</v>
      </c>
      <c r="AB117" s="135">
        <f t="shared" si="54"/>
        <v>5</v>
      </c>
      <c r="AC117" s="135">
        <f t="shared" si="60"/>
        <v>5</v>
      </c>
      <c r="AD117" s="135" t="str">
        <f t="shared" si="61"/>
        <v>H20R16.</v>
      </c>
      <c r="AE117" s="135" t="str">
        <f t="shared" si="51"/>
        <v>H20R16</v>
      </c>
      <c r="AF117" s="15"/>
      <c r="AG117" s="15"/>
      <c r="AH117" s="15"/>
      <c r="AI117" s="15"/>
      <c r="AJ117" s="15"/>
      <c r="AK117" s="15"/>
      <c r="AL117" s="15"/>
      <c r="AM117" s="15"/>
      <c r="AN117" s="15"/>
      <c r="AO117" s="15"/>
    </row>
    <row r="118" spans="1:41" s="2" customFormat="1" ht="249.95" customHeight="1" x14ac:dyDescent="0.2">
      <c r="A118" s="49">
        <v>101</v>
      </c>
      <c r="B118" s="22">
        <v>117</v>
      </c>
      <c r="C118" s="18" t="s">
        <v>2545</v>
      </c>
      <c r="D118" s="25">
        <v>1405004</v>
      </c>
      <c r="E118" s="53" t="s">
        <v>2637</v>
      </c>
      <c r="F118" s="43" t="s">
        <v>2638</v>
      </c>
      <c r="G118" s="43" t="s">
        <v>2693</v>
      </c>
      <c r="H118" s="43" t="s">
        <v>1520</v>
      </c>
      <c r="I118" s="49" t="s">
        <v>1508</v>
      </c>
      <c r="J118" s="50">
        <v>1</v>
      </c>
      <c r="K118" s="44">
        <v>43040</v>
      </c>
      <c r="L118" s="44">
        <v>43099</v>
      </c>
      <c r="M118" s="40">
        <f t="shared" si="70"/>
        <v>8.4285714285714288</v>
      </c>
      <c r="N118" s="22" t="s">
        <v>1488</v>
      </c>
      <c r="O118" s="78">
        <v>1</v>
      </c>
      <c r="P118" s="22"/>
      <c r="Q118" s="41">
        <f t="shared" si="66"/>
        <v>100</v>
      </c>
      <c r="R118" s="42">
        <f t="shared" si="67"/>
        <v>8.4285714285714288</v>
      </c>
      <c r="S118" s="42">
        <f t="shared" si="68"/>
        <v>8.4285714285714288</v>
      </c>
      <c r="T118" s="42">
        <f t="shared" si="69"/>
        <v>8.4285714285714288</v>
      </c>
      <c r="U118" s="23" t="str">
        <f t="shared" si="64"/>
        <v>SI</v>
      </c>
      <c r="V118" s="85" t="str">
        <f t="shared" si="65"/>
        <v>CUMPLIDO</v>
      </c>
      <c r="W118" s="85" t="str">
        <f t="shared" si="50"/>
        <v>CUMPLIDO</v>
      </c>
      <c r="X118" s="86" t="s">
        <v>719</v>
      </c>
      <c r="Y118" s="87" t="s">
        <v>740</v>
      </c>
      <c r="Z118" s="86">
        <f t="shared" si="53"/>
        <v>1</v>
      </c>
      <c r="AA118" s="86" t="str">
        <f t="shared" si="62"/>
        <v>H21R16 - 1</v>
      </c>
      <c r="AB118" s="135">
        <f t="shared" si="54"/>
        <v>5</v>
      </c>
      <c r="AC118" s="135">
        <f t="shared" si="60"/>
        <v>5</v>
      </c>
      <c r="AD118" s="135" t="str">
        <f t="shared" si="61"/>
        <v>H21R16.</v>
      </c>
      <c r="AE118" s="135" t="str">
        <f t="shared" si="51"/>
        <v>H21R16</v>
      </c>
      <c r="AF118" s="15"/>
      <c r="AG118" s="15"/>
      <c r="AH118" s="15"/>
      <c r="AI118" s="15"/>
      <c r="AJ118" s="15"/>
      <c r="AK118" s="15"/>
      <c r="AL118" s="15"/>
      <c r="AM118" s="15"/>
      <c r="AN118" s="15"/>
      <c r="AO118" s="15"/>
    </row>
    <row r="119" spans="1:41" s="2" customFormat="1" ht="249.95" customHeight="1" x14ac:dyDescent="0.2">
      <c r="A119" s="49">
        <v>102</v>
      </c>
      <c r="B119" s="22">
        <v>118</v>
      </c>
      <c r="C119" s="18" t="s">
        <v>2545</v>
      </c>
      <c r="D119" s="25">
        <v>1405004</v>
      </c>
      <c r="E119" s="53" t="s">
        <v>2065</v>
      </c>
      <c r="F119" s="43" t="s">
        <v>601</v>
      </c>
      <c r="G119" s="43" t="s">
        <v>1248</v>
      </c>
      <c r="H119" s="43" t="s">
        <v>1246</v>
      </c>
      <c r="I119" s="49" t="s">
        <v>1247</v>
      </c>
      <c r="J119" s="22">
        <v>2</v>
      </c>
      <c r="K119" s="44">
        <v>43040</v>
      </c>
      <c r="L119" s="44">
        <v>43403</v>
      </c>
      <c r="M119" s="40">
        <f t="shared" si="70"/>
        <v>51.857142857142854</v>
      </c>
      <c r="N119" s="22" t="s">
        <v>1244</v>
      </c>
      <c r="O119" s="78"/>
      <c r="P119" s="22"/>
      <c r="Q119" s="41">
        <f t="shared" si="66"/>
        <v>0</v>
      </c>
      <c r="R119" s="42">
        <f t="shared" si="67"/>
        <v>0</v>
      </c>
      <c r="S119" s="42">
        <f t="shared" si="68"/>
        <v>0</v>
      </c>
      <c r="T119" s="42">
        <f t="shared" si="69"/>
        <v>0</v>
      </c>
      <c r="U119" s="23" t="str">
        <f t="shared" si="64"/>
        <v>NO</v>
      </c>
      <c r="V119" s="85" t="str">
        <f t="shared" si="65"/>
        <v>PRÓXIMO A VENCER</v>
      </c>
      <c r="W119" s="85" t="str">
        <f t="shared" si="50"/>
        <v>VENCIDO</v>
      </c>
      <c r="X119" s="86" t="s">
        <v>719</v>
      </c>
      <c r="Y119" s="87" t="s">
        <v>741</v>
      </c>
      <c r="Z119" s="86">
        <f t="shared" si="53"/>
        <v>1</v>
      </c>
      <c r="AA119" s="86" t="str">
        <f t="shared" si="62"/>
        <v>H22R16 - 1</v>
      </c>
      <c r="AB119" s="135">
        <f t="shared" si="54"/>
        <v>2</v>
      </c>
      <c r="AC119" s="135">
        <f t="shared" si="60"/>
        <v>1</v>
      </c>
      <c r="AD119" s="135" t="str">
        <f t="shared" si="61"/>
        <v>H22R16.</v>
      </c>
      <c r="AE119" s="135" t="str">
        <f t="shared" si="51"/>
        <v>H22R16</v>
      </c>
      <c r="AF119" s="15"/>
      <c r="AG119" s="15"/>
      <c r="AH119" s="15"/>
      <c r="AI119" s="15"/>
      <c r="AJ119" s="15"/>
      <c r="AK119" s="15"/>
      <c r="AL119" s="15"/>
      <c r="AM119" s="15"/>
      <c r="AN119" s="15"/>
      <c r="AO119" s="15"/>
    </row>
    <row r="120" spans="1:41" s="2" customFormat="1" ht="249.95" customHeight="1" x14ac:dyDescent="0.2">
      <c r="A120" s="49"/>
      <c r="B120" s="22">
        <v>119</v>
      </c>
      <c r="C120" s="18" t="s">
        <v>2545</v>
      </c>
      <c r="D120" s="25">
        <v>1405004</v>
      </c>
      <c r="E120" s="53" t="s">
        <v>2066</v>
      </c>
      <c r="F120" s="43" t="s">
        <v>601</v>
      </c>
      <c r="G120" s="43" t="s">
        <v>1878</v>
      </c>
      <c r="H120" s="43" t="s">
        <v>1249</v>
      </c>
      <c r="I120" s="49" t="s">
        <v>1250</v>
      </c>
      <c r="J120" s="22">
        <v>1</v>
      </c>
      <c r="K120" s="44">
        <v>43040</v>
      </c>
      <c r="L120" s="44">
        <v>43250</v>
      </c>
      <c r="M120" s="40">
        <f t="shared" si="70"/>
        <v>30</v>
      </c>
      <c r="N120" s="22" t="s">
        <v>1244</v>
      </c>
      <c r="O120" s="78">
        <v>0.3</v>
      </c>
      <c r="P120" s="22"/>
      <c r="Q120" s="41">
        <f t="shared" si="66"/>
        <v>30</v>
      </c>
      <c r="R120" s="42">
        <f t="shared" si="67"/>
        <v>9</v>
      </c>
      <c r="S120" s="42">
        <f t="shared" si="68"/>
        <v>9</v>
      </c>
      <c r="T120" s="42">
        <f t="shared" si="69"/>
        <v>30</v>
      </c>
      <c r="U120" s="23" t="str">
        <f t="shared" si="64"/>
        <v>NO</v>
      </c>
      <c r="V120" s="85" t="str">
        <f t="shared" si="65"/>
        <v>VENCIDO</v>
      </c>
      <c r="W120" s="85" t="str">
        <f t="shared" si="50"/>
        <v/>
      </c>
      <c r="X120" s="86" t="s">
        <v>719</v>
      </c>
      <c r="Y120" s="87" t="s">
        <v>741</v>
      </c>
      <c r="Z120" s="86">
        <f t="shared" si="53"/>
        <v>2</v>
      </c>
      <c r="AA120" s="86" t="str">
        <f t="shared" si="62"/>
        <v>H22R16 - 2</v>
      </c>
      <c r="AB120" s="135">
        <f t="shared" si="54"/>
        <v>1</v>
      </c>
      <c r="AC120" s="135">
        <f t="shared" si="60"/>
        <v>1</v>
      </c>
      <c r="AD120" s="135" t="str">
        <f t="shared" si="61"/>
        <v>H22R16.</v>
      </c>
      <c r="AE120" s="135" t="str">
        <f t="shared" si="51"/>
        <v>H22R16</v>
      </c>
      <c r="AF120" s="15"/>
      <c r="AG120" s="15"/>
      <c r="AH120" s="15"/>
      <c r="AI120" s="15"/>
      <c r="AJ120" s="15"/>
      <c r="AK120" s="15"/>
      <c r="AL120" s="15"/>
      <c r="AM120" s="15"/>
      <c r="AN120" s="15"/>
      <c r="AO120" s="15"/>
    </row>
    <row r="121" spans="1:41" s="2" customFormat="1" ht="249.95" customHeight="1" x14ac:dyDescent="0.2">
      <c r="A121" s="49">
        <v>103</v>
      </c>
      <c r="B121" s="22">
        <v>120</v>
      </c>
      <c r="C121" s="18" t="s">
        <v>2545</v>
      </c>
      <c r="D121" s="25">
        <v>1405004</v>
      </c>
      <c r="E121" s="53" t="s">
        <v>2067</v>
      </c>
      <c r="F121" s="43" t="s">
        <v>602</v>
      </c>
      <c r="G121" s="43" t="s">
        <v>1521</v>
      </c>
      <c r="H121" s="43" t="s">
        <v>1523</v>
      </c>
      <c r="I121" s="49" t="s">
        <v>1508</v>
      </c>
      <c r="J121" s="22">
        <v>1</v>
      </c>
      <c r="K121" s="44">
        <v>43040</v>
      </c>
      <c r="L121" s="44">
        <v>43099</v>
      </c>
      <c r="M121" s="40">
        <f t="shared" si="70"/>
        <v>8.4285714285714288</v>
      </c>
      <c r="N121" s="22" t="s">
        <v>1488</v>
      </c>
      <c r="O121" s="78">
        <v>1</v>
      </c>
      <c r="P121" s="22"/>
      <c r="Q121" s="41">
        <f t="shared" si="66"/>
        <v>100</v>
      </c>
      <c r="R121" s="42">
        <f t="shared" si="67"/>
        <v>8.4285714285714288</v>
      </c>
      <c r="S121" s="42">
        <f t="shared" si="68"/>
        <v>8.4285714285714288</v>
      </c>
      <c r="T121" s="42">
        <f t="shared" si="69"/>
        <v>8.4285714285714288</v>
      </c>
      <c r="U121" s="23" t="str">
        <f t="shared" si="64"/>
        <v>SI</v>
      </c>
      <c r="V121" s="85" t="str">
        <f t="shared" si="65"/>
        <v>CUMPLIDO</v>
      </c>
      <c r="W121" s="85" t="str">
        <f t="shared" si="50"/>
        <v>CUMPLIDO</v>
      </c>
      <c r="X121" s="86" t="s">
        <v>719</v>
      </c>
      <c r="Y121" s="87" t="s">
        <v>742</v>
      </c>
      <c r="Z121" s="86">
        <f t="shared" si="53"/>
        <v>1</v>
      </c>
      <c r="AA121" s="86" t="str">
        <f t="shared" si="62"/>
        <v>H23R16 - 1</v>
      </c>
      <c r="AB121" s="135">
        <f t="shared" si="54"/>
        <v>5</v>
      </c>
      <c r="AC121" s="135">
        <f t="shared" si="60"/>
        <v>5</v>
      </c>
      <c r="AD121" s="135" t="str">
        <f t="shared" si="61"/>
        <v>H23R16.</v>
      </c>
      <c r="AE121" s="135" t="str">
        <f t="shared" si="51"/>
        <v>H23R16</v>
      </c>
      <c r="AF121" s="15"/>
      <c r="AG121" s="15"/>
      <c r="AH121" s="15"/>
      <c r="AI121" s="15"/>
      <c r="AJ121" s="15"/>
      <c r="AK121" s="15"/>
      <c r="AL121" s="15"/>
      <c r="AM121" s="15"/>
      <c r="AN121" s="15"/>
      <c r="AO121" s="15"/>
    </row>
    <row r="122" spans="1:41" s="2" customFormat="1" ht="249.95" customHeight="1" x14ac:dyDescent="0.2">
      <c r="A122" s="49">
        <v>104</v>
      </c>
      <c r="B122" s="22">
        <v>121</v>
      </c>
      <c r="C122" s="18" t="s">
        <v>2546</v>
      </c>
      <c r="D122" s="25">
        <v>1405004</v>
      </c>
      <c r="E122" s="53" t="s">
        <v>2068</v>
      </c>
      <c r="F122" s="43" t="s">
        <v>603</v>
      </c>
      <c r="G122" s="43" t="s">
        <v>1524</v>
      </c>
      <c r="H122" s="43" t="s">
        <v>1525</v>
      </c>
      <c r="I122" s="49" t="s">
        <v>1508</v>
      </c>
      <c r="J122" s="22">
        <v>1</v>
      </c>
      <c r="K122" s="44">
        <v>43040</v>
      </c>
      <c r="L122" s="44">
        <v>43099</v>
      </c>
      <c r="M122" s="40">
        <f t="shared" si="70"/>
        <v>8.4285714285714288</v>
      </c>
      <c r="N122" s="22" t="s">
        <v>1488</v>
      </c>
      <c r="O122" s="78">
        <v>1</v>
      </c>
      <c r="P122" s="22"/>
      <c r="Q122" s="41">
        <f t="shared" si="66"/>
        <v>100</v>
      </c>
      <c r="R122" s="42">
        <f t="shared" si="67"/>
        <v>8.4285714285714288</v>
      </c>
      <c r="S122" s="42">
        <f t="shared" si="68"/>
        <v>8.4285714285714288</v>
      </c>
      <c r="T122" s="42">
        <f t="shared" si="69"/>
        <v>8.4285714285714288</v>
      </c>
      <c r="U122" s="23" t="str">
        <f t="shared" si="64"/>
        <v>SI</v>
      </c>
      <c r="V122" s="85" t="str">
        <f t="shared" si="65"/>
        <v>CUMPLIDO</v>
      </c>
      <c r="W122" s="85" t="str">
        <f t="shared" si="50"/>
        <v>CUMPLIDO</v>
      </c>
      <c r="X122" s="86" t="s">
        <v>719</v>
      </c>
      <c r="Y122" s="87" t="s">
        <v>743</v>
      </c>
      <c r="Z122" s="86">
        <f t="shared" si="53"/>
        <v>1</v>
      </c>
      <c r="AA122" s="86" t="str">
        <f t="shared" si="62"/>
        <v>H24R16 - 1</v>
      </c>
      <c r="AB122" s="135">
        <f t="shared" si="54"/>
        <v>5</v>
      </c>
      <c r="AC122" s="135">
        <f t="shared" si="60"/>
        <v>5</v>
      </c>
      <c r="AD122" s="135" t="str">
        <f t="shared" si="61"/>
        <v>H24R16.</v>
      </c>
      <c r="AE122" s="135" t="str">
        <f t="shared" si="51"/>
        <v>H24R16</v>
      </c>
      <c r="AF122" s="15"/>
      <c r="AG122" s="15"/>
      <c r="AH122" s="15"/>
      <c r="AI122" s="15"/>
      <c r="AJ122" s="15"/>
      <c r="AK122" s="15"/>
      <c r="AL122" s="15"/>
      <c r="AM122" s="15"/>
      <c r="AN122" s="15"/>
      <c r="AO122" s="15"/>
    </row>
    <row r="123" spans="1:41" s="2" customFormat="1" ht="249.95" customHeight="1" x14ac:dyDescent="0.2">
      <c r="A123" s="49">
        <v>105</v>
      </c>
      <c r="B123" s="22">
        <v>122</v>
      </c>
      <c r="C123" s="18" t="s">
        <v>2547</v>
      </c>
      <c r="D123" s="25">
        <v>1405004</v>
      </c>
      <c r="E123" s="53" t="s">
        <v>2251</v>
      </c>
      <c r="F123" s="43" t="s">
        <v>2252</v>
      </c>
      <c r="G123" s="43" t="s">
        <v>1526</v>
      </c>
      <c r="H123" s="43" t="s">
        <v>1522</v>
      </c>
      <c r="I123" s="49" t="s">
        <v>1527</v>
      </c>
      <c r="J123" s="22">
        <v>1</v>
      </c>
      <c r="K123" s="44">
        <v>43040</v>
      </c>
      <c r="L123" s="44">
        <v>43099</v>
      </c>
      <c r="M123" s="40">
        <f t="shared" si="70"/>
        <v>8.4285714285714288</v>
      </c>
      <c r="N123" s="22" t="s">
        <v>1488</v>
      </c>
      <c r="O123" s="78">
        <v>1</v>
      </c>
      <c r="P123" s="22"/>
      <c r="Q123" s="41">
        <f t="shared" si="66"/>
        <v>100</v>
      </c>
      <c r="R123" s="42">
        <f t="shared" si="67"/>
        <v>8.4285714285714288</v>
      </c>
      <c r="S123" s="42">
        <f t="shared" si="68"/>
        <v>8.4285714285714288</v>
      </c>
      <c r="T123" s="42">
        <f t="shared" si="69"/>
        <v>8.4285714285714288</v>
      </c>
      <c r="U123" s="23" t="str">
        <f t="shared" si="64"/>
        <v>SI</v>
      </c>
      <c r="V123" s="85" t="str">
        <f t="shared" si="65"/>
        <v>CUMPLIDO</v>
      </c>
      <c r="W123" s="85" t="str">
        <f t="shared" si="50"/>
        <v>CUMPLIDO</v>
      </c>
      <c r="X123" s="86" t="s">
        <v>719</v>
      </c>
      <c r="Y123" s="87" t="s">
        <v>744</v>
      </c>
      <c r="Z123" s="86">
        <f t="shared" si="53"/>
        <v>1</v>
      </c>
      <c r="AA123" s="86" t="str">
        <f t="shared" si="62"/>
        <v>H25R16 - 1</v>
      </c>
      <c r="AB123" s="135">
        <f t="shared" si="54"/>
        <v>5</v>
      </c>
      <c r="AC123" s="135">
        <f t="shared" si="60"/>
        <v>5</v>
      </c>
      <c r="AD123" s="135" t="str">
        <f t="shared" si="61"/>
        <v>H25R16.</v>
      </c>
      <c r="AE123" s="135" t="str">
        <f t="shared" si="51"/>
        <v>H25R16</v>
      </c>
      <c r="AF123" s="15"/>
      <c r="AG123" s="15"/>
      <c r="AH123" s="15"/>
      <c r="AI123" s="15"/>
      <c r="AJ123" s="15"/>
      <c r="AK123" s="15"/>
      <c r="AL123" s="15"/>
      <c r="AM123" s="15"/>
      <c r="AN123" s="15"/>
      <c r="AO123" s="15"/>
    </row>
    <row r="124" spans="1:41" s="2" customFormat="1" ht="249.95" customHeight="1" x14ac:dyDescent="0.2">
      <c r="A124" s="49">
        <v>106</v>
      </c>
      <c r="B124" s="22">
        <v>123</v>
      </c>
      <c r="C124" s="18" t="s">
        <v>2549</v>
      </c>
      <c r="D124" s="25">
        <v>1405004</v>
      </c>
      <c r="E124" s="53" t="s">
        <v>1413</v>
      </c>
      <c r="F124" s="43" t="s">
        <v>604</v>
      </c>
      <c r="G124" s="43" t="s">
        <v>1414</v>
      </c>
      <c r="H124" s="43" t="s">
        <v>1415</v>
      </c>
      <c r="I124" s="49" t="s">
        <v>9</v>
      </c>
      <c r="J124" s="22">
        <v>1</v>
      </c>
      <c r="K124" s="44">
        <v>43040</v>
      </c>
      <c r="L124" s="44">
        <v>43099</v>
      </c>
      <c r="M124" s="40">
        <f t="shared" si="70"/>
        <v>8.4285714285714288</v>
      </c>
      <c r="N124" s="22" t="s">
        <v>1412</v>
      </c>
      <c r="O124" s="78">
        <v>1</v>
      </c>
      <c r="P124" s="22"/>
      <c r="Q124" s="41">
        <f t="shared" si="66"/>
        <v>100</v>
      </c>
      <c r="R124" s="42">
        <f t="shared" si="67"/>
        <v>8.4285714285714288</v>
      </c>
      <c r="S124" s="42">
        <f t="shared" si="68"/>
        <v>8.4285714285714288</v>
      </c>
      <c r="T124" s="42">
        <f t="shared" si="69"/>
        <v>8.4285714285714288</v>
      </c>
      <c r="U124" s="23" t="str">
        <f t="shared" si="64"/>
        <v>SI</v>
      </c>
      <c r="V124" s="85" t="str">
        <f t="shared" si="65"/>
        <v>CUMPLIDO</v>
      </c>
      <c r="W124" s="85" t="str">
        <f t="shared" si="50"/>
        <v>CUMPLIDO</v>
      </c>
      <c r="X124" s="86" t="s">
        <v>719</v>
      </c>
      <c r="Y124" s="87" t="s">
        <v>745</v>
      </c>
      <c r="Z124" s="86">
        <f t="shared" si="53"/>
        <v>1</v>
      </c>
      <c r="AA124" s="86" t="str">
        <f t="shared" si="62"/>
        <v>H26R16 - 1</v>
      </c>
      <c r="AB124" s="135">
        <f t="shared" si="54"/>
        <v>5</v>
      </c>
      <c r="AC124" s="135">
        <f t="shared" si="60"/>
        <v>5</v>
      </c>
      <c r="AD124" s="135" t="str">
        <f t="shared" si="61"/>
        <v>H26R16.</v>
      </c>
      <c r="AE124" s="135" t="str">
        <f t="shared" si="51"/>
        <v>H26R16</v>
      </c>
      <c r="AF124" s="15"/>
      <c r="AG124" s="15"/>
      <c r="AH124" s="15"/>
      <c r="AI124" s="15"/>
      <c r="AJ124" s="15"/>
      <c r="AK124" s="15"/>
      <c r="AL124" s="15"/>
      <c r="AM124" s="15"/>
      <c r="AN124" s="15"/>
      <c r="AO124" s="15"/>
    </row>
    <row r="125" spans="1:41" s="2" customFormat="1" ht="249.95" customHeight="1" x14ac:dyDescent="0.2">
      <c r="A125" s="49">
        <v>107</v>
      </c>
      <c r="B125" s="22">
        <v>124</v>
      </c>
      <c r="C125" s="18" t="s">
        <v>2545</v>
      </c>
      <c r="D125" s="25">
        <v>1404001</v>
      </c>
      <c r="E125" s="53" t="s">
        <v>2069</v>
      </c>
      <c r="F125" s="43" t="s">
        <v>605</v>
      </c>
      <c r="G125" s="53" t="s">
        <v>1425</v>
      </c>
      <c r="H125" s="53" t="s">
        <v>1416</v>
      </c>
      <c r="I125" s="22" t="s">
        <v>1130</v>
      </c>
      <c r="J125" s="22">
        <v>2</v>
      </c>
      <c r="K125" s="44">
        <v>43040</v>
      </c>
      <c r="L125" s="44">
        <v>43388</v>
      </c>
      <c r="M125" s="40">
        <f t="shared" si="70"/>
        <v>49.714285714285715</v>
      </c>
      <c r="N125" s="22" t="s">
        <v>1412</v>
      </c>
      <c r="O125" s="78">
        <v>1</v>
      </c>
      <c r="P125" s="22"/>
      <c r="Q125" s="41">
        <f t="shared" si="66"/>
        <v>50</v>
      </c>
      <c r="R125" s="42">
        <f t="shared" si="67"/>
        <v>24.857142857142858</v>
      </c>
      <c r="S125" s="42">
        <f t="shared" si="68"/>
        <v>0</v>
      </c>
      <c r="T125" s="42">
        <f t="shared" si="69"/>
        <v>0</v>
      </c>
      <c r="U125" s="23" t="str">
        <f t="shared" si="64"/>
        <v>NO</v>
      </c>
      <c r="V125" s="85" t="str">
        <f t="shared" si="65"/>
        <v>PRÓXIMO A VENCER</v>
      </c>
      <c r="W125" s="85" t="str">
        <f t="shared" si="50"/>
        <v>PRÓXIMO A VENCER</v>
      </c>
      <c r="X125" s="86" t="s">
        <v>719</v>
      </c>
      <c r="Y125" s="87" t="s">
        <v>746</v>
      </c>
      <c r="Z125" s="86">
        <f t="shared" si="53"/>
        <v>1</v>
      </c>
      <c r="AA125" s="86" t="str">
        <f t="shared" si="62"/>
        <v>H27R16 - 1</v>
      </c>
      <c r="AB125" s="135">
        <f t="shared" si="54"/>
        <v>2</v>
      </c>
      <c r="AC125" s="135">
        <f t="shared" si="60"/>
        <v>2</v>
      </c>
      <c r="AD125" s="135" t="str">
        <f t="shared" si="61"/>
        <v>H27R16.</v>
      </c>
      <c r="AE125" s="135" t="str">
        <f t="shared" si="51"/>
        <v>H27R16</v>
      </c>
      <c r="AF125" s="15"/>
      <c r="AG125" s="15"/>
      <c r="AH125" s="15"/>
      <c r="AI125" s="15"/>
      <c r="AJ125" s="15"/>
      <c r="AK125" s="15"/>
      <c r="AL125" s="15"/>
      <c r="AM125" s="15"/>
      <c r="AN125" s="15"/>
      <c r="AO125" s="15"/>
    </row>
    <row r="126" spans="1:41" s="2" customFormat="1" ht="249.95" customHeight="1" x14ac:dyDescent="0.2">
      <c r="A126" s="49">
        <v>108</v>
      </c>
      <c r="B126" s="22">
        <v>125</v>
      </c>
      <c r="C126" s="18" t="s">
        <v>2546</v>
      </c>
      <c r="D126" s="25">
        <v>1405004</v>
      </c>
      <c r="E126" s="53" t="s">
        <v>2477</v>
      </c>
      <c r="F126" s="43" t="s">
        <v>606</v>
      </c>
      <c r="G126" s="43" t="s">
        <v>1419</v>
      </c>
      <c r="H126" s="43" t="s">
        <v>1417</v>
      </c>
      <c r="I126" s="49" t="s">
        <v>116</v>
      </c>
      <c r="J126" s="22">
        <v>1</v>
      </c>
      <c r="K126" s="44">
        <v>43040</v>
      </c>
      <c r="L126" s="44">
        <v>43099</v>
      </c>
      <c r="M126" s="40">
        <f t="shared" si="70"/>
        <v>8.4285714285714288</v>
      </c>
      <c r="N126" s="22" t="s">
        <v>1412</v>
      </c>
      <c r="O126" s="78">
        <v>1</v>
      </c>
      <c r="P126" s="22"/>
      <c r="Q126" s="41">
        <f t="shared" si="66"/>
        <v>100</v>
      </c>
      <c r="R126" s="42">
        <f t="shared" si="67"/>
        <v>8.4285714285714288</v>
      </c>
      <c r="S126" s="42">
        <f t="shared" si="68"/>
        <v>8.4285714285714288</v>
      </c>
      <c r="T126" s="42">
        <f t="shared" si="69"/>
        <v>8.4285714285714288</v>
      </c>
      <c r="U126" s="23" t="str">
        <f t="shared" si="64"/>
        <v>SI</v>
      </c>
      <c r="V126" s="85" t="str">
        <f t="shared" si="65"/>
        <v>CUMPLIDO</v>
      </c>
      <c r="W126" s="85" t="str">
        <f t="shared" si="50"/>
        <v>CUMPLIDO</v>
      </c>
      <c r="X126" s="86" t="s">
        <v>719</v>
      </c>
      <c r="Y126" s="87" t="s">
        <v>747</v>
      </c>
      <c r="Z126" s="86">
        <f t="shared" si="53"/>
        <v>1</v>
      </c>
      <c r="AA126" s="86" t="str">
        <f t="shared" si="62"/>
        <v>H28R16 - 1</v>
      </c>
      <c r="AB126" s="135">
        <f t="shared" si="54"/>
        <v>5</v>
      </c>
      <c r="AC126" s="135">
        <f t="shared" si="60"/>
        <v>5</v>
      </c>
      <c r="AD126" s="135" t="str">
        <f t="shared" si="61"/>
        <v>H28R16.</v>
      </c>
      <c r="AE126" s="135" t="str">
        <f t="shared" si="51"/>
        <v>H28R16</v>
      </c>
      <c r="AF126" s="15"/>
      <c r="AG126" s="15"/>
      <c r="AH126" s="15"/>
      <c r="AI126" s="15"/>
      <c r="AJ126" s="15"/>
      <c r="AK126" s="15"/>
      <c r="AL126" s="15"/>
      <c r="AM126" s="15"/>
      <c r="AN126" s="15"/>
      <c r="AO126" s="15"/>
    </row>
    <row r="127" spans="1:41" s="2" customFormat="1" ht="249.95" customHeight="1" x14ac:dyDescent="0.2">
      <c r="A127" s="49">
        <v>109</v>
      </c>
      <c r="B127" s="22">
        <v>126</v>
      </c>
      <c r="C127" s="18" t="s">
        <v>2545</v>
      </c>
      <c r="D127" s="25">
        <v>1401006</v>
      </c>
      <c r="E127" s="53" t="s">
        <v>607</v>
      </c>
      <c r="F127" s="43" t="s">
        <v>608</v>
      </c>
      <c r="G127" s="43" t="s">
        <v>1418</v>
      </c>
      <c r="H127" s="43" t="s">
        <v>1420</v>
      </c>
      <c r="I127" s="49" t="s">
        <v>9</v>
      </c>
      <c r="J127" s="22">
        <v>1</v>
      </c>
      <c r="K127" s="44">
        <v>43040</v>
      </c>
      <c r="L127" s="44">
        <v>43099</v>
      </c>
      <c r="M127" s="40">
        <f t="shared" si="70"/>
        <v>8.4285714285714288</v>
      </c>
      <c r="N127" s="22" t="s">
        <v>1412</v>
      </c>
      <c r="O127" s="78">
        <v>1</v>
      </c>
      <c r="P127" s="22"/>
      <c r="Q127" s="41">
        <f t="shared" si="66"/>
        <v>100</v>
      </c>
      <c r="R127" s="42">
        <f t="shared" si="67"/>
        <v>8.4285714285714288</v>
      </c>
      <c r="S127" s="42">
        <f t="shared" si="68"/>
        <v>8.4285714285714288</v>
      </c>
      <c r="T127" s="42">
        <f t="shared" si="69"/>
        <v>8.4285714285714288</v>
      </c>
      <c r="U127" s="23" t="str">
        <f t="shared" si="64"/>
        <v>SI</v>
      </c>
      <c r="V127" s="85" t="str">
        <f t="shared" si="65"/>
        <v>CUMPLIDO</v>
      </c>
      <c r="W127" s="85" t="str">
        <f t="shared" si="50"/>
        <v>CUMPLIDO</v>
      </c>
      <c r="X127" s="86" t="s">
        <v>719</v>
      </c>
      <c r="Y127" s="87" t="s">
        <v>748</v>
      </c>
      <c r="Z127" s="86">
        <f t="shared" si="53"/>
        <v>1</v>
      </c>
      <c r="AA127" s="86" t="str">
        <f t="shared" si="62"/>
        <v>H29R16 - 1</v>
      </c>
      <c r="AB127" s="135">
        <f t="shared" si="54"/>
        <v>5</v>
      </c>
      <c r="AC127" s="135">
        <f t="shared" si="60"/>
        <v>5</v>
      </c>
      <c r="AD127" s="135" t="str">
        <f t="shared" si="61"/>
        <v>H29R16.</v>
      </c>
      <c r="AE127" s="135" t="str">
        <f t="shared" si="51"/>
        <v>H29R16</v>
      </c>
      <c r="AF127" s="15"/>
      <c r="AG127" s="15"/>
      <c r="AH127" s="15"/>
      <c r="AI127" s="15"/>
      <c r="AJ127" s="15"/>
      <c r="AK127" s="15"/>
      <c r="AL127" s="15"/>
      <c r="AM127" s="15"/>
      <c r="AN127" s="15"/>
      <c r="AO127" s="15"/>
    </row>
    <row r="128" spans="1:41" s="2" customFormat="1" ht="249.95" customHeight="1" x14ac:dyDescent="0.2">
      <c r="A128" s="49">
        <v>110</v>
      </c>
      <c r="B128" s="22">
        <v>127</v>
      </c>
      <c r="C128" s="18" t="s">
        <v>2550</v>
      </c>
      <c r="D128" s="25">
        <v>1405004</v>
      </c>
      <c r="E128" s="53" t="s">
        <v>609</v>
      </c>
      <c r="F128" s="43" t="s">
        <v>610</v>
      </c>
      <c r="G128" s="53" t="s">
        <v>1528</v>
      </c>
      <c r="H128" s="53" t="s">
        <v>1529</v>
      </c>
      <c r="I128" s="22" t="s">
        <v>1989</v>
      </c>
      <c r="J128" s="22">
        <v>1</v>
      </c>
      <c r="K128" s="44">
        <v>43040</v>
      </c>
      <c r="L128" s="44">
        <v>43099</v>
      </c>
      <c r="M128" s="40">
        <f t="shared" si="70"/>
        <v>8.4285714285714288</v>
      </c>
      <c r="N128" s="22" t="s">
        <v>1488</v>
      </c>
      <c r="O128" s="78">
        <v>1</v>
      </c>
      <c r="P128" s="22"/>
      <c r="Q128" s="41">
        <f t="shared" si="66"/>
        <v>100</v>
      </c>
      <c r="R128" s="42">
        <f t="shared" si="67"/>
        <v>8.4285714285714288</v>
      </c>
      <c r="S128" s="42">
        <f t="shared" si="68"/>
        <v>8.4285714285714288</v>
      </c>
      <c r="T128" s="42">
        <f t="shared" si="69"/>
        <v>8.4285714285714288</v>
      </c>
      <c r="U128" s="23" t="str">
        <f t="shared" si="64"/>
        <v>SI</v>
      </c>
      <c r="V128" s="85" t="str">
        <f t="shared" si="65"/>
        <v>CUMPLIDO</v>
      </c>
      <c r="W128" s="85" t="str">
        <f t="shared" si="50"/>
        <v>CUMPLIDO</v>
      </c>
      <c r="X128" s="86" t="s">
        <v>719</v>
      </c>
      <c r="Y128" s="87" t="s">
        <v>749</v>
      </c>
      <c r="Z128" s="86">
        <f t="shared" si="53"/>
        <v>1</v>
      </c>
      <c r="AA128" s="86" t="str">
        <f t="shared" si="62"/>
        <v>H30R16 - 1</v>
      </c>
      <c r="AB128" s="135">
        <f t="shared" si="54"/>
        <v>5</v>
      </c>
      <c r="AC128" s="135">
        <f t="shared" si="60"/>
        <v>5</v>
      </c>
      <c r="AD128" s="135" t="str">
        <f t="shared" si="61"/>
        <v>H30R16.</v>
      </c>
      <c r="AE128" s="135" t="str">
        <f t="shared" si="51"/>
        <v>H30R16</v>
      </c>
      <c r="AF128" s="15"/>
      <c r="AG128" s="15"/>
      <c r="AH128" s="15"/>
      <c r="AI128" s="15"/>
      <c r="AJ128" s="15"/>
      <c r="AK128" s="15"/>
      <c r="AL128" s="15"/>
      <c r="AM128" s="15"/>
      <c r="AN128" s="15"/>
      <c r="AO128" s="15"/>
    </row>
    <row r="129" spans="1:41" s="2" customFormat="1" ht="249.95" customHeight="1" x14ac:dyDescent="0.2">
      <c r="A129" s="49">
        <v>111</v>
      </c>
      <c r="B129" s="22">
        <v>128</v>
      </c>
      <c r="C129" s="18" t="s">
        <v>2545</v>
      </c>
      <c r="D129" s="25">
        <v>1405004</v>
      </c>
      <c r="E129" s="53" t="s">
        <v>611</v>
      </c>
      <c r="F129" s="43" t="s">
        <v>610</v>
      </c>
      <c r="G129" s="43" t="s">
        <v>1742</v>
      </c>
      <c r="H129" s="43" t="s">
        <v>1743</v>
      </c>
      <c r="I129" s="49" t="s">
        <v>10</v>
      </c>
      <c r="J129" s="22">
        <v>1</v>
      </c>
      <c r="K129" s="44">
        <v>43040</v>
      </c>
      <c r="L129" s="44">
        <v>43099</v>
      </c>
      <c r="M129" s="40">
        <f t="shared" si="70"/>
        <v>8.4285714285714288</v>
      </c>
      <c r="N129" s="22" t="s">
        <v>1721</v>
      </c>
      <c r="O129" s="78">
        <v>1</v>
      </c>
      <c r="P129" s="22"/>
      <c r="Q129" s="41">
        <f t="shared" si="66"/>
        <v>100</v>
      </c>
      <c r="R129" s="42">
        <f t="shared" si="67"/>
        <v>8.4285714285714288</v>
      </c>
      <c r="S129" s="42">
        <f t="shared" si="68"/>
        <v>8.4285714285714288</v>
      </c>
      <c r="T129" s="42">
        <f t="shared" si="69"/>
        <v>8.4285714285714288</v>
      </c>
      <c r="U129" s="23" t="str">
        <f t="shared" si="64"/>
        <v>SI</v>
      </c>
      <c r="V129" s="85" t="str">
        <f t="shared" si="65"/>
        <v>CUMPLIDO</v>
      </c>
      <c r="W129" s="85" t="str">
        <f t="shared" si="50"/>
        <v>CUMPLIDO</v>
      </c>
      <c r="X129" s="86" t="s">
        <v>719</v>
      </c>
      <c r="Y129" s="87" t="s">
        <v>750</v>
      </c>
      <c r="Z129" s="86">
        <f t="shared" si="53"/>
        <v>1</v>
      </c>
      <c r="AA129" s="86" t="str">
        <f t="shared" si="62"/>
        <v>H31R16 - 1</v>
      </c>
      <c r="AB129" s="135">
        <f t="shared" si="54"/>
        <v>5</v>
      </c>
      <c r="AC129" s="135">
        <f t="shared" si="60"/>
        <v>5</v>
      </c>
      <c r="AD129" s="135" t="str">
        <f t="shared" si="61"/>
        <v>H31R16.</v>
      </c>
      <c r="AE129" s="135" t="str">
        <f t="shared" si="51"/>
        <v>H31R16</v>
      </c>
      <c r="AF129" s="15"/>
      <c r="AG129" s="15"/>
      <c r="AH129" s="15"/>
      <c r="AI129" s="15"/>
      <c r="AJ129" s="15"/>
      <c r="AK129" s="15"/>
      <c r="AL129" s="15"/>
      <c r="AM129" s="15"/>
      <c r="AN129" s="15"/>
      <c r="AO129" s="15"/>
    </row>
    <row r="130" spans="1:41" s="2" customFormat="1" ht="249.95" customHeight="1" x14ac:dyDescent="0.2">
      <c r="A130" s="49">
        <v>112</v>
      </c>
      <c r="B130" s="22">
        <v>129</v>
      </c>
      <c r="C130" s="18" t="s">
        <v>2545</v>
      </c>
      <c r="D130" s="25">
        <v>1405004</v>
      </c>
      <c r="E130" s="53" t="s">
        <v>612</v>
      </c>
      <c r="F130" s="43" t="s">
        <v>613</v>
      </c>
      <c r="G130" s="43" t="s">
        <v>1744</v>
      </c>
      <c r="H130" s="43" t="s">
        <v>1745</v>
      </c>
      <c r="I130" s="49" t="s">
        <v>27</v>
      </c>
      <c r="J130" s="22">
        <v>3</v>
      </c>
      <c r="K130" s="44">
        <v>43040</v>
      </c>
      <c r="L130" s="44">
        <v>43342</v>
      </c>
      <c r="M130" s="40">
        <f t="shared" si="70"/>
        <v>43.142857142857146</v>
      </c>
      <c r="N130" s="22" t="s">
        <v>1721</v>
      </c>
      <c r="O130" s="78">
        <v>0</v>
      </c>
      <c r="P130" s="22"/>
      <c r="Q130" s="41">
        <f t="shared" si="66"/>
        <v>0</v>
      </c>
      <c r="R130" s="42">
        <f t="shared" si="67"/>
        <v>0</v>
      </c>
      <c r="S130" s="42">
        <f t="shared" si="68"/>
        <v>0</v>
      </c>
      <c r="T130" s="42">
        <f t="shared" si="69"/>
        <v>43.142857142857146</v>
      </c>
      <c r="U130" s="23" t="str">
        <f t="shared" si="64"/>
        <v>NO</v>
      </c>
      <c r="V130" s="85" t="str">
        <f t="shared" si="65"/>
        <v>VENCIDO</v>
      </c>
      <c r="W130" s="85" t="str">
        <f t="shared" si="50"/>
        <v>VENCIDO</v>
      </c>
      <c r="X130" s="86" t="s">
        <v>719</v>
      </c>
      <c r="Y130" s="87" t="s">
        <v>751</v>
      </c>
      <c r="Z130" s="86">
        <f t="shared" si="53"/>
        <v>1</v>
      </c>
      <c r="AA130" s="86" t="str">
        <f t="shared" si="62"/>
        <v>H32R16 - 1</v>
      </c>
      <c r="AB130" s="135">
        <f t="shared" si="54"/>
        <v>1</v>
      </c>
      <c r="AC130" s="135">
        <f t="shared" si="60"/>
        <v>1</v>
      </c>
      <c r="AD130" s="135" t="str">
        <f t="shared" si="61"/>
        <v>H32R16.</v>
      </c>
      <c r="AE130" s="135" t="str">
        <f t="shared" si="51"/>
        <v>H32R16</v>
      </c>
      <c r="AF130" s="15"/>
      <c r="AG130" s="15"/>
      <c r="AH130" s="15"/>
      <c r="AI130" s="15"/>
      <c r="AJ130" s="15"/>
      <c r="AK130" s="15"/>
      <c r="AL130" s="15"/>
      <c r="AM130" s="15"/>
      <c r="AN130" s="15"/>
      <c r="AO130" s="15"/>
    </row>
    <row r="131" spans="1:41" s="2" customFormat="1" ht="249.95" customHeight="1" x14ac:dyDescent="0.2">
      <c r="A131" s="49">
        <v>113</v>
      </c>
      <c r="B131" s="22">
        <v>130</v>
      </c>
      <c r="C131" s="18" t="s">
        <v>2545</v>
      </c>
      <c r="D131" s="25">
        <v>1404004</v>
      </c>
      <c r="E131" s="53" t="s">
        <v>614</v>
      </c>
      <c r="F131" s="43" t="s">
        <v>615</v>
      </c>
      <c r="G131" s="43" t="s">
        <v>1746</v>
      </c>
      <c r="H131" s="43" t="s">
        <v>1747</v>
      </c>
      <c r="I131" s="49" t="s">
        <v>1748</v>
      </c>
      <c r="J131" s="22">
        <v>2</v>
      </c>
      <c r="K131" s="44">
        <v>43040</v>
      </c>
      <c r="L131" s="44">
        <v>43403</v>
      </c>
      <c r="M131" s="40">
        <f t="shared" si="70"/>
        <v>51.857142857142854</v>
      </c>
      <c r="N131" s="22" t="s">
        <v>1721</v>
      </c>
      <c r="O131" s="78">
        <v>0</v>
      </c>
      <c r="P131" s="22"/>
      <c r="Q131" s="41">
        <f t="shared" si="66"/>
        <v>0</v>
      </c>
      <c r="R131" s="42">
        <f t="shared" si="67"/>
        <v>0</v>
      </c>
      <c r="S131" s="42">
        <f t="shared" si="68"/>
        <v>0</v>
      </c>
      <c r="T131" s="42">
        <f t="shared" si="69"/>
        <v>0</v>
      </c>
      <c r="U131" s="23" t="str">
        <f t="shared" si="64"/>
        <v>NO</v>
      </c>
      <c r="V131" s="85" t="str">
        <f t="shared" si="65"/>
        <v>PRÓXIMO A VENCER</v>
      </c>
      <c r="W131" s="85" t="str">
        <f t="shared" si="50"/>
        <v>PRÓXIMO A VENCER</v>
      </c>
      <c r="X131" s="86" t="s">
        <v>719</v>
      </c>
      <c r="Y131" s="87" t="s">
        <v>752</v>
      </c>
      <c r="Z131" s="86">
        <f t="shared" si="53"/>
        <v>1</v>
      </c>
      <c r="AA131" s="86" t="str">
        <f t="shared" si="62"/>
        <v>H33R16 - 1</v>
      </c>
      <c r="AB131" s="135">
        <f t="shared" si="54"/>
        <v>2</v>
      </c>
      <c r="AC131" s="135">
        <f t="shared" si="60"/>
        <v>2</v>
      </c>
      <c r="AD131" s="135" t="str">
        <f t="shared" si="61"/>
        <v>H33R16.</v>
      </c>
      <c r="AE131" s="135" t="str">
        <f t="shared" si="51"/>
        <v>H33R16</v>
      </c>
      <c r="AF131" s="15"/>
      <c r="AG131" s="15"/>
      <c r="AH131" s="15"/>
      <c r="AI131" s="15"/>
      <c r="AJ131" s="15"/>
      <c r="AK131" s="15"/>
      <c r="AL131" s="15"/>
      <c r="AM131" s="15"/>
      <c r="AN131" s="15"/>
      <c r="AO131" s="15"/>
    </row>
    <row r="132" spans="1:41" s="2" customFormat="1" ht="249.95" customHeight="1" x14ac:dyDescent="0.2">
      <c r="A132" s="49">
        <v>114</v>
      </c>
      <c r="B132" s="22">
        <v>131</v>
      </c>
      <c r="C132" s="18" t="s">
        <v>2550</v>
      </c>
      <c r="D132" s="25">
        <v>1405004</v>
      </c>
      <c r="E132" s="53" t="s">
        <v>616</v>
      </c>
      <c r="F132" s="43" t="s">
        <v>617</v>
      </c>
      <c r="G132" s="43" t="s">
        <v>1749</v>
      </c>
      <c r="H132" s="43" t="s">
        <v>1743</v>
      </c>
      <c r="I132" s="49" t="s">
        <v>10</v>
      </c>
      <c r="J132" s="22">
        <v>1</v>
      </c>
      <c r="K132" s="44">
        <v>43040</v>
      </c>
      <c r="L132" s="44">
        <v>43099</v>
      </c>
      <c r="M132" s="40">
        <f t="shared" si="70"/>
        <v>8.4285714285714288</v>
      </c>
      <c r="N132" s="22" t="s">
        <v>1721</v>
      </c>
      <c r="O132" s="78">
        <v>1</v>
      </c>
      <c r="P132" s="22"/>
      <c r="Q132" s="41">
        <f t="shared" si="66"/>
        <v>100</v>
      </c>
      <c r="R132" s="42">
        <f t="shared" si="67"/>
        <v>8.4285714285714288</v>
      </c>
      <c r="S132" s="42">
        <f t="shared" si="68"/>
        <v>8.4285714285714288</v>
      </c>
      <c r="T132" s="42">
        <f t="shared" si="69"/>
        <v>8.4285714285714288</v>
      </c>
      <c r="U132" s="23" t="str">
        <f t="shared" si="64"/>
        <v>SI</v>
      </c>
      <c r="V132" s="85" t="str">
        <f t="shared" si="65"/>
        <v>CUMPLIDO</v>
      </c>
      <c r="W132" s="85" t="str">
        <f t="shared" si="50"/>
        <v>CUMPLIDO</v>
      </c>
      <c r="X132" s="86" t="s">
        <v>719</v>
      </c>
      <c r="Y132" s="87" t="s">
        <v>753</v>
      </c>
      <c r="Z132" s="86">
        <f t="shared" si="53"/>
        <v>1</v>
      </c>
      <c r="AA132" s="86" t="str">
        <f t="shared" si="62"/>
        <v>H34R16 - 1</v>
      </c>
      <c r="AB132" s="135">
        <f t="shared" si="54"/>
        <v>5</v>
      </c>
      <c r="AC132" s="135">
        <f t="shared" si="60"/>
        <v>5</v>
      </c>
      <c r="AD132" s="135" t="str">
        <f t="shared" si="61"/>
        <v>H34R16.</v>
      </c>
      <c r="AE132" s="135" t="str">
        <f t="shared" si="51"/>
        <v>H34R16</v>
      </c>
      <c r="AF132" s="15"/>
      <c r="AG132" s="15"/>
      <c r="AH132" s="15"/>
      <c r="AI132" s="15"/>
      <c r="AJ132" s="15"/>
      <c r="AK132" s="15"/>
      <c r="AL132" s="15"/>
      <c r="AM132" s="15"/>
      <c r="AN132" s="15"/>
      <c r="AO132" s="15"/>
    </row>
    <row r="133" spans="1:41" s="2" customFormat="1" ht="249.95" customHeight="1" x14ac:dyDescent="0.2">
      <c r="A133" s="49">
        <v>115</v>
      </c>
      <c r="B133" s="22">
        <v>132</v>
      </c>
      <c r="C133" s="18" t="s">
        <v>2545</v>
      </c>
      <c r="D133" s="25">
        <v>1404004</v>
      </c>
      <c r="E133" s="53" t="s">
        <v>618</v>
      </c>
      <c r="F133" s="43" t="s">
        <v>619</v>
      </c>
      <c r="G133" s="43" t="s">
        <v>898</v>
      </c>
      <c r="H133" s="43" t="s">
        <v>899</v>
      </c>
      <c r="I133" s="49" t="s">
        <v>27</v>
      </c>
      <c r="J133" s="50">
        <v>4</v>
      </c>
      <c r="K133" s="44">
        <v>43040</v>
      </c>
      <c r="L133" s="44">
        <v>43403</v>
      </c>
      <c r="M133" s="40">
        <f t="shared" si="70"/>
        <v>51.857142857142854</v>
      </c>
      <c r="N133" s="22" t="s">
        <v>28</v>
      </c>
      <c r="O133" s="78">
        <v>2</v>
      </c>
      <c r="P133" s="22"/>
      <c r="Q133" s="41">
        <f t="shared" si="66"/>
        <v>50</v>
      </c>
      <c r="R133" s="42">
        <f t="shared" si="67"/>
        <v>25.928571428571427</v>
      </c>
      <c r="S133" s="42">
        <f t="shared" si="68"/>
        <v>0</v>
      </c>
      <c r="T133" s="42">
        <f t="shared" si="69"/>
        <v>0</v>
      </c>
      <c r="U133" s="23" t="str">
        <f t="shared" si="64"/>
        <v>NO</v>
      </c>
      <c r="V133" s="85" t="str">
        <f t="shared" si="65"/>
        <v>PRÓXIMO A VENCER</v>
      </c>
      <c r="W133" s="85" t="str">
        <f t="shared" si="50"/>
        <v>PRÓXIMO A VENCER</v>
      </c>
      <c r="X133" s="86" t="s">
        <v>719</v>
      </c>
      <c r="Y133" s="87" t="s">
        <v>754</v>
      </c>
      <c r="Z133" s="86">
        <f t="shared" si="53"/>
        <v>1</v>
      </c>
      <c r="AA133" s="86" t="str">
        <f t="shared" si="62"/>
        <v>H35R16 - 1</v>
      </c>
      <c r="AB133" s="135">
        <f t="shared" si="54"/>
        <v>2</v>
      </c>
      <c r="AC133" s="135">
        <f t="shared" si="60"/>
        <v>2</v>
      </c>
      <c r="AD133" s="135" t="str">
        <f t="shared" si="61"/>
        <v>H35R16.</v>
      </c>
      <c r="AE133" s="135" t="str">
        <f t="shared" si="51"/>
        <v>H35R16</v>
      </c>
      <c r="AF133" s="15"/>
      <c r="AG133" s="15"/>
      <c r="AH133" s="15"/>
      <c r="AI133" s="15"/>
      <c r="AJ133" s="15"/>
      <c r="AK133" s="15"/>
      <c r="AL133" s="15"/>
      <c r="AM133" s="15"/>
      <c r="AN133" s="15"/>
      <c r="AO133" s="15"/>
    </row>
    <row r="134" spans="1:41" s="2" customFormat="1" ht="177.75" customHeight="1" x14ac:dyDescent="0.2">
      <c r="A134" s="49">
        <v>116</v>
      </c>
      <c r="B134" s="22">
        <v>133</v>
      </c>
      <c r="C134" s="18" t="s">
        <v>2545</v>
      </c>
      <c r="D134" s="25">
        <v>1405004</v>
      </c>
      <c r="E134" s="53" t="s">
        <v>1253</v>
      </c>
      <c r="F134" s="43" t="s">
        <v>1927</v>
      </c>
      <c r="G134" s="43" t="s">
        <v>1928</v>
      </c>
      <c r="H134" s="43" t="s">
        <v>1251</v>
      </c>
      <c r="I134" s="49" t="s">
        <v>1252</v>
      </c>
      <c r="J134" s="22">
        <v>3</v>
      </c>
      <c r="K134" s="44">
        <v>43040</v>
      </c>
      <c r="L134" s="44">
        <v>43403</v>
      </c>
      <c r="M134" s="40">
        <f t="shared" si="70"/>
        <v>51.857142857142854</v>
      </c>
      <c r="N134" s="22" t="s">
        <v>1244</v>
      </c>
      <c r="O134" s="78">
        <v>0</v>
      </c>
      <c r="P134" s="22"/>
      <c r="Q134" s="41">
        <f t="shared" si="66"/>
        <v>0</v>
      </c>
      <c r="R134" s="42">
        <f t="shared" si="67"/>
        <v>0</v>
      </c>
      <c r="S134" s="42">
        <f t="shared" si="68"/>
        <v>0</v>
      </c>
      <c r="T134" s="42">
        <f t="shared" si="69"/>
        <v>0</v>
      </c>
      <c r="U134" s="23" t="str">
        <f t="shared" si="64"/>
        <v>NO</v>
      </c>
      <c r="V134" s="85" t="str">
        <f t="shared" si="65"/>
        <v>PRÓXIMO A VENCER</v>
      </c>
      <c r="W134" s="85" t="str">
        <f t="shared" si="50"/>
        <v>VENCIDO</v>
      </c>
      <c r="X134" s="86" t="s">
        <v>719</v>
      </c>
      <c r="Y134" s="87" t="s">
        <v>755</v>
      </c>
      <c r="Z134" s="86">
        <f t="shared" si="53"/>
        <v>1</v>
      </c>
      <c r="AA134" s="86" t="str">
        <f t="shared" si="62"/>
        <v>H36R16 - 1</v>
      </c>
      <c r="AB134" s="135">
        <f t="shared" si="54"/>
        <v>2</v>
      </c>
      <c r="AC134" s="135">
        <f t="shared" si="60"/>
        <v>1</v>
      </c>
      <c r="AD134" s="135" t="str">
        <f t="shared" si="61"/>
        <v>H36R16.</v>
      </c>
      <c r="AE134" s="135" t="str">
        <f t="shared" si="51"/>
        <v>H36R16</v>
      </c>
      <c r="AF134" s="15"/>
      <c r="AG134" s="15"/>
      <c r="AH134" s="15"/>
      <c r="AI134" s="15"/>
      <c r="AJ134" s="15"/>
      <c r="AK134" s="15"/>
      <c r="AL134" s="15"/>
      <c r="AM134" s="15"/>
      <c r="AN134" s="15"/>
      <c r="AO134" s="15"/>
    </row>
    <row r="135" spans="1:41" s="2" customFormat="1" ht="249.75" customHeight="1" x14ac:dyDescent="0.2">
      <c r="A135" s="49"/>
      <c r="B135" s="22">
        <v>134</v>
      </c>
      <c r="C135" s="18" t="s">
        <v>2545</v>
      </c>
      <c r="D135" s="25">
        <v>1405004</v>
      </c>
      <c r="E135" s="53" t="s">
        <v>1254</v>
      </c>
      <c r="F135" s="43" t="s">
        <v>1927</v>
      </c>
      <c r="G135" s="43" t="s">
        <v>1255</v>
      </c>
      <c r="H135" s="43" t="s">
        <v>1256</v>
      </c>
      <c r="I135" s="49" t="s">
        <v>1257</v>
      </c>
      <c r="J135" s="22">
        <v>2</v>
      </c>
      <c r="K135" s="44">
        <v>43040</v>
      </c>
      <c r="L135" s="44">
        <v>43342</v>
      </c>
      <c r="M135" s="40">
        <f t="shared" si="70"/>
        <v>43.142857142857146</v>
      </c>
      <c r="N135" s="22" t="s">
        <v>1244</v>
      </c>
      <c r="O135" s="78">
        <v>0</v>
      </c>
      <c r="P135" s="22"/>
      <c r="Q135" s="41">
        <f t="shared" si="66"/>
        <v>0</v>
      </c>
      <c r="R135" s="42">
        <f t="shared" si="67"/>
        <v>0</v>
      </c>
      <c r="S135" s="42">
        <f t="shared" si="68"/>
        <v>0</v>
      </c>
      <c r="T135" s="42">
        <f t="shared" si="69"/>
        <v>43.142857142857146</v>
      </c>
      <c r="U135" s="23" t="str">
        <f t="shared" si="64"/>
        <v>NO</v>
      </c>
      <c r="V135" s="85" t="str">
        <f t="shared" si="65"/>
        <v>VENCIDO</v>
      </c>
      <c r="W135" s="85" t="str">
        <f t="shared" si="50"/>
        <v/>
      </c>
      <c r="X135" s="86" t="s">
        <v>719</v>
      </c>
      <c r="Y135" s="87" t="s">
        <v>755</v>
      </c>
      <c r="Z135" s="86">
        <f t="shared" si="53"/>
        <v>2</v>
      </c>
      <c r="AA135" s="86" t="str">
        <f t="shared" si="62"/>
        <v>H36R16 - 2</v>
      </c>
      <c r="AB135" s="135">
        <f t="shared" si="54"/>
        <v>1</v>
      </c>
      <c r="AC135" s="135">
        <f t="shared" si="60"/>
        <v>1</v>
      </c>
      <c r="AD135" s="135" t="str">
        <f t="shared" si="61"/>
        <v>H36R16.</v>
      </c>
      <c r="AE135" s="135" t="str">
        <f t="shared" si="51"/>
        <v>H36R16</v>
      </c>
      <c r="AF135" s="15"/>
      <c r="AG135" s="15"/>
      <c r="AH135" s="15"/>
      <c r="AI135" s="15"/>
      <c r="AJ135" s="15"/>
      <c r="AK135" s="15"/>
      <c r="AL135" s="15"/>
      <c r="AM135" s="15"/>
      <c r="AN135" s="15"/>
      <c r="AO135" s="15"/>
    </row>
    <row r="136" spans="1:41" s="2" customFormat="1" ht="249.95" customHeight="1" x14ac:dyDescent="0.2">
      <c r="A136" s="49">
        <v>117</v>
      </c>
      <c r="B136" s="22">
        <v>135</v>
      </c>
      <c r="C136" s="18" t="s">
        <v>2546</v>
      </c>
      <c r="D136" s="25">
        <v>1405004</v>
      </c>
      <c r="E136" s="68" t="s">
        <v>620</v>
      </c>
      <c r="F136" s="69" t="s">
        <v>621</v>
      </c>
      <c r="G136" s="69" t="s">
        <v>1990</v>
      </c>
      <c r="H136" s="69" t="s">
        <v>1991</v>
      </c>
      <c r="I136" s="23" t="s">
        <v>1530</v>
      </c>
      <c r="J136" s="23">
        <v>2</v>
      </c>
      <c r="K136" s="39">
        <v>43040</v>
      </c>
      <c r="L136" s="39">
        <v>43281</v>
      </c>
      <c r="M136" s="46">
        <f t="shared" si="70"/>
        <v>34.428571428571431</v>
      </c>
      <c r="N136" s="22" t="s">
        <v>1488</v>
      </c>
      <c r="O136" s="78">
        <v>0</v>
      </c>
      <c r="P136" s="22"/>
      <c r="Q136" s="41">
        <f t="shared" si="66"/>
        <v>0</v>
      </c>
      <c r="R136" s="42">
        <f t="shared" si="67"/>
        <v>0</v>
      </c>
      <c r="S136" s="42">
        <f t="shared" si="68"/>
        <v>0</v>
      </c>
      <c r="T136" s="42">
        <f t="shared" si="69"/>
        <v>34.428571428571431</v>
      </c>
      <c r="U136" s="23" t="str">
        <f t="shared" si="64"/>
        <v>NO</v>
      </c>
      <c r="V136" s="85" t="str">
        <f t="shared" si="65"/>
        <v>VENCIDO</v>
      </c>
      <c r="W136" s="85" t="str">
        <f t="shared" si="50"/>
        <v>VENCIDO</v>
      </c>
      <c r="X136" s="86" t="s">
        <v>719</v>
      </c>
      <c r="Y136" s="87" t="s">
        <v>756</v>
      </c>
      <c r="Z136" s="86">
        <f t="shared" si="53"/>
        <v>1</v>
      </c>
      <c r="AA136" s="86" t="str">
        <f t="shared" si="62"/>
        <v>H37R16 - 1</v>
      </c>
      <c r="AB136" s="135">
        <f t="shared" si="54"/>
        <v>1</v>
      </c>
      <c r="AC136" s="135">
        <f t="shared" si="60"/>
        <v>1</v>
      </c>
      <c r="AD136" s="135" t="str">
        <f t="shared" si="61"/>
        <v>H37R16.</v>
      </c>
      <c r="AE136" s="135" t="str">
        <f t="shared" si="51"/>
        <v>H37R16</v>
      </c>
      <c r="AF136" s="15"/>
      <c r="AG136" s="15"/>
      <c r="AH136" s="15"/>
      <c r="AI136" s="15"/>
      <c r="AJ136" s="15"/>
      <c r="AK136" s="15"/>
      <c r="AL136" s="15"/>
      <c r="AM136" s="15"/>
      <c r="AN136" s="15"/>
      <c r="AO136" s="15"/>
    </row>
    <row r="137" spans="1:41" s="2" customFormat="1" ht="249.95" customHeight="1" x14ac:dyDescent="0.2">
      <c r="A137" s="49">
        <v>118</v>
      </c>
      <c r="B137" s="22">
        <v>136</v>
      </c>
      <c r="C137" s="18" t="s">
        <v>2545</v>
      </c>
      <c r="D137" s="25">
        <v>1405004</v>
      </c>
      <c r="E137" s="68" t="s">
        <v>622</v>
      </c>
      <c r="F137" s="69" t="s">
        <v>623</v>
      </c>
      <c r="G137" s="69" t="s">
        <v>1992</v>
      </c>
      <c r="H137" s="69" t="s">
        <v>1993</v>
      </c>
      <c r="I137" s="47" t="s">
        <v>1531</v>
      </c>
      <c r="J137" s="23">
        <v>1</v>
      </c>
      <c r="K137" s="39">
        <v>43040</v>
      </c>
      <c r="L137" s="39">
        <v>43099</v>
      </c>
      <c r="M137" s="46">
        <f t="shared" si="70"/>
        <v>8.4285714285714288</v>
      </c>
      <c r="N137" s="22" t="s">
        <v>1488</v>
      </c>
      <c r="O137" s="78">
        <v>1</v>
      </c>
      <c r="P137" s="22"/>
      <c r="Q137" s="41">
        <f t="shared" si="66"/>
        <v>100</v>
      </c>
      <c r="R137" s="42">
        <f t="shared" si="67"/>
        <v>8.4285714285714288</v>
      </c>
      <c r="S137" s="42">
        <f t="shared" si="68"/>
        <v>8.4285714285714288</v>
      </c>
      <c r="T137" s="42">
        <f t="shared" si="69"/>
        <v>8.4285714285714288</v>
      </c>
      <c r="U137" s="23" t="str">
        <f t="shared" si="64"/>
        <v>SI</v>
      </c>
      <c r="V137" s="85" t="str">
        <f t="shared" si="65"/>
        <v>CUMPLIDO</v>
      </c>
      <c r="W137" s="85" t="str">
        <f t="shared" si="50"/>
        <v>CUMPLIDO</v>
      </c>
      <c r="X137" s="86" t="s">
        <v>719</v>
      </c>
      <c r="Y137" s="87" t="s">
        <v>757</v>
      </c>
      <c r="Z137" s="86">
        <f t="shared" si="53"/>
        <v>1</v>
      </c>
      <c r="AA137" s="86" t="str">
        <f t="shared" si="62"/>
        <v>H38R16 - 1</v>
      </c>
      <c r="AB137" s="135">
        <f t="shared" si="54"/>
        <v>5</v>
      </c>
      <c r="AC137" s="135">
        <f t="shared" si="60"/>
        <v>5</v>
      </c>
      <c r="AD137" s="135" t="str">
        <f t="shared" si="61"/>
        <v>H38R16.</v>
      </c>
      <c r="AE137" s="135" t="str">
        <f t="shared" si="51"/>
        <v>H38R16</v>
      </c>
      <c r="AF137" s="15"/>
      <c r="AG137" s="15"/>
      <c r="AH137" s="15"/>
      <c r="AI137" s="15"/>
      <c r="AJ137" s="15"/>
      <c r="AK137" s="15"/>
      <c r="AL137" s="15"/>
      <c r="AM137" s="15"/>
      <c r="AN137" s="15"/>
      <c r="AO137" s="15"/>
    </row>
    <row r="138" spans="1:41" s="2" customFormat="1" ht="249.95" customHeight="1" x14ac:dyDescent="0.2">
      <c r="A138" s="49">
        <v>119</v>
      </c>
      <c r="B138" s="22">
        <v>137</v>
      </c>
      <c r="C138" s="18" t="s">
        <v>2547</v>
      </c>
      <c r="D138" s="25">
        <v>1405004</v>
      </c>
      <c r="E138" s="68" t="s">
        <v>1261</v>
      </c>
      <c r="F138" s="69" t="s">
        <v>624</v>
      </c>
      <c r="G138" s="69" t="s">
        <v>1258</v>
      </c>
      <c r="H138" s="69" t="s">
        <v>1259</v>
      </c>
      <c r="I138" s="47" t="s">
        <v>1260</v>
      </c>
      <c r="J138" s="23">
        <v>1</v>
      </c>
      <c r="K138" s="39">
        <v>43040</v>
      </c>
      <c r="L138" s="39">
        <v>43099</v>
      </c>
      <c r="M138" s="40">
        <f t="shared" si="70"/>
        <v>8.4285714285714288</v>
      </c>
      <c r="N138" s="22" t="s">
        <v>1244</v>
      </c>
      <c r="O138" s="78">
        <v>1</v>
      </c>
      <c r="P138" s="22"/>
      <c r="Q138" s="41">
        <f t="shared" si="66"/>
        <v>100</v>
      </c>
      <c r="R138" s="42">
        <f t="shared" si="67"/>
        <v>8.4285714285714288</v>
      </c>
      <c r="S138" s="42">
        <f t="shared" si="68"/>
        <v>8.4285714285714288</v>
      </c>
      <c r="T138" s="42">
        <f t="shared" si="69"/>
        <v>8.4285714285714288</v>
      </c>
      <c r="U138" s="23" t="str">
        <f t="shared" si="64"/>
        <v>SI</v>
      </c>
      <c r="V138" s="85" t="str">
        <f t="shared" si="65"/>
        <v>CUMPLIDO</v>
      </c>
      <c r="W138" s="85" t="str">
        <f t="shared" si="50"/>
        <v>CUMPLIDO</v>
      </c>
      <c r="X138" s="86" t="s">
        <v>719</v>
      </c>
      <c r="Y138" s="87" t="s">
        <v>758</v>
      </c>
      <c r="Z138" s="86">
        <f t="shared" si="53"/>
        <v>1</v>
      </c>
      <c r="AA138" s="86" t="str">
        <f t="shared" si="62"/>
        <v>H39R16 - 1</v>
      </c>
      <c r="AB138" s="135">
        <f t="shared" si="54"/>
        <v>5</v>
      </c>
      <c r="AC138" s="135">
        <f t="shared" si="60"/>
        <v>5</v>
      </c>
      <c r="AD138" s="135" t="str">
        <f t="shared" si="61"/>
        <v>H39R16.</v>
      </c>
      <c r="AE138" s="135" t="str">
        <f t="shared" si="51"/>
        <v>H39R16</v>
      </c>
      <c r="AF138" s="15"/>
      <c r="AG138" s="15"/>
      <c r="AH138" s="15"/>
      <c r="AI138" s="15"/>
      <c r="AJ138" s="15"/>
      <c r="AK138" s="15"/>
      <c r="AL138" s="15"/>
      <c r="AM138" s="15"/>
      <c r="AN138" s="15"/>
      <c r="AO138" s="15"/>
    </row>
    <row r="139" spans="1:41" s="2" customFormat="1" ht="249.95" customHeight="1" x14ac:dyDescent="0.2">
      <c r="A139" s="49">
        <v>120</v>
      </c>
      <c r="B139" s="22">
        <v>138</v>
      </c>
      <c r="C139" s="18" t="s">
        <v>2545</v>
      </c>
      <c r="D139" s="25">
        <v>1405004</v>
      </c>
      <c r="E139" s="68" t="s">
        <v>625</v>
      </c>
      <c r="F139" s="69" t="s">
        <v>626</v>
      </c>
      <c r="G139" s="43" t="s">
        <v>900</v>
      </c>
      <c r="H139" s="43" t="s">
        <v>901</v>
      </c>
      <c r="I139" s="49" t="s">
        <v>9</v>
      </c>
      <c r="J139" s="22">
        <v>1</v>
      </c>
      <c r="K139" s="44">
        <v>43040</v>
      </c>
      <c r="L139" s="44">
        <v>43099</v>
      </c>
      <c r="M139" s="40">
        <f t="shared" si="70"/>
        <v>8.4285714285714288</v>
      </c>
      <c r="N139" s="22" t="s">
        <v>28</v>
      </c>
      <c r="O139" s="78">
        <v>1</v>
      </c>
      <c r="P139" s="22"/>
      <c r="Q139" s="41">
        <f t="shared" si="66"/>
        <v>100</v>
      </c>
      <c r="R139" s="42">
        <f t="shared" si="67"/>
        <v>8.4285714285714288</v>
      </c>
      <c r="S139" s="42">
        <f t="shared" si="68"/>
        <v>8.4285714285714288</v>
      </c>
      <c r="T139" s="42">
        <f t="shared" si="69"/>
        <v>8.4285714285714288</v>
      </c>
      <c r="U139" s="23" t="str">
        <f t="shared" si="64"/>
        <v>SI</v>
      </c>
      <c r="V139" s="85" t="str">
        <f t="shared" si="65"/>
        <v>CUMPLIDO</v>
      </c>
      <c r="W139" s="85" t="str">
        <f t="shared" si="50"/>
        <v>CUMPLIDO</v>
      </c>
      <c r="X139" s="86" t="s">
        <v>719</v>
      </c>
      <c r="Y139" s="87" t="s">
        <v>759</v>
      </c>
      <c r="Z139" s="86">
        <f t="shared" si="53"/>
        <v>1</v>
      </c>
      <c r="AA139" s="86" t="str">
        <f t="shared" si="62"/>
        <v>H40R16 - 1</v>
      </c>
      <c r="AB139" s="135">
        <f t="shared" si="54"/>
        <v>5</v>
      </c>
      <c r="AC139" s="135">
        <f t="shared" si="60"/>
        <v>5</v>
      </c>
      <c r="AD139" s="135" t="str">
        <f t="shared" si="61"/>
        <v>H40R16.</v>
      </c>
      <c r="AE139" s="135" t="str">
        <f t="shared" si="51"/>
        <v>H40R16</v>
      </c>
      <c r="AF139" s="15"/>
      <c r="AG139" s="15"/>
      <c r="AH139" s="15"/>
      <c r="AI139" s="15"/>
      <c r="AJ139" s="15"/>
      <c r="AK139" s="15"/>
      <c r="AL139" s="15"/>
      <c r="AM139" s="15"/>
      <c r="AN139" s="15"/>
      <c r="AO139" s="15"/>
    </row>
    <row r="140" spans="1:41" s="2" customFormat="1" ht="249.95" customHeight="1" x14ac:dyDescent="0.2">
      <c r="A140" s="49">
        <v>121</v>
      </c>
      <c r="B140" s="22">
        <v>139</v>
      </c>
      <c r="C140" s="18" t="s">
        <v>2546</v>
      </c>
      <c r="D140" s="25">
        <v>1405004</v>
      </c>
      <c r="E140" s="68" t="s">
        <v>627</v>
      </c>
      <c r="F140" s="69" t="s">
        <v>628</v>
      </c>
      <c r="G140" s="43" t="s">
        <v>902</v>
      </c>
      <c r="H140" s="43" t="s">
        <v>903</v>
      </c>
      <c r="I140" s="49" t="s">
        <v>116</v>
      </c>
      <c r="J140" s="22">
        <v>1</v>
      </c>
      <c r="K140" s="44">
        <v>43040</v>
      </c>
      <c r="L140" s="44">
        <v>43099</v>
      </c>
      <c r="M140" s="40">
        <f t="shared" si="70"/>
        <v>8.4285714285714288</v>
      </c>
      <c r="N140" s="22" t="s">
        <v>28</v>
      </c>
      <c r="O140" s="78">
        <v>0</v>
      </c>
      <c r="P140" s="22"/>
      <c r="Q140" s="41">
        <f t="shared" si="66"/>
        <v>0</v>
      </c>
      <c r="R140" s="42">
        <f t="shared" si="67"/>
        <v>0</v>
      </c>
      <c r="S140" s="42">
        <f t="shared" si="68"/>
        <v>0</v>
      </c>
      <c r="T140" s="42">
        <f t="shared" si="69"/>
        <v>8.4285714285714288</v>
      </c>
      <c r="U140" s="23" t="str">
        <f t="shared" si="64"/>
        <v>NO</v>
      </c>
      <c r="V140" s="85" t="str">
        <f t="shared" si="65"/>
        <v>VENCIDO</v>
      </c>
      <c r="W140" s="85" t="str">
        <f t="shared" si="50"/>
        <v>VENCIDO</v>
      </c>
      <c r="X140" s="86" t="s">
        <v>719</v>
      </c>
      <c r="Y140" s="87" t="s">
        <v>760</v>
      </c>
      <c r="Z140" s="86">
        <f t="shared" si="53"/>
        <v>1</v>
      </c>
      <c r="AA140" s="86" t="str">
        <f t="shared" si="62"/>
        <v>H41R16 - 1</v>
      </c>
      <c r="AB140" s="135">
        <f t="shared" si="54"/>
        <v>1</v>
      </c>
      <c r="AC140" s="135">
        <f t="shared" si="60"/>
        <v>1</v>
      </c>
      <c r="AD140" s="135" t="str">
        <f t="shared" si="61"/>
        <v>H41R16.</v>
      </c>
      <c r="AE140" s="135" t="str">
        <f t="shared" si="51"/>
        <v>H41R16</v>
      </c>
      <c r="AF140" s="15"/>
      <c r="AG140" s="15"/>
      <c r="AH140" s="15"/>
      <c r="AI140" s="15"/>
      <c r="AJ140" s="15"/>
      <c r="AK140" s="15"/>
      <c r="AL140" s="15"/>
      <c r="AM140" s="15"/>
      <c r="AN140" s="15"/>
      <c r="AO140" s="15"/>
    </row>
    <row r="141" spans="1:41" s="15" customFormat="1" ht="107.25" customHeight="1" x14ac:dyDescent="0.2">
      <c r="A141" s="49">
        <v>122</v>
      </c>
      <c r="B141" s="22">
        <v>140</v>
      </c>
      <c r="C141" s="18" t="s">
        <v>2546</v>
      </c>
      <c r="D141" s="25">
        <v>1401003</v>
      </c>
      <c r="E141" s="53" t="s">
        <v>629</v>
      </c>
      <c r="F141" s="43" t="s">
        <v>630</v>
      </c>
      <c r="G141" s="43" t="s">
        <v>2051</v>
      </c>
      <c r="H141" s="43" t="s">
        <v>2050</v>
      </c>
      <c r="I141" s="49" t="s">
        <v>10</v>
      </c>
      <c r="J141" s="22">
        <v>1</v>
      </c>
      <c r="K141" s="44">
        <v>43040</v>
      </c>
      <c r="L141" s="44">
        <v>43099</v>
      </c>
      <c r="M141" s="40">
        <f t="shared" si="70"/>
        <v>8.4285714285714288</v>
      </c>
      <c r="N141" s="22" t="s">
        <v>28</v>
      </c>
      <c r="O141" s="78">
        <v>1</v>
      </c>
      <c r="P141" s="22"/>
      <c r="Q141" s="41">
        <f t="shared" si="66"/>
        <v>100</v>
      </c>
      <c r="R141" s="50">
        <f t="shared" si="67"/>
        <v>8.4285714285714288</v>
      </c>
      <c r="S141" s="50">
        <f t="shared" si="68"/>
        <v>8.4285714285714288</v>
      </c>
      <c r="T141" s="50">
        <f t="shared" si="69"/>
        <v>8.4285714285714288</v>
      </c>
      <c r="U141" s="23" t="str">
        <f t="shared" si="64"/>
        <v>SI</v>
      </c>
      <c r="V141" s="85" t="str">
        <f t="shared" si="65"/>
        <v>CUMPLIDO</v>
      </c>
      <c r="W141" s="85" t="str">
        <f t="shared" si="50"/>
        <v>CUMPLIDO</v>
      </c>
      <c r="X141" s="88" t="s">
        <v>719</v>
      </c>
      <c r="Y141" s="89" t="s">
        <v>761</v>
      </c>
      <c r="Z141" s="86">
        <f t="shared" si="53"/>
        <v>1</v>
      </c>
      <c r="AA141" s="88" t="str">
        <f t="shared" si="62"/>
        <v>H42R16 - 1</v>
      </c>
      <c r="AB141" s="135">
        <f t="shared" si="54"/>
        <v>5</v>
      </c>
      <c r="AC141" s="135">
        <f t="shared" si="60"/>
        <v>5</v>
      </c>
      <c r="AD141" s="135" t="str">
        <f t="shared" si="61"/>
        <v>H42R16.</v>
      </c>
      <c r="AE141" s="135" t="str">
        <f t="shared" si="51"/>
        <v>H42R16</v>
      </c>
    </row>
    <row r="142" spans="1:41" s="15" customFormat="1" ht="138.75" customHeight="1" x14ac:dyDescent="0.2">
      <c r="A142" s="49">
        <v>123</v>
      </c>
      <c r="B142" s="22">
        <v>141</v>
      </c>
      <c r="C142" s="18" t="s">
        <v>2545</v>
      </c>
      <c r="D142" s="25">
        <v>1405004</v>
      </c>
      <c r="E142" s="53" t="s">
        <v>2049</v>
      </c>
      <c r="F142" s="43" t="s">
        <v>631</v>
      </c>
      <c r="G142" s="43" t="s">
        <v>2058</v>
      </c>
      <c r="H142" s="43" t="s">
        <v>2059</v>
      </c>
      <c r="I142" s="49" t="s">
        <v>906</v>
      </c>
      <c r="J142" s="22">
        <v>1</v>
      </c>
      <c r="K142" s="44">
        <v>43040</v>
      </c>
      <c r="L142" s="44">
        <v>43099</v>
      </c>
      <c r="M142" s="40">
        <f t="shared" si="70"/>
        <v>8.4285714285714288</v>
      </c>
      <c r="N142" s="22" t="s">
        <v>28</v>
      </c>
      <c r="O142" s="78">
        <v>1</v>
      </c>
      <c r="P142" s="22"/>
      <c r="Q142" s="41">
        <f t="shared" si="66"/>
        <v>100</v>
      </c>
      <c r="R142" s="50">
        <f t="shared" si="67"/>
        <v>8.4285714285714288</v>
      </c>
      <c r="S142" s="50">
        <f t="shared" si="68"/>
        <v>8.4285714285714288</v>
      </c>
      <c r="T142" s="50">
        <f t="shared" si="69"/>
        <v>8.4285714285714288</v>
      </c>
      <c r="U142" s="23" t="str">
        <f t="shared" si="64"/>
        <v>SI</v>
      </c>
      <c r="V142" s="85" t="str">
        <f t="shared" si="65"/>
        <v>CUMPLIDO</v>
      </c>
      <c r="W142" s="85" t="str">
        <f t="shared" ref="W142:W205" si="71">IF(A142&lt;&gt;"",IF(AC142=1,"VENCIDO",IF(AC142=2,"PRÓXIMO A VENCER",IF(AC142=3,"EN TERMINO",IF(AC142=4,"CON AVANCE",IF(AC142=5,"CUMPLIDO",))))),"")</f>
        <v>CUMPLIDO</v>
      </c>
      <c r="X142" s="88" t="s">
        <v>719</v>
      </c>
      <c r="Y142" s="89" t="s">
        <v>762</v>
      </c>
      <c r="Z142" s="86">
        <f t="shared" ref="Z142:Z205" si="72">IF(A142&lt;&gt;"",1,Z141+1)</f>
        <v>1</v>
      </c>
      <c r="AA142" s="88" t="str">
        <f t="shared" si="62"/>
        <v>H43R16 - 1</v>
      </c>
      <c r="AB142" s="135">
        <f t="shared" si="54"/>
        <v>5</v>
      </c>
      <c r="AC142" s="135">
        <f t="shared" si="60"/>
        <v>5</v>
      </c>
      <c r="AD142" s="135" t="str">
        <f t="shared" si="61"/>
        <v>H43R16.</v>
      </c>
      <c r="AE142" s="135" t="str">
        <f t="shared" si="51"/>
        <v>H43R16</v>
      </c>
    </row>
    <row r="143" spans="1:41" s="2" customFormat="1" ht="249.95" customHeight="1" x14ac:dyDescent="0.2">
      <c r="A143" s="49">
        <v>124</v>
      </c>
      <c r="B143" s="22">
        <v>142</v>
      </c>
      <c r="C143" s="18" t="s">
        <v>2545</v>
      </c>
      <c r="D143" s="25">
        <v>1405004</v>
      </c>
      <c r="E143" s="68" t="s">
        <v>2478</v>
      </c>
      <c r="F143" s="69" t="s">
        <v>632</v>
      </c>
      <c r="G143" s="43" t="s">
        <v>904</v>
      </c>
      <c r="H143" s="43" t="s">
        <v>905</v>
      </c>
      <c r="I143" s="49" t="s">
        <v>906</v>
      </c>
      <c r="J143" s="22">
        <v>1</v>
      </c>
      <c r="K143" s="44">
        <v>43040</v>
      </c>
      <c r="L143" s="44">
        <v>43099</v>
      </c>
      <c r="M143" s="40">
        <f>(+L143-K143)/7</f>
        <v>8.4285714285714288</v>
      </c>
      <c r="N143" s="22" t="s">
        <v>28</v>
      </c>
      <c r="O143" s="78">
        <v>1</v>
      </c>
      <c r="P143" s="22"/>
      <c r="Q143" s="41">
        <f t="shared" si="66"/>
        <v>100</v>
      </c>
      <c r="R143" s="42">
        <f t="shared" si="67"/>
        <v>8.4285714285714288</v>
      </c>
      <c r="S143" s="42">
        <f t="shared" si="68"/>
        <v>8.4285714285714288</v>
      </c>
      <c r="T143" s="42">
        <f t="shared" si="69"/>
        <v>8.4285714285714288</v>
      </c>
      <c r="U143" s="23" t="str">
        <f t="shared" si="64"/>
        <v>SI</v>
      </c>
      <c r="V143" s="85" t="str">
        <f t="shared" si="65"/>
        <v>CUMPLIDO</v>
      </c>
      <c r="W143" s="85" t="str">
        <f t="shared" si="71"/>
        <v>CUMPLIDO</v>
      </c>
      <c r="X143" s="86" t="s">
        <v>719</v>
      </c>
      <c r="Y143" s="87" t="s">
        <v>763</v>
      </c>
      <c r="Z143" s="86">
        <f t="shared" si="72"/>
        <v>1</v>
      </c>
      <c r="AA143" s="86" t="str">
        <f t="shared" si="62"/>
        <v>H44R16 - 1</v>
      </c>
      <c r="AB143" s="135">
        <f t="shared" si="54"/>
        <v>5</v>
      </c>
      <c r="AC143" s="135">
        <f t="shared" si="60"/>
        <v>5</v>
      </c>
      <c r="AD143" s="135" t="str">
        <f t="shared" si="61"/>
        <v>H44R16.</v>
      </c>
      <c r="AE143" s="135" t="str">
        <f t="shared" si="51"/>
        <v>H44R16</v>
      </c>
      <c r="AF143" s="15"/>
      <c r="AG143" s="15"/>
      <c r="AH143" s="15" t="s">
        <v>567</v>
      </c>
      <c r="AI143" s="15"/>
      <c r="AJ143" s="15"/>
      <c r="AK143" s="15"/>
      <c r="AL143" s="15"/>
      <c r="AM143" s="15"/>
      <c r="AN143" s="15"/>
      <c r="AO143" s="15"/>
    </row>
    <row r="144" spans="1:41" s="2" customFormat="1" ht="249.95" customHeight="1" x14ac:dyDescent="0.2">
      <c r="A144" s="49">
        <v>125</v>
      </c>
      <c r="B144" s="22">
        <v>143</v>
      </c>
      <c r="C144" s="18" t="s">
        <v>2546</v>
      </c>
      <c r="D144" s="25">
        <v>1405004</v>
      </c>
      <c r="E144" s="68" t="s">
        <v>2479</v>
      </c>
      <c r="F144" s="69" t="s">
        <v>633</v>
      </c>
      <c r="G144" s="43" t="s">
        <v>907</v>
      </c>
      <c r="H144" s="43" t="s">
        <v>908</v>
      </c>
      <c r="I144" s="49" t="s">
        <v>116</v>
      </c>
      <c r="J144" s="22">
        <v>1</v>
      </c>
      <c r="K144" s="44">
        <v>43040</v>
      </c>
      <c r="L144" s="44">
        <v>43099</v>
      </c>
      <c r="M144" s="40">
        <f>(+L144-K144)/7</f>
        <v>8.4285714285714288</v>
      </c>
      <c r="N144" s="22" t="s">
        <v>28</v>
      </c>
      <c r="O144" s="78">
        <v>1</v>
      </c>
      <c r="P144" s="22"/>
      <c r="Q144" s="41">
        <f t="shared" si="66"/>
        <v>100</v>
      </c>
      <c r="R144" s="42">
        <f t="shared" si="67"/>
        <v>8.4285714285714288</v>
      </c>
      <c r="S144" s="42">
        <f t="shared" si="68"/>
        <v>8.4285714285714288</v>
      </c>
      <c r="T144" s="42">
        <f t="shared" si="69"/>
        <v>8.4285714285714288</v>
      </c>
      <c r="U144" s="23" t="str">
        <f t="shared" si="64"/>
        <v>SI</v>
      </c>
      <c r="V144" s="85" t="str">
        <f t="shared" si="65"/>
        <v>CUMPLIDO</v>
      </c>
      <c r="W144" s="85" t="str">
        <f t="shared" si="71"/>
        <v>CUMPLIDO</v>
      </c>
      <c r="X144" s="86" t="s">
        <v>719</v>
      </c>
      <c r="Y144" s="87" t="s">
        <v>764</v>
      </c>
      <c r="Z144" s="86">
        <f t="shared" si="72"/>
        <v>1</v>
      </c>
      <c r="AA144" s="86" t="str">
        <f t="shared" si="62"/>
        <v>H45R16 - 1</v>
      </c>
      <c r="AB144" s="135">
        <f t="shared" si="54"/>
        <v>5</v>
      </c>
      <c r="AC144" s="135">
        <f t="shared" si="60"/>
        <v>5</v>
      </c>
      <c r="AD144" s="135" t="str">
        <f t="shared" si="61"/>
        <v>H45R16.</v>
      </c>
      <c r="AE144" s="135" t="str">
        <f t="shared" si="51"/>
        <v>H45R16</v>
      </c>
      <c r="AF144" s="15"/>
      <c r="AG144" s="15"/>
      <c r="AH144" s="15"/>
      <c r="AI144" s="15"/>
      <c r="AJ144" s="15"/>
      <c r="AK144" s="15"/>
      <c r="AL144" s="15"/>
      <c r="AM144" s="15"/>
      <c r="AN144" s="15"/>
      <c r="AO144" s="15"/>
    </row>
    <row r="145" spans="1:41" s="2" customFormat="1" ht="249.95" customHeight="1" x14ac:dyDescent="0.2">
      <c r="A145" s="49">
        <v>126</v>
      </c>
      <c r="B145" s="22">
        <v>144</v>
      </c>
      <c r="C145" s="18" t="s">
        <v>2545</v>
      </c>
      <c r="D145" s="25">
        <v>1401003</v>
      </c>
      <c r="E145" s="68" t="s">
        <v>2480</v>
      </c>
      <c r="F145" s="69" t="s">
        <v>634</v>
      </c>
      <c r="G145" s="43" t="s">
        <v>909</v>
      </c>
      <c r="H145" s="43" t="s">
        <v>910</v>
      </c>
      <c r="I145" s="49" t="s">
        <v>911</v>
      </c>
      <c r="J145" s="22">
        <v>1</v>
      </c>
      <c r="K145" s="44">
        <v>43102</v>
      </c>
      <c r="L145" s="44">
        <v>43189</v>
      </c>
      <c r="M145" s="40">
        <f>(+L145-K145)/7</f>
        <v>12.428571428571429</v>
      </c>
      <c r="N145" s="22" t="s">
        <v>28</v>
      </c>
      <c r="O145" s="78">
        <v>0</v>
      </c>
      <c r="P145" s="22"/>
      <c r="Q145" s="41">
        <f t="shared" si="66"/>
        <v>0</v>
      </c>
      <c r="R145" s="42">
        <f t="shared" si="67"/>
        <v>0</v>
      </c>
      <c r="S145" s="42">
        <f t="shared" si="68"/>
        <v>0</v>
      </c>
      <c r="T145" s="42">
        <f t="shared" si="69"/>
        <v>12.428571428571429</v>
      </c>
      <c r="U145" s="23" t="str">
        <f t="shared" si="64"/>
        <v>NO</v>
      </c>
      <c r="V145" s="85" t="str">
        <f t="shared" si="65"/>
        <v>VENCIDO</v>
      </c>
      <c r="W145" s="85" t="str">
        <f t="shared" si="71"/>
        <v>VENCIDO</v>
      </c>
      <c r="X145" s="86" t="s">
        <v>719</v>
      </c>
      <c r="Y145" s="87" t="s">
        <v>765</v>
      </c>
      <c r="Z145" s="86">
        <f t="shared" si="72"/>
        <v>1</v>
      </c>
      <c r="AA145" s="86" t="str">
        <f t="shared" si="62"/>
        <v>H46R16 - 1</v>
      </c>
      <c r="AB145" s="135">
        <f t="shared" si="54"/>
        <v>1</v>
      </c>
      <c r="AC145" s="135">
        <f t="shared" si="60"/>
        <v>1</v>
      </c>
      <c r="AD145" s="135" t="str">
        <f t="shared" si="61"/>
        <v>H46R16.</v>
      </c>
      <c r="AE145" s="135" t="str">
        <f t="shared" ref="AE145:AE208" si="73">IFERROR(MID(AD145,1,FIND(".",AD145,1)-1),AD145)</f>
        <v>H46R16</v>
      </c>
      <c r="AF145" s="15"/>
      <c r="AG145" s="15"/>
      <c r="AH145" s="15"/>
      <c r="AI145" s="15"/>
      <c r="AJ145" s="15"/>
      <c r="AK145" s="15"/>
      <c r="AL145" s="15"/>
      <c r="AM145" s="15"/>
      <c r="AN145" s="15"/>
      <c r="AO145" s="15"/>
    </row>
    <row r="146" spans="1:41" s="2" customFormat="1" ht="249.95" customHeight="1" x14ac:dyDescent="0.2">
      <c r="A146" s="49">
        <v>127</v>
      </c>
      <c r="B146" s="22">
        <v>145</v>
      </c>
      <c r="C146" s="18" t="s">
        <v>2545</v>
      </c>
      <c r="D146" s="25">
        <v>1405004</v>
      </c>
      <c r="E146" s="68" t="s">
        <v>635</v>
      </c>
      <c r="F146" s="69" t="s">
        <v>636</v>
      </c>
      <c r="G146" s="43" t="s">
        <v>912</v>
      </c>
      <c r="H146" s="43" t="s">
        <v>913</v>
      </c>
      <c r="I146" s="49" t="s">
        <v>10</v>
      </c>
      <c r="J146" s="22">
        <v>1</v>
      </c>
      <c r="K146" s="51">
        <v>43040</v>
      </c>
      <c r="L146" s="44">
        <v>43099</v>
      </c>
      <c r="M146" s="40">
        <f>(+L146-K146)/7</f>
        <v>8.4285714285714288</v>
      </c>
      <c r="N146" s="22" t="s">
        <v>28</v>
      </c>
      <c r="O146" s="78">
        <v>1</v>
      </c>
      <c r="P146" s="22"/>
      <c r="Q146" s="41">
        <f t="shared" si="66"/>
        <v>100</v>
      </c>
      <c r="R146" s="42">
        <f t="shared" si="67"/>
        <v>8.4285714285714288</v>
      </c>
      <c r="S146" s="42">
        <f t="shared" si="68"/>
        <v>8.4285714285714288</v>
      </c>
      <c r="T146" s="42">
        <f t="shared" si="69"/>
        <v>8.4285714285714288</v>
      </c>
      <c r="U146" s="23" t="str">
        <f t="shared" si="64"/>
        <v>SI</v>
      </c>
      <c r="V146" s="85" t="str">
        <f t="shared" si="65"/>
        <v>CUMPLIDO</v>
      </c>
      <c r="W146" s="85" t="str">
        <f t="shared" si="71"/>
        <v>CUMPLIDO</v>
      </c>
      <c r="X146" s="86" t="s">
        <v>719</v>
      </c>
      <c r="Y146" s="87" t="s">
        <v>766</v>
      </c>
      <c r="Z146" s="86">
        <f t="shared" si="72"/>
        <v>1</v>
      </c>
      <c r="AA146" s="86" t="str">
        <f t="shared" si="62"/>
        <v>H47R16 - 1</v>
      </c>
      <c r="AB146" s="135">
        <f t="shared" si="54"/>
        <v>5</v>
      </c>
      <c r="AC146" s="135">
        <f t="shared" si="60"/>
        <v>5</v>
      </c>
      <c r="AD146" s="135" t="str">
        <f t="shared" si="61"/>
        <v>H47R16.</v>
      </c>
      <c r="AE146" s="135" t="str">
        <f t="shared" si="73"/>
        <v>H47R16</v>
      </c>
      <c r="AF146" s="15"/>
      <c r="AG146" s="15"/>
      <c r="AH146" s="15"/>
      <c r="AI146" s="15"/>
      <c r="AJ146" s="15"/>
      <c r="AK146" s="15"/>
      <c r="AL146" s="15"/>
      <c r="AM146" s="15"/>
      <c r="AN146" s="15"/>
      <c r="AO146" s="15"/>
    </row>
    <row r="147" spans="1:41" s="2" customFormat="1" ht="249.95" customHeight="1" x14ac:dyDescent="0.2">
      <c r="A147" s="49">
        <v>128</v>
      </c>
      <c r="B147" s="22">
        <v>146</v>
      </c>
      <c r="C147" s="18" t="s">
        <v>2545</v>
      </c>
      <c r="D147" s="25">
        <v>1405004</v>
      </c>
      <c r="E147" s="68" t="s">
        <v>1994</v>
      </c>
      <c r="F147" s="69" t="s">
        <v>637</v>
      </c>
      <c r="G147" s="43" t="s">
        <v>914</v>
      </c>
      <c r="H147" s="43" t="s">
        <v>915</v>
      </c>
      <c r="I147" s="49" t="s">
        <v>116</v>
      </c>
      <c r="J147" s="22">
        <v>1</v>
      </c>
      <c r="K147" s="51">
        <v>43040</v>
      </c>
      <c r="L147" s="44">
        <v>43099</v>
      </c>
      <c r="M147" s="40">
        <f>(+L147-K147)/7</f>
        <v>8.4285714285714288</v>
      </c>
      <c r="N147" s="22" t="s">
        <v>28</v>
      </c>
      <c r="O147" s="78">
        <v>1</v>
      </c>
      <c r="P147" s="22"/>
      <c r="Q147" s="41">
        <f t="shared" si="66"/>
        <v>100</v>
      </c>
      <c r="R147" s="42">
        <f t="shared" si="67"/>
        <v>8.4285714285714288</v>
      </c>
      <c r="S147" s="42">
        <f t="shared" si="68"/>
        <v>8.4285714285714288</v>
      </c>
      <c r="T147" s="42">
        <f t="shared" si="69"/>
        <v>8.4285714285714288</v>
      </c>
      <c r="U147" s="23" t="str">
        <f t="shared" si="64"/>
        <v>SI</v>
      </c>
      <c r="V147" s="85" t="str">
        <f t="shared" si="65"/>
        <v>CUMPLIDO</v>
      </c>
      <c r="W147" s="85" t="str">
        <f t="shared" si="71"/>
        <v>CUMPLIDO</v>
      </c>
      <c r="X147" s="86" t="s">
        <v>719</v>
      </c>
      <c r="Y147" s="87" t="s">
        <v>767</v>
      </c>
      <c r="Z147" s="86">
        <f t="shared" si="72"/>
        <v>1</v>
      </c>
      <c r="AA147" s="86" t="str">
        <f t="shared" si="62"/>
        <v>H48R16 - 1</v>
      </c>
      <c r="AB147" s="135">
        <f t="shared" ref="AB147:AB210" si="74">IF(V147="VENCIDO",1,IF(V147="PRÓXIMO A VENCER",2,IF(V147="EN TERMINO",3,IF(V147="CON AVANCE",4,IF(V147="CUMPLIDO",5,)))))</f>
        <v>5</v>
      </c>
      <c r="AC147" s="135">
        <f t="shared" ref="AC147:AC210" si="75">IF(Z148=Z147+1,MIN(AB147,AC148),AB147)</f>
        <v>5</v>
      </c>
      <c r="AD147" s="135" t="str">
        <f t="shared" si="61"/>
        <v>H48R16.</v>
      </c>
      <c r="AE147" s="135" t="str">
        <f t="shared" si="73"/>
        <v>H48R16</v>
      </c>
      <c r="AF147" s="15"/>
      <c r="AG147" s="15"/>
      <c r="AH147" s="15"/>
      <c r="AI147" s="15"/>
      <c r="AJ147" s="15"/>
      <c r="AK147" s="15"/>
      <c r="AL147" s="15"/>
      <c r="AM147" s="15"/>
      <c r="AN147" s="15"/>
      <c r="AO147" s="15"/>
    </row>
    <row r="148" spans="1:41" s="15" customFormat="1" ht="122.25" customHeight="1" x14ac:dyDescent="0.2">
      <c r="A148" s="49">
        <v>129</v>
      </c>
      <c r="B148" s="22">
        <v>147</v>
      </c>
      <c r="C148" s="18" t="s">
        <v>2545</v>
      </c>
      <c r="D148" s="25">
        <v>1405004</v>
      </c>
      <c r="E148" s="53" t="s">
        <v>1941</v>
      </c>
      <c r="F148" s="43" t="s">
        <v>638</v>
      </c>
      <c r="G148" s="43" t="s">
        <v>2052</v>
      </c>
      <c r="H148" s="43" t="s">
        <v>2050</v>
      </c>
      <c r="I148" s="49" t="s">
        <v>10</v>
      </c>
      <c r="J148" s="51">
        <v>1</v>
      </c>
      <c r="K148" s="51">
        <v>43040</v>
      </c>
      <c r="L148" s="44">
        <v>43159</v>
      </c>
      <c r="M148" s="40">
        <f t="shared" si="70"/>
        <v>17</v>
      </c>
      <c r="N148" s="22" t="s">
        <v>28</v>
      </c>
      <c r="O148" s="78">
        <v>0</v>
      </c>
      <c r="P148" s="22"/>
      <c r="Q148" s="41">
        <f t="shared" si="66"/>
        <v>0</v>
      </c>
      <c r="R148" s="50">
        <f t="shared" si="67"/>
        <v>0</v>
      </c>
      <c r="S148" s="50">
        <f t="shared" si="68"/>
        <v>0</v>
      </c>
      <c r="T148" s="50">
        <f t="shared" si="69"/>
        <v>17</v>
      </c>
      <c r="U148" s="23" t="str">
        <f t="shared" si="64"/>
        <v>NO</v>
      </c>
      <c r="V148" s="85" t="str">
        <f t="shared" si="65"/>
        <v>VENCIDO</v>
      </c>
      <c r="W148" s="85" t="str">
        <f t="shared" si="71"/>
        <v>VENCIDO</v>
      </c>
      <c r="X148" s="88" t="s">
        <v>719</v>
      </c>
      <c r="Y148" s="89" t="s">
        <v>768</v>
      </c>
      <c r="Z148" s="86">
        <f t="shared" si="72"/>
        <v>1</v>
      </c>
      <c r="AA148" s="88" t="str">
        <f t="shared" si="62"/>
        <v>H49R16 - 1</v>
      </c>
      <c r="AB148" s="135">
        <f t="shared" si="74"/>
        <v>1</v>
      </c>
      <c r="AC148" s="135">
        <f t="shared" si="75"/>
        <v>1</v>
      </c>
      <c r="AD148" s="135" t="str">
        <f t="shared" si="61"/>
        <v>H49R16.</v>
      </c>
      <c r="AE148" s="135" t="str">
        <f t="shared" si="73"/>
        <v>H49R16</v>
      </c>
    </row>
    <row r="149" spans="1:41" s="2" customFormat="1" ht="249.95" customHeight="1" x14ac:dyDescent="0.2">
      <c r="A149" s="49">
        <v>130</v>
      </c>
      <c r="B149" s="22">
        <v>148</v>
      </c>
      <c r="C149" s="18" t="s">
        <v>2546</v>
      </c>
      <c r="D149" s="25">
        <v>1405004</v>
      </c>
      <c r="E149" s="68" t="s">
        <v>639</v>
      </c>
      <c r="F149" s="69" t="s">
        <v>633</v>
      </c>
      <c r="G149" s="43" t="s">
        <v>916</v>
      </c>
      <c r="H149" s="43" t="s">
        <v>917</v>
      </c>
      <c r="I149" s="49" t="s">
        <v>116</v>
      </c>
      <c r="J149" s="22">
        <v>1</v>
      </c>
      <c r="K149" s="51">
        <v>43040</v>
      </c>
      <c r="L149" s="44">
        <v>43099</v>
      </c>
      <c r="M149" s="40">
        <f t="shared" si="70"/>
        <v>8.4285714285714288</v>
      </c>
      <c r="N149" s="22" t="s">
        <v>28</v>
      </c>
      <c r="O149" s="78">
        <v>1</v>
      </c>
      <c r="P149" s="22"/>
      <c r="Q149" s="41">
        <f t="shared" si="66"/>
        <v>100</v>
      </c>
      <c r="R149" s="42">
        <f t="shared" si="67"/>
        <v>8.4285714285714288</v>
      </c>
      <c r="S149" s="42">
        <f t="shared" si="68"/>
        <v>8.4285714285714288</v>
      </c>
      <c r="T149" s="42">
        <f t="shared" si="69"/>
        <v>8.4285714285714288</v>
      </c>
      <c r="U149" s="23" t="str">
        <f t="shared" si="64"/>
        <v>SI</v>
      </c>
      <c r="V149" s="85" t="str">
        <f t="shared" si="65"/>
        <v>CUMPLIDO</v>
      </c>
      <c r="W149" s="85" t="str">
        <f t="shared" si="71"/>
        <v>CUMPLIDO</v>
      </c>
      <c r="X149" s="86" t="s">
        <v>719</v>
      </c>
      <c r="Y149" s="87" t="s">
        <v>769</v>
      </c>
      <c r="Z149" s="86">
        <f t="shared" si="72"/>
        <v>1</v>
      </c>
      <c r="AA149" s="86" t="str">
        <f t="shared" si="62"/>
        <v>H50R16 - 1</v>
      </c>
      <c r="AB149" s="135">
        <f t="shared" si="74"/>
        <v>5</v>
      </c>
      <c r="AC149" s="135">
        <f t="shared" si="75"/>
        <v>5</v>
      </c>
      <c r="AD149" s="135" t="str">
        <f t="shared" si="61"/>
        <v>H50R16.</v>
      </c>
      <c r="AE149" s="135" t="str">
        <f t="shared" si="73"/>
        <v>H50R16</v>
      </c>
      <c r="AF149" s="15"/>
      <c r="AG149" s="15"/>
      <c r="AH149" s="15"/>
      <c r="AI149" s="15"/>
      <c r="AJ149" s="15"/>
      <c r="AK149" s="15"/>
      <c r="AL149" s="15"/>
      <c r="AM149" s="15"/>
      <c r="AN149" s="15"/>
      <c r="AO149" s="15"/>
    </row>
    <row r="150" spans="1:41" s="2" customFormat="1" ht="249.95" customHeight="1" x14ac:dyDescent="0.2">
      <c r="A150" s="49">
        <v>131</v>
      </c>
      <c r="B150" s="22">
        <v>149</v>
      </c>
      <c r="C150" s="18" t="s">
        <v>2546</v>
      </c>
      <c r="D150" s="25">
        <v>1405004</v>
      </c>
      <c r="E150" s="68" t="s">
        <v>640</v>
      </c>
      <c r="F150" s="69" t="s">
        <v>641</v>
      </c>
      <c r="G150" s="43" t="s">
        <v>918</v>
      </c>
      <c r="H150" s="43" t="s">
        <v>919</v>
      </c>
      <c r="I150" s="49" t="s">
        <v>920</v>
      </c>
      <c r="J150" s="22">
        <v>1</v>
      </c>
      <c r="K150" s="51">
        <v>43040</v>
      </c>
      <c r="L150" s="44">
        <v>43099</v>
      </c>
      <c r="M150" s="40">
        <f t="shared" si="70"/>
        <v>8.4285714285714288</v>
      </c>
      <c r="N150" s="22" t="s">
        <v>28</v>
      </c>
      <c r="O150" s="78">
        <v>1</v>
      </c>
      <c r="P150" s="22"/>
      <c r="Q150" s="41">
        <f t="shared" si="66"/>
        <v>100</v>
      </c>
      <c r="R150" s="42">
        <f t="shared" si="67"/>
        <v>8.4285714285714288</v>
      </c>
      <c r="S150" s="42">
        <f t="shared" si="68"/>
        <v>8.4285714285714288</v>
      </c>
      <c r="T150" s="42">
        <f t="shared" si="69"/>
        <v>8.4285714285714288</v>
      </c>
      <c r="U150" s="23" t="str">
        <f t="shared" si="64"/>
        <v>SI</v>
      </c>
      <c r="V150" s="85" t="str">
        <f t="shared" si="65"/>
        <v>CUMPLIDO</v>
      </c>
      <c r="W150" s="85" t="str">
        <f t="shared" si="71"/>
        <v>CUMPLIDO</v>
      </c>
      <c r="X150" s="86" t="s">
        <v>719</v>
      </c>
      <c r="Y150" s="87" t="s">
        <v>770</v>
      </c>
      <c r="Z150" s="86">
        <f t="shared" si="72"/>
        <v>1</v>
      </c>
      <c r="AA150" s="86" t="str">
        <f t="shared" si="62"/>
        <v>H51R16 - 1</v>
      </c>
      <c r="AB150" s="135">
        <f t="shared" si="74"/>
        <v>5</v>
      </c>
      <c r="AC150" s="135">
        <f t="shared" si="75"/>
        <v>5</v>
      </c>
      <c r="AD150" s="135" t="str">
        <f t="shared" ref="AD150:AD213" si="76">IF(A150&lt;&gt;"",MID(E150,1,FIND(" ",E150,1)-1),AD149)</f>
        <v>H51R16.</v>
      </c>
      <c r="AE150" s="135" t="str">
        <f t="shared" si="73"/>
        <v>H51R16</v>
      </c>
      <c r="AF150" s="15"/>
      <c r="AG150" s="15"/>
      <c r="AH150" s="15"/>
      <c r="AI150" s="15"/>
      <c r="AJ150" s="15"/>
      <c r="AK150" s="15"/>
      <c r="AL150" s="15"/>
      <c r="AM150" s="15"/>
      <c r="AN150" s="15"/>
      <c r="AO150" s="15"/>
    </row>
    <row r="151" spans="1:41" s="2" customFormat="1" ht="249.95" customHeight="1" x14ac:dyDescent="0.2">
      <c r="A151" s="49">
        <v>132</v>
      </c>
      <c r="B151" s="22">
        <v>150</v>
      </c>
      <c r="C151" s="18" t="s">
        <v>2546</v>
      </c>
      <c r="D151" s="25">
        <v>1405004</v>
      </c>
      <c r="E151" s="68" t="s">
        <v>642</v>
      </c>
      <c r="F151" s="69" t="s">
        <v>643</v>
      </c>
      <c r="G151" s="43" t="s">
        <v>921</v>
      </c>
      <c r="H151" s="43" t="s">
        <v>908</v>
      </c>
      <c r="I151" s="49" t="s">
        <v>116</v>
      </c>
      <c r="J151" s="22">
        <v>1</v>
      </c>
      <c r="K151" s="51">
        <v>43040</v>
      </c>
      <c r="L151" s="44">
        <v>43099</v>
      </c>
      <c r="M151" s="40">
        <f t="shared" si="70"/>
        <v>8.4285714285714288</v>
      </c>
      <c r="N151" s="22" t="s">
        <v>28</v>
      </c>
      <c r="O151" s="78">
        <v>1</v>
      </c>
      <c r="P151" s="22"/>
      <c r="Q151" s="41">
        <f t="shared" si="66"/>
        <v>100</v>
      </c>
      <c r="R151" s="42">
        <f t="shared" si="67"/>
        <v>8.4285714285714288</v>
      </c>
      <c r="S151" s="42">
        <f t="shared" si="68"/>
        <v>8.4285714285714288</v>
      </c>
      <c r="T151" s="42">
        <f t="shared" si="69"/>
        <v>8.4285714285714288</v>
      </c>
      <c r="U151" s="23" t="str">
        <f t="shared" si="64"/>
        <v>SI</v>
      </c>
      <c r="V151" s="85" t="str">
        <f t="shared" si="65"/>
        <v>CUMPLIDO</v>
      </c>
      <c r="W151" s="85" t="str">
        <f t="shared" si="71"/>
        <v>CUMPLIDO</v>
      </c>
      <c r="X151" s="86" t="s">
        <v>719</v>
      </c>
      <c r="Y151" s="87" t="s">
        <v>771</v>
      </c>
      <c r="Z151" s="86">
        <f t="shared" si="72"/>
        <v>1</v>
      </c>
      <c r="AA151" s="86" t="str">
        <f t="shared" si="62"/>
        <v>H52R16 - 1</v>
      </c>
      <c r="AB151" s="135">
        <f t="shared" si="74"/>
        <v>5</v>
      </c>
      <c r="AC151" s="135">
        <f t="shared" si="75"/>
        <v>5</v>
      </c>
      <c r="AD151" s="135" t="str">
        <f t="shared" si="76"/>
        <v>H52R16.</v>
      </c>
      <c r="AE151" s="135" t="str">
        <f t="shared" si="73"/>
        <v>H52R16</v>
      </c>
      <c r="AF151" s="15"/>
      <c r="AG151" s="15"/>
      <c r="AH151" s="15"/>
      <c r="AI151" s="15"/>
      <c r="AJ151" s="15"/>
      <c r="AK151" s="15"/>
      <c r="AL151" s="15"/>
      <c r="AM151" s="15"/>
      <c r="AN151" s="15"/>
      <c r="AO151" s="15"/>
    </row>
    <row r="152" spans="1:41" s="2" customFormat="1" ht="249.95" customHeight="1" x14ac:dyDescent="0.2">
      <c r="A152" s="49">
        <v>133</v>
      </c>
      <c r="B152" s="22">
        <v>151</v>
      </c>
      <c r="C152" s="18" t="s">
        <v>2545</v>
      </c>
      <c r="D152" s="25">
        <v>1405004</v>
      </c>
      <c r="E152" s="68" t="s">
        <v>1929</v>
      </c>
      <c r="F152" s="69" t="s">
        <v>644</v>
      </c>
      <c r="G152" s="52" t="s">
        <v>922</v>
      </c>
      <c r="H152" s="43" t="s">
        <v>908</v>
      </c>
      <c r="I152" s="49" t="s">
        <v>116</v>
      </c>
      <c r="J152" s="22">
        <v>1</v>
      </c>
      <c r="K152" s="51">
        <v>43040</v>
      </c>
      <c r="L152" s="44">
        <v>43099</v>
      </c>
      <c r="M152" s="40">
        <f t="shared" si="70"/>
        <v>8.4285714285714288</v>
      </c>
      <c r="N152" s="22" t="s">
        <v>28</v>
      </c>
      <c r="O152" s="78">
        <v>1</v>
      </c>
      <c r="P152" s="22"/>
      <c r="Q152" s="41">
        <f t="shared" si="66"/>
        <v>100</v>
      </c>
      <c r="R152" s="42">
        <f t="shared" si="67"/>
        <v>8.4285714285714288</v>
      </c>
      <c r="S152" s="42">
        <f t="shared" si="68"/>
        <v>8.4285714285714288</v>
      </c>
      <c r="T152" s="42">
        <f t="shared" si="69"/>
        <v>8.4285714285714288</v>
      </c>
      <c r="U152" s="23" t="str">
        <f t="shared" si="64"/>
        <v>SI</v>
      </c>
      <c r="V152" s="85" t="str">
        <f t="shared" si="65"/>
        <v>CUMPLIDO</v>
      </c>
      <c r="W152" s="85" t="str">
        <f t="shared" si="71"/>
        <v>CUMPLIDO</v>
      </c>
      <c r="X152" s="86" t="s">
        <v>719</v>
      </c>
      <c r="Y152" s="87" t="s">
        <v>772</v>
      </c>
      <c r="Z152" s="86">
        <f t="shared" si="72"/>
        <v>1</v>
      </c>
      <c r="AA152" s="86" t="str">
        <f t="shared" si="62"/>
        <v>H53R16 - 1</v>
      </c>
      <c r="AB152" s="135">
        <f t="shared" si="74"/>
        <v>5</v>
      </c>
      <c r="AC152" s="135">
        <f t="shared" si="75"/>
        <v>5</v>
      </c>
      <c r="AD152" s="135" t="str">
        <f t="shared" si="76"/>
        <v>H53R16.</v>
      </c>
      <c r="AE152" s="135" t="str">
        <f t="shared" si="73"/>
        <v>H53R16</v>
      </c>
      <c r="AF152" s="15"/>
      <c r="AG152" s="15"/>
      <c r="AH152" s="15"/>
      <c r="AI152" s="15"/>
      <c r="AJ152" s="15"/>
      <c r="AK152" s="15"/>
      <c r="AL152" s="15"/>
      <c r="AM152" s="15"/>
      <c r="AN152" s="15"/>
      <c r="AO152" s="15"/>
    </row>
    <row r="153" spans="1:41" s="2" customFormat="1" ht="249.95" customHeight="1" x14ac:dyDescent="0.2">
      <c r="A153" s="49">
        <v>134</v>
      </c>
      <c r="B153" s="22">
        <v>152</v>
      </c>
      <c r="C153" s="18" t="s">
        <v>2545</v>
      </c>
      <c r="D153" s="25">
        <v>1405004</v>
      </c>
      <c r="E153" s="68" t="s">
        <v>645</v>
      </c>
      <c r="F153" s="69" t="s">
        <v>646</v>
      </c>
      <c r="G153" s="43" t="s">
        <v>923</v>
      </c>
      <c r="H153" s="43" t="s">
        <v>924</v>
      </c>
      <c r="I153" s="49" t="s">
        <v>906</v>
      </c>
      <c r="J153" s="22">
        <v>1</v>
      </c>
      <c r="K153" s="51">
        <v>43040</v>
      </c>
      <c r="L153" s="44">
        <v>43099</v>
      </c>
      <c r="M153" s="40">
        <f t="shared" si="70"/>
        <v>8.4285714285714288</v>
      </c>
      <c r="N153" s="22" t="s">
        <v>28</v>
      </c>
      <c r="O153" s="78">
        <v>0</v>
      </c>
      <c r="P153" s="22"/>
      <c r="Q153" s="41">
        <f t="shared" si="66"/>
        <v>0</v>
      </c>
      <c r="R153" s="42">
        <f t="shared" si="67"/>
        <v>0</v>
      </c>
      <c r="S153" s="42">
        <f t="shared" si="68"/>
        <v>0</v>
      </c>
      <c r="T153" s="42">
        <f t="shared" si="69"/>
        <v>8.4285714285714288</v>
      </c>
      <c r="U153" s="23" t="str">
        <f t="shared" si="64"/>
        <v>NO</v>
      </c>
      <c r="V153" s="85" t="str">
        <f t="shared" si="65"/>
        <v>VENCIDO</v>
      </c>
      <c r="W153" s="85" t="str">
        <f t="shared" si="71"/>
        <v>VENCIDO</v>
      </c>
      <c r="X153" s="86" t="s">
        <v>719</v>
      </c>
      <c r="Y153" s="87" t="s">
        <v>773</v>
      </c>
      <c r="Z153" s="86">
        <f t="shared" si="72"/>
        <v>1</v>
      </c>
      <c r="AA153" s="86" t="str">
        <f t="shared" si="62"/>
        <v>H54R16 - 1</v>
      </c>
      <c r="AB153" s="135">
        <f t="shared" si="74"/>
        <v>1</v>
      </c>
      <c r="AC153" s="135">
        <f t="shared" si="75"/>
        <v>1</v>
      </c>
      <c r="AD153" s="135" t="str">
        <f t="shared" si="76"/>
        <v>H54R16.</v>
      </c>
      <c r="AE153" s="135" t="str">
        <f t="shared" si="73"/>
        <v>H54R16</v>
      </c>
      <c r="AF153" s="15"/>
      <c r="AG153" s="15"/>
      <c r="AH153" s="15"/>
      <c r="AI153" s="15"/>
      <c r="AJ153" s="15"/>
      <c r="AK153" s="15"/>
      <c r="AL153" s="15"/>
      <c r="AM153" s="15"/>
      <c r="AN153" s="15"/>
      <c r="AO153" s="15"/>
    </row>
    <row r="154" spans="1:41" s="2" customFormat="1" ht="249.95" customHeight="1" x14ac:dyDescent="0.2">
      <c r="A154" s="49">
        <v>135</v>
      </c>
      <c r="B154" s="22">
        <v>153</v>
      </c>
      <c r="C154" s="18" t="s">
        <v>2546</v>
      </c>
      <c r="D154" s="25">
        <v>1405004</v>
      </c>
      <c r="E154" s="68" t="s">
        <v>1264</v>
      </c>
      <c r="F154" s="69" t="s">
        <v>647</v>
      </c>
      <c r="G154" s="69" t="s">
        <v>1262</v>
      </c>
      <c r="H154" s="69" t="s">
        <v>1265</v>
      </c>
      <c r="I154" s="47" t="s">
        <v>1263</v>
      </c>
      <c r="J154" s="23">
        <v>3</v>
      </c>
      <c r="K154" s="39">
        <v>43040</v>
      </c>
      <c r="L154" s="39">
        <v>43342</v>
      </c>
      <c r="M154" s="40">
        <f t="shared" si="70"/>
        <v>43.142857142857146</v>
      </c>
      <c r="N154" s="22" t="s">
        <v>1244</v>
      </c>
      <c r="O154" s="78">
        <v>0</v>
      </c>
      <c r="P154" s="22"/>
      <c r="Q154" s="41">
        <f t="shared" si="66"/>
        <v>0</v>
      </c>
      <c r="R154" s="42">
        <f t="shared" si="67"/>
        <v>0</v>
      </c>
      <c r="S154" s="42">
        <f t="shared" si="68"/>
        <v>0</v>
      </c>
      <c r="T154" s="42">
        <f t="shared" si="69"/>
        <v>43.142857142857146</v>
      </c>
      <c r="U154" s="23" t="str">
        <f t="shared" si="64"/>
        <v>NO</v>
      </c>
      <c r="V154" s="85" t="str">
        <f t="shared" si="65"/>
        <v>VENCIDO</v>
      </c>
      <c r="W154" s="85" t="str">
        <f t="shared" si="71"/>
        <v>VENCIDO</v>
      </c>
      <c r="X154" s="86" t="s">
        <v>719</v>
      </c>
      <c r="Y154" s="87" t="s">
        <v>774</v>
      </c>
      <c r="Z154" s="86">
        <f t="shared" si="72"/>
        <v>1</v>
      </c>
      <c r="AA154" s="86" t="str">
        <f t="shared" si="62"/>
        <v>H55R16 - 1</v>
      </c>
      <c r="AB154" s="135">
        <f t="shared" si="74"/>
        <v>1</v>
      </c>
      <c r="AC154" s="135">
        <f t="shared" si="75"/>
        <v>1</v>
      </c>
      <c r="AD154" s="135" t="str">
        <f t="shared" si="76"/>
        <v>H55R16.</v>
      </c>
      <c r="AE154" s="135" t="str">
        <f t="shared" si="73"/>
        <v>H55R16</v>
      </c>
      <c r="AF154" s="15"/>
      <c r="AG154" s="15"/>
      <c r="AH154" s="15"/>
      <c r="AI154" s="15"/>
      <c r="AJ154" s="15"/>
      <c r="AK154" s="15"/>
      <c r="AL154" s="15"/>
      <c r="AM154" s="15"/>
      <c r="AN154" s="15"/>
      <c r="AO154" s="15"/>
    </row>
    <row r="155" spans="1:41" s="2" customFormat="1" ht="249.95" customHeight="1" x14ac:dyDescent="0.2">
      <c r="A155" s="49">
        <v>136</v>
      </c>
      <c r="B155" s="22">
        <v>154</v>
      </c>
      <c r="C155" s="18" t="s">
        <v>2551</v>
      </c>
      <c r="D155" s="25">
        <v>1405004</v>
      </c>
      <c r="E155" s="68" t="s">
        <v>2481</v>
      </c>
      <c r="F155" s="69" t="s">
        <v>648</v>
      </c>
      <c r="G155" s="43" t="s">
        <v>925</v>
      </c>
      <c r="H155" s="43" t="s">
        <v>926</v>
      </c>
      <c r="I155" s="49" t="s">
        <v>936</v>
      </c>
      <c r="J155" s="22">
        <v>1</v>
      </c>
      <c r="K155" s="44">
        <v>43040</v>
      </c>
      <c r="L155" s="44">
        <v>43099</v>
      </c>
      <c r="M155" s="40">
        <f t="shared" si="70"/>
        <v>8.4285714285714288</v>
      </c>
      <c r="N155" s="22" t="s">
        <v>927</v>
      </c>
      <c r="O155" s="78">
        <v>1</v>
      </c>
      <c r="P155" s="22"/>
      <c r="Q155" s="41">
        <f t="shared" si="66"/>
        <v>100</v>
      </c>
      <c r="R155" s="42">
        <f t="shared" si="67"/>
        <v>8.4285714285714288</v>
      </c>
      <c r="S155" s="42">
        <f t="shared" si="68"/>
        <v>8.4285714285714288</v>
      </c>
      <c r="T155" s="42">
        <f t="shared" si="69"/>
        <v>8.4285714285714288</v>
      </c>
      <c r="U155" s="23" t="str">
        <f t="shared" si="64"/>
        <v>SI</v>
      </c>
      <c r="V155" s="85" t="str">
        <f t="shared" si="65"/>
        <v>CUMPLIDO</v>
      </c>
      <c r="W155" s="85" t="str">
        <f t="shared" si="71"/>
        <v>CUMPLIDO</v>
      </c>
      <c r="X155" s="86" t="s">
        <v>719</v>
      </c>
      <c r="Y155" s="87" t="s">
        <v>775</v>
      </c>
      <c r="Z155" s="86">
        <f t="shared" si="72"/>
        <v>1</v>
      </c>
      <c r="AA155" s="86" t="str">
        <f t="shared" si="62"/>
        <v>H56R16 - 1</v>
      </c>
      <c r="AB155" s="135">
        <f t="shared" si="74"/>
        <v>5</v>
      </c>
      <c r="AC155" s="135">
        <f t="shared" si="75"/>
        <v>5</v>
      </c>
      <c r="AD155" s="135" t="str">
        <f t="shared" si="76"/>
        <v>H56R16.</v>
      </c>
      <c r="AE155" s="135" t="str">
        <f t="shared" si="73"/>
        <v>H56R16</v>
      </c>
      <c r="AF155" s="15"/>
      <c r="AG155" s="15"/>
      <c r="AH155" s="15"/>
      <c r="AI155" s="15"/>
      <c r="AJ155" s="15"/>
      <c r="AK155" s="15"/>
      <c r="AL155" s="15"/>
      <c r="AM155" s="15"/>
      <c r="AN155" s="15"/>
      <c r="AO155" s="15"/>
    </row>
    <row r="156" spans="1:41" s="2" customFormat="1" ht="249.95" customHeight="1" x14ac:dyDescent="0.2">
      <c r="A156" s="49">
        <v>137</v>
      </c>
      <c r="B156" s="22">
        <v>155</v>
      </c>
      <c r="C156" s="18" t="s">
        <v>2552</v>
      </c>
      <c r="D156" s="25">
        <v>10405004</v>
      </c>
      <c r="E156" s="68" t="s">
        <v>1269</v>
      </c>
      <c r="F156" s="69" t="s">
        <v>649</v>
      </c>
      <c r="G156" s="69" t="s">
        <v>1266</v>
      </c>
      <c r="H156" s="69" t="s">
        <v>1267</v>
      </c>
      <c r="I156" s="47" t="s">
        <v>1268</v>
      </c>
      <c r="J156" s="23">
        <v>1</v>
      </c>
      <c r="K156" s="39">
        <v>43040</v>
      </c>
      <c r="L156" s="39">
        <v>43220</v>
      </c>
      <c r="M156" s="46">
        <f t="shared" si="70"/>
        <v>25.714285714285715</v>
      </c>
      <c r="N156" s="22" t="s">
        <v>1244</v>
      </c>
      <c r="O156" s="78">
        <v>0.33</v>
      </c>
      <c r="P156" s="22"/>
      <c r="Q156" s="41">
        <f t="shared" si="66"/>
        <v>33</v>
      </c>
      <c r="R156" s="42">
        <f t="shared" si="67"/>
        <v>8.4857142857142858</v>
      </c>
      <c r="S156" s="42">
        <f t="shared" si="68"/>
        <v>8.4857142857142858</v>
      </c>
      <c r="T156" s="42">
        <f t="shared" si="69"/>
        <v>25.714285714285715</v>
      </c>
      <c r="U156" s="23" t="str">
        <f t="shared" si="64"/>
        <v>NO</v>
      </c>
      <c r="V156" s="85" t="str">
        <f t="shared" si="65"/>
        <v>VENCIDO</v>
      </c>
      <c r="W156" s="85" t="str">
        <f t="shared" si="71"/>
        <v>VENCIDO</v>
      </c>
      <c r="X156" s="86" t="s">
        <v>719</v>
      </c>
      <c r="Y156" s="87" t="s">
        <v>776</v>
      </c>
      <c r="Z156" s="86">
        <f t="shared" si="72"/>
        <v>1</v>
      </c>
      <c r="AA156" s="86" t="str">
        <f t="shared" si="62"/>
        <v>H57R16 - 1</v>
      </c>
      <c r="AB156" s="135">
        <f t="shared" si="74"/>
        <v>1</v>
      </c>
      <c r="AC156" s="135">
        <f t="shared" si="75"/>
        <v>1</v>
      </c>
      <c r="AD156" s="135" t="str">
        <f t="shared" si="76"/>
        <v>H57R16.</v>
      </c>
      <c r="AE156" s="135" t="str">
        <f t="shared" si="73"/>
        <v>H57R16</v>
      </c>
      <c r="AF156" s="15"/>
      <c r="AG156" s="15"/>
      <c r="AH156" s="15"/>
      <c r="AI156" s="15"/>
      <c r="AJ156" s="15"/>
      <c r="AK156" s="15"/>
      <c r="AL156" s="15"/>
      <c r="AM156" s="15"/>
      <c r="AN156" s="15"/>
      <c r="AO156" s="15"/>
    </row>
    <row r="157" spans="1:41" s="2" customFormat="1" ht="249.95" customHeight="1" x14ac:dyDescent="0.2">
      <c r="A157" s="49">
        <v>138</v>
      </c>
      <c r="B157" s="22">
        <v>156</v>
      </c>
      <c r="C157" s="18" t="s">
        <v>2546</v>
      </c>
      <c r="D157" s="25">
        <v>1405004</v>
      </c>
      <c r="E157" s="68" t="s">
        <v>1532</v>
      </c>
      <c r="F157" s="69" t="s">
        <v>1533</v>
      </c>
      <c r="G157" s="69" t="s">
        <v>1995</v>
      </c>
      <c r="H157" s="69" t="s">
        <v>1534</v>
      </c>
      <c r="I157" s="47" t="s">
        <v>1535</v>
      </c>
      <c r="J157" s="23">
        <v>1</v>
      </c>
      <c r="K157" s="39">
        <v>43040</v>
      </c>
      <c r="L157" s="39">
        <v>43189</v>
      </c>
      <c r="M157" s="40">
        <f t="shared" si="70"/>
        <v>21.285714285714285</v>
      </c>
      <c r="N157" s="22" t="s">
        <v>1488</v>
      </c>
      <c r="O157" s="78">
        <v>0</v>
      </c>
      <c r="P157" s="22"/>
      <c r="Q157" s="41">
        <f t="shared" si="66"/>
        <v>0</v>
      </c>
      <c r="R157" s="42">
        <f t="shared" si="67"/>
        <v>0</v>
      </c>
      <c r="S157" s="42">
        <f t="shared" si="68"/>
        <v>0</v>
      </c>
      <c r="T157" s="42">
        <f t="shared" si="69"/>
        <v>21.285714285714285</v>
      </c>
      <c r="U157" s="23" t="str">
        <f t="shared" si="64"/>
        <v>NO</v>
      </c>
      <c r="V157" s="85" t="str">
        <f t="shared" si="65"/>
        <v>VENCIDO</v>
      </c>
      <c r="W157" s="85" t="str">
        <f t="shared" si="71"/>
        <v>VENCIDO</v>
      </c>
      <c r="X157" s="86" t="s">
        <v>719</v>
      </c>
      <c r="Y157" s="87" t="s">
        <v>777</v>
      </c>
      <c r="Z157" s="86">
        <f t="shared" si="72"/>
        <v>1</v>
      </c>
      <c r="AA157" s="86" t="str">
        <f t="shared" si="62"/>
        <v>H58R16 - 1</v>
      </c>
      <c r="AB157" s="135">
        <f t="shared" si="74"/>
        <v>1</v>
      </c>
      <c r="AC157" s="135">
        <f t="shared" si="75"/>
        <v>1</v>
      </c>
      <c r="AD157" s="135" t="str">
        <f t="shared" si="76"/>
        <v>H58R16.</v>
      </c>
      <c r="AE157" s="135" t="str">
        <f t="shared" si="73"/>
        <v>H58R16</v>
      </c>
      <c r="AF157" s="15"/>
      <c r="AG157" s="15"/>
      <c r="AH157" s="15" t="s">
        <v>567</v>
      </c>
      <c r="AI157" s="15"/>
      <c r="AJ157" s="15"/>
      <c r="AK157" s="15"/>
      <c r="AL157" s="15"/>
      <c r="AM157" s="15"/>
      <c r="AN157" s="15"/>
      <c r="AO157" s="15"/>
    </row>
    <row r="158" spans="1:41" s="2" customFormat="1" ht="249.95" customHeight="1" x14ac:dyDescent="0.2">
      <c r="A158" s="49">
        <v>139</v>
      </c>
      <c r="B158" s="22">
        <v>157</v>
      </c>
      <c r="C158" s="18" t="s">
        <v>2546</v>
      </c>
      <c r="D158" s="25">
        <v>1103002</v>
      </c>
      <c r="E158" s="68" t="s">
        <v>929</v>
      </c>
      <c r="F158" s="69" t="s">
        <v>1942</v>
      </c>
      <c r="G158" s="43" t="s">
        <v>957</v>
      </c>
      <c r="H158" s="43" t="s">
        <v>928</v>
      </c>
      <c r="I158" s="49" t="s">
        <v>490</v>
      </c>
      <c r="J158" s="22">
        <v>3</v>
      </c>
      <c r="K158" s="44">
        <v>43040</v>
      </c>
      <c r="L158" s="44">
        <v>43403</v>
      </c>
      <c r="M158" s="40">
        <f t="shared" si="70"/>
        <v>51.857142857142854</v>
      </c>
      <c r="N158" s="22" t="s">
        <v>28</v>
      </c>
      <c r="O158" s="78">
        <v>0</v>
      </c>
      <c r="P158" s="22"/>
      <c r="Q158" s="41">
        <f t="shared" si="66"/>
        <v>0</v>
      </c>
      <c r="R158" s="42">
        <f t="shared" si="67"/>
        <v>0</v>
      </c>
      <c r="S158" s="42">
        <f t="shared" si="68"/>
        <v>0</v>
      </c>
      <c r="T158" s="42">
        <f t="shared" si="69"/>
        <v>0</v>
      </c>
      <c r="U158" s="23" t="str">
        <f t="shared" si="64"/>
        <v>NO</v>
      </c>
      <c r="V158" s="85" t="str">
        <f t="shared" si="65"/>
        <v>PRÓXIMO A VENCER</v>
      </c>
      <c r="W158" s="85" t="str">
        <f t="shared" si="71"/>
        <v>PRÓXIMO A VENCER</v>
      </c>
      <c r="X158" s="86" t="s">
        <v>719</v>
      </c>
      <c r="Y158" s="87" t="s">
        <v>778</v>
      </c>
      <c r="Z158" s="86">
        <f t="shared" si="72"/>
        <v>1</v>
      </c>
      <c r="AA158" s="86" t="str">
        <f t="shared" si="62"/>
        <v>H59R16 - 1</v>
      </c>
      <c r="AB158" s="135">
        <f t="shared" si="74"/>
        <v>2</v>
      </c>
      <c r="AC158" s="135">
        <f t="shared" si="75"/>
        <v>2</v>
      </c>
      <c r="AD158" s="135" t="str">
        <f t="shared" si="76"/>
        <v>H59R16.</v>
      </c>
      <c r="AE158" s="135" t="str">
        <f t="shared" si="73"/>
        <v>H59R16</v>
      </c>
      <c r="AF158" s="15"/>
      <c r="AG158" s="15"/>
      <c r="AH158" s="15"/>
      <c r="AI158" s="15"/>
      <c r="AJ158" s="15"/>
      <c r="AK158" s="15"/>
      <c r="AL158" s="15"/>
      <c r="AM158" s="15"/>
      <c r="AN158" s="15"/>
      <c r="AO158" s="15"/>
    </row>
    <row r="159" spans="1:41" s="2" customFormat="1" ht="249.95" customHeight="1" x14ac:dyDescent="0.2">
      <c r="A159" s="49">
        <v>140</v>
      </c>
      <c r="B159" s="22">
        <v>158</v>
      </c>
      <c r="C159" s="18" t="s">
        <v>2553</v>
      </c>
      <c r="D159" s="25">
        <v>1405004</v>
      </c>
      <c r="E159" s="68" t="s">
        <v>650</v>
      </c>
      <c r="F159" s="69" t="s">
        <v>651</v>
      </c>
      <c r="G159" s="69" t="s">
        <v>1272</v>
      </c>
      <c r="H159" s="69" t="s">
        <v>1270</v>
      </c>
      <c r="I159" s="47" t="s">
        <v>1271</v>
      </c>
      <c r="J159" s="23">
        <v>1</v>
      </c>
      <c r="K159" s="39">
        <v>43038</v>
      </c>
      <c r="L159" s="39">
        <v>43189</v>
      </c>
      <c r="M159" s="40">
        <f t="shared" si="70"/>
        <v>21.571428571428573</v>
      </c>
      <c r="N159" s="22" t="s">
        <v>1244</v>
      </c>
      <c r="O159" s="78">
        <v>0.3</v>
      </c>
      <c r="P159" s="22"/>
      <c r="Q159" s="41">
        <f t="shared" si="66"/>
        <v>30</v>
      </c>
      <c r="R159" s="42">
        <f t="shared" si="67"/>
        <v>6.4714285714285724</v>
      </c>
      <c r="S159" s="42">
        <f t="shared" si="68"/>
        <v>6.4714285714285724</v>
      </c>
      <c r="T159" s="42">
        <f t="shared" si="69"/>
        <v>21.571428571428573</v>
      </c>
      <c r="U159" s="23" t="str">
        <f t="shared" si="64"/>
        <v>NO</v>
      </c>
      <c r="V159" s="85" t="str">
        <f t="shared" si="65"/>
        <v>VENCIDO</v>
      </c>
      <c r="W159" s="85" t="str">
        <f t="shared" si="71"/>
        <v>VENCIDO</v>
      </c>
      <c r="X159" s="86" t="s">
        <v>719</v>
      </c>
      <c r="Y159" s="87" t="s">
        <v>779</v>
      </c>
      <c r="Z159" s="86">
        <f t="shared" si="72"/>
        <v>1</v>
      </c>
      <c r="AA159" s="86" t="str">
        <f t="shared" si="62"/>
        <v>H60R16 - 1</v>
      </c>
      <c r="AB159" s="135">
        <f t="shared" si="74"/>
        <v>1</v>
      </c>
      <c r="AC159" s="135">
        <f t="shared" si="75"/>
        <v>1</v>
      </c>
      <c r="AD159" s="135" t="str">
        <f t="shared" si="76"/>
        <v>H60R16.</v>
      </c>
      <c r="AE159" s="135" t="str">
        <f t="shared" si="73"/>
        <v>H60R16</v>
      </c>
      <c r="AF159" s="15"/>
      <c r="AG159" s="15"/>
      <c r="AH159" s="15"/>
      <c r="AI159" s="15"/>
      <c r="AJ159" s="15"/>
      <c r="AK159" s="15"/>
      <c r="AL159" s="15"/>
      <c r="AM159" s="15"/>
      <c r="AN159" s="15"/>
      <c r="AO159" s="15"/>
    </row>
    <row r="160" spans="1:41" s="2" customFormat="1" ht="249.95" customHeight="1" x14ac:dyDescent="0.2">
      <c r="A160" s="49">
        <v>141</v>
      </c>
      <c r="B160" s="22">
        <v>159</v>
      </c>
      <c r="C160" s="18" t="s">
        <v>2546</v>
      </c>
      <c r="D160" s="25">
        <v>1405004</v>
      </c>
      <c r="E160" s="68" t="s">
        <v>934</v>
      </c>
      <c r="F160" s="69" t="s">
        <v>652</v>
      </c>
      <c r="G160" s="43" t="s">
        <v>930</v>
      </c>
      <c r="H160" s="43" t="s">
        <v>931</v>
      </c>
      <c r="I160" s="49" t="s">
        <v>9</v>
      </c>
      <c r="J160" s="22">
        <v>1</v>
      </c>
      <c r="K160" s="44">
        <v>43040</v>
      </c>
      <c r="L160" s="44">
        <v>43159</v>
      </c>
      <c r="M160" s="40">
        <f t="shared" si="70"/>
        <v>17</v>
      </c>
      <c r="N160" s="22" t="s">
        <v>28</v>
      </c>
      <c r="O160" s="78">
        <v>1</v>
      </c>
      <c r="P160" s="22"/>
      <c r="Q160" s="41">
        <f t="shared" si="66"/>
        <v>100</v>
      </c>
      <c r="R160" s="42">
        <f t="shared" si="67"/>
        <v>17</v>
      </c>
      <c r="S160" s="42">
        <f t="shared" si="68"/>
        <v>17</v>
      </c>
      <c r="T160" s="42">
        <f t="shared" si="69"/>
        <v>17</v>
      </c>
      <c r="U160" s="23" t="str">
        <f t="shared" si="64"/>
        <v>SI</v>
      </c>
      <c r="V160" s="85" t="str">
        <f t="shared" si="65"/>
        <v>CUMPLIDO</v>
      </c>
      <c r="W160" s="85" t="str">
        <f t="shared" si="71"/>
        <v>CUMPLIDO</v>
      </c>
      <c r="X160" s="86" t="s">
        <v>719</v>
      </c>
      <c r="Y160" s="87" t="s">
        <v>780</v>
      </c>
      <c r="Z160" s="86">
        <f t="shared" si="72"/>
        <v>1</v>
      </c>
      <c r="AA160" s="86" t="str">
        <f t="shared" ref="AA160:AA218" si="77">CONCATENATE(Y160," - ",Z160)</f>
        <v>H61R16 - 1</v>
      </c>
      <c r="AB160" s="135">
        <f t="shared" si="74"/>
        <v>5</v>
      </c>
      <c r="AC160" s="135">
        <f t="shared" si="75"/>
        <v>5</v>
      </c>
      <c r="AD160" s="135" t="str">
        <f t="shared" si="76"/>
        <v>H61R16.</v>
      </c>
      <c r="AE160" s="135" t="str">
        <f t="shared" si="73"/>
        <v>H61R16</v>
      </c>
      <c r="AF160" s="15"/>
      <c r="AG160" s="15"/>
      <c r="AH160" s="15"/>
      <c r="AI160" s="15"/>
      <c r="AJ160" s="15"/>
      <c r="AK160" s="15"/>
      <c r="AL160" s="15"/>
      <c r="AM160" s="15"/>
      <c r="AN160" s="15"/>
      <c r="AO160" s="15"/>
    </row>
    <row r="161" spans="1:41" s="2" customFormat="1" ht="249.95" customHeight="1" x14ac:dyDescent="0.2">
      <c r="A161" s="49">
        <v>142</v>
      </c>
      <c r="B161" s="22">
        <v>160</v>
      </c>
      <c r="C161" s="18" t="s">
        <v>2553</v>
      </c>
      <c r="D161" s="25">
        <v>1103002</v>
      </c>
      <c r="E161" s="68" t="s">
        <v>653</v>
      </c>
      <c r="F161" s="69" t="s">
        <v>654</v>
      </c>
      <c r="G161" s="53" t="s">
        <v>932</v>
      </c>
      <c r="H161" s="53" t="s">
        <v>933</v>
      </c>
      <c r="I161" s="22" t="s">
        <v>935</v>
      </c>
      <c r="J161" s="22">
        <v>1</v>
      </c>
      <c r="K161" s="44">
        <v>43160</v>
      </c>
      <c r="L161" s="44">
        <v>43189</v>
      </c>
      <c r="M161" s="40">
        <f t="shared" si="70"/>
        <v>4.1428571428571432</v>
      </c>
      <c r="N161" s="22" t="s">
        <v>28</v>
      </c>
      <c r="O161" s="78">
        <v>1</v>
      </c>
      <c r="P161" s="22"/>
      <c r="Q161" s="41">
        <f t="shared" si="66"/>
        <v>100</v>
      </c>
      <c r="R161" s="42">
        <f t="shared" si="67"/>
        <v>4.1428571428571432</v>
      </c>
      <c r="S161" s="42">
        <f t="shared" si="68"/>
        <v>4.1428571428571432</v>
      </c>
      <c r="T161" s="42">
        <f t="shared" si="69"/>
        <v>4.1428571428571432</v>
      </c>
      <c r="U161" s="23" t="str">
        <f t="shared" ref="U161:U225" si="78">IF(W161="CUMPLIDO","SI","NO")</f>
        <v>SI</v>
      </c>
      <c r="V161" s="85" t="str">
        <f t="shared" si="65"/>
        <v>CUMPLIDO</v>
      </c>
      <c r="W161" s="85" t="str">
        <f t="shared" si="71"/>
        <v>CUMPLIDO</v>
      </c>
      <c r="X161" s="86" t="s">
        <v>719</v>
      </c>
      <c r="Y161" s="87" t="s">
        <v>781</v>
      </c>
      <c r="Z161" s="86">
        <f t="shared" si="72"/>
        <v>1</v>
      </c>
      <c r="AA161" s="86" t="str">
        <f t="shared" si="77"/>
        <v>H62R16 - 1</v>
      </c>
      <c r="AB161" s="135">
        <f t="shared" si="74"/>
        <v>5</v>
      </c>
      <c r="AC161" s="135">
        <f t="shared" si="75"/>
        <v>5</v>
      </c>
      <c r="AD161" s="135" t="str">
        <f t="shared" si="76"/>
        <v>H62R16.</v>
      </c>
      <c r="AE161" s="135" t="str">
        <f t="shared" si="73"/>
        <v>H62R16</v>
      </c>
      <c r="AF161" s="15"/>
      <c r="AG161" s="15"/>
      <c r="AH161" s="15"/>
      <c r="AI161" s="15"/>
      <c r="AJ161" s="15"/>
      <c r="AK161" s="15"/>
      <c r="AL161" s="15"/>
      <c r="AM161" s="15"/>
      <c r="AN161" s="15"/>
      <c r="AO161" s="15"/>
    </row>
    <row r="162" spans="1:41" s="2" customFormat="1" ht="309" customHeight="1" x14ac:dyDescent="0.2">
      <c r="A162" s="49">
        <v>143</v>
      </c>
      <c r="B162" s="22">
        <v>161</v>
      </c>
      <c r="C162" s="18" t="s">
        <v>2546</v>
      </c>
      <c r="D162" s="25">
        <v>1405004</v>
      </c>
      <c r="E162" s="68" t="s">
        <v>655</v>
      </c>
      <c r="F162" s="69" t="s">
        <v>656</v>
      </c>
      <c r="G162" s="69" t="s">
        <v>1273</v>
      </c>
      <c r="H162" s="69" t="s">
        <v>1274</v>
      </c>
      <c r="I162" s="47" t="s">
        <v>1275</v>
      </c>
      <c r="J162" s="23">
        <v>2</v>
      </c>
      <c r="K162" s="39">
        <v>43040</v>
      </c>
      <c r="L162" s="39">
        <v>43250</v>
      </c>
      <c r="M162" s="46">
        <f t="shared" si="70"/>
        <v>30</v>
      </c>
      <c r="N162" s="22" t="s">
        <v>1244</v>
      </c>
      <c r="O162" s="78">
        <v>0</v>
      </c>
      <c r="P162" s="22"/>
      <c r="Q162" s="41">
        <f t="shared" si="66"/>
        <v>0</v>
      </c>
      <c r="R162" s="42">
        <f t="shared" si="67"/>
        <v>0</v>
      </c>
      <c r="S162" s="42">
        <f t="shared" si="68"/>
        <v>0</v>
      </c>
      <c r="T162" s="42">
        <f t="shared" si="69"/>
        <v>30</v>
      </c>
      <c r="U162" s="23" t="str">
        <f t="shared" si="78"/>
        <v>NO</v>
      </c>
      <c r="V162" s="85" t="str">
        <f t="shared" ref="V162:V225" si="79">IF(Q162=100,"CUMPLIDO",IF(L162-$AG$1&lt;0,"VENCIDO",IF(L162-$AG$1&lt;=30,"PRÓXIMO A VENCER",IF(Q162&gt;0,"CON AVANCE","EN TERMINO"))))</f>
        <v>VENCIDO</v>
      </c>
      <c r="W162" s="85" t="str">
        <f t="shared" si="71"/>
        <v>VENCIDO</v>
      </c>
      <c r="X162" s="86" t="s">
        <v>719</v>
      </c>
      <c r="Y162" s="87" t="s">
        <v>782</v>
      </c>
      <c r="Z162" s="86">
        <f t="shared" si="72"/>
        <v>1</v>
      </c>
      <c r="AA162" s="86" t="str">
        <f t="shared" si="77"/>
        <v>H63R16 - 1</v>
      </c>
      <c r="AB162" s="135">
        <f t="shared" si="74"/>
        <v>1</v>
      </c>
      <c r="AC162" s="135">
        <f t="shared" si="75"/>
        <v>1</v>
      </c>
      <c r="AD162" s="135" t="str">
        <f t="shared" si="76"/>
        <v>H63R16.</v>
      </c>
      <c r="AE162" s="135" t="str">
        <f t="shared" si="73"/>
        <v>H63R16</v>
      </c>
      <c r="AF162" s="15"/>
      <c r="AG162" s="15"/>
      <c r="AH162" s="15"/>
      <c r="AI162" s="15"/>
      <c r="AJ162" s="15"/>
      <c r="AK162" s="15"/>
      <c r="AL162" s="15"/>
      <c r="AM162" s="15"/>
      <c r="AN162" s="15"/>
      <c r="AO162" s="15"/>
    </row>
    <row r="163" spans="1:41" s="2" customFormat="1" ht="249.95" customHeight="1" x14ac:dyDescent="0.2">
      <c r="A163" s="49">
        <v>144</v>
      </c>
      <c r="B163" s="22">
        <v>162</v>
      </c>
      <c r="C163" s="18" t="s">
        <v>2547</v>
      </c>
      <c r="D163" s="25">
        <v>1405004</v>
      </c>
      <c r="E163" s="68" t="s">
        <v>657</v>
      </c>
      <c r="F163" s="69" t="s">
        <v>658</v>
      </c>
      <c r="G163" s="68" t="s">
        <v>1996</v>
      </c>
      <c r="H163" s="68" t="s">
        <v>1997</v>
      </c>
      <c r="I163" s="23" t="s">
        <v>1539</v>
      </c>
      <c r="J163" s="23">
        <v>1</v>
      </c>
      <c r="K163" s="39">
        <v>43040</v>
      </c>
      <c r="L163" s="39">
        <v>43189</v>
      </c>
      <c r="M163" s="46">
        <f t="shared" si="70"/>
        <v>21.285714285714285</v>
      </c>
      <c r="N163" s="22" t="s">
        <v>1488</v>
      </c>
      <c r="O163" s="78">
        <v>0.5</v>
      </c>
      <c r="P163" s="22"/>
      <c r="Q163" s="41">
        <f t="shared" si="66"/>
        <v>50</v>
      </c>
      <c r="R163" s="42">
        <f t="shared" si="67"/>
        <v>10.642857142857142</v>
      </c>
      <c r="S163" s="42">
        <f t="shared" si="68"/>
        <v>10.642857142857142</v>
      </c>
      <c r="T163" s="42">
        <f t="shared" si="69"/>
        <v>21.285714285714285</v>
      </c>
      <c r="U163" s="23" t="str">
        <f t="shared" si="78"/>
        <v>NO</v>
      </c>
      <c r="V163" s="85" t="str">
        <f t="shared" si="79"/>
        <v>VENCIDO</v>
      </c>
      <c r="W163" s="85" t="str">
        <f t="shared" si="71"/>
        <v>VENCIDO</v>
      </c>
      <c r="X163" s="86" t="s">
        <v>719</v>
      </c>
      <c r="Y163" s="87" t="s">
        <v>783</v>
      </c>
      <c r="Z163" s="86">
        <f t="shared" si="72"/>
        <v>1</v>
      </c>
      <c r="AA163" s="86" t="str">
        <f t="shared" si="77"/>
        <v>H64R16 - 1</v>
      </c>
      <c r="AB163" s="135">
        <f t="shared" si="74"/>
        <v>1</v>
      </c>
      <c r="AC163" s="135">
        <f t="shared" si="75"/>
        <v>1</v>
      </c>
      <c r="AD163" s="135" t="str">
        <f t="shared" si="76"/>
        <v>H64R16.</v>
      </c>
      <c r="AE163" s="135" t="str">
        <f t="shared" si="73"/>
        <v>H64R16</v>
      </c>
      <c r="AF163" s="15"/>
      <c r="AG163" s="15"/>
      <c r="AH163" s="15"/>
      <c r="AI163" s="15"/>
      <c r="AJ163" s="15"/>
      <c r="AK163" s="15"/>
      <c r="AL163" s="15"/>
      <c r="AM163" s="15"/>
      <c r="AN163" s="15"/>
      <c r="AO163" s="15"/>
    </row>
    <row r="164" spans="1:41" s="2" customFormat="1" ht="249.95" customHeight="1" x14ac:dyDescent="0.2">
      <c r="A164" s="49">
        <v>145</v>
      </c>
      <c r="B164" s="22">
        <v>163</v>
      </c>
      <c r="C164" s="18" t="s">
        <v>2545</v>
      </c>
      <c r="D164" s="25">
        <v>1405004</v>
      </c>
      <c r="E164" s="68" t="s">
        <v>659</v>
      </c>
      <c r="F164" s="69" t="s">
        <v>660</v>
      </c>
      <c r="G164" s="69" t="s">
        <v>1540</v>
      </c>
      <c r="H164" s="69" t="s">
        <v>1541</v>
      </c>
      <c r="I164" s="47" t="s">
        <v>1542</v>
      </c>
      <c r="J164" s="23">
        <v>1</v>
      </c>
      <c r="K164" s="39">
        <v>43040</v>
      </c>
      <c r="L164" s="39">
        <v>43099</v>
      </c>
      <c r="M164" s="46">
        <f t="shared" si="70"/>
        <v>8.4285714285714288</v>
      </c>
      <c r="N164" s="22" t="s">
        <v>1488</v>
      </c>
      <c r="O164" s="78">
        <v>1</v>
      </c>
      <c r="P164" s="22"/>
      <c r="Q164" s="41">
        <f t="shared" si="66"/>
        <v>100</v>
      </c>
      <c r="R164" s="42">
        <f t="shared" si="67"/>
        <v>8.4285714285714288</v>
      </c>
      <c r="S164" s="42">
        <f t="shared" si="68"/>
        <v>8.4285714285714288</v>
      </c>
      <c r="T164" s="42">
        <f t="shared" si="69"/>
        <v>8.4285714285714288</v>
      </c>
      <c r="U164" s="23" t="str">
        <f t="shared" si="78"/>
        <v>SI</v>
      </c>
      <c r="V164" s="85" t="str">
        <f t="shared" si="79"/>
        <v>CUMPLIDO</v>
      </c>
      <c r="W164" s="85" t="str">
        <f t="shared" si="71"/>
        <v>CUMPLIDO</v>
      </c>
      <c r="X164" s="86" t="s">
        <v>719</v>
      </c>
      <c r="Y164" s="87" t="s">
        <v>784</v>
      </c>
      <c r="Z164" s="86">
        <f t="shared" si="72"/>
        <v>1</v>
      </c>
      <c r="AA164" s="86" t="str">
        <f t="shared" si="77"/>
        <v>H65R16 - 1</v>
      </c>
      <c r="AB164" s="135">
        <f t="shared" si="74"/>
        <v>5</v>
      </c>
      <c r="AC164" s="135">
        <f t="shared" si="75"/>
        <v>5</v>
      </c>
      <c r="AD164" s="135" t="str">
        <f t="shared" si="76"/>
        <v>H65R16.</v>
      </c>
      <c r="AE164" s="135" t="str">
        <f t="shared" si="73"/>
        <v>H65R16</v>
      </c>
      <c r="AF164" s="15"/>
      <c r="AG164" s="15"/>
      <c r="AH164" s="15"/>
      <c r="AI164" s="15"/>
      <c r="AJ164" s="15"/>
      <c r="AK164" s="15"/>
      <c r="AL164" s="15"/>
      <c r="AM164" s="15"/>
      <c r="AN164" s="15"/>
      <c r="AO164" s="15"/>
    </row>
    <row r="165" spans="1:41" s="2" customFormat="1" ht="249.95" customHeight="1" x14ac:dyDescent="0.2">
      <c r="A165" s="49">
        <v>146</v>
      </c>
      <c r="B165" s="22">
        <v>164</v>
      </c>
      <c r="C165" s="18" t="s">
        <v>2546</v>
      </c>
      <c r="D165" s="25">
        <v>1405004</v>
      </c>
      <c r="E165" s="68" t="s">
        <v>661</v>
      </c>
      <c r="F165" s="69" t="s">
        <v>662</v>
      </c>
      <c r="G165" s="69" t="s">
        <v>1543</v>
      </c>
      <c r="H165" s="69" t="s">
        <v>1544</v>
      </c>
      <c r="I165" s="47" t="s">
        <v>1998</v>
      </c>
      <c r="J165" s="23">
        <v>1</v>
      </c>
      <c r="K165" s="39">
        <v>43040</v>
      </c>
      <c r="L165" s="39">
        <v>43099</v>
      </c>
      <c r="M165" s="46">
        <f t="shared" ref="M165:M182" si="80">(+L165-K165)/7</f>
        <v>8.4285714285714288</v>
      </c>
      <c r="N165" s="22" t="s">
        <v>1488</v>
      </c>
      <c r="O165" s="78">
        <v>1</v>
      </c>
      <c r="P165" s="22"/>
      <c r="Q165" s="41">
        <f t="shared" ref="Q165:Q223" si="81">IF(O165/J165&gt;1,100,+O165/J165*100)</f>
        <v>100</v>
      </c>
      <c r="R165" s="42">
        <f t="shared" ref="R165:R223" si="82">+M165*Q165/100</f>
        <v>8.4285714285714288</v>
      </c>
      <c r="S165" s="42">
        <f t="shared" ref="S165:S223" si="83">IF(L165&lt;=$AG$1,R165,0)</f>
        <v>8.4285714285714288</v>
      </c>
      <c r="T165" s="42">
        <f t="shared" ref="T165:T223" si="84">IF($AG$1&gt;=L165,M165,0)</f>
        <v>8.4285714285714288</v>
      </c>
      <c r="U165" s="23" t="str">
        <f t="shared" si="78"/>
        <v>SI</v>
      </c>
      <c r="V165" s="85" t="str">
        <f t="shared" si="79"/>
        <v>CUMPLIDO</v>
      </c>
      <c r="W165" s="85" t="str">
        <f t="shared" si="71"/>
        <v>CUMPLIDO</v>
      </c>
      <c r="X165" s="86" t="s">
        <v>719</v>
      </c>
      <c r="Y165" s="87" t="s">
        <v>785</v>
      </c>
      <c r="Z165" s="86">
        <f t="shared" si="72"/>
        <v>1</v>
      </c>
      <c r="AA165" s="86" t="str">
        <f t="shared" si="77"/>
        <v>H66R16 - 1</v>
      </c>
      <c r="AB165" s="135">
        <f t="shared" si="74"/>
        <v>5</v>
      </c>
      <c r="AC165" s="135">
        <f t="shared" si="75"/>
        <v>5</v>
      </c>
      <c r="AD165" s="135" t="str">
        <f t="shared" si="76"/>
        <v>H66R16.</v>
      </c>
      <c r="AE165" s="135" t="str">
        <f t="shared" si="73"/>
        <v>H66R16</v>
      </c>
      <c r="AF165" s="15"/>
      <c r="AG165" s="15"/>
      <c r="AH165" s="15"/>
      <c r="AI165" s="15"/>
      <c r="AJ165" s="15"/>
      <c r="AK165" s="15"/>
      <c r="AL165" s="15"/>
      <c r="AM165" s="15"/>
      <c r="AN165" s="15"/>
      <c r="AO165" s="15"/>
    </row>
    <row r="166" spans="1:41" s="2" customFormat="1" ht="249.95" customHeight="1" x14ac:dyDescent="0.2">
      <c r="A166" s="49">
        <v>147</v>
      </c>
      <c r="B166" s="22">
        <v>165</v>
      </c>
      <c r="C166" s="18" t="s">
        <v>2545</v>
      </c>
      <c r="D166" s="25">
        <v>1405004</v>
      </c>
      <c r="E166" s="68" t="s">
        <v>1545</v>
      </c>
      <c r="F166" s="69" t="s">
        <v>663</v>
      </c>
      <c r="G166" s="68" t="s">
        <v>1536</v>
      </c>
      <c r="H166" s="68" t="s">
        <v>1546</v>
      </c>
      <c r="I166" s="23" t="s">
        <v>1547</v>
      </c>
      <c r="J166" s="23">
        <v>6</v>
      </c>
      <c r="K166" s="39">
        <v>43040</v>
      </c>
      <c r="L166" s="39">
        <v>43281</v>
      </c>
      <c r="M166" s="46">
        <f t="shared" si="80"/>
        <v>34.428571428571431</v>
      </c>
      <c r="N166" s="22" t="s">
        <v>1488</v>
      </c>
      <c r="O166" s="78">
        <v>6</v>
      </c>
      <c r="P166" s="53" t="s">
        <v>2652</v>
      </c>
      <c r="Q166" s="41">
        <f t="shared" si="81"/>
        <v>100</v>
      </c>
      <c r="R166" s="42">
        <f t="shared" si="82"/>
        <v>34.428571428571431</v>
      </c>
      <c r="S166" s="42">
        <f t="shared" si="83"/>
        <v>34.428571428571431</v>
      </c>
      <c r="T166" s="42">
        <f t="shared" si="84"/>
        <v>34.428571428571431</v>
      </c>
      <c r="U166" s="23" t="str">
        <f t="shared" si="78"/>
        <v>SI</v>
      </c>
      <c r="V166" s="85" t="str">
        <f t="shared" si="79"/>
        <v>CUMPLIDO</v>
      </c>
      <c r="W166" s="85" t="str">
        <f t="shared" si="71"/>
        <v>CUMPLIDO</v>
      </c>
      <c r="X166" s="86" t="s">
        <v>719</v>
      </c>
      <c r="Y166" s="87" t="s">
        <v>786</v>
      </c>
      <c r="Z166" s="86">
        <f t="shared" si="72"/>
        <v>1</v>
      </c>
      <c r="AA166" s="86" t="str">
        <f t="shared" si="77"/>
        <v>H67R16 - 1</v>
      </c>
      <c r="AB166" s="135">
        <f t="shared" si="74"/>
        <v>5</v>
      </c>
      <c r="AC166" s="135">
        <f t="shared" si="75"/>
        <v>5</v>
      </c>
      <c r="AD166" s="135" t="str">
        <f t="shared" si="76"/>
        <v>H67R16.</v>
      </c>
      <c r="AE166" s="135" t="str">
        <f t="shared" si="73"/>
        <v>H67R16</v>
      </c>
      <c r="AF166" s="15"/>
      <c r="AG166" s="15"/>
      <c r="AH166" s="15"/>
      <c r="AI166" s="15"/>
      <c r="AJ166" s="15"/>
      <c r="AK166" s="15"/>
      <c r="AL166" s="15"/>
      <c r="AM166" s="15"/>
      <c r="AN166" s="15"/>
      <c r="AO166" s="15"/>
    </row>
    <row r="167" spans="1:41" s="2" customFormat="1" ht="249.95" customHeight="1" x14ac:dyDescent="0.2">
      <c r="A167" s="49">
        <v>148</v>
      </c>
      <c r="B167" s="22">
        <v>166</v>
      </c>
      <c r="C167" s="18" t="s">
        <v>2545</v>
      </c>
      <c r="D167" s="25">
        <v>1401003</v>
      </c>
      <c r="E167" s="68" t="s">
        <v>664</v>
      </c>
      <c r="F167" s="69" t="s">
        <v>665</v>
      </c>
      <c r="G167" s="69" t="s">
        <v>1537</v>
      </c>
      <c r="H167" s="69" t="s">
        <v>1548</v>
      </c>
      <c r="I167" s="47" t="s">
        <v>1549</v>
      </c>
      <c r="J167" s="23">
        <v>1</v>
      </c>
      <c r="K167" s="39">
        <v>43040</v>
      </c>
      <c r="L167" s="39">
        <v>43159</v>
      </c>
      <c r="M167" s="46">
        <f t="shared" si="80"/>
        <v>17</v>
      </c>
      <c r="N167" s="22" t="s">
        <v>1488</v>
      </c>
      <c r="O167" s="78">
        <v>0</v>
      </c>
      <c r="P167" s="22"/>
      <c r="Q167" s="41">
        <f t="shared" si="81"/>
        <v>0</v>
      </c>
      <c r="R167" s="42">
        <f t="shared" si="82"/>
        <v>0</v>
      </c>
      <c r="S167" s="42">
        <f t="shared" si="83"/>
        <v>0</v>
      </c>
      <c r="T167" s="42">
        <f t="shared" si="84"/>
        <v>17</v>
      </c>
      <c r="U167" s="23" t="str">
        <f t="shared" si="78"/>
        <v>NO</v>
      </c>
      <c r="V167" s="85" t="str">
        <f t="shared" si="79"/>
        <v>VENCIDO</v>
      </c>
      <c r="W167" s="85" t="str">
        <f t="shared" si="71"/>
        <v>VENCIDO</v>
      </c>
      <c r="X167" s="86" t="s">
        <v>719</v>
      </c>
      <c r="Y167" s="87" t="s">
        <v>787</v>
      </c>
      <c r="Z167" s="86">
        <f t="shared" si="72"/>
        <v>1</v>
      </c>
      <c r="AA167" s="86" t="str">
        <f t="shared" si="77"/>
        <v>H68R16 - 1</v>
      </c>
      <c r="AB167" s="135">
        <f t="shared" si="74"/>
        <v>1</v>
      </c>
      <c r="AC167" s="135">
        <f t="shared" si="75"/>
        <v>1</v>
      </c>
      <c r="AD167" s="135" t="str">
        <f t="shared" si="76"/>
        <v>H68R16.</v>
      </c>
      <c r="AE167" s="135" t="str">
        <f t="shared" si="73"/>
        <v>H68R16</v>
      </c>
      <c r="AF167" s="15"/>
      <c r="AG167" s="15"/>
      <c r="AH167" s="15"/>
      <c r="AI167" s="15"/>
      <c r="AJ167" s="15"/>
      <c r="AK167" s="15"/>
      <c r="AL167" s="15"/>
      <c r="AM167" s="15"/>
      <c r="AN167" s="15"/>
      <c r="AO167" s="15"/>
    </row>
    <row r="168" spans="1:41" s="2" customFormat="1" ht="249.95" customHeight="1" x14ac:dyDescent="0.2">
      <c r="A168" s="49">
        <v>149</v>
      </c>
      <c r="B168" s="22">
        <v>167</v>
      </c>
      <c r="C168" s="18" t="s">
        <v>2545</v>
      </c>
      <c r="D168" s="25">
        <v>1405004</v>
      </c>
      <c r="E168" s="68" t="s">
        <v>666</v>
      </c>
      <c r="F168" s="69" t="s">
        <v>667</v>
      </c>
      <c r="G168" s="69" t="s">
        <v>1538</v>
      </c>
      <c r="H168" s="69" t="s">
        <v>1999</v>
      </c>
      <c r="I168" s="47" t="s">
        <v>2000</v>
      </c>
      <c r="J168" s="23">
        <v>1</v>
      </c>
      <c r="K168" s="39">
        <v>43132</v>
      </c>
      <c r="L168" s="39">
        <v>43159</v>
      </c>
      <c r="M168" s="46">
        <f t="shared" si="80"/>
        <v>3.8571428571428572</v>
      </c>
      <c r="N168" s="22" t="s">
        <v>1488</v>
      </c>
      <c r="O168" s="78">
        <v>1</v>
      </c>
      <c r="P168" s="22"/>
      <c r="Q168" s="41">
        <f t="shared" si="81"/>
        <v>100</v>
      </c>
      <c r="R168" s="42">
        <f t="shared" si="82"/>
        <v>3.8571428571428572</v>
      </c>
      <c r="S168" s="42">
        <f t="shared" si="83"/>
        <v>3.8571428571428572</v>
      </c>
      <c r="T168" s="42">
        <f t="shared" si="84"/>
        <v>3.8571428571428572</v>
      </c>
      <c r="U168" s="23" t="str">
        <f t="shared" si="78"/>
        <v>SI</v>
      </c>
      <c r="V168" s="85" t="str">
        <f t="shared" si="79"/>
        <v>CUMPLIDO</v>
      </c>
      <c r="W168" s="85" t="str">
        <f t="shared" si="71"/>
        <v>CUMPLIDO</v>
      </c>
      <c r="X168" s="86" t="s">
        <v>719</v>
      </c>
      <c r="Y168" s="87" t="s">
        <v>788</v>
      </c>
      <c r="Z168" s="86">
        <f t="shared" si="72"/>
        <v>1</v>
      </c>
      <c r="AA168" s="86" t="str">
        <f t="shared" si="77"/>
        <v>H69R16 - 1</v>
      </c>
      <c r="AB168" s="135">
        <f t="shared" si="74"/>
        <v>5</v>
      </c>
      <c r="AC168" s="135">
        <f t="shared" si="75"/>
        <v>5</v>
      </c>
      <c r="AD168" s="135" t="str">
        <f t="shared" si="76"/>
        <v>H69R16.</v>
      </c>
      <c r="AE168" s="135" t="str">
        <f t="shared" si="73"/>
        <v>H69R16</v>
      </c>
      <c r="AF168" s="15"/>
      <c r="AG168" s="15"/>
      <c r="AH168" s="15"/>
      <c r="AI168" s="15"/>
      <c r="AJ168" s="15"/>
      <c r="AK168" s="15"/>
      <c r="AL168" s="15"/>
      <c r="AM168" s="15"/>
      <c r="AN168" s="15"/>
      <c r="AO168" s="15"/>
    </row>
    <row r="169" spans="1:41" s="2" customFormat="1" ht="249.95" customHeight="1" x14ac:dyDescent="0.2">
      <c r="A169" s="49">
        <v>150</v>
      </c>
      <c r="B169" s="22">
        <v>168</v>
      </c>
      <c r="C169" s="18" t="s">
        <v>2545</v>
      </c>
      <c r="D169" s="25">
        <v>1405004</v>
      </c>
      <c r="E169" s="68" t="s">
        <v>668</v>
      </c>
      <c r="F169" s="69" t="s">
        <v>669</v>
      </c>
      <c r="G169" s="69" t="s">
        <v>2001</v>
      </c>
      <c r="H169" s="69" t="s">
        <v>1550</v>
      </c>
      <c r="I169" s="47" t="s">
        <v>2002</v>
      </c>
      <c r="J169" s="23">
        <v>1</v>
      </c>
      <c r="K169" s="39">
        <v>43040</v>
      </c>
      <c r="L169" s="39">
        <v>43099</v>
      </c>
      <c r="M169" s="46">
        <f t="shared" si="80"/>
        <v>8.4285714285714288</v>
      </c>
      <c r="N169" s="22" t="s">
        <v>1488</v>
      </c>
      <c r="O169" s="78">
        <v>0</v>
      </c>
      <c r="P169" s="22"/>
      <c r="Q169" s="41">
        <f t="shared" si="81"/>
        <v>0</v>
      </c>
      <c r="R169" s="42">
        <f t="shared" si="82"/>
        <v>0</v>
      </c>
      <c r="S169" s="42">
        <f t="shared" si="83"/>
        <v>0</v>
      </c>
      <c r="T169" s="42">
        <f t="shared" si="84"/>
        <v>8.4285714285714288</v>
      </c>
      <c r="U169" s="23" t="str">
        <f t="shared" si="78"/>
        <v>NO</v>
      </c>
      <c r="V169" s="85" t="str">
        <f t="shared" si="79"/>
        <v>VENCIDO</v>
      </c>
      <c r="W169" s="85" t="str">
        <f t="shared" si="71"/>
        <v>VENCIDO</v>
      </c>
      <c r="X169" s="86" t="s">
        <v>719</v>
      </c>
      <c r="Y169" s="87" t="s">
        <v>789</v>
      </c>
      <c r="Z169" s="86">
        <f t="shared" si="72"/>
        <v>1</v>
      </c>
      <c r="AA169" s="86" t="str">
        <f t="shared" si="77"/>
        <v>H70R16 - 1</v>
      </c>
      <c r="AB169" s="135">
        <f t="shared" si="74"/>
        <v>1</v>
      </c>
      <c r="AC169" s="135">
        <f t="shared" si="75"/>
        <v>1</v>
      </c>
      <c r="AD169" s="135" t="str">
        <f t="shared" si="76"/>
        <v>H70R16.</v>
      </c>
      <c r="AE169" s="135" t="str">
        <f t="shared" si="73"/>
        <v>H70R16</v>
      </c>
      <c r="AF169" s="15"/>
      <c r="AG169" s="15"/>
      <c r="AH169" s="15"/>
      <c r="AI169" s="15"/>
      <c r="AJ169" s="15"/>
      <c r="AK169" s="15"/>
      <c r="AL169" s="15"/>
      <c r="AM169" s="15"/>
      <c r="AN169" s="15"/>
      <c r="AO169" s="15"/>
    </row>
    <row r="170" spans="1:41" s="2" customFormat="1" ht="249.95" customHeight="1" x14ac:dyDescent="0.2">
      <c r="A170" s="49">
        <v>151</v>
      </c>
      <c r="B170" s="22">
        <v>169</v>
      </c>
      <c r="C170" s="18" t="s">
        <v>2546</v>
      </c>
      <c r="D170" s="25">
        <v>1101002</v>
      </c>
      <c r="E170" s="68" t="s">
        <v>1001</v>
      </c>
      <c r="F170" s="69" t="s">
        <v>1000</v>
      </c>
      <c r="G170" s="69" t="s">
        <v>1930</v>
      </c>
      <c r="H170" s="69" t="s">
        <v>1003</v>
      </c>
      <c r="I170" s="47" t="s">
        <v>2003</v>
      </c>
      <c r="J170" s="23">
        <v>1</v>
      </c>
      <c r="K170" s="39">
        <v>43040</v>
      </c>
      <c r="L170" s="39">
        <v>43084</v>
      </c>
      <c r="M170" s="46">
        <f t="shared" si="80"/>
        <v>6.2857142857142856</v>
      </c>
      <c r="N170" s="22" t="s">
        <v>1002</v>
      </c>
      <c r="O170" s="78">
        <v>1</v>
      </c>
      <c r="P170" s="22"/>
      <c r="Q170" s="41">
        <f t="shared" si="81"/>
        <v>100</v>
      </c>
      <c r="R170" s="42">
        <f t="shared" si="82"/>
        <v>6.2857142857142856</v>
      </c>
      <c r="S170" s="42">
        <f t="shared" si="83"/>
        <v>6.2857142857142856</v>
      </c>
      <c r="T170" s="42">
        <f t="shared" si="84"/>
        <v>6.2857142857142856</v>
      </c>
      <c r="U170" s="23" t="str">
        <f t="shared" si="78"/>
        <v>NO</v>
      </c>
      <c r="V170" s="85" t="str">
        <f t="shared" si="79"/>
        <v>CUMPLIDO</v>
      </c>
      <c r="W170" s="85" t="str">
        <f t="shared" si="71"/>
        <v>PRÓXIMO A VENCER</v>
      </c>
      <c r="X170" s="86" t="s">
        <v>719</v>
      </c>
      <c r="Y170" s="87" t="s">
        <v>790</v>
      </c>
      <c r="Z170" s="86">
        <f t="shared" si="72"/>
        <v>1</v>
      </c>
      <c r="AA170" s="86" t="str">
        <f t="shared" si="77"/>
        <v>H71R16 - 1</v>
      </c>
      <c r="AB170" s="135">
        <f t="shared" si="74"/>
        <v>5</v>
      </c>
      <c r="AC170" s="135">
        <f t="shared" si="75"/>
        <v>2</v>
      </c>
      <c r="AD170" s="135" t="str">
        <f t="shared" si="76"/>
        <v>H71R16.</v>
      </c>
      <c r="AE170" s="135" t="str">
        <f t="shared" si="73"/>
        <v>H71R16</v>
      </c>
      <c r="AF170" s="15"/>
      <c r="AG170" s="15"/>
      <c r="AH170" s="15"/>
      <c r="AI170" s="15"/>
      <c r="AJ170" s="15"/>
      <c r="AK170" s="15"/>
      <c r="AL170" s="15"/>
      <c r="AM170" s="15"/>
      <c r="AN170" s="15"/>
      <c r="AO170" s="15"/>
    </row>
    <row r="171" spans="1:41" s="2" customFormat="1" ht="249.95" customHeight="1" x14ac:dyDescent="0.2">
      <c r="A171" s="49"/>
      <c r="B171" s="22">
        <v>170</v>
      </c>
      <c r="C171" s="18" t="s">
        <v>2546</v>
      </c>
      <c r="D171" s="25">
        <v>1101002</v>
      </c>
      <c r="E171" s="68" t="s">
        <v>999</v>
      </c>
      <c r="F171" s="69" t="s">
        <v>1000</v>
      </c>
      <c r="G171" s="69" t="s">
        <v>1931</v>
      </c>
      <c r="H171" s="69" t="s">
        <v>1004</v>
      </c>
      <c r="I171" s="47" t="s">
        <v>1005</v>
      </c>
      <c r="J171" s="23">
        <v>1</v>
      </c>
      <c r="K171" s="39">
        <v>43282</v>
      </c>
      <c r="L171" s="39">
        <v>43373</v>
      </c>
      <c r="M171" s="46">
        <f t="shared" si="80"/>
        <v>13</v>
      </c>
      <c r="N171" s="22" t="s">
        <v>1002</v>
      </c>
      <c r="O171" s="78">
        <v>0</v>
      </c>
      <c r="P171" s="22"/>
      <c r="Q171" s="41">
        <f t="shared" si="81"/>
        <v>0</v>
      </c>
      <c r="R171" s="42">
        <f t="shared" si="82"/>
        <v>0</v>
      </c>
      <c r="S171" s="42">
        <f t="shared" si="83"/>
        <v>0</v>
      </c>
      <c r="T171" s="42">
        <f t="shared" si="84"/>
        <v>13</v>
      </c>
      <c r="U171" s="23" t="str">
        <f t="shared" si="78"/>
        <v>NO</v>
      </c>
      <c r="V171" s="85" t="str">
        <f t="shared" si="79"/>
        <v>PRÓXIMO A VENCER</v>
      </c>
      <c r="W171" s="85" t="str">
        <f t="shared" si="71"/>
        <v/>
      </c>
      <c r="X171" s="86" t="s">
        <v>719</v>
      </c>
      <c r="Y171" s="87" t="s">
        <v>790</v>
      </c>
      <c r="Z171" s="86">
        <f t="shared" si="72"/>
        <v>2</v>
      </c>
      <c r="AA171" s="86" t="str">
        <f t="shared" si="77"/>
        <v>H71R16 - 2</v>
      </c>
      <c r="AB171" s="135">
        <f t="shared" si="74"/>
        <v>2</v>
      </c>
      <c r="AC171" s="135">
        <f t="shared" si="75"/>
        <v>2</v>
      </c>
      <c r="AD171" s="135" t="str">
        <f t="shared" si="76"/>
        <v>H71R16.</v>
      </c>
      <c r="AE171" s="135" t="str">
        <f t="shared" si="73"/>
        <v>H71R16</v>
      </c>
      <c r="AF171" s="15"/>
      <c r="AG171" s="15"/>
      <c r="AH171" s="15"/>
      <c r="AI171" s="15"/>
      <c r="AJ171" s="15"/>
      <c r="AK171" s="15"/>
      <c r="AL171" s="15"/>
      <c r="AM171" s="15"/>
      <c r="AN171" s="15"/>
      <c r="AO171" s="15"/>
    </row>
    <row r="172" spans="1:41" s="2" customFormat="1" ht="300" customHeight="1" x14ac:dyDescent="0.2">
      <c r="A172" s="49">
        <v>152</v>
      </c>
      <c r="B172" s="22">
        <v>171</v>
      </c>
      <c r="C172" s="18" t="s">
        <v>2546</v>
      </c>
      <c r="D172" s="25">
        <v>1101002</v>
      </c>
      <c r="E172" s="68" t="s">
        <v>2004</v>
      </c>
      <c r="F172" s="69" t="s">
        <v>670</v>
      </c>
      <c r="G172" s="69" t="s">
        <v>1006</v>
      </c>
      <c r="H172" s="69" t="s">
        <v>1007</v>
      </c>
      <c r="I172" s="47" t="s">
        <v>1010</v>
      </c>
      <c r="J172" s="23">
        <v>1</v>
      </c>
      <c r="K172" s="39">
        <v>43132</v>
      </c>
      <c r="L172" s="39">
        <v>43189</v>
      </c>
      <c r="M172" s="46">
        <f t="shared" si="80"/>
        <v>8.1428571428571423</v>
      </c>
      <c r="N172" s="22" t="s">
        <v>1002</v>
      </c>
      <c r="O172" s="78">
        <v>1</v>
      </c>
      <c r="P172" s="22"/>
      <c r="Q172" s="41">
        <f t="shared" si="81"/>
        <v>100</v>
      </c>
      <c r="R172" s="42">
        <f t="shared" si="82"/>
        <v>8.1428571428571423</v>
      </c>
      <c r="S172" s="42">
        <f t="shared" si="83"/>
        <v>8.1428571428571423</v>
      </c>
      <c r="T172" s="42">
        <f t="shared" si="84"/>
        <v>8.1428571428571423</v>
      </c>
      <c r="U172" s="23" t="str">
        <f t="shared" si="78"/>
        <v>SI</v>
      </c>
      <c r="V172" s="85" t="str">
        <f t="shared" si="79"/>
        <v>CUMPLIDO</v>
      </c>
      <c r="W172" s="85" t="str">
        <f t="shared" si="71"/>
        <v>CUMPLIDO</v>
      </c>
      <c r="X172" s="86" t="s">
        <v>719</v>
      </c>
      <c r="Y172" s="87" t="s">
        <v>791</v>
      </c>
      <c r="Z172" s="86">
        <f t="shared" si="72"/>
        <v>1</v>
      </c>
      <c r="AA172" s="86" t="str">
        <f t="shared" si="77"/>
        <v>H72R16 - 1</v>
      </c>
      <c r="AB172" s="135">
        <f t="shared" si="74"/>
        <v>5</v>
      </c>
      <c r="AC172" s="135">
        <f t="shared" si="75"/>
        <v>5</v>
      </c>
      <c r="AD172" s="135" t="str">
        <f t="shared" si="76"/>
        <v>H72R16.</v>
      </c>
      <c r="AE172" s="135" t="str">
        <f t="shared" si="73"/>
        <v>H72R16</v>
      </c>
      <c r="AF172" s="15"/>
      <c r="AG172" s="15"/>
      <c r="AH172" s="15"/>
      <c r="AI172" s="15"/>
      <c r="AJ172" s="15"/>
      <c r="AK172" s="15"/>
      <c r="AL172" s="15"/>
      <c r="AM172" s="15"/>
      <c r="AN172" s="15"/>
      <c r="AO172" s="15"/>
    </row>
    <row r="173" spans="1:41" s="2" customFormat="1" ht="249.95" customHeight="1" x14ac:dyDescent="0.2">
      <c r="A173" s="49">
        <v>153</v>
      </c>
      <c r="B173" s="22">
        <v>172</v>
      </c>
      <c r="C173" s="18" t="s">
        <v>2546</v>
      </c>
      <c r="D173" s="25">
        <v>1101002</v>
      </c>
      <c r="E173" s="68" t="s">
        <v>671</v>
      </c>
      <c r="F173" s="69" t="s">
        <v>2005</v>
      </c>
      <c r="G173" s="69" t="s">
        <v>1008</v>
      </c>
      <c r="H173" s="69" t="s">
        <v>1011</v>
      </c>
      <c r="I173" s="47" t="s">
        <v>61</v>
      </c>
      <c r="J173" s="23">
        <v>3</v>
      </c>
      <c r="K173" s="39">
        <v>43040</v>
      </c>
      <c r="L173" s="39">
        <v>43342</v>
      </c>
      <c r="M173" s="46">
        <f t="shared" si="80"/>
        <v>43.142857142857146</v>
      </c>
      <c r="N173" s="22" t="s">
        <v>1002</v>
      </c>
      <c r="O173" s="78">
        <v>0</v>
      </c>
      <c r="P173" s="22"/>
      <c r="Q173" s="41">
        <f t="shared" si="81"/>
        <v>0</v>
      </c>
      <c r="R173" s="42">
        <f t="shared" si="82"/>
        <v>0</v>
      </c>
      <c r="S173" s="42">
        <f t="shared" si="83"/>
        <v>0</v>
      </c>
      <c r="T173" s="42">
        <f t="shared" si="84"/>
        <v>43.142857142857146</v>
      </c>
      <c r="U173" s="23" t="str">
        <f t="shared" si="78"/>
        <v>NO</v>
      </c>
      <c r="V173" s="85" t="str">
        <f t="shared" si="79"/>
        <v>VENCIDO</v>
      </c>
      <c r="W173" s="85" t="str">
        <f t="shared" si="71"/>
        <v>VENCIDO</v>
      </c>
      <c r="X173" s="86" t="s">
        <v>719</v>
      </c>
      <c r="Y173" s="87" t="s">
        <v>792</v>
      </c>
      <c r="Z173" s="86">
        <f t="shared" si="72"/>
        <v>1</v>
      </c>
      <c r="AA173" s="86" t="str">
        <f t="shared" si="77"/>
        <v>H73R16 - 1</v>
      </c>
      <c r="AB173" s="135">
        <f t="shared" si="74"/>
        <v>1</v>
      </c>
      <c r="AC173" s="135">
        <f t="shared" si="75"/>
        <v>1</v>
      </c>
      <c r="AD173" s="135" t="str">
        <f t="shared" si="76"/>
        <v>H73R16.</v>
      </c>
      <c r="AE173" s="135" t="str">
        <f t="shared" si="73"/>
        <v>H73R16</v>
      </c>
      <c r="AF173" s="15"/>
      <c r="AG173" s="15"/>
      <c r="AH173" s="15"/>
      <c r="AI173" s="15"/>
      <c r="AJ173" s="15"/>
      <c r="AK173" s="15"/>
      <c r="AL173" s="15"/>
      <c r="AM173" s="15"/>
      <c r="AN173" s="15"/>
      <c r="AO173" s="15"/>
    </row>
    <row r="174" spans="1:41" s="2" customFormat="1" ht="294" customHeight="1" x14ac:dyDescent="0.2">
      <c r="A174" s="49">
        <v>154</v>
      </c>
      <c r="B174" s="22">
        <v>173</v>
      </c>
      <c r="C174" s="18" t="s">
        <v>2546</v>
      </c>
      <c r="D174" s="25">
        <v>1101001</v>
      </c>
      <c r="E174" s="68" t="s">
        <v>2006</v>
      </c>
      <c r="F174" s="69" t="s">
        <v>672</v>
      </c>
      <c r="G174" s="69" t="s">
        <v>1009</v>
      </c>
      <c r="H174" s="66" t="s">
        <v>1011</v>
      </c>
      <c r="I174" s="39" t="s">
        <v>61</v>
      </c>
      <c r="J174" s="23">
        <v>3</v>
      </c>
      <c r="K174" s="39">
        <v>43040</v>
      </c>
      <c r="L174" s="39">
        <v>43342</v>
      </c>
      <c r="M174" s="46">
        <f t="shared" si="80"/>
        <v>43.142857142857146</v>
      </c>
      <c r="N174" s="22" t="s">
        <v>1002</v>
      </c>
      <c r="O174" s="78">
        <v>0</v>
      </c>
      <c r="P174" s="22"/>
      <c r="Q174" s="41">
        <f t="shared" si="81"/>
        <v>0</v>
      </c>
      <c r="R174" s="42">
        <f t="shared" si="82"/>
        <v>0</v>
      </c>
      <c r="S174" s="42">
        <f t="shared" si="83"/>
        <v>0</v>
      </c>
      <c r="T174" s="42">
        <f t="shared" si="84"/>
        <v>43.142857142857146</v>
      </c>
      <c r="U174" s="23" t="str">
        <f t="shared" si="78"/>
        <v>NO</v>
      </c>
      <c r="V174" s="85" t="str">
        <f t="shared" si="79"/>
        <v>VENCIDO</v>
      </c>
      <c r="W174" s="85" t="str">
        <f t="shared" si="71"/>
        <v>VENCIDO</v>
      </c>
      <c r="X174" s="86" t="s">
        <v>719</v>
      </c>
      <c r="Y174" s="87" t="s">
        <v>793</v>
      </c>
      <c r="Z174" s="86">
        <f t="shared" si="72"/>
        <v>1</v>
      </c>
      <c r="AA174" s="86" t="str">
        <f t="shared" si="77"/>
        <v>H74R16 - 1</v>
      </c>
      <c r="AB174" s="135">
        <f t="shared" si="74"/>
        <v>1</v>
      </c>
      <c r="AC174" s="135">
        <f t="shared" si="75"/>
        <v>1</v>
      </c>
      <c r="AD174" s="135" t="str">
        <f t="shared" si="76"/>
        <v>H74R16.</v>
      </c>
      <c r="AE174" s="135" t="str">
        <f t="shared" si="73"/>
        <v>H74R16</v>
      </c>
      <c r="AF174" s="15"/>
      <c r="AG174" s="15"/>
      <c r="AH174" s="15"/>
      <c r="AI174" s="15"/>
      <c r="AJ174" s="15"/>
      <c r="AK174" s="15"/>
      <c r="AL174" s="15"/>
      <c r="AM174" s="15"/>
      <c r="AN174" s="15"/>
      <c r="AO174" s="15"/>
    </row>
    <row r="175" spans="1:41" s="2" customFormat="1" ht="249.95" customHeight="1" x14ac:dyDescent="0.2">
      <c r="A175" s="49">
        <v>155</v>
      </c>
      <c r="B175" s="22">
        <v>174</v>
      </c>
      <c r="C175" s="18" t="s">
        <v>2546</v>
      </c>
      <c r="D175" s="25">
        <v>1908003</v>
      </c>
      <c r="E175" s="68" t="s">
        <v>1022</v>
      </c>
      <c r="F175" s="69" t="s">
        <v>673</v>
      </c>
      <c r="G175" s="69" t="s">
        <v>1023</v>
      </c>
      <c r="H175" s="69" t="s">
        <v>1024</v>
      </c>
      <c r="I175" s="47" t="s">
        <v>1025</v>
      </c>
      <c r="J175" s="23">
        <v>4</v>
      </c>
      <c r="K175" s="39">
        <v>43040</v>
      </c>
      <c r="L175" s="39">
        <v>43403</v>
      </c>
      <c r="M175" s="46">
        <f t="shared" si="80"/>
        <v>51.857142857142854</v>
      </c>
      <c r="N175" s="22" t="s">
        <v>1021</v>
      </c>
      <c r="O175" s="78">
        <v>0</v>
      </c>
      <c r="P175" s="22"/>
      <c r="Q175" s="41">
        <f t="shared" si="81"/>
        <v>0</v>
      </c>
      <c r="R175" s="42">
        <f t="shared" si="82"/>
        <v>0</v>
      </c>
      <c r="S175" s="42">
        <f t="shared" si="83"/>
        <v>0</v>
      </c>
      <c r="T175" s="42">
        <f t="shared" si="84"/>
        <v>0</v>
      </c>
      <c r="U175" s="23" t="str">
        <f t="shared" si="78"/>
        <v>NO</v>
      </c>
      <c r="V175" s="85" t="str">
        <f t="shared" si="79"/>
        <v>PRÓXIMO A VENCER</v>
      </c>
      <c r="W175" s="85" t="str">
        <f t="shared" si="71"/>
        <v>PRÓXIMO A VENCER</v>
      </c>
      <c r="X175" s="86" t="s">
        <v>719</v>
      </c>
      <c r="Y175" s="87" t="s">
        <v>794</v>
      </c>
      <c r="Z175" s="86">
        <f t="shared" si="72"/>
        <v>1</v>
      </c>
      <c r="AA175" s="86" t="str">
        <f t="shared" si="77"/>
        <v>H75R16 - 1</v>
      </c>
      <c r="AB175" s="135">
        <f t="shared" si="74"/>
        <v>2</v>
      </c>
      <c r="AC175" s="135">
        <f t="shared" si="75"/>
        <v>2</v>
      </c>
      <c r="AD175" s="135" t="str">
        <f t="shared" si="76"/>
        <v>H75R16.</v>
      </c>
      <c r="AE175" s="135" t="str">
        <f t="shared" si="73"/>
        <v>H75R16</v>
      </c>
      <c r="AF175" s="15"/>
      <c r="AG175" s="15"/>
      <c r="AH175" s="15"/>
      <c r="AI175" s="15"/>
      <c r="AJ175" s="15"/>
      <c r="AK175" s="15"/>
      <c r="AL175" s="15"/>
      <c r="AM175" s="15"/>
      <c r="AN175" s="15"/>
      <c r="AO175" s="15"/>
    </row>
    <row r="176" spans="1:41" s="2" customFormat="1" ht="190.5" customHeight="1" x14ac:dyDescent="0.2">
      <c r="A176" s="49">
        <v>156</v>
      </c>
      <c r="B176" s="22">
        <v>175</v>
      </c>
      <c r="C176" s="18" t="s">
        <v>2545</v>
      </c>
      <c r="D176" s="25">
        <v>1405004</v>
      </c>
      <c r="E176" s="68" t="s">
        <v>2093</v>
      </c>
      <c r="F176" s="69" t="s">
        <v>674</v>
      </c>
      <c r="G176" s="69" t="s">
        <v>2071</v>
      </c>
      <c r="H176" s="69" t="s">
        <v>2070</v>
      </c>
      <c r="I176" s="47" t="s">
        <v>1871</v>
      </c>
      <c r="J176" s="23">
        <v>1</v>
      </c>
      <c r="K176" s="39">
        <v>43101</v>
      </c>
      <c r="L176" s="39">
        <v>43220</v>
      </c>
      <c r="M176" s="46">
        <f t="shared" si="80"/>
        <v>17</v>
      </c>
      <c r="N176" s="22" t="s">
        <v>1245</v>
      </c>
      <c r="O176" s="78">
        <v>1</v>
      </c>
      <c r="P176" s="22"/>
      <c r="Q176" s="41">
        <f t="shared" si="81"/>
        <v>100</v>
      </c>
      <c r="R176" s="42">
        <f t="shared" si="82"/>
        <v>17</v>
      </c>
      <c r="S176" s="42">
        <f t="shared" si="83"/>
        <v>17</v>
      </c>
      <c r="T176" s="42">
        <f t="shared" si="84"/>
        <v>17</v>
      </c>
      <c r="U176" s="23" t="str">
        <f t="shared" si="78"/>
        <v>SI</v>
      </c>
      <c r="V176" s="85" t="str">
        <f t="shared" si="79"/>
        <v>CUMPLIDO</v>
      </c>
      <c r="W176" s="85" t="str">
        <f t="shared" si="71"/>
        <v>CUMPLIDO</v>
      </c>
      <c r="X176" s="86" t="s">
        <v>719</v>
      </c>
      <c r="Y176" s="87" t="s">
        <v>795</v>
      </c>
      <c r="Z176" s="86">
        <f t="shared" si="72"/>
        <v>1</v>
      </c>
      <c r="AA176" s="86" t="str">
        <f t="shared" si="77"/>
        <v>H76R16 - 1</v>
      </c>
      <c r="AB176" s="135">
        <f t="shared" si="74"/>
        <v>5</v>
      </c>
      <c r="AC176" s="135">
        <f t="shared" si="75"/>
        <v>5</v>
      </c>
      <c r="AD176" s="135" t="str">
        <f t="shared" si="76"/>
        <v>H76R16.</v>
      </c>
      <c r="AE176" s="135" t="str">
        <f t="shared" si="73"/>
        <v>H76R16</v>
      </c>
      <c r="AF176" s="15"/>
      <c r="AG176" s="15"/>
      <c r="AH176" s="15"/>
      <c r="AI176" s="15"/>
      <c r="AJ176" s="15"/>
      <c r="AK176" s="15"/>
      <c r="AL176" s="15"/>
      <c r="AM176" s="15"/>
      <c r="AN176" s="15"/>
      <c r="AO176" s="15"/>
    </row>
    <row r="177" spans="1:41" s="2" customFormat="1" ht="190.5" customHeight="1" x14ac:dyDescent="0.2">
      <c r="A177" s="49">
        <v>157</v>
      </c>
      <c r="B177" s="22">
        <v>176</v>
      </c>
      <c r="C177" s="18" t="s">
        <v>2554</v>
      </c>
      <c r="D177" s="25">
        <v>1401005</v>
      </c>
      <c r="E177" s="68" t="s">
        <v>2073</v>
      </c>
      <c r="F177" s="69" t="s">
        <v>675</v>
      </c>
      <c r="G177" s="68" t="s">
        <v>2072</v>
      </c>
      <c r="H177" s="68" t="s">
        <v>2074</v>
      </c>
      <c r="I177" s="23" t="s">
        <v>2075</v>
      </c>
      <c r="J177" s="23">
        <v>1</v>
      </c>
      <c r="K177" s="39">
        <v>43101</v>
      </c>
      <c r="L177" s="39">
        <v>43403</v>
      </c>
      <c r="M177" s="46">
        <f t="shared" si="80"/>
        <v>43.142857142857146</v>
      </c>
      <c r="N177" s="22" t="s">
        <v>1245</v>
      </c>
      <c r="O177" s="78">
        <v>0</v>
      </c>
      <c r="P177" s="22"/>
      <c r="Q177" s="41">
        <f t="shared" si="81"/>
        <v>0</v>
      </c>
      <c r="R177" s="42">
        <f t="shared" si="82"/>
        <v>0</v>
      </c>
      <c r="S177" s="42">
        <f t="shared" si="83"/>
        <v>0</v>
      </c>
      <c r="T177" s="42">
        <f t="shared" si="84"/>
        <v>0</v>
      </c>
      <c r="U177" s="23" t="str">
        <f t="shared" si="78"/>
        <v>NO</v>
      </c>
      <c r="V177" s="85" t="str">
        <f t="shared" si="79"/>
        <v>PRÓXIMO A VENCER</v>
      </c>
      <c r="W177" s="85" t="str">
        <f t="shared" si="71"/>
        <v>PRÓXIMO A VENCER</v>
      </c>
      <c r="X177" s="86" t="s">
        <v>719</v>
      </c>
      <c r="Y177" s="87" t="s">
        <v>796</v>
      </c>
      <c r="Z177" s="86">
        <f t="shared" si="72"/>
        <v>1</v>
      </c>
      <c r="AA177" s="86" t="str">
        <f t="shared" si="77"/>
        <v>H77R16 - 1</v>
      </c>
      <c r="AB177" s="135">
        <f t="shared" si="74"/>
        <v>2</v>
      </c>
      <c r="AC177" s="135">
        <f t="shared" si="75"/>
        <v>2</v>
      </c>
      <c r="AD177" s="135" t="str">
        <f t="shared" si="76"/>
        <v>H77R16.</v>
      </c>
      <c r="AE177" s="135" t="str">
        <f t="shared" si="73"/>
        <v>H77R16</v>
      </c>
      <c r="AF177" s="15"/>
      <c r="AG177" s="15"/>
      <c r="AH177" s="15"/>
      <c r="AI177" s="15"/>
      <c r="AJ177" s="15"/>
      <c r="AK177" s="15"/>
      <c r="AL177" s="15"/>
      <c r="AM177" s="15"/>
      <c r="AN177" s="15"/>
      <c r="AO177" s="15"/>
    </row>
    <row r="178" spans="1:41" s="2" customFormat="1" ht="249.95" customHeight="1" x14ac:dyDescent="0.2">
      <c r="A178" s="49">
        <v>158</v>
      </c>
      <c r="B178" s="22">
        <v>177</v>
      </c>
      <c r="C178" s="18" t="s">
        <v>2554</v>
      </c>
      <c r="D178" s="25">
        <v>1405004</v>
      </c>
      <c r="E178" s="68" t="s">
        <v>2077</v>
      </c>
      <c r="F178" s="69" t="s">
        <v>676</v>
      </c>
      <c r="G178" s="69" t="s">
        <v>2076</v>
      </c>
      <c r="H178" s="69" t="s">
        <v>2078</v>
      </c>
      <c r="I178" s="23" t="s">
        <v>2079</v>
      </c>
      <c r="J178" s="23">
        <v>2</v>
      </c>
      <c r="K178" s="39">
        <v>43101</v>
      </c>
      <c r="L178" s="39">
        <v>43403</v>
      </c>
      <c r="M178" s="46">
        <f t="shared" si="80"/>
        <v>43.142857142857146</v>
      </c>
      <c r="N178" s="22" t="s">
        <v>1245</v>
      </c>
      <c r="O178" s="78">
        <v>0</v>
      </c>
      <c r="P178" s="22"/>
      <c r="Q178" s="41">
        <f t="shared" si="81"/>
        <v>0</v>
      </c>
      <c r="R178" s="42">
        <f t="shared" si="82"/>
        <v>0</v>
      </c>
      <c r="S178" s="42">
        <f t="shared" si="83"/>
        <v>0</v>
      </c>
      <c r="T178" s="42">
        <f t="shared" si="84"/>
        <v>0</v>
      </c>
      <c r="U178" s="23" t="str">
        <f t="shared" si="78"/>
        <v>NO</v>
      </c>
      <c r="V178" s="85" t="str">
        <f t="shared" si="79"/>
        <v>PRÓXIMO A VENCER</v>
      </c>
      <c r="W178" s="85" t="str">
        <f t="shared" si="71"/>
        <v>PRÓXIMO A VENCER</v>
      </c>
      <c r="X178" s="86" t="s">
        <v>719</v>
      </c>
      <c r="Y178" s="87" t="s">
        <v>797</v>
      </c>
      <c r="Z178" s="86">
        <f t="shared" si="72"/>
        <v>1</v>
      </c>
      <c r="AA178" s="86" t="str">
        <f t="shared" si="77"/>
        <v>H78R16 - 1</v>
      </c>
      <c r="AB178" s="135">
        <f t="shared" si="74"/>
        <v>2</v>
      </c>
      <c r="AC178" s="135">
        <f t="shared" si="75"/>
        <v>2</v>
      </c>
      <c r="AD178" s="135" t="str">
        <f t="shared" si="76"/>
        <v>H78R16.</v>
      </c>
      <c r="AE178" s="135" t="str">
        <f t="shared" si="73"/>
        <v>H78R16</v>
      </c>
      <c r="AF178" s="15"/>
      <c r="AG178" s="15"/>
      <c r="AH178" s="15"/>
      <c r="AI178" s="15"/>
      <c r="AJ178" s="15"/>
      <c r="AK178" s="15"/>
      <c r="AL178" s="15"/>
      <c r="AM178" s="15"/>
      <c r="AN178" s="15"/>
      <c r="AO178" s="15"/>
    </row>
    <row r="179" spans="1:41" s="2" customFormat="1" ht="249.95" customHeight="1" x14ac:dyDescent="0.2">
      <c r="A179" s="49">
        <v>159</v>
      </c>
      <c r="B179" s="22">
        <v>178</v>
      </c>
      <c r="C179" s="18" t="s">
        <v>2555</v>
      </c>
      <c r="D179" s="25">
        <v>1402006</v>
      </c>
      <c r="E179" s="68" t="s">
        <v>1872</v>
      </c>
      <c r="F179" s="69" t="s">
        <v>1873</v>
      </c>
      <c r="G179" s="69" t="s">
        <v>2080</v>
      </c>
      <c r="H179" s="69" t="s">
        <v>2081</v>
      </c>
      <c r="I179" s="47" t="s">
        <v>2082</v>
      </c>
      <c r="J179" s="23">
        <v>1</v>
      </c>
      <c r="K179" s="39">
        <v>43101</v>
      </c>
      <c r="L179" s="39">
        <v>43403</v>
      </c>
      <c r="M179" s="46">
        <f t="shared" si="80"/>
        <v>43.142857142857146</v>
      </c>
      <c r="N179" s="22" t="s">
        <v>1245</v>
      </c>
      <c r="O179" s="78">
        <v>0</v>
      </c>
      <c r="P179" s="22"/>
      <c r="Q179" s="41">
        <f t="shared" si="81"/>
        <v>0</v>
      </c>
      <c r="R179" s="42">
        <f t="shared" si="82"/>
        <v>0</v>
      </c>
      <c r="S179" s="42">
        <f t="shared" si="83"/>
        <v>0</v>
      </c>
      <c r="T179" s="42">
        <f t="shared" si="84"/>
        <v>0</v>
      </c>
      <c r="U179" s="23" t="str">
        <f t="shared" si="78"/>
        <v>NO</v>
      </c>
      <c r="V179" s="85" t="str">
        <f t="shared" si="79"/>
        <v>PRÓXIMO A VENCER</v>
      </c>
      <c r="W179" s="85" t="str">
        <f t="shared" si="71"/>
        <v>PRÓXIMO A VENCER</v>
      </c>
      <c r="X179" s="86" t="s">
        <v>719</v>
      </c>
      <c r="Y179" s="87" t="s">
        <v>798</v>
      </c>
      <c r="Z179" s="86">
        <f t="shared" si="72"/>
        <v>1</v>
      </c>
      <c r="AA179" s="86" t="str">
        <f t="shared" si="77"/>
        <v>H79R16 - 1</v>
      </c>
      <c r="AB179" s="135">
        <f t="shared" si="74"/>
        <v>2</v>
      </c>
      <c r="AC179" s="135">
        <f t="shared" si="75"/>
        <v>2</v>
      </c>
      <c r="AD179" s="135" t="str">
        <f t="shared" si="76"/>
        <v>H79R16.</v>
      </c>
      <c r="AE179" s="135" t="str">
        <f t="shared" si="73"/>
        <v>H79R16</v>
      </c>
      <c r="AF179" s="15"/>
      <c r="AG179" s="15"/>
      <c r="AH179" s="15"/>
      <c r="AI179" s="15"/>
      <c r="AJ179" s="15"/>
      <c r="AK179" s="15"/>
      <c r="AL179" s="15"/>
      <c r="AM179" s="15"/>
      <c r="AN179" s="15"/>
      <c r="AO179" s="15"/>
    </row>
    <row r="180" spans="1:41" s="2" customFormat="1" ht="180" customHeight="1" x14ac:dyDescent="0.2">
      <c r="A180" s="49">
        <v>160</v>
      </c>
      <c r="B180" s="22">
        <v>179</v>
      </c>
      <c r="C180" s="18" t="s">
        <v>2556</v>
      </c>
      <c r="D180" s="25">
        <v>1802001</v>
      </c>
      <c r="E180" s="68" t="s">
        <v>677</v>
      </c>
      <c r="F180" s="69" t="s">
        <v>2694</v>
      </c>
      <c r="G180" s="69" t="s">
        <v>1051</v>
      </c>
      <c r="H180" s="69" t="s">
        <v>1047</v>
      </c>
      <c r="I180" s="47" t="s">
        <v>1050</v>
      </c>
      <c r="J180" s="23">
        <v>3</v>
      </c>
      <c r="K180" s="39">
        <v>43040</v>
      </c>
      <c r="L180" s="39">
        <v>43099</v>
      </c>
      <c r="M180" s="46">
        <f t="shared" si="80"/>
        <v>8.4285714285714288</v>
      </c>
      <c r="N180" s="22" t="s">
        <v>1046</v>
      </c>
      <c r="O180" s="78">
        <v>3</v>
      </c>
      <c r="P180" s="22"/>
      <c r="Q180" s="41">
        <f t="shared" si="81"/>
        <v>100</v>
      </c>
      <c r="R180" s="42">
        <f t="shared" si="82"/>
        <v>8.4285714285714288</v>
      </c>
      <c r="S180" s="42">
        <f t="shared" si="83"/>
        <v>8.4285714285714288</v>
      </c>
      <c r="T180" s="42">
        <f t="shared" si="84"/>
        <v>8.4285714285714288</v>
      </c>
      <c r="U180" s="23" t="str">
        <f t="shared" si="78"/>
        <v>SI</v>
      </c>
      <c r="V180" s="85" t="str">
        <f t="shared" si="79"/>
        <v>CUMPLIDO</v>
      </c>
      <c r="W180" s="85" t="str">
        <f t="shared" si="71"/>
        <v>CUMPLIDO</v>
      </c>
      <c r="X180" s="86" t="s">
        <v>719</v>
      </c>
      <c r="Y180" s="87" t="s">
        <v>799</v>
      </c>
      <c r="Z180" s="86">
        <f t="shared" si="72"/>
        <v>1</v>
      </c>
      <c r="AA180" s="86" t="str">
        <f t="shared" si="77"/>
        <v>H80R16 - 1</v>
      </c>
      <c r="AB180" s="135">
        <f t="shared" si="74"/>
        <v>5</v>
      </c>
      <c r="AC180" s="135">
        <f t="shared" si="75"/>
        <v>5</v>
      </c>
      <c r="AD180" s="135" t="str">
        <f t="shared" si="76"/>
        <v>H80R16.</v>
      </c>
      <c r="AE180" s="135" t="str">
        <f t="shared" si="73"/>
        <v>H80R16</v>
      </c>
      <c r="AF180" s="15"/>
      <c r="AG180" s="15"/>
      <c r="AH180" s="15"/>
      <c r="AI180" s="15"/>
      <c r="AJ180" s="15"/>
      <c r="AK180" s="15"/>
      <c r="AL180" s="15"/>
      <c r="AM180" s="15"/>
      <c r="AN180" s="15"/>
      <c r="AO180" s="15"/>
    </row>
    <row r="181" spans="1:41" s="2" customFormat="1" ht="249.95" customHeight="1" x14ac:dyDescent="0.2">
      <c r="A181" s="49">
        <v>161</v>
      </c>
      <c r="B181" s="22">
        <v>180</v>
      </c>
      <c r="C181" s="18" t="s">
        <v>2546</v>
      </c>
      <c r="D181" s="25">
        <v>1404002</v>
      </c>
      <c r="E181" s="68" t="s">
        <v>678</v>
      </c>
      <c r="F181" s="69" t="s">
        <v>679</v>
      </c>
      <c r="G181" s="69" t="s">
        <v>1048</v>
      </c>
      <c r="H181" s="69" t="s">
        <v>1049</v>
      </c>
      <c r="I181" s="47" t="s">
        <v>8</v>
      </c>
      <c r="J181" s="23">
        <v>1</v>
      </c>
      <c r="K181" s="39">
        <v>43040</v>
      </c>
      <c r="L181" s="39">
        <v>43099</v>
      </c>
      <c r="M181" s="46">
        <f t="shared" si="80"/>
        <v>8.4285714285714288</v>
      </c>
      <c r="N181" s="22" t="s">
        <v>1046</v>
      </c>
      <c r="O181" s="78">
        <v>1</v>
      </c>
      <c r="P181" s="22"/>
      <c r="Q181" s="41">
        <f t="shared" si="81"/>
        <v>100</v>
      </c>
      <c r="R181" s="42">
        <f t="shared" si="82"/>
        <v>8.4285714285714288</v>
      </c>
      <c r="S181" s="42">
        <f t="shared" si="83"/>
        <v>8.4285714285714288</v>
      </c>
      <c r="T181" s="42">
        <f t="shared" si="84"/>
        <v>8.4285714285714288</v>
      </c>
      <c r="U181" s="23" t="str">
        <f t="shared" si="78"/>
        <v>SI</v>
      </c>
      <c r="V181" s="85" t="str">
        <f t="shared" si="79"/>
        <v>CUMPLIDO</v>
      </c>
      <c r="W181" s="85" t="str">
        <f t="shared" si="71"/>
        <v>CUMPLIDO</v>
      </c>
      <c r="X181" s="86" t="s">
        <v>719</v>
      </c>
      <c r="Y181" s="87" t="s">
        <v>800</v>
      </c>
      <c r="Z181" s="86">
        <f t="shared" si="72"/>
        <v>1</v>
      </c>
      <c r="AA181" s="86" t="str">
        <f t="shared" si="77"/>
        <v>H81R16 - 1</v>
      </c>
      <c r="AB181" s="135">
        <f t="shared" si="74"/>
        <v>5</v>
      </c>
      <c r="AC181" s="135">
        <f t="shared" si="75"/>
        <v>5</v>
      </c>
      <c r="AD181" s="135" t="str">
        <f t="shared" si="76"/>
        <v>H81R16.</v>
      </c>
      <c r="AE181" s="135" t="str">
        <f t="shared" si="73"/>
        <v>H81R16</v>
      </c>
      <c r="AF181" s="15"/>
      <c r="AG181" s="15"/>
      <c r="AH181" s="15"/>
      <c r="AI181" s="15"/>
      <c r="AJ181" s="15"/>
      <c r="AK181" s="15"/>
      <c r="AL181" s="15"/>
      <c r="AM181" s="15"/>
      <c r="AN181" s="15"/>
      <c r="AO181" s="15"/>
    </row>
    <row r="182" spans="1:41" s="2" customFormat="1" ht="249.95" customHeight="1" x14ac:dyDescent="0.2">
      <c r="A182" s="49">
        <v>162</v>
      </c>
      <c r="B182" s="22">
        <v>181</v>
      </c>
      <c r="C182" s="18" t="s">
        <v>2556</v>
      </c>
      <c r="D182" s="25">
        <v>1404002</v>
      </c>
      <c r="E182" s="68" t="s">
        <v>2154</v>
      </c>
      <c r="F182" s="69" t="s">
        <v>680</v>
      </c>
      <c r="G182" s="69" t="s">
        <v>2080</v>
      </c>
      <c r="H182" s="69" t="s">
        <v>2081</v>
      </c>
      <c r="I182" s="47" t="s">
        <v>2082</v>
      </c>
      <c r="J182" s="23">
        <v>1</v>
      </c>
      <c r="K182" s="39">
        <v>43101</v>
      </c>
      <c r="L182" s="39">
        <v>43403</v>
      </c>
      <c r="M182" s="46">
        <f t="shared" si="80"/>
        <v>43.142857142857146</v>
      </c>
      <c r="N182" s="22" t="s">
        <v>1245</v>
      </c>
      <c r="O182" s="78">
        <v>0</v>
      </c>
      <c r="P182" s="22"/>
      <c r="Q182" s="41">
        <f t="shared" si="81"/>
        <v>0</v>
      </c>
      <c r="R182" s="42">
        <f t="shared" si="82"/>
        <v>0</v>
      </c>
      <c r="S182" s="42">
        <f t="shared" si="83"/>
        <v>0</v>
      </c>
      <c r="T182" s="42">
        <f t="shared" si="84"/>
        <v>0</v>
      </c>
      <c r="U182" s="23" t="str">
        <f t="shared" si="78"/>
        <v>NO</v>
      </c>
      <c r="V182" s="85" t="str">
        <f t="shared" si="79"/>
        <v>PRÓXIMO A VENCER</v>
      </c>
      <c r="W182" s="85" t="str">
        <f t="shared" si="71"/>
        <v>PRÓXIMO A VENCER</v>
      </c>
      <c r="X182" s="86" t="s">
        <v>719</v>
      </c>
      <c r="Y182" s="87" t="s">
        <v>801</v>
      </c>
      <c r="Z182" s="86">
        <f t="shared" si="72"/>
        <v>1</v>
      </c>
      <c r="AA182" s="86" t="str">
        <f t="shared" si="77"/>
        <v>H82R16 - 1</v>
      </c>
      <c r="AB182" s="135">
        <f t="shared" si="74"/>
        <v>2</v>
      </c>
      <c r="AC182" s="135">
        <f t="shared" si="75"/>
        <v>2</v>
      </c>
      <c r="AD182" s="135" t="str">
        <f t="shared" si="76"/>
        <v>H82R16</v>
      </c>
      <c r="AE182" s="135" t="str">
        <f t="shared" si="73"/>
        <v>H82R16</v>
      </c>
      <c r="AF182" s="15"/>
      <c r="AG182" s="15"/>
      <c r="AH182" s="15"/>
      <c r="AI182" s="15"/>
      <c r="AJ182" s="15"/>
      <c r="AK182" s="15"/>
      <c r="AL182" s="15"/>
      <c r="AM182" s="15"/>
      <c r="AN182" s="15"/>
      <c r="AO182" s="15"/>
    </row>
    <row r="183" spans="1:41" s="2" customFormat="1" ht="249.95" customHeight="1" x14ac:dyDescent="0.2">
      <c r="A183" s="49">
        <v>163</v>
      </c>
      <c r="B183" s="22">
        <v>182</v>
      </c>
      <c r="C183" s="18" t="s">
        <v>2625</v>
      </c>
      <c r="D183" s="25">
        <v>1102002</v>
      </c>
      <c r="E183" s="68" t="s">
        <v>681</v>
      </c>
      <c r="F183" s="69" t="s">
        <v>682</v>
      </c>
      <c r="G183" s="69" t="s">
        <v>2080</v>
      </c>
      <c r="H183" s="69" t="s">
        <v>2081</v>
      </c>
      <c r="I183" s="47" t="s">
        <v>2082</v>
      </c>
      <c r="J183" s="23">
        <v>1</v>
      </c>
      <c r="K183" s="39">
        <v>43101</v>
      </c>
      <c r="L183" s="39">
        <v>43403</v>
      </c>
      <c r="M183" s="46">
        <f t="shared" ref="M183:M243" si="85">(+L183-K183)/7</f>
        <v>43.142857142857146</v>
      </c>
      <c r="N183" s="22" t="s">
        <v>1245</v>
      </c>
      <c r="O183" s="78">
        <v>0</v>
      </c>
      <c r="P183" s="22"/>
      <c r="Q183" s="41">
        <f t="shared" si="81"/>
        <v>0</v>
      </c>
      <c r="R183" s="42">
        <f t="shared" si="82"/>
        <v>0</v>
      </c>
      <c r="S183" s="42">
        <f t="shared" si="83"/>
        <v>0</v>
      </c>
      <c r="T183" s="42">
        <f t="shared" si="84"/>
        <v>0</v>
      </c>
      <c r="U183" s="23" t="str">
        <f t="shared" si="78"/>
        <v>NO</v>
      </c>
      <c r="V183" s="85" t="str">
        <f t="shared" si="79"/>
        <v>PRÓXIMO A VENCER</v>
      </c>
      <c r="W183" s="85" t="str">
        <f t="shared" si="71"/>
        <v>PRÓXIMO A VENCER</v>
      </c>
      <c r="X183" s="86" t="s">
        <v>719</v>
      </c>
      <c r="Y183" s="87" t="s">
        <v>802</v>
      </c>
      <c r="Z183" s="86">
        <f t="shared" si="72"/>
        <v>1</v>
      </c>
      <c r="AA183" s="86" t="str">
        <f t="shared" si="77"/>
        <v>H83R16 - 1</v>
      </c>
      <c r="AB183" s="135">
        <f t="shared" si="74"/>
        <v>2</v>
      </c>
      <c r="AC183" s="135">
        <f t="shared" si="75"/>
        <v>2</v>
      </c>
      <c r="AD183" s="135" t="str">
        <f t="shared" si="76"/>
        <v>H83R16.</v>
      </c>
      <c r="AE183" s="135" t="str">
        <f t="shared" si="73"/>
        <v>H83R16</v>
      </c>
      <c r="AF183" s="15"/>
      <c r="AG183" s="15"/>
      <c r="AH183" s="15"/>
      <c r="AI183" s="15"/>
      <c r="AJ183" s="15"/>
      <c r="AK183" s="15"/>
      <c r="AL183" s="15"/>
      <c r="AM183" s="15"/>
      <c r="AN183" s="15"/>
      <c r="AO183" s="15"/>
    </row>
    <row r="184" spans="1:41" s="2" customFormat="1" ht="249.95" customHeight="1" x14ac:dyDescent="0.2">
      <c r="A184" s="49">
        <v>164</v>
      </c>
      <c r="B184" s="22">
        <v>183</v>
      </c>
      <c r="C184" s="18" t="s">
        <v>2548</v>
      </c>
      <c r="D184" s="25">
        <v>1401001</v>
      </c>
      <c r="E184" s="68" t="s">
        <v>2084</v>
      </c>
      <c r="F184" s="69" t="s">
        <v>1874</v>
      </c>
      <c r="G184" s="74" t="s">
        <v>2087</v>
      </c>
      <c r="H184" s="69" t="s">
        <v>2088</v>
      </c>
      <c r="I184" s="47" t="s">
        <v>1779</v>
      </c>
      <c r="J184" s="23">
        <v>2</v>
      </c>
      <c r="K184" s="39">
        <v>43101</v>
      </c>
      <c r="L184" s="39">
        <v>43281</v>
      </c>
      <c r="M184" s="46">
        <f t="shared" si="85"/>
        <v>25.714285714285715</v>
      </c>
      <c r="N184" s="22" t="s">
        <v>1245</v>
      </c>
      <c r="O184" s="78">
        <v>0</v>
      </c>
      <c r="P184" s="22"/>
      <c r="Q184" s="41">
        <f t="shared" si="81"/>
        <v>0</v>
      </c>
      <c r="R184" s="42">
        <f t="shared" si="82"/>
        <v>0</v>
      </c>
      <c r="S184" s="42">
        <f t="shared" si="83"/>
        <v>0</v>
      </c>
      <c r="T184" s="42">
        <f t="shared" si="84"/>
        <v>25.714285714285715</v>
      </c>
      <c r="U184" s="23" t="str">
        <f t="shared" si="78"/>
        <v>NO</v>
      </c>
      <c r="V184" s="85" t="str">
        <f t="shared" si="79"/>
        <v>VENCIDO</v>
      </c>
      <c r="W184" s="85" t="str">
        <f t="shared" si="71"/>
        <v>VENCIDO</v>
      </c>
      <c r="X184" s="86" t="s">
        <v>719</v>
      </c>
      <c r="Y184" s="87" t="s">
        <v>803</v>
      </c>
      <c r="Z184" s="86">
        <f t="shared" si="72"/>
        <v>1</v>
      </c>
      <c r="AA184" s="86" t="str">
        <f t="shared" si="77"/>
        <v>H84R16 - 1</v>
      </c>
      <c r="AB184" s="135">
        <f t="shared" si="74"/>
        <v>1</v>
      </c>
      <c r="AC184" s="135">
        <f t="shared" si="75"/>
        <v>1</v>
      </c>
      <c r="AD184" s="135" t="str">
        <f t="shared" si="76"/>
        <v>H84R16.</v>
      </c>
      <c r="AE184" s="135" t="str">
        <f t="shared" si="73"/>
        <v>H84R16</v>
      </c>
      <c r="AF184" s="15"/>
      <c r="AG184" s="15"/>
      <c r="AH184" s="15"/>
      <c r="AI184" s="15"/>
      <c r="AJ184" s="15"/>
      <c r="AK184" s="15"/>
      <c r="AL184" s="15"/>
      <c r="AM184" s="15"/>
      <c r="AN184" s="15"/>
      <c r="AO184" s="15"/>
    </row>
    <row r="185" spans="1:41" s="2" customFormat="1" ht="249.95" customHeight="1" x14ac:dyDescent="0.2">
      <c r="A185" s="49"/>
      <c r="B185" s="22">
        <v>184</v>
      </c>
      <c r="C185" s="18" t="s">
        <v>2548</v>
      </c>
      <c r="D185" s="25">
        <v>1401001</v>
      </c>
      <c r="E185" s="68" t="s">
        <v>2085</v>
      </c>
      <c r="F185" s="69" t="s">
        <v>1874</v>
      </c>
      <c r="G185" s="74" t="s">
        <v>2089</v>
      </c>
      <c r="H185" s="69" t="s">
        <v>2086</v>
      </c>
      <c r="I185" s="47" t="s">
        <v>2091</v>
      </c>
      <c r="J185" s="23">
        <v>1</v>
      </c>
      <c r="K185" s="39">
        <v>43101</v>
      </c>
      <c r="L185" s="39">
        <v>43403</v>
      </c>
      <c r="M185" s="46">
        <f t="shared" si="85"/>
        <v>43.142857142857146</v>
      </c>
      <c r="N185" s="22" t="s">
        <v>1245</v>
      </c>
      <c r="O185" s="78">
        <v>0</v>
      </c>
      <c r="P185" s="22"/>
      <c r="Q185" s="41">
        <f t="shared" si="81"/>
        <v>0</v>
      </c>
      <c r="R185" s="42">
        <v>0</v>
      </c>
      <c r="S185" s="42">
        <v>0</v>
      </c>
      <c r="T185" s="42">
        <v>0</v>
      </c>
      <c r="U185" s="23" t="str">
        <f t="shared" si="78"/>
        <v>NO</v>
      </c>
      <c r="V185" s="85" t="str">
        <f t="shared" si="79"/>
        <v>PRÓXIMO A VENCER</v>
      </c>
      <c r="W185" s="85" t="str">
        <f t="shared" si="71"/>
        <v/>
      </c>
      <c r="X185" s="86" t="s">
        <v>719</v>
      </c>
      <c r="Y185" s="87" t="s">
        <v>803</v>
      </c>
      <c r="Z185" s="86">
        <f t="shared" si="72"/>
        <v>2</v>
      </c>
      <c r="AA185" s="86" t="str">
        <f t="shared" si="77"/>
        <v>H84R16 - 2</v>
      </c>
      <c r="AB185" s="135">
        <f t="shared" si="74"/>
        <v>2</v>
      </c>
      <c r="AC185" s="135">
        <f t="shared" si="75"/>
        <v>2</v>
      </c>
      <c r="AD185" s="135" t="str">
        <f t="shared" si="76"/>
        <v>H84R16.</v>
      </c>
      <c r="AE185" s="135" t="str">
        <f t="shared" si="73"/>
        <v>H84R16</v>
      </c>
      <c r="AF185" s="15"/>
      <c r="AG185" s="15"/>
      <c r="AH185" s="15"/>
      <c r="AI185" s="15"/>
      <c r="AJ185" s="15"/>
      <c r="AK185" s="15"/>
      <c r="AL185" s="15"/>
      <c r="AM185" s="15"/>
      <c r="AN185" s="15"/>
      <c r="AO185" s="15"/>
    </row>
    <row r="186" spans="1:41" s="2" customFormat="1" ht="249.95" customHeight="1" x14ac:dyDescent="0.2">
      <c r="A186" s="49">
        <v>165</v>
      </c>
      <c r="B186" s="22">
        <v>185</v>
      </c>
      <c r="C186" s="18" t="s">
        <v>2553</v>
      </c>
      <c r="D186" s="25">
        <v>1401001</v>
      </c>
      <c r="E186" s="68" t="s">
        <v>2083</v>
      </c>
      <c r="F186" s="69" t="s">
        <v>683</v>
      </c>
      <c r="G186" s="69" t="s">
        <v>2090</v>
      </c>
      <c r="H186" s="69" t="s">
        <v>2086</v>
      </c>
      <c r="I186" s="47" t="s">
        <v>2091</v>
      </c>
      <c r="J186" s="23">
        <v>1</v>
      </c>
      <c r="K186" s="39">
        <v>43101</v>
      </c>
      <c r="L186" s="39">
        <v>43403</v>
      </c>
      <c r="M186" s="46">
        <f t="shared" si="85"/>
        <v>43.142857142857146</v>
      </c>
      <c r="N186" s="22" t="s">
        <v>1245</v>
      </c>
      <c r="O186" s="78">
        <v>0</v>
      </c>
      <c r="P186" s="22"/>
      <c r="Q186" s="41">
        <f t="shared" si="81"/>
        <v>0</v>
      </c>
      <c r="R186" s="42">
        <f t="shared" si="82"/>
        <v>0</v>
      </c>
      <c r="S186" s="42">
        <f t="shared" si="83"/>
        <v>0</v>
      </c>
      <c r="T186" s="42">
        <f t="shared" si="84"/>
        <v>0</v>
      </c>
      <c r="U186" s="23" t="str">
        <f t="shared" si="78"/>
        <v>NO</v>
      </c>
      <c r="V186" s="85" t="str">
        <f t="shared" si="79"/>
        <v>PRÓXIMO A VENCER</v>
      </c>
      <c r="W186" s="85" t="str">
        <f t="shared" si="71"/>
        <v>PRÓXIMO A VENCER</v>
      </c>
      <c r="X186" s="86" t="s">
        <v>719</v>
      </c>
      <c r="Y186" s="87" t="s">
        <v>804</v>
      </c>
      <c r="Z186" s="86">
        <f t="shared" si="72"/>
        <v>1</v>
      </c>
      <c r="AA186" s="86" t="str">
        <f t="shared" si="77"/>
        <v>H85R16 - 1</v>
      </c>
      <c r="AB186" s="135">
        <f t="shared" si="74"/>
        <v>2</v>
      </c>
      <c r="AC186" s="135">
        <f t="shared" si="75"/>
        <v>2</v>
      </c>
      <c r="AD186" s="135" t="str">
        <f t="shared" si="76"/>
        <v>H85R16.</v>
      </c>
      <c r="AE186" s="135" t="str">
        <f t="shared" si="73"/>
        <v>H85R16</v>
      </c>
      <c r="AF186" s="15"/>
      <c r="AG186" s="15"/>
      <c r="AH186" s="15"/>
      <c r="AI186" s="15"/>
      <c r="AJ186" s="15"/>
      <c r="AK186" s="15"/>
      <c r="AL186" s="15"/>
      <c r="AM186" s="15"/>
      <c r="AN186" s="15"/>
      <c r="AO186" s="15"/>
    </row>
    <row r="187" spans="1:41" s="2" customFormat="1" ht="249.95" customHeight="1" x14ac:dyDescent="0.2">
      <c r="A187" s="49">
        <v>166</v>
      </c>
      <c r="B187" s="22">
        <v>186</v>
      </c>
      <c r="C187" s="18" t="s">
        <v>2546</v>
      </c>
      <c r="D187" s="25">
        <v>1301001</v>
      </c>
      <c r="E187" s="68" t="s">
        <v>2482</v>
      </c>
      <c r="F187" s="69" t="s">
        <v>684</v>
      </c>
      <c r="G187" s="69" t="s">
        <v>975</v>
      </c>
      <c r="H187" s="69" t="s">
        <v>976</v>
      </c>
      <c r="I187" s="47" t="s">
        <v>977</v>
      </c>
      <c r="J187" s="23">
        <v>16</v>
      </c>
      <c r="K187" s="39">
        <v>43040</v>
      </c>
      <c r="L187" s="39">
        <v>43403</v>
      </c>
      <c r="M187" s="46">
        <f t="shared" si="85"/>
        <v>51.857142857142854</v>
      </c>
      <c r="N187" s="22" t="s">
        <v>974</v>
      </c>
      <c r="O187" s="22">
        <v>1</v>
      </c>
      <c r="P187" s="22"/>
      <c r="Q187" s="41">
        <f t="shared" si="81"/>
        <v>6.25</v>
      </c>
      <c r="R187" s="42">
        <f t="shared" si="82"/>
        <v>3.2410714285714284</v>
      </c>
      <c r="S187" s="42">
        <f t="shared" si="83"/>
        <v>0</v>
      </c>
      <c r="T187" s="42">
        <f t="shared" si="84"/>
        <v>0</v>
      </c>
      <c r="U187" s="23" t="str">
        <f t="shared" si="78"/>
        <v>NO</v>
      </c>
      <c r="V187" s="85" t="str">
        <f t="shared" si="79"/>
        <v>PRÓXIMO A VENCER</v>
      </c>
      <c r="W187" s="85" t="str">
        <f t="shared" si="71"/>
        <v>PRÓXIMO A VENCER</v>
      </c>
      <c r="X187" s="86" t="s">
        <v>719</v>
      </c>
      <c r="Y187" s="87" t="s">
        <v>805</v>
      </c>
      <c r="Z187" s="86">
        <f t="shared" si="72"/>
        <v>1</v>
      </c>
      <c r="AA187" s="86" t="str">
        <f t="shared" si="77"/>
        <v>H86R16 - 1</v>
      </c>
      <c r="AB187" s="135">
        <f t="shared" si="74"/>
        <v>2</v>
      </c>
      <c r="AC187" s="135">
        <f t="shared" si="75"/>
        <v>2</v>
      </c>
      <c r="AD187" s="135" t="str">
        <f t="shared" si="76"/>
        <v>H86R16.</v>
      </c>
      <c r="AE187" s="135" t="str">
        <f t="shared" si="73"/>
        <v>H86R16</v>
      </c>
      <c r="AF187" s="15"/>
      <c r="AG187" s="15"/>
      <c r="AH187" s="15"/>
      <c r="AI187" s="15"/>
      <c r="AJ187" s="15"/>
      <c r="AK187" s="15"/>
      <c r="AL187" s="15"/>
      <c r="AM187" s="15"/>
      <c r="AN187" s="15"/>
      <c r="AO187" s="15"/>
    </row>
    <row r="188" spans="1:41" s="2" customFormat="1" ht="249.95" customHeight="1" x14ac:dyDescent="0.2">
      <c r="A188" s="49">
        <v>167</v>
      </c>
      <c r="B188" s="22">
        <v>187</v>
      </c>
      <c r="C188" s="18" t="s">
        <v>2546</v>
      </c>
      <c r="D188" s="25">
        <v>1301001</v>
      </c>
      <c r="E188" s="68" t="s">
        <v>1879</v>
      </c>
      <c r="F188" s="69" t="s">
        <v>1880</v>
      </c>
      <c r="G188" s="48" t="s">
        <v>2695</v>
      </c>
      <c r="H188" s="69" t="s">
        <v>978</v>
      </c>
      <c r="I188" s="47" t="s">
        <v>977</v>
      </c>
      <c r="J188" s="23">
        <v>16</v>
      </c>
      <c r="K188" s="39">
        <v>43040</v>
      </c>
      <c r="L188" s="39">
        <v>43403</v>
      </c>
      <c r="M188" s="46">
        <f t="shared" si="85"/>
        <v>51.857142857142854</v>
      </c>
      <c r="N188" s="22" t="s">
        <v>974</v>
      </c>
      <c r="O188" s="22">
        <v>1</v>
      </c>
      <c r="P188" s="22"/>
      <c r="Q188" s="41">
        <f t="shared" si="81"/>
        <v>6.25</v>
      </c>
      <c r="R188" s="42">
        <f t="shared" si="82"/>
        <v>3.2410714285714284</v>
      </c>
      <c r="S188" s="42">
        <f t="shared" si="83"/>
        <v>0</v>
      </c>
      <c r="T188" s="42">
        <f t="shared" si="84"/>
        <v>0</v>
      </c>
      <c r="U188" s="23" t="str">
        <f t="shared" si="78"/>
        <v>NO</v>
      </c>
      <c r="V188" s="85" t="str">
        <f t="shared" si="79"/>
        <v>PRÓXIMO A VENCER</v>
      </c>
      <c r="W188" s="85" t="str">
        <f t="shared" si="71"/>
        <v>PRÓXIMO A VENCER</v>
      </c>
      <c r="X188" s="86" t="s">
        <v>719</v>
      </c>
      <c r="Y188" s="87" t="s">
        <v>806</v>
      </c>
      <c r="Z188" s="86">
        <f t="shared" si="72"/>
        <v>1</v>
      </c>
      <c r="AA188" s="86" t="str">
        <f t="shared" si="77"/>
        <v>H87R16 - 1</v>
      </c>
      <c r="AB188" s="135">
        <f t="shared" si="74"/>
        <v>2</v>
      </c>
      <c r="AC188" s="135">
        <f t="shared" si="75"/>
        <v>2</v>
      </c>
      <c r="AD188" s="135" t="str">
        <f t="shared" si="76"/>
        <v>H87R16</v>
      </c>
      <c r="AE188" s="135" t="str">
        <f t="shared" si="73"/>
        <v>H87R16</v>
      </c>
      <c r="AF188" s="15"/>
      <c r="AG188" s="15"/>
      <c r="AH188" s="15"/>
      <c r="AI188" s="15"/>
      <c r="AJ188" s="15"/>
      <c r="AK188" s="15"/>
      <c r="AL188" s="15"/>
      <c r="AM188" s="15"/>
      <c r="AN188" s="15"/>
      <c r="AO188" s="15"/>
    </row>
    <row r="189" spans="1:41" s="2" customFormat="1" ht="249.95" customHeight="1" x14ac:dyDescent="0.2">
      <c r="A189" s="49">
        <v>168</v>
      </c>
      <c r="B189" s="22">
        <v>188</v>
      </c>
      <c r="C189" s="18" t="s">
        <v>2553</v>
      </c>
      <c r="D189" s="25">
        <v>1301001</v>
      </c>
      <c r="E189" s="68" t="s">
        <v>2484</v>
      </c>
      <c r="F189" s="69" t="s">
        <v>685</v>
      </c>
      <c r="G189" s="48" t="s">
        <v>979</v>
      </c>
      <c r="H189" s="69" t="s">
        <v>980</v>
      </c>
      <c r="I189" s="47" t="s">
        <v>27</v>
      </c>
      <c r="J189" s="23">
        <v>4</v>
      </c>
      <c r="K189" s="39">
        <v>43040</v>
      </c>
      <c r="L189" s="39">
        <v>43403</v>
      </c>
      <c r="M189" s="46">
        <f t="shared" si="85"/>
        <v>51.857142857142854</v>
      </c>
      <c r="N189" s="22" t="s">
        <v>974</v>
      </c>
      <c r="O189" s="78">
        <v>0</v>
      </c>
      <c r="P189" s="22"/>
      <c r="Q189" s="41">
        <f t="shared" si="81"/>
        <v>0</v>
      </c>
      <c r="R189" s="42">
        <f t="shared" si="82"/>
        <v>0</v>
      </c>
      <c r="S189" s="42">
        <f t="shared" si="83"/>
        <v>0</v>
      </c>
      <c r="T189" s="42">
        <f t="shared" si="84"/>
        <v>0</v>
      </c>
      <c r="U189" s="23" t="str">
        <f t="shared" si="78"/>
        <v>NO</v>
      </c>
      <c r="V189" s="85" t="str">
        <f t="shared" si="79"/>
        <v>PRÓXIMO A VENCER</v>
      </c>
      <c r="W189" s="85" t="str">
        <f t="shared" si="71"/>
        <v>PRÓXIMO A VENCER</v>
      </c>
      <c r="X189" s="86" t="s">
        <v>719</v>
      </c>
      <c r="Y189" s="87" t="s">
        <v>807</v>
      </c>
      <c r="Z189" s="86">
        <f t="shared" si="72"/>
        <v>1</v>
      </c>
      <c r="AA189" s="86" t="str">
        <f t="shared" si="77"/>
        <v>H88R16 - 1</v>
      </c>
      <c r="AB189" s="135">
        <f t="shared" si="74"/>
        <v>2</v>
      </c>
      <c r="AC189" s="135">
        <f t="shared" si="75"/>
        <v>2</v>
      </c>
      <c r="AD189" s="135" t="str">
        <f t="shared" si="76"/>
        <v>H88R16</v>
      </c>
      <c r="AE189" s="135" t="str">
        <f t="shared" si="73"/>
        <v>H88R16</v>
      </c>
      <c r="AF189" s="15"/>
      <c r="AG189" s="15"/>
      <c r="AH189" s="15"/>
      <c r="AI189" s="15"/>
      <c r="AJ189" s="15"/>
      <c r="AK189" s="15"/>
      <c r="AL189" s="15"/>
      <c r="AM189" s="15"/>
      <c r="AN189" s="15"/>
      <c r="AO189" s="15"/>
    </row>
    <row r="190" spans="1:41" s="2" customFormat="1" ht="249.95" customHeight="1" x14ac:dyDescent="0.2">
      <c r="A190" s="49">
        <v>169</v>
      </c>
      <c r="B190" s="22">
        <v>189</v>
      </c>
      <c r="C190" s="18" t="s">
        <v>2546</v>
      </c>
      <c r="D190" s="25">
        <v>1301001</v>
      </c>
      <c r="E190" s="68" t="s">
        <v>2483</v>
      </c>
      <c r="F190" s="69" t="s">
        <v>686</v>
      </c>
      <c r="G190" s="69" t="s">
        <v>981</v>
      </c>
      <c r="H190" s="69" t="s">
        <v>982</v>
      </c>
      <c r="I190" s="47" t="s">
        <v>61</v>
      </c>
      <c r="J190" s="23">
        <v>4</v>
      </c>
      <c r="K190" s="39">
        <v>43040</v>
      </c>
      <c r="L190" s="39">
        <v>43403</v>
      </c>
      <c r="M190" s="46">
        <f t="shared" si="85"/>
        <v>51.857142857142854</v>
      </c>
      <c r="N190" s="22" t="s">
        <v>974</v>
      </c>
      <c r="O190" s="78">
        <v>0</v>
      </c>
      <c r="P190" s="22"/>
      <c r="Q190" s="41">
        <f t="shared" si="81"/>
        <v>0</v>
      </c>
      <c r="R190" s="42">
        <f t="shared" si="82"/>
        <v>0</v>
      </c>
      <c r="S190" s="42">
        <f t="shared" si="83"/>
        <v>0</v>
      </c>
      <c r="T190" s="42">
        <f t="shared" si="84"/>
        <v>0</v>
      </c>
      <c r="U190" s="23" t="str">
        <f t="shared" si="78"/>
        <v>NO</v>
      </c>
      <c r="V190" s="85" t="str">
        <f t="shared" si="79"/>
        <v>PRÓXIMO A VENCER</v>
      </c>
      <c r="W190" s="85" t="str">
        <f t="shared" si="71"/>
        <v>PRÓXIMO A VENCER</v>
      </c>
      <c r="X190" s="86" t="s">
        <v>719</v>
      </c>
      <c r="Y190" s="87" t="s">
        <v>808</v>
      </c>
      <c r="Z190" s="86">
        <f t="shared" si="72"/>
        <v>1</v>
      </c>
      <c r="AA190" s="86" t="str">
        <f t="shared" si="77"/>
        <v>H89R16 - 1</v>
      </c>
      <c r="AB190" s="135">
        <f t="shared" si="74"/>
        <v>2</v>
      </c>
      <c r="AC190" s="135">
        <f t="shared" si="75"/>
        <v>2</v>
      </c>
      <c r="AD190" s="135" t="str">
        <f t="shared" si="76"/>
        <v>H89R16.</v>
      </c>
      <c r="AE190" s="135" t="str">
        <f t="shared" si="73"/>
        <v>H89R16</v>
      </c>
      <c r="AF190" s="15"/>
      <c r="AG190" s="15"/>
      <c r="AH190" s="15"/>
      <c r="AI190" s="15"/>
      <c r="AJ190" s="15"/>
      <c r="AK190" s="15"/>
      <c r="AL190" s="15"/>
      <c r="AM190" s="15"/>
      <c r="AN190" s="15"/>
      <c r="AO190" s="15"/>
    </row>
    <row r="191" spans="1:41" s="2" customFormat="1" ht="249.95" customHeight="1" x14ac:dyDescent="0.2">
      <c r="A191" s="49">
        <v>170</v>
      </c>
      <c r="B191" s="22">
        <v>190</v>
      </c>
      <c r="C191" s="18" t="s">
        <v>2546</v>
      </c>
      <c r="D191" s="25">
        <v>1301001</v>
      </c>
      <c r="E191" s="68" t="s">
        <v>2536</v>
      </c>
      <c r="F191" s="69" t="s">
        <v>687</v>
      </c>
      <c r="G191" s="69" t="s">
        <v>983</v>
      </c>
      <c r="H191" s="69" t="s">
        <v>984</v>
      </c>
      <c r="I191" s="47" t="s">
        <v>985</v>
      </c>
      <c r="J191" s="23">
        <v>6</v>
      </c>
      <c r="K191" s="39">
        <v>43040</v>
      </c>
      <c r="L191" s="39">
        <v>43403</v>
      </c>
      <c r="M191" s="46">
        <f t="shared" si="85"/>
        <v>51.857142857142854</v>
      </c>
      <c r="N191" s="22" t="s">
        <v>974</v>
      </c>
      <c r="O191" s="78">
        <v>0</v>
      </c>
      <c r="P191" s="22"/>
      <c r="Q191" s="41">
        <f t="shared" si="81"/>
        <v>0</v>
      </c>
      <c r="R191" s="42">
        <f t="shared" si="82"/>
        <v>0</v>
      </c>
      <c r="S191" s="42">
        <f t="shared" si="83"/>
        <v>0</v>
      </c>
      <c r="T191" s="42">
        <f t="shared" si="84"/>
        <v>0</v>
      </c>
      <c r="U191" s="23" t="str">
        <f t="shared" si="78"/>
        <v>NO</v>
      </c>
      <c r="V191" s="85" t="str">
        <f t="shared" si="79"/>
        <v>PRÓXIMO A VENCER</v>
      </c>
      <c r="W191" s="85" t="str">
        <f t="shared" si="71"/>
        <v>PRÓXIMO A VENCER</v>
      </c>
      <c r="X191" s="86" t="s">
        <v>719</v>
      </c>
      <c r="Y191" s="87" t="s">
        <v>809</v>
      </c>
      <c r="Z191" s="86">
        <f t="shared" si="72"/>
        <v>1</v>
      </c>
      <c r="AA191" s="86" t="str">
        <f t="shared" si="77"/>
        <v>H90R16 - 1</v>
      </c>
      <c r="AB191" s="135">
        <f t="shared" si="74"/>
        <v>2</v>
      </c>
      <c r="AC191" s="135">
        <f t="shared" si="75"/>
        <v>2</v>
      </c>
      <c r="AD191" s="135" t="str">
        <f t="shared" si="76"/>
        <v>H90R16.</v>
      </c>
      <c r="AE191" s="135" t="str">
        <f t="shared" si="73"/>
        <v>H90R16</v>
      </c>
      <c r="AF191" s="15"/>
      <c r="AG191" s="15"/>
      <c r="AH191" s="15"/>
      <c r="AI191" s="15"/>
      <c r="AJ191" s="15"/>
      <c r="AK191" s="15"/>
      <c r="AL191" s="15"/>
      <c r="AM191" s="15"/>
      <c r="AN191" s="15"/>
      <c r="AO191" s="15"/>
    </row>
    <row r="192" spans="1:41" s="2" customFormat="1" ht="249.95" customHeight="1" x14ac:dyDescent="0.2">
      <c r="A192" s="49">
        <v>171</v>
      </c>
      <c r="B192" s="22">
        <v>191</v>
      </c>
      <c r="C192" s="18" t="s">
        <v>2546</v>
      </c>
      <c r="D192" s="25">
        <v>1301001</v>
      </c>
      <c r="E192" s="68" t="s">
        <v>2537</v>
      </c>
      <c r="F192" s="69" t="s">
        <v>688</v>
      </c>
      <c r="G192" s="69" t="s">
        <v>983</v>
      </c>
      <c r="H192" s="69" t="s">
        <v>984</v>
      </c>
      <c r="I192" s="47" t="s">
        <v>985</v>
      </c>
      <c r="J192" s="23">
        <v>6</v>
      </c>
      <c r="K192" s="39">
        <v>43040</v>
      </c>
      <c r="L192" s="39">
        <v>43403</v>
      </c>
      <c r="M192" s="46">
        <f t="shared" si="85"/>
        <v>51.857142857142854</v>
      </c>
      <c r="N192" s="22" t="s">
        <v>974</v>
      </c>
      <c r="O192" s="78">
        <v>0</v>
      </c>
      <c r="P192" s="22"/>
      <c r="Q192" s="41">
        <f t="shared" si="81"/>
        <v>0</v>
      </c>
      <c r="R192" s="42">
        <f t="shared" si="82"/>
        <v>0</v>
      </c>
      <c r="S192" s="42">
        <f t="shared" si="83"/>
        <v>0</v>
      </c>
      <c r="T192" s="42">
        <f t="shared" si="84"/>
        <v>0</v>
      </c>
      <c r="U192" s="23" t="str">
        <f t="shared" si="78"/>
        <v>NO</v>
      </c>
      <c r="V192" s="85" t="str">
        <f t="shared" si="79"/>
        <v>PRÓXIMO A VENCER</v>
      </c>
      <c r="W192" s="85" t="str">
        <f t="shared" si="71"/>
        <v>PRÓXIMO A VENCER</v>
      </c>
      <c r="X192" s="86" t="s">
        <v>719</v>
      </c>
      <c r="Y192" s="87" t="s">
        <v>810</v>
      </c>
      <c r="Z192" s="86">
        <f t="shared" si="72"/>
        <v>1</v>
      </c>
      <c r="AA192" s="86" t="str">
        <f t="shared" si="77"/>
        <v>H91R16 - 1</v>
      </c>
      <c r="AB192" s="135">
        <f t="shared" si="74"/>
        <v>2</v>
      </c>
      <c r="AC192" s="135">
        <f t="shared" si="75"/>
        <v>2</v>
      </c>
      <c r="AD192" s="135" t="str">
        <f t="shared" si="76"/>
        <v>H91R16.</v>
      </c>
      <c r="AE192" s="135" t="str">
        <f t="shared" si="73"/>
        <v>H91R16</v>
      </c>
      <c r="AF192" s="15"/>
      <c r="AG192" s="15"/>
      <c r="AH192" s="15"/>
      <c r="AI192" s="15"/>
      <c r="AJ192" s="15"/>
      <c r="AK192" s="15"/>
      <c r="AL192" s="15"/>
      <c r="AM192" s="15"/>
      <c r="AN192" s="15"/>
      <c r="AO192" s="15"/>
    </row>
    <row r="193" spans="1:41" s="2" customFormat="1" ht="249.95" customHeight="1" x14ac:dyDescent="0.2">
      <c r="A193" s="49">
        <v>172</v>
      </c>
      <c r="B193" s="22">
        <v>192</v>
      </c>
      <c r="C193" s="18" t="s">
        <v>2553</v>
      </c>
      <c r="D193" s="25">
        <v>1801002</v>
      </c>
      <c r="E193" s="68" t="s">
        <v>1117</v>
      </c>
      <c r="F193" s="69" t="s">
        <v>689</v>
      </c>
      <c r="G193" s="69" t="s">
        <v>1110</v>
      </c>
      <c r="H193" s="69" t="s">
        <v>1111</v>
      </c>
      <c r="I193" s="47" t="s">
        <v>8</v>
      </c>
      <c r="J193" s="23">
        <v>1</v>
      </c>
      <c r="K193" s="39">
        <v>43040</v>
      </c>
      <c r="L193" s="39">
        <v>43281</v>
      </c>
      <c r="M193" s="46">
        <f t="shared" si="85"/>
        <v>34.428571428571431</v>
      </c>
      <c r="N193" s="22" t="s">
        <v>1112</v>
      </c>
      <c r="O193" s="78">
        <v>1</v>
      </c>
      <c r="P193" s="22"/>
      <c r="Q193" s="41">
        <f t="shared" si="81"/>
        <v>100</v>
      </c>
      <c r="R193" s="42">
        <f t="shared" si="82"/>
        <v>34.428571428571431</v>
      </c>
      <c r="S193" s="42">
        <f t="shared" si="83"/>
        <v>34.428571428571431</v>
      </c>
      <c r="T193" s="42">
        <f t="shared" si="84"/>
        <v>34.428571428571431</v>
      </c>
      <c r="U193" s="23" t="str">
        <f t="shared" si="78"/>
        <v>SI</v>
      </c>
      <c r="V193" s="85" t="str">
        <f t="shared" si="79"/>
        <v>CUMPLIDO</v>
      </c>
      <c r="W193" s="85" t="str">
        <f t="shared" si="71"/>
        <v>CUMPLIDO</v>
      </c>
      <c r="X193" s="86" t="s">
        <v>719</v>
      </c>
      <c r="Y193" s="87" t="s">
        <v>811</v>
      </c>
      <c r="Z193" s="86">
        <f t="shared" si="72"/>
        <v>1</v>
      </c>
      <c r="AA193" s="86" t="str">
        <f t="shared" si="77"/>
        <v>H92R16 - 1</v>
      </c>
      <c r="AB193" s="135">
        <f t="shared" si="74"/>
        <v>5</v>
      </c>
      <c r="AC193" s="135">
        <f t="shared" si="75"/>
        <v>5</v>
      </c>
      <c r="AD193" s="135" t="str">
        <f t="shared" si="76"/>
        <v>H92R16.</v>
      </c>
      <c r="AE193" s="135" t="str">
        <f t="shared" si="73"/>
        <v>H92R16</v>
      </c>
      <c r="AF193" s="15"/>
      <c r="AG193" s="15"/>
      <c r="AH193" s="15"/>
      <c r="AI193" s="15"/>
      <c r="AJ193" s="15"/>
      <c r="AK193" s="15"/>
      <c r="AL193" s="15"/>
      <c r="AM193" s="15"/>
      <c r="AN193" s="15"/>
      <c r="AO193" s="15"/>
    </row>
    <row r="194" spans="1:41" s="2" customFormat="1" ht="249.95" customHeight="1" x14ac:dyDescent="0.2">
      <c r="A194" s="49">
        <v>173</v>
      </c>
      <c r="B194" s="22">
        <v>193</v>
      </c>
      <c r="C194" s="18" t="s">
        <v>2553</v>
      </c>
      <c r="D194" s="25">
        <v>1801002</v>
      </c>
      <c r="E194" s="68" t="s">
        <v>1118</v>
      </c>
      <c r="F194" s="69" t="s">
        <v>690</v>
      </c>
      <c r="G194" s="69" t="s">
        <v>1113</v>
      </c>
      <c r="H194" s="69" t="s">
        <v>1114</v>
      </c>
      <c r="I194" s="47" t="s">
        <v>61</v>
      </c>
      <c r="J194" s="23">
        <v>4</v>
      </c>
      <c r="K194" s="39">
        <v>43040</v>
      </c>
      <c r="L194" s="39">
        <v>43403</v>
      </c>
      <c r="M194" s="46">
        <f t="shared" si="85"/>
        <v>51.857142857142854</v>
      </c>
      <c r="N194" s="22" t="s">
        <v>1112</v>
      </c>
      <c r="O194" s="78">
        <v>0</v>
      </c>
      <c r="P194" s="22"/>
      <c r="Q194" s="41">
        <f t="shared" si="81"/>
        <v>0</v>
      </c>
      <c r="R194" s="42">
        <f t="shared" si="82"/>
        <v>0</v>
      </c>
      <c r="S194" s="42">
        <f t="shared" si="83"/>
        <v>0</v>
      </c>
      <c r="T194" s="42">
        <f t="shared" si="84"/>
        <v>0</v>
      </c>
      <c r="U194" s="23" t="str">
        <f t="shared" si="78"/>
        <v>NO</v>
      </c>
      <c r="V194" s="85" t="str">
        <f t="shared" si="79"/>
        <v>PRÓXIMO A VENCER</v>
      </c>
      <c r="W194" s="85" t="str">
        <f t="shared" si="71"/>
        <v>PRÓXIMO A VENCER</v>
      </c>
      <c r="X194" s="86" t="s">
        <v>719</v>
      </c>
      <c r="Y194" s="87" t="s">
        <v>812</v>
      </c>
      <c r="Z194" s="86">
        <f t="shared" si="72"/>
        <v>1</v>
      </c>
      <c r="AA194" s="86" t="str">
        <f t="shared" si="77"/>
        <v>H93R16 - 1</v>
      </c>
      <c r="AB194" s="135">
        <f t="shared" si="74"/>
        <v>2</v>
      </c>
      <c r="AC194" s="135">
        <f t="shared" si="75"/>
        <v>2</v>
      </c>
      <c r="AD194" s="135" t="str">
        <f t="shared" si="76"/>
        <v>H93R16.</v>
      </c>
      <c r="AE194" s="135" t="str">
        <f t="shared" si="73"/>
        <v>H93R16</v>
      </c>
      <c r="AF194" s="15"/>
      <c r="AG194" s="15"/>
      <c r="AH194" s="15"/>
      <c r="AI194" s="15"/>
      <c r="AJ194" s="15"/>
      <c r="AK194" s="15"/>
      <c r="AL194" s="15"/>
      <c r="AM194" s="15"/>
      <c r="AN194" s="15"/>
      <c r="AO194" s="15"/>
    </row>
    <row r="195" spans="1:41" s="2" customFormat="1" ht="249.95" customHeight="1" x14ac:dyDescent="0.2">
      <c r="A195" s="49">
        <v>174</v>
      </c>
      <c r="B195" s="22">
        <v>194</v>
      </c>
      <c r="C195" s="18" t="s">
        <v>2546</v>
      </c>
      <c r="D195" s="25">
        <v>1801004</v>
      </c>
      <c r="E195" s="68" t="s">
        <v>1119</v>
      </c>
      <c r="F195" s="69" t="s">
        <v>691</v>
      </c>
      <c r="G195" s="69" t="s">
        <v>1115</v>
      </c>
      <c r="H195" s="69" t="s">
        <v>1116</v>
      </c>
      <c r="I195" s="47" t="s">
        <v>61</v>
      </c>
      <c r="J195" s="23">
        <v>4</v>
      </c>
      <c r="K195" s="39">
        <v>43040</v>
      </c>
      <c r="L195" s="39">
        <v>43403</v>
      </c>
      <c r="M195" s="46">
        <f t="shared" si="85"/>
        <v>51.857142857142854</v>
      </c>
      <c r="N195" s="22" t="s">
        <v>1112</v>
      </c>
      <c r="O195" s="78">
        <v>3.899</v>
      </c>
      <c r="P195" s="22"/>
      <c r="Q195" s="41">
        <f t="shared" si="81"/>
        <v>97.474999999999994</v>
      </c>
      <c r="R195" s="42">
        <f t="shared" si="82"/>
        <v>50.547749999999994</v>
      </c>
      <c r="S195" s="42">
        <f t="shared" si="83"/>
        <v>0</v>
      </c>
      <c r="T195" s="42">
        <f t="shared" si="84"/>
        <v>0</v>
      </c>
      <c r="U195" s="23" t="str">
        <f t="shared" si="78"/>
        <v>NO</v>
      </c>
      <c r="V195" s="85" t="str">
        <f t="shared" si="79"/>
        <v>PRÓXIMO A VENCER</v>
      </c>
      <c r="W195" s="85" t="str">
        <f t="shared" si="71"/>
        <v>PRÓXIMO A VENCER</v>
      </c>
      <c r="X195" s="86" t="s">
        <v>719</v>
      </c>
      <c r="Y195" s="87" t="s">
        <v>813</v>
      </c>
      <c r="Z195" s="86">
        <f t="shared" si="72"/>
        <v>1</v>
      </c>
      <c r="AA195" s="86" t="str">
        <f t="shared" si="77"/>
        <v>H94R16 - 1</v>
      </c>
      <c r="AB195" s="135">
        <f t="shared" si="74"/>
        <v>2</v>
      </c>
      <c r="AC195" s="135">
        <f t="shared" si="75"/>
        <v>2</v>
      </c>
      <c r="AD195" s="135" t="str">
        <f t="shared" si="76"/>
        <v>H94R16.</v>
      </c>
      <c r="AE195" s="135" t="str">
        <f t="shared" si="73"/>
        <v>H94R16</v>
      </c>
      <c r="AF195" s="15"/>
      <c r="AG195" s="15"/>
      <c r="AH195" s="15"/>
      <c r="AI195" s="15"/>
      <c r="AJ195" s="15"/>
      <c r="AK195" s="15"/>
      <c r="AL195" s="15"/>
      <c r="AM195" s="15"/>
      <c r="AN195" s="15"/>
      <c r="AO195" s="15"/>
    </row>
    <row r="196" spans="1:41" s="2" customFormat="1" ht="330" customHeight="1" x14ac:dyDescent="0.2">
      <c r="A196" s="49">
        <v>175</v>
      </c>
      <c r="B196" s="22">
        <v>195</v>
      </c>
      <c r="C196" s="18" t="s">
        <v>2546</v>
      </c>
      <c r="D196" s="25">
        <v>1301001</v>
      </c>
      <c r="E196" s="68" t="s">
        <v>1943</v>
      </c>
      <c r="F196" s="69" t="s">
        <v>692</v>
      </c>
      <c r="G196" s="69" t="s">
        <v>986</v>
      </c>
      <c r="H196" s="69" t="s">
        <v>987</v>
      </c>
      <c r="I196" s="47" t="s">
        <v>27</v>
      </c>
      <c r="J196" s="23">
        <v>4</v>
      </c>
      <c r="K196" s="39">
        <v>43040</v>
      </c>
      <c r="L196" s="39">
        <v>43403</v>
      </c>
      <c r="M196" s="46">
        <f t="shared" si="85"/>
        <v>51.857142857142854</v>
      </c>
      <c r="N196" s="22" t="s">
        <v>974</v>
      </c>
      <c r="O196" s="78">
        <v>0</v>
      </c>
      <c r="P196" s="22"/>
      <c r="Q196" s="41">
        <f t="shared" si="81"/>
        <v>0</v>
      </c>
      <c r="R196" s="42">
        <f t="shared" si="82"/>
        <v>0</v>
      </c>
      <c r="S196" s="42">
        <f t="shared" si="83"/>
        <v>0</v>
      </c>
      <c r="T196" s="42">
        <f t="shared" si="84"/>
        <v>0</v>
      </c>
      <c r="U196" s="23" t="str">
        <f t="shared" si="78"/>
        <v>NO</v>
      </c>
      <c r="V196" s="85" t="str">
        <f t="shared" si="79"/>
        <v>PRÓXIMO A VENCER</v>
      </c>
      <c r="W196" s="85" t="str">
        <f t="shared" si="71"/>
        <v>PRÓXIMO A VENCER</v>
      </c>
      <c r="X196" s="86" t="s">
        <v>719</v>
      </c>
      <c r="Y196" s="87" t="s">
        <v>814</v>
      </c>
      <c r="Z196" s="86">
        <f t="shared" si="72"/>
        <v>1</v>
      </c>
      <c r="AA196" s="86" t="str">
        <f t="shared" si="77"/>
        <v>H95R16 - 1</v>
      </c>
      <c r="AB196" s="135">
        <f t="shared" si="74"/>
        <v>2</v>
      </c>
      <c r="AC196" s="135">
        <f t="shared" si="75"/>
        <v>2</v>
      </c>
      <c r="AD196" s="135" t="str">
        <f t="shared" si="76"/>
        <v>H95R16.</v>
      </c>
      <c r="AE196" s="135" t="str">
        <f t="shared" si="73"/>
        <v>H95R16</v>
      </c>
      <c r="AF196" s="15"/>
      <c r="AG196" s="15"/>
      <c r="AH196" s="15"/>
      <c r="AI196" s="15"/>
      <c r="AJ196" s="15"/>
      <c r="AK196" s="15"/>
      <c r="AL196" s="15"/>
      <c r="AM196" s="15"/>
      <c r="AN196" s="15"/>
      <c r="AO196" s="15"/>
    </row>
    <row r="197" spans="1:41" s="2" customFormat="1" ht="178.5" customHeight="1" x14ac:dyDescent="0.2">
      <c r="A197" s="47">
        <v>176</v>
      </c>
      <c r="B197" s="22">
        <v>196</v>
      </c>
      <c r="C197" s="67" t="s">
        <v>2553</v>
      </c>
      <c r="D197" s="19">
        <v>1801002</v>
      </c>
      <c r="E197" s="68" t="s">
        <v>1934</v>
      </c>
      <c r="F197" s="69" t="s">
        <v>1935</v>
      </c>
      <c r="G197" s="69" t="s">
        <v>2007</v>
      </c>
      <c r="H197" s="69" t="s">
        <v>2696</v>
      </c>
      <c r="I197" s="47" t="s">
        <v>1938</v>
      </c>
      <c r="J197" s="23">
        <v>4</v>
      </c>
      <c r="K197" s="39">
        <v>43040</v>
      </c>
      <c r="L197" s="39">
        <v>43342</v>
      </c>
      <c r="M197" s="46">
        <f t="shared" si="85"/>
        <v>43.142857142857146</v>
      </c>
      <c r="N197" s="23" t="s">
        <v>1112</v>
      </c>
      <c r="O197" s="78">
        <v>1.6</v>
      </c>
      <c r="P197" s="23"/>
      <c r="Q197" s="41">
        <f t="shared" si="81"/>
        <v>40</v>
      </c>
      <c r="R197" s="42">
        <f t="shared" si="82"/>
        <v>17.257142857142856</v>
      </c>
      <c r="S197" s="42">
        <f t="shared" si="83"/>
        <v>17.257142857142856</v>
      </c>
      <c r="T197" s="42">
        <f t="shared" si="84"/>
        <v>43.142857142857146</v>
      </c>
      <c r="U197" s="23" t="str">
        <f t="shared" si="78"/>
        <v>NO</v>
      </c>
      <c r="V197" s="85" t="str">
        <f t="shared" si="79"/>
        <v>VENCIDO</v>
      </c>
      <c r="W197" s="85" t="str">
        <f t="shared" si="71"/>
        <v>VENCIDO</v>
      </c>
      <c r="X197" s="86" t="s">
        <v>719</v>
      </c>
      <c r="Y197" s="87" t="s">
        <v>815</v>
      </c>
      <c r="Z197" s="86">
        <f t="shared" si="72"/>
        <v>1</v>
      </c>
      <c r="AA197" s="86" t="str">
        <f t="shared" si="77"/>
        <v>H96R16 - 1</v>
      </c>
      <c r="AB197" s="135">
        <f t="shared" si="74"/>
        <v>1</v>
      </c>
      <c r="AC197" s="135">
        <f t="shared" si="75"/>
        <v>1</v>
      </c>
      <c r="AD197" s="135" t="str">
        <f t="shared" si="76"/>
        <v>H96R16.</v>
      </c>
      <c r="AE197" s="135" t="str">
        <f t="shared" si="73"/>
        <v>H96R16</v>
      </c>
    </row>
    <row r="198" spans="1:41" s="2" customFormat="1" ht="249.95" customHeight="1" x14ac:dyDescent="0.2">
      <c r="A198" s="49">
        <v>177</v>
      </c>
      <c r="B198" s="22">
        <v>197</v>
      </c>
      <c r="C198" s="18" t="s">
        <v>2553</v>
      </c>
      <c r="D198" s="25">
        <v>1801003</v>
      </c>
      <c r="E198" s="68" t="s">
        <v>1054</v>
      </c>
      <c r="F198" s="69" t="s">
        <v>693</v>
      </c>
      <c r="G198" s="69" t="s">
        <v>1121</v>
      </c>
      <c r="H198" s="69" t="s">
        <v>1122</v>
      </c>
      <c r="I198" s="47" t="s">
        <v>61</v>
      </c>
      <c r="J198" s="23">
        <v>4</v>
      </c>
      <c r="K198" s="39">
        <v>43040</v>
      </c>
      <c r="L198" s="39">
        <v>43403</v>
      </c>
      <c r="M198" s="46">
        <f t="shared" si="85"/>
        <v>51.857142857142854</v>
      </c>
      <c r="N198" s="22" t="s">
        <v>1053</v>
      </c>
      <c r="O198" s="78">
        <v>1</v>
      </c>
      <c r="P198" s="22"/>
      <c r="Q198" s="41">
        <f t="shared" si="81"/>
        <v>25</v>
      </c>
      <c r="R198" s="42">
        <f t="shared" si="82"/>
        <v>12.964285714285714</v>
      </c>
      <c r="S198" s="42">
        <f t="shared" si="83"/>
        <v>0</v>
      </c>
      <c r="T198" s="42">
        <f t="shared" si="84"/>
        <v>0</v>
      </c>
      <c r="U198" s="23" t="str">
        <f t="shared" si="78"/>
        <v>NO</v>
      </c>
      <c r="V198" s="85" t="str">
        <f t="shared" si="79"/>
        <v>PRÓXIMO A VENCER</v>
      </c>
      <c r="W198" s="85" t="str">
        <f t="shared" si="71"/>
        <v>PRÓXIMO A VENCER</v>
      </c>
      <c r="X198" s="86" t="s">
        <v>719</v>
      </c>
      <c r="Y198" s="87" t="s">
        <v>816</v>
      </c>
      <c r="Z198" s="86">
        <f t="shared" si="72"/>
        <v>1</v>
      </c>
      <c r="AA198" s="86" t="str">
        <f t="shared" si="77"/>
        <v>H97R16 - 1</v>
      </c>
      <c r="AB198" s="135">
        <f t="shared" si="74"/>
        <v>2</v>
      </c>
      <c r="AC198" s="135">
        <f t="shared" si="75"/>
        <v>2</v>
      </c>
      <c r="AD198" s="135" t="str">
        <f t="shared" si="76"/>
        <v>H97R16.</v>
      </c>
      <c r="AE198" s="135" t="str">
        <f t="shared" si="73"/>
        <v>H97R16</v>
      </c>
      <c r="AF198" s="15"/>
      <c r="AG198" s="15"/>
      <c r="AH198" s="15"/>
      <c r="AI198" s="15"/>
      <c r="AJ198" s="15"/>
      <c r="AK198" s="15"/>
      <c r="AL198" s="15"/>
      <c r="AM198" s="15"/>
      <c r="AN198" s="15"/>
      <c r="AO198" s="15"/>
    </row>
    <row r="199" spans="1:41" s="2" customFormat="1" ht="127.5" customHeight="1" x14ac:dyDescent="0.2">
      <c r="A199" s="47">
        <v>178</v>
      </c>
      <c r="B199" s="22">
        <v>198</v>
      </c>
      <c r="C199" s="18" t="s">
        <v>2546</v>
      </c>
      <c r="D199" s="25">
        <v>1801003</v>
      </c>
      <c r="E199" s="68" t="s">
        <v>2219</v>
      </c>
      <c r="F199" s="69" t="s">
        <v>1422</v>
      </c>
      <c r="G199" s="69" t="s">
        <v>1421</v>
      </c>
      <c r="H199" s="69" t="s">
        <v>1120</v>
      </c>
      <c r="I199" s="47" t="s">
        <v>8</v>
      </c>
      <c r="J199" s="23">
        <v>1</v>
      </c>
      <c r="K199" s="39">
        <v>43040</v>
      </c>
      <c r="L199" s="39">
        <v>43099</v>
      </c>
      <c r="M199" s="46">
        <f t="shared" si="85"/>
        <v>8.4285714285714288</v>
      </c>
      <c r="N199" s="22" t="s">
        <v>1112</v>
      </c>
      <c r="O199" s="78">
        <v>1</v>
      </c>
      <c r="P199" s="22"/>
      <c r="Q199" s="41">
        <f t="shared" si="81"/>
        <v>100</v>
      </c>
      <c r="R199" s="42">
        <f t="shared" si="82"/>
        <v>8.4285714285714288</v>
      </c>
      <c r="S199" s="42">
        <f t="shared" si="83"/>
        <v>8.4285714285714288</v>
      </c>
      <c r="T199" s="42">
        <f t="shared" si="84"/>
        <v>8.4285714285714288</v>
      </c>
      <c r="U199" s="23" t="str">
        <f t="shared" si="78"/>
        <v>SI</v>
      </c>
      <c r="V199" s="85" t="str">
        <f t="shared" si="79"/>
        <v>CUMPLIDO</v>
      </c>
      <c r="W199" s="85" t="str">
        <f t="shared" si="71"/>
        <v>CUMPLIDO</v>
      </c>
      <c r="X199" s="86" t="s">
        <v>719</v>
      </c>
      <c r="Y199" s="87" t="s">
        <v>817</v>
      </c>
      <c r="Z199" s="86">
        <f t="shared" si="72"/>
        <v>1</v>
      </c>
      <c r="AA199" s="86" t="str">
        <f t="shared" si="77"/>
        <v>H98R16 - 1</v>
      </c>
      <c r="AB199" s="135">
        <f t="shared" si="74"/>
        <v>5</v>
      </c>
      <c r="AC199" s="135">
        <f t="shared" si="75"/>
        <v>5</v>
      </c>
      <c r="AD199" s="135" t="str">
        <f t="shared" si="76"/>
        <v>H98R16.</v>
      </c>
      <c r="AE199" s="135" t="str">
        <f t="shared" si="73"/>
        <v>H98R16</v>
      </c>
      <c r="AF199" s="15"/>
      <c r="AG199" s="15"/>
      <c r="AH199" s="15"/>
      <c r="AI199" s="15"/>
      <c r="AJ199" s="15"/>
      <c r="AK199" s="15"/>
      <c r="AL199" s="15"/>
      <c r="AM199" s="15"/>
      <c r="AN199" s="15"/>
      <c r="AO199" s="15"/>
    </row>
    <row r="200" spans="1:41" s="2" customFormat="1" ht="156" customHeight="1" x14ac:dyDescent="0.2">
      <c r="A200" s="49"/>
      <c r="B200" s="22">
        <v>199</v>
      </c>
      <c r="C200" s="18" t="s">
        <v>2546</v>
      </c>
      <c r="D200" s="25">
        <v>1801003</v>
      </c>
      <c r="E200" s="68" t="s">
        <v>2220</v>
      </c>
      <c r="F200" s="69" t="s">
        <v>1422</v>
      </c>
      <c r="G200" s="69" t="s">
        <v>1426</v>
      </c>
      <c r="H200" s="69" t="s">
        <v>1427</v>
      </c>
      <c r="I200" s="47" t="s">
        <v>1124</v>
      </c>
      <c r="J200" s="23">
        <v>1</v>
      </c>
      <c r="K200" s="39">
        <v>43040</v>
      </c>
      <c r="L200" s="39">
        <v>43099</v>
      </c>
      <c r="M200" s="46">
        <f t="shared" si="85"/>
        <v>8.4285714285714288</v>
      </c>
      <c r="N200" s="22" t="s">
        <v>1412</v>
      </c>
      <c r="O200" s="78">
        <v>1</v>
      </c>
      <c r="P200" s="22"/>
      <c r="Q200" s="41">
        <f t="shared" si="81"/>
        <v>100</v>
      </c>
      <c r="R200" s="42">
        <f t="shared" si="82"/>
        <v>8.4285714285714288</v>
      </c>
      <c r="S200" s="42">
        <f t="shared" si="83"/>
        <v>8.4285714285714288</v>
      </c>
      <c r="T200" s="42">
        <f t="shared" si="84"/>
        <v>8.4285714285714288</v>
      </c>
      <c r="U200" s="23" t="str">
        <f t="shared" si="78"/>
        <v>NO</v>
      </c>
      <c r="V200" s="85" t="str">
        <f t="shared" si="79"/>
        <v>CUMPLIDO</v>
      </c>
      <c r="W200" s="85" t="str">
        <f t="shared" si="71"/>
        <v/>
      </c>
      <c r="X200" s="86" t="s">
        <v>719</v>
      </c>
      <c r="Y200" s="87" t="s">
        <v>817</v>
      </c>
      <c r="Z200" s="86">
        <f t="shared" si="72"/>
        <v>2</v>
      </c>
      <c r="AA200" s="86" t="str">
        <f t="shared" si="77"/>
        <v>H98R16 - 2</v>
      </c>
      <c r="AB200" s="135">
        <f t="shared" si="74"/>
        <v>5</v>
      </c>
      <c r="AC200" s="135">
        <f t="shared" si="75"/>
        <v>5</v>
      </c>
      <c r="AD200" s="135" t="str">
        <f t="shared" si="76"/>
        <v>H98R16.</v>
      </c>
      <c r="AE200" s="135" t="str">
        <f t="shared" si="73"/>
        <v>H98R16</v>
      </c>
      <c r="AF200" s="15"/>
      <c r="AG200" s="15"/>
      <c r="AH200" s="15"/>
      <c r="AI200" s="15"/>
      <c r="AJ200" s="15"/>
      <c r="AK200" s="15"/>
      <c r="AL200" s="15"/>
      <c r="AM200" s="15"/>
      <c r="AN200" s="15"/>
      <c r="AO200" s="15"/>
    </row>
    <row r="201" spans="1:41" s="2" customFormat="1" ht="153.75" customHeight="1" x14ac:dyDescent="0.2">
      <c r="A201" s="47">
        <v>179</v>
      </c>
      <c r="B201" s="22">
        <v>200</v>
      </c>
      <c r="C201" s="18" t="s">
        <v>2546</v>
      </c>
      <c r="D201" s="25">
        <v>1801002</v>
      </c>
      <c r="E201" s="68" t="s">
        <v>1428</v>
      </c>
      <c r="F201" s="69" t="s">
        <v>1126</v>
      </c>
      <c r="G201" s="69" t="s">
        <v>1430</v>
      </c>
      <c r="H201" s="69" t="s">
        <v>1431</v>
      </c>
      <c r="I201" s="47" t="s">
        <v>1124</v>
      </c>
      <c r="J201" s="23">
        <v>1</v>
      </c>
      <c r="K201" s="39">
        <v>43040</v>
      </c>
      <c r="L201" s="39">
        <v>43250</v>
      </c>
      <c r="M201" s="46">
        <f t="shared" si="85"/>
        <v>30</v>
      </c>
      <c r="N201" s="22" t="s">
        <v>1429</v>
      </c>
      <c r="O201" s="78">
        <v>1</v>
      </c>
      <c r="P201" s="22"/>
      <c r="Q201" s="41">
        <f t="shared" si="81"/>
        <v>100</v>
      </c>
      <c r="R201" s="42">
        <f t="shared" si="82"/>
        <v>30</v>
      </c>
      <c r="S201" s="42">
        <f t="shared" si="83"/>
        <v>30</v>
      </c>
      <c r="T201" s="42">
        <f t="shared" si="84"/>
        <v>30</v>
      </c>
      <c r="U201" s="23" t="str">
        <f t="shared" si="78"/>
        <v>SI</v>
      </c>
      <c r="V201" s="85" t="str">
        <f t="shared" si="79"/>
        <v>CUMPLIDO</v>
      </c>
      <c r="W201" s="85" t="str">
        <f t="shared" si="71"/>
        <v>CUMPLIDO</v>
      </c>
      <c r="X201" s="86" t="s">
        <v>719</v>
      </c>
      <c r="Y201" s="89" t="s">
        <v>818</v>
      </c>
      <c r="Z201" s="86">
        <f t="shared" si="72"/>
        <v>1</v>
      </c>
      <c r="AA201" s="86" t="str">
        <f t="shared" si="77"/>
        <v>H99R16 - 1</v>
      </c>
      <c r="AB201" s="135">
        <f t="shared" si="74"/>
        <v>5</v>
      </c>
      <c r="AC201" s="135">
        <f t="shared" si="75"/>
        <v>5</v>
      </c>
      <c r="AD201" s="135" t="str">
        <f t="shared" si="76"/>
        <v>H99R16.</v>
      </c>
      <c r="AE201" s="135" t="str">
        <f t="shared" si="73"/>
        <v>H99R16</v>
      </c>
      <c r="AF201" s="15"/>
      <c r="AG201" s="15"/>
      <c r="AH201" s="15"/>
      <c r="AI201" s="15"/>
      <c r="AJ201" s="15"/>
      <c r="AK201" s="15"/>
      <c r="AL201" s="15"/>
      <c r="AM201" s="15"/>
      <c r="AN201" s="15"/>
      <c r="AO201" s="15"/>
    </row>
    <row r="202" spans="1:41" s="2" customFormat="1" ht="249.95" customHeight="1" x14ac:dyDescent="0.2">
      <c r="A202" s="49">
        <v>180</v>
      </c>
      <c r="B202" s="22">
        <v>201</v>
      </c>
      <c r="C202" s="18" t="s">
        <v>2546</v>
      </c>
      <c r="D202" s="25">
        <v>1801002</v>
      </c>
      <c r="E202" s="68" t="s">
        <v>694</v>
      </c>
      <c r="F202" s="69" t="s">
        <v>695</v>
      </c>
      <c r="G202" s="69" t="s">
        <v>1127</v>
      </c>
      <c r="H202" s="69" t="s">
        <v>1125</v>
      </c>
      <c r="I202" s="47" t="s">
        <v>1124</v>
      </c>
      <c r="J202" s="23">
        <v>1</v>
      </c>
      <c r="K202" s="39">
        <v>43040</v>
      </c>
      <c r="L202" s="39">
        <v>43311</v>
      </c>
      <c r="M202" s="46">
        <f t="shared" si="85"/>
        <v>38.714285714285715</v>
      </c>
      <c r="N202" s="75" t="s">
        <v>1112</v>
      </c>
      <c r="O202" s="78">
        <v>1</v>
      </c>
      <c r="P202" s="22"/>
      <c r="Q202" s="41">
        <f t="shared" si="81"/>
        <v>100</v>
      </c>
      <c r="R202" s="42">
        <f t="shared" si="82"/>
        <v>38.714285714285715</v>
      </c>
      <c r="S202" s="42">
        <f t="shared" si="83"/>
        <v>38.714285714285715</v>
      </c>
      <c r="T202" s="42">
        <f t="shared" si="84"/>
        <v>38.714285714285715</v>
      </c>
      <c r="U202" s="23" t="str">
        <f t="shared" si="78"/>
        <v>SI</v>
      </c>
      <c r="V202" s="85" t="str">
        <f t="shared" si="79"/>
        <v>CUMPLIDO</v>
      </c>
      <c r="W202" s="85" t="str">
        <f t="shared" si="71"/>
        <v>CUMPLIDO</v>
      </c>
      <c r="X202" s="86" t="s">
        <v>719</v>
      </c>
      <c r="Y202" s="87" t="s">
        <v>819</v>
      </c>
      <c r="Z202" s="86">
        <f t="shared" si="72"/>
        <v>1</v>
      </c>
      <c r="AA202" s="86" t="str">
        <f t="shared" si="77"/>
        <v>H100R16 - 1</v>
      </c>
      <c r="AB202" s="135">
        <f t="shared" si="74"/>
        <v>5</v>
      </c>
      <c r="AC202" s="135">
        <f t="shared" si="75"/>
        <v>5</v>
      </c>
      <c r="AD202" s="135" t="str">
        <f t="shared" si="76"/>
        <v>H100R16.</v>
      </c>
      <c r="AE202" s="135" t="str">
        <f t="shared" si="73"/>
        <v>H100R16</v>
      </c>
      <c r="AF202" s="15"/>
      <c r="AG202" s="15"/>
      <c r="AH202" s="15"/>
      <c r="AI202" s="15"/>
      <c r="AJ202" s="15"/>
      <c r="AK202" s="15"/>
      <c r="AL202" s="15"/>
      <c r="AM202" s="15"/>
      <c r="AN202" s="15"/>
      <c r="AO202" s="15"/>
    </row>
    <row r="203" spans="1:41" s="2" customFormat="1" ht="171" customHeight="1" x14ac:dyDescent="0.2">
      <c r="A203" s="49">
        <v>181</v>
      </c>
      <c r="B203" s="22">
        <v>202</v>
      </c>
      <c r="C203" s="18" t="s">
        <v>2553</v>
      </c>
      <c r="D203" s="25">
        <v>1801003</v>
      </c>
      <c r="E203" s="68" t="s">
        <v>1276</v>
      </c>
      <c r="F203" s="69" t="s">
        <v>1283</v>
      </c>
      <c r="G203" s="69" t="s">
        <v>1751</v>
      </c>
      <c r="H203" s="69" t="s">
        <v>1128</v>
      </c>
      <c r="I203" s="47" t="s">
        <v>1058</v>
      </c>
      <c r="J203" s="23">
        <v>3</v>
      </c>
      <c r="K203" s="39">
        <v>43040</v>
      </c>
      <c r="L203" s="39">
        <v>43403</v>
      </c>
      <c r="M203" s="46">
        <f t="shared" si="85"/>
        <v>51.857142857142854</v>
      </c>
      <c r="N203" s="22" t="s">
        <v>1112</v>
      </c>
      <c r="O203" s="78">
        <v>0</v>
      </c>
      <c r="P203" s="22"/>
      <c r="Q203" s="41">
        <f t="shared" si="81"/>
        <v>0</v>
      </c>
      <c r="R203" s="42">
        <f t="shared" si="82"/>
        <v>0</v>
      </c>
      <c r="S203" s="42">
        <f t="shared" si="83"/>
        <v>0</v>
      </c>
      <c r="T203" s="42">
        <f t="shared" si="84"/>
        <v>0</v>
      </c>
      <c r="U203" s="23" t="str">
        <f t="shared" si="78"/>
        <v>NO</v>
      </c>
      <c r="V203" s="85" t="str">
        <f t="shared" si="79"/>
        <v>PRÓXIMO A VENCER</v>
      </c>
      <c r="W203" s="85" t="str">
        <f t="shared" si="71"/>
        <v>VENCIDO</v>
      </c>
      <c r="X203" s="86" t="s">
        <v>719</v>
      </c>
      <c r="Y203" s="87" t="s">
        <v>820</v>
      </c>
      <c r="Z203" s="86">
        <f t="shared" si="72"/>
        <v>1</v>
      </c>
      <c r="AA203" s="86" t="str">
        <f t="shared" si="77"/>
        <v>H101R16 - 1</v>
      </c>
      <c r="AB203" s="135">
        <f t="shared" si="74"/>
        <v>2</v>
      </c>
      <c r="AC203" s="135">
        <f t="shared" si="75"/>
        <v>1</v>
      </c>
      <c r="AD203" s="135" t="str">
        <f t="shared" si="76"/>
        <v>H101R16.</v>
      </c>
      <c r="AE203" s="135" t="str">
        <f t="shared" si="73"/>
        <v>H101R16</v>
      </c>
      <c r="AF203" s="15"/>
      <c r="AG203" s="15"/>
      <c r="AH203" s="15"/>
      <c r="AI203" s="15"/>
      <c r="AJ203" s="15"/>
      <c r="AK203" s="15"/>
      <c r="AL203" s="15"/>
      <c r="AM203" s="15"/>
      <c r="AN203" s="15"/>
      <c r="AO203" s="15"/>
    </row>
    <row r="204" spans="1:41" s="2" customFormat="1" ht="249.95" customHeight="1" x14ac:dyDescent="0.2">
      <c r="A204" s="49"/>
      <c r="B204" s="22">
        <v>203</v>
      </c>
      <c r="C204" s="18" t="s">
        <v>2553</v>
      </c>
      <c r="D204" s="25">
        <v>1801003</v>
      </c>
      <c r="E204" s="68" t="s">
        <v>1277</v>
      </c>
      <c r="F204" s="69" t="s">
        <v>1283</v>
      </c>
      <c r="G204" s="69" t="s">
        <v>1752</v>
      </c>
      <c r="H204" s="69" t="s">
        <v>2697</v>
      </c>
      <c r="I204" s="47" t="s">
        <v>1278</v>
      </c>
      <c r="J204" s="23">
        <v>3</v>
      </c>
      <c r="K204" s="39">
        <v>43050</v>
      </c>
      <c r="L204" s="39">
        <v>43342</v>
      </c>
      <c r="M204" s="46">
        <f t="shared" si="85"/>
        <v>41.714285714285715</v>
      </c>
      <c r="N204" s="22" t="s">
        <v>1244</v>
      </c>
      <c r="O204" s="78">
        <v>0</v>
      </c>
      <c r="P204" s="22"/>
      <c r="Q204" s="41">
        <f t="shared" si="81"/>
        <v>0</v>
      </c>
      <c r="R204" s="42">
        <f t="shared" si="82"/>
        <v>0</v>
      </c>
      <c r="S204" s="42">
        <f t="shared" si="83"/>
        <v>0</v>
      </c>
      <c r="T204" s="42">
        <f t="shared" si="84"/>
        <v>41.714285714285715</v>
      </c>
      <c r="U204" s="23" t="str">
        <f t="shared" si="78"/>
        <v>NO</v>
      </c>
      <c r="V204" s="85" t="str">
        <f t="shared" si="79"/>
        <v>VENCIDO</v>
      </c>
      <c r="W204" s="85" t="str">
        <f t="shared" si="71"/>
        <v/>
      </c>
      <c r="X204" s="86" t="s">
        <v>719</v>
      </c>
      <c r="Y204" s="87" t="s">
        <v>820</v>
      </c>
      <c r="Z204" s="86">
        <f t="shared" si="72"/>
        <v>2</v>
      </c>
      <c r="AA204" s="86" t="str">
        <f t="shared" si="77"/>
        <v>H101R16 - 2</v>
      </c>
      <c r="AB204" s="135">
        <f t="shared" si="74"/>
        <v>1</v>
      </c>
      <c r="AC204" s="135">
        <f t="shared" si="75"/>
        <v>1</v>
      </c>
      <c r="AD204" s="135" t="str">
        <f t="shared" si="76"/>
        <v>H101R16.</v>
      </c>
      <c r="AE204" s="135" t="str">
        <f t="shared" si="73"/>
        <v>H101R16</v>
      </c>
      <c r="AF204" s="15"/>
      <c r="AG204" s="15"/>
      <c r="AH204" s="15"/>
      <c r="AI204" s="15"/>
      <c r="AJ204" s="15"/>
      <c r="AK204" s="15"/>
      <c r="AL204" s="15"/>
      <c r="AM204" s="15"/>
      <c r="AN204" s="15"/>
      <c r="AO204" s="15"/>
    </row>
    <row r="205" spans="1:41" s="2" customFormat="1" ht="249.95" customHeight="1" x14ac:dyDescent="0.2">
      <c r="A205" s="49"/>
      <c r="B205" s="22">
        <v>204</v>
      </c>
      <c r="C205" s="18" t="s">
        <v>2553</v>
      </c>
      <c r="D205" s="25">
        <v>1801003</v>
      </c>
      <c r="E205" s="68" t="s">
        <v>1750</v>
      </c>
      <c r="F205" s="69" t="s">
        <v>1283</v>
      </c>
      <c r="G205" s="69" t="s">
        <v>1754</v>
      </c>
      <c r="H205" s="69" t="s">
        <v>1753</v>
      </c>
      <c r="I205" s="47" t="s">
        <v>1278</v>
      </c>
      <c r="J205" s="23">
        <v>3</v>
      </c>
      <c r="K205" s="39">
        <v>43050</v>
      </c>
      <c r="L205" s="39">
        <v>43342</v>
      </c>
      <c r="M205" s="46">
        <f t="shared" si="85"/>
        <v>41.714285714285715</v>
      </c>
      <c r="N205" s="22" t="s">
        <v>1721</v>
      </c>
      <c r="O205" s="78">
        <v>0</v>
      </c>
      <c r="P205" s="22"/>
      <c r="Q205" s="41">
        <f t="shared" si="81"/>
        <v>0</v>
      </c>
      <c r="R205" s="42">
        <f t="shared" si="82"/>
        <v>0</v>
      </c>
      <c r="S205" s="42">
        <f t="shared" si="83"/>
        <v>0</v>
      </c>
      <c r="T205" s="42">
        <f t="shared" si="84"/>
        <v>41.714285714285715</v>
      </c>
      <c r="U205" s="23" t="str">
        <f t="shared" si="78"/>
        <v>NO</v>
      </c>
      <c r="V205" s="85" t="str">
        <f t="shared" si="79"/>
        <v>VENCIDO</v>
      </c>
      <c r="W205" s="85" t="str">
        <f t="shared" si="71"/>
        <v/>
      </c>
      <c r="X205" s="86" t="s">
        <v>719</v>
      </c>
      <c r="Y205" s="87" t="s">
        <v>820</v>
      </c>
      <c r="Z205" s="86">
        <f t="shared" si="72"/>
        <v>3</v>
      </c>
      <c r="AA205" s="86" t="str">
        <f t="shared" si="77"/>
        <v>H101R16 - 3</v>
      </c>
      <c r="AB205" s="135">
        <f t="shared" si="74"/>
        <v>1</v>
      </c>
      <c r="AC205" s="135">
        <f t="shared" si="75"/>
        <v>1</v>
      </c>
      <c r="AD205" s="135" t="str">
        <f t="shared" si="76"/>
        <v>H101R16.</v>
      </c>
      <c r="AE205" s="135" t="str">
        <f t="shared" si="73"/>
        <v>H101R16</v>
      </c>
      <c r="AF205" s="15"/>
      <c r="AG205" s="15"/>
      <c r="AH205" s="15"/>
      <c r="AI205" s="15"/>
      <c r="AJ205" s="15"/>
      <c r="AK205" s="15"/>
      <c r="AL205" s="15"/>
      <c r="AM205" s="15"/>
      <c r="AN205" s="15"/>
      <c r="AO205" s="15"/>
    </row>
    <row r="206" spans="1:41" s="2" customFormat="1" ht="249.95" customHeight="1" x14ac:dyDescent="0.2">
      <c r="A206" s="49">
        <v>182</v>
      </c>
      <c r="B206" s="22">
        <v>205</v>
      </c>
      <c r="C206" s="18" t="s">
        <v>2546</v>
      </c>
      <c r="D206" s="25">
        <v>1801003</v>
      </c>
      <c r="E206" s="68" t="s">
        <v>1432</v>
      </c>
      <c r="F206" s="69" t="s">
        <v>696</v>
      </c>
      <c r="G206" s="69" t="s">
        <v>1434</v>
      </c>
      <c r="H206" s="69" t="s">
        <v>1423</v>
      </c>
      <c r="I206" s="47" t="s">
        <v>1124</v>
      </c>
      <c r="J206" s="23">
        <v>1</v>
      </c>
      <c r="K206" s="39">
        <v>43040</v>
      </c>
      <c r="L206" s="39">
        <v>43250</v>
      </c>
      <c r="M206" s="46">
        <f t="shared" si="85"/>
        <v>30</v>
      </c>
      <c r="N206" s="22" t="s">
        <v>1412</v>
      </c>
      <c r="O206" s="78">
        <v>1</v>
      </c>
      <c r="P206" s="22"/>
      <c r="Q206" s="41">
        <f t="shared" si="81"/>
        <v>100</v>
      </c>
      <c r="R206" s="42">
        <f t="shared" si="82"/>
        <v>30</v>
      </c>
      <c r="S206" s="42">
        <f t="shared" si="83"/>
        <v>30</v>
      </c>
      <c r="T206" s="42">
        <f t="shared" si="84"/>
        <v>30</v>
      </c>
      <c r="U206" s="23" t="str">
        <f t="shared" si="78"/>
        <v>SI</v>
      </c>
      <c r="V206" s="85" t="str">
        <f t="shared" si="79"/>
        <v>CUMPLIDO</v>
      </c>
      <c r="W206" s="85" t="str">
        <f t="shared" ref="W206:W269" si="86">IF(A206&lt;&gt;"",IF(AC206=1,"VENCIDO",IF(AC206=2,"PRÓXIMO A VENCER",IF(AC206=3,"EN TERMINO",IF(AC206=4,"CON AVANCE",IF(AC206=5,"CUMPLIDO",))))),"")</f>
        <v>CUMPLIDO</v>
      </c>
      <c r="X206" s="86" t="s">
        <v>719</v>
      </c>
      <c r="Y206" s="87" t="s">
        <v>821</v>
      </c>
      <c r="Z206" s="86">
        <f t="shared" ref="Z206:Z269" si="87">IF(A206&lt;&gt;"",1,Z205+1)</f>
        <v>1</v>
      </c>
      <c r="AA206" s="86" t="str">
        <f t="shared" si="77"/>
        <v>H102R16 - 1</v>
      </c>
      <c r="AB206" s="135">
        <f t="shared" si="74"/>
        <v>5</v>
      </c>
      <c r="AC206" s="135">
        <f t="shared" si="75"/>
        <v>5</v>
      </c>
      <c r="AD206" s="135" t="str">
        <f t="shared" si="76"/>
        <v>H102R16.</v>
      </c>
      <c r="AE206" s="135" t="str">
        <f t="shared" si="73"/>
        <v>H102R16</v>
      </c>
      <c r="AF206" s="15"/>
      <c r="AG206" s="15"/>
      <c r="AH206" s="15"/>
      <c r="AI206" s="15"/>
      <c r="AJ206" s="15"/>
      <c r="AK206" s="15"/>
      <c r="AL206" s="15"/>
      <c r="AM206" s="15"/>
      <c r="AN206" s="15"/>
      <c r="AO206" s="15"/>
    </row>
    <row r="207" spans="1:41" s="2" customFormat="1" ht="249.95" customHeight="1" x14ac:dyDescent="0.2">
      <c r="A207" s="49"/>
      <c r="B207" s="22">
        <v>206</v>
      </c>
      <c r="C207" s="18" t="s">
        <v>2546</v>
      </c>
      <c r="D207" s="25">
        <v>1801003</v>
      </c>
      <c r="E207" s="68" t="s">
        <v>1433</v>
      </c>
      <c r="F207" s="69" t="s">
        <v>696</v>
      </c>
      <c r="G207" s="43" t="s">
        <v>1435</v>
      </c>
      <c r="H207" s="69" t="s">
        <v>1129</v>
      </c>
      <c r="I207" s="47" t="s">
        <v>1124</v>
      </c>
      <c r="J207" s="23">
        <v>1</v>
      </c>
      <c r="K207" s="39">
        <v>43040</v>
      </c>
      <c r="L207" s="39">
        <v>43311</v>
      </c>
      <c r="M207" s="46">
        <f t="shared" si="85"/>
        <v>38.714285714285715</v>
      </c>
      <c r="N207" s="22" t="s">
        <v>1112</v>
      </c>
      <c r="O207" s="78">
        <v>1</v>
      </c>
      <c r="P207" s="22"/>
      <c r="Q207" s="41">
        <f t="shared" si="81"/>
        <v>100</v>
      </c>
      <c r="R207" s="42">
        <f t="shared" si="82"/>
        <v>38.714285714285715</v>
      </c>
      <c r="S207" s="42">
        <f t="shared" si="83"/>
        <v>38.714285714285715</v>
      </c>
      <c r="T207" s="42">
        <f t="shared" si="84"/>
        <v>38.714285714285715</v>
      </c>
      <c r="U207" s="23" t="str">
        <f t="shared" si="78"/>
        <v>NO</v>
      </c>
      <c r="V207" s="85" t="str">
        <f t="shared" si="79"/>
        <v>CUMPLIDO</v>
      </c>
      <c r="W207" s="85" t="str">
        <f t="shared" si="86"/>
        <v/>
      </c>
      <c r="X207" s="86" t="s">
        <v>719</v>
      </c>
      <c r="Y207" s="87" t="s">
        <v>821</v>
      </c>
      <c r="Z207" s="86">
        <f t="shared" si="87"/>
        <v>2</v>
      </c>
      <c r="AA207" s="86" t="str">
        <f t="shared" si="77"/>
        <v>H102R16 - 2</v>
      </c>
      <c r="AB207" s="135">
        <f t="shared" si="74"/>
        <v>5</v>
      </c>
      <c r="AC207" s="135">
        <f t="shared" si="75"/>
        <v>5</v>
      </c>
      <c r="AD207" s="135" t="str">
        <f t="shared" si="76"/>
        <v>H102R16.</v>
      </c>
      <c r="AE207" s="135" t="str">
        <f t="shared" si="73"/>
        <v>H102R16</v>
      </c>
      <c r="AF207" s="15"/>
      <c r="AG207" s="15"/>
      <c r="AH207" s="15"/>
      <c r="AI207" s="15"/>
      <c r="AJ207" s="15"/>
      <c r="AK207" s="15"/>
      <c r="AL207" s="15"/>
      <c r="AM207" s="15"/>
      <c r="AN207" s="15"/>
      <c r="AO207" s="15"/>
    </row>
    <row r="208" spans="1:41" s="2" customFormat="1" ht="153.75" customHeight="1" x14ac:dyDescent="0.2">
      <c r="A208" s="49">
        <v>183</v>
      </c>
      <c r="B208" s="22">
        <v>207</v>
      </c>
      <c r="C208" s="18" t="s">
        <v>2546</v>
      </c>
      <c r="D208" s="25">
        <v>1801002</v>
      </c>
      <c r="E208" s="68" t="s">
        <v>1279</v>
      </c>
      <c r="F208" s="69" t="s">
        <v>697</v>
      </c>
      <c r="G208" s="43" t="s">
        <v>1436</v>
      </c>
      <c r="H208" s="69" t="s">
        <v>1281</v>
      </c>
      <c r="I208" s="47" t="s">
        <v>1282</v>
      </c>
      <c r="J208" s="23">
        <v>2</v>
      </c>
      <c r="K208" s="39">
        <v>43040</v>
      </c>
      <c r="L208" s="39">
        <v>43403</v>
      </c>
      <c r="M208" s="46">
        <f t="shared" si="85"/>
        <v>51.857142857142854</v>
      </c>
      <c r="N208" s="22" t="s">
        <v>1244</v>
      </c>
      <c r="O208" s="78">
        <v>0</v>
      </c>
      <c r="P208" s="22"/>
      <c r="Q208" s="41">
        <f t="shared" si="81"/>
        <v>0</v>
      </c>
      <c r="R208" s="42">
        <f t="shared" si="82"/>
        <v>0</v>
      </c>
      <c r="S208" s="42">
        <f t="shared" si="83"/>
        <v>0</v>
      </c>
      <c r="T208" s="42">
        <f t="shared" si="84"/>
        <v>0</v>
      </c>
      <c r="U208" s="23" t="str">
        <f t="shared" si="78"/>
        <v>NO</v>
      </c>
      <c r="V208" s="85" t="str">
        <f t="shared" si="79"/>
        <v>PRÓXIMO A VENCER</v>
      </c>
      <c r="W208" s="85" t="str">
        <f t="shared" si="86"/>
        <v>PRÓXIMO A VENCER</v>
      </c>
      <c r="X208" s="86" t="s">
        <v>719</v>
      </c>
      <c r="Y208" s="87" t="s">
        <v>822</v>
      </c>
      <c r="Z208" s="86">
        <f t="shared" si="87"/>
        <v>1</v>
      </c>
      <c r="AA208" s="86" t="str">
        <f t="shared" si="77"/>
        <v>H103R16 - 1</v>
      </c>
      <c r="AB208" s="135">
        <f t="shared" si="74"/>
        <v>2</v>
      </c>
      <c r="AC208" s="135">
        <f t="shared" si="75"/>
        <v>2</v>
      </c>
      <c r="AD208" s="135" t="str">
        <f t="shared" si="76"/>
        <v>H103R16.</v>
      </c>
      <c r="AE208" s="135" t="str">
        <f t="shared" si="73"/>
        <v>H103R16</v>
      </c>
      <c r="AF208" s="15"/>
      <c r="AG208" s="15"/>
      <c r="AH208" s="15"/>
      <c r="AI208" s="15"/>
      <c r="AJ208" s="15"/>
      <c r="AK208" s="15"/>
      <c r="AL208" s="15"/>
      <c r="AM208" s="15"/>
      <c r="AN208" s="15"/>
      <c r="AO208" s="15"/>
    </row>
    <row r="209" spans="1:41" s="2" customFormat="1" ht="159.75" customHeight="1" x14ac:dyDescent="0.2">
      <c r="A209" s="49"/>
      <c r="B209" s="22">
        <v>208</v>
      </c>
      <c r="C209" s="18" t="s">
        <v>2546</v>
      </c>
      <c r="D209" s="25">
        <v>1801002</v>
      </c>
      <c r="E209" s="68" t="s">
        <v>1280</v>
      </c>
      <c r="F209" s="69" t="s">
        <v>697</v>
      </c>
      <c r="G209" s="69" t="s">
        <v>1437</v>
      </c>
      <c r="H209" s="69" t="s">
        <v>1131</v>
      </c>
      <c r="I209" s="47" t="s">
        <v>1130</v>
      </c>
      <c r="J209" s="23">
        <v>2</v>
      </c>
      <c r="K209" s="39">
        <v>43040</v>
      </c>
      <c r="L209" s="39">
        <v>43403</v>
      </c>
      <c r="M209" s="46">
        <f t="shared" si="85"/>
        <v>51.857142857142854</v>
      </c>
      <c r="N209" s="22" t="s">
        <v>1112</v>
      </c>
      <c r="O209" s="78">
        <v>0</v>
      </c>
      <c r="P209" s="22"/>
      <c r="Q209" s="41">
        <f t="shared" si="81"/>
        <v>0</v>
      </c>
      <c r="R209" s="42">
        <f t="shared" si="82"/>
        <v>0</v>
      </c>
      <c r="S209" s="42">
        <f t="shared" si="83"/>
        <v>0</v>
      </c>
      <c r="T209" s="42">
        <f t="shared" si="84"/>
        <v>0</v>
      </c>
      <c r="U209" s="23" t="str">
        <f t="shared" si="78"/>
        <v>NO</v>
      </c>
      <c r="V209" s="85" t="str">
        <f t="shared" si="79"/>
        <v>PRÓXIMO A VENCER</v>
      </c>
      <c r="W209" s="85" t="str">
        <f t="shared" si="86"/>
        <v/>
      </c>
      <c r="X209" s="86" t="s">
        <v>719</v>
      </c>
      <c r="Y209" s="87" t="s">
        <v>822</v>
      </c>
      <c r="Z209" s="86">
        <f t="shared" si="87"/>
        <v>2</v>
      </c>
      <c r="AA209" s="86" t="str">
        <f t="shared" si="77"/>
        <v>H103R16 - 2</v>
      </c>
      <c r="AB209" s="135">
        <f t="shared" si="74"/>
        <v>2</v>
      </c>
      <c r="AC209" s="135">
        <f t="shared" si="75"/>
        <v>2</v>
      </c>
      <c r="AD209" s="135" t="str">
        <f t="shared" si="76"/>
        <v>H103R16.</v>
      </c>
      <c r="AE209" s="135" t="str">
        <f t="shared" ref="AE209:AE272" si="88">IFERROR(MID(AD209,1,FIND(".",AD209,1)-1),AD209)</f>
        <v>H103R16</v>
      </c>
      <c r="AF209" s="15"/>
      <c r="AG209" s="15"/>
      <c r="AH209" s="15"/>
      <c r="AI209" s="15"/>
      <c r="AJ209" s="15"/>
      <c r="AK209" s="15"/>
      <c r="AL209" s="15"/>
      <c r="AM209" s="15"/>
      <c r="AN209" s="15"/>
      <c r="AO209" s="15"/>
    </row>
    <row r="210" spans="1:41" s="2" customFormat="1" ht="249.95" customHeight="1" x14ac:dyDescent="0.2">
      <c r="A210" s="49">
        <v>184</v>
      </c>
      <c r="B210" s="22">
        <v>209</v>
      </c>
      <c r="C210" s="18" t="s">
        <v>2546</v>
      </c>
      <c r="D210" s="25">
        <v>1801002</v>
      </c>
      <c r="E210" s="68" t="s">
        <v>1145</v>
      </c>
      <c r="F210" s="69" t="s">
        <v>698</v>
      </c>
      <c r="G210" s="69" t="s">
        <v>1132</v>
      </c>
      <c r="H210" s="69" t="s">
        <v>1133</v>
      </c>
      <c r="I210" s="47" t="s">
        <v>965</v>
      </c>
      <c r="J210" s="23">
        <v>2</v>
      </c>
      <c r="K210" s="39">
        <v>43040</v>
      </c>
      <c r="L210" s="39">
        <v>43403</v>
      </c>
      <c r="M210" s="46">
        <f t="shared" si="85"/>
        <v>51.857142857142854</v>
      </c>
      <c r="N210" s="22" t="s">
        <v>1112</v>
      </c>
      <c r="O210" s="78">
        <v>0</v>
      </c>
      <c r="P210" s="22"/>
      <c r="Q210" s="41">
        <f t="shared" si="81"/>
        <v>0</v>
      </c>
      <c r="R210" s="42">
        <f t="shared" si="82"/>
        <v>0</v>
      </c>
      <c r="S210" s="42">
        <f t="shared" si="83"/>
        <v>0</v>
      </c>
      <c r="T210" s="42">
        <f t="shared" si="84"/>
        <v>0</v>
      </c>
      <c r="U210" s="23" t="str">
        <f t="shared" si="78"/>
        <v>NO</v>
      </c>
      <c r="V210" s="85" t="str">
        <f t="shared" si="79"/>
        <v>PRÓXIMO A VENCER</v>
      </c>
      <c r="W210" s="85" t="str">
        <f t="shared" si="86"/>
        <v>PRÓXIMO A VENCER</v>
      </c>
      <c r="X210" s="86" t="s">
        <v>719</v>
      </c>
      <c r="Y210" s="87" t="s">
        <v>823</v>
      </c>
      <c r="Z210" s="86">
        <f t="shared" si="87"/>
        <v>1</v>
      </c>
      <c r="AA210" s="86" t="str">
        <f t="shared" si="77"/>
        <v>H104R16 - 1</v>
      </c>
      <c r="AB210" s="135">
        <f t="shared" si="74"/>
        <v>2</v>
      </c>
      <c r="AC210" s="135">
        <f t="shared" si="75"/>
        <v>2</v>
      </c>
      <c r="AD210" s="135" t="str">
        <f t="shared" si="76"/>
        <v>H104R16.</v>
      </c>
      <c r="AE210" s="135" t="str">
        <f t="shared" si="88"/>
        <v>H104R16</v>
      </c>
      <c r="AF210" s="15"/>
      <c r="AG210" s="15"/>
      <c r="AH210" s="15"/>
      <c r="AI210" s="15"/>
      <c r="AJ210" s="15"/>
      <c r="AK210" s="15"/>
      <c r="AL210" s="15"/>
      <c r="AM210" s="15"/>
      <c r="AN210" s="15"/>
      <c r="AO210" s="15"/>
    </row>
    <row r="211" spans="1:41" s="2" customFormat="1" ht="204.75" customHeight="1" x14ac:dyDescent="0.2">
      <c r="A211" s="49">
        <v>185</v>
      </c>
      <c r="B211" s="22">
        <v>210</v>
      </c>
      <c r="C211" s="18" t="s">
        <v>2546</v>
      </c>
      <c r="D211" s="25">
        <v>1801003</v>
      </c>
      <c r="E211" s="68" t="s">
        <v>1553</v>
      </c>
      <c r="F211" s="69" t="s">
        <v>1144</v>
      </c>
      <c r="G211" s="69" t="s">
        <v>1552</v>
      </c>
      <c r="H211" s="69" t="s">
        <v>1134</v>
      </c>
      <c r="I211" s="47" t="s">
        <v>1058</v>
      </c>
      <c r="J211" s="23">
        <v>3</v>
      </c>
      <c r="K211" s="39">
        <v>43040</v>
      </c>
      <c r="L211" s="39">
        <v>43403</v>
      </c>
      <c r="M211" s="46">
        <f t="shared" si="85"/>
        <v>51.857142857142854</v>
      </c>
      <c r="N211" s="22" t="s">
        <v>1924</v>
      </c>
      <c r="O211" s="78">
        <v>1.4</v>
      </c>
      <c r="P211" s="22"/>
      <c r="Q211" s="41">
        <f t="shared" si="81"/>
        <v>46.666666666666664</v>
      </c>
      <c r="R211" s="42">
        <f t="shared" si="82"/>
        <v>24.199999999999996</v>
      </c>
      <c r="S211" s="42">
        <f t="shared" si="83"/>
        <v>0</v>
      </c>
      <c r="T211" s="42">
        <f t="shared" si="84"/>
        <v>0</v>
      </c>
      <c r="U211" s="23" t="str">
        <f t="shared" si="78"/>
        <v>NO</v>
      </c>
      <c r="V211" s="85" t="str">
        <f t="shared" si="79"/>
        <v>PRÓXIMO A VENCER</v>
      </c>
      <c r="W211" s="85" t="str">
        <f t="shared" si="86"/>
        <v>VENCIDO</v>
      </c>
      <c r="X211" s="86" t="s">
        <v>719</v>
      </c>
      <c r="Y211" s="87" t="s">
        <v>824</v>
      </c>
      <c r="Z211" s="86">
        <f t="shared" si="87"/>
        <v>1</v>
      </c>
      <c r="AA211" s="86" t="str">
        <f t="shared" si="77"/>
        <v>H105R16 - 1</v>
      </c>
      <c r="AB211" s="135">
        <f t="shared" ref="AB211:AB274" si="89">IF(V211="VENCIDO",1,IF(V211="PRÓXIMO A VENCER",2,IF(V211="EN TERMINO",3,IF(V211="CON AVANCE",4,IF(V211="CUMPLIDO",5,)))))</f>
        <v>2</v>
      </c>
      <c r="AC211" s="135">
        <f t="shared" ref="AC211:AC274" si="90">IF(Z212=Z211+1,MIN(AB211,AC212),AB211)</f>
        <v>1</v>
      </c>
      <c r="AD211" s="135" t="str">
        <f t="shared" si="76"/>
        <v>H105R16.</v>
      </c>
      <c r="AE211" s="135" t="str">
        <f t="shared" si="88"/>
        <v>H105R16</v>
      </c>
      <c r="AF211" s="15"/>
      <c r="AG211" s="15"/>
      <c r="AH211" s="15"/>
      <c r="AI211" s="15"/>
      <c r="AJ211" s="15"/>
      <c r="AK211" s="15"/>
      <c r="AL211" s="15"/>
      <c r="AM211" s="15"/>
      <c r="AN211" s="15"/>
      <c r="AO211" s="15"/>
    </row>
    <row r="212" spans="1:41" s="2" customFormat="1" ht="198" customHeight="1" x14ac:dyDescent="0.2">
      <c r="A212" s="49"/>
      <c r="B212" s="22">
        <v>211</v>
      </c>
      <c r="C212" s="18" t="s">
        <v>2546</v>
      </c>
      <c r="D212" s="25">
        <v>1801003</v>
      </c>
      <c r="E212" s="68" t="s">
        <v>1554</v>
      </c>
      <c r="F212" s="69" t="s">
        <v>1144</v>
      </c>
      <c r="G212" s="69" t="s">
        <v>2698</v>
      </c>
      <c r="H212" s="69" t="s">
        <v>2008</v>
      </c>
      <c r="I212" s="47" t="s">
        <v>1551</v>
      </c>
      <c r="J212" s="23">
        <v>3</v>
      </c>
      <c r="K212" s="39">
        <v>43040</v>
      </c>
      <c r="L212" s="39">
        <v>43342</v>
      </c>
      <c r="M212" s="46">
        <v>43.142857142857146</v>
      </c>
      <c r="N212" s="22" t="s">
        <v>1488</v>
      </c>
      <c r="O212" s="78">
        <v>0</v>
      </c>
      <c r="P212" s="22"/>
      <c r="Q212" s="41">
        <f t="shared" si="81"/>
        <v>0</v>
      </c>
      <c r="R212" s="42">
        <f t="shared" si="82"/>
        <v>0</v>
      </c>
      <c r="S212" s="42">
        <f t="shared" si="83"/>
        <v>0</v>
      </c>
      <c r="T212" s="42">
        <f t="shared" si="84"/>
        <v>43.142857142857146</v>
      </c>
      <c r="U212" s="23" t="str">
        <f t="shared" si="78"/>
        <v>NO</v>
      </c>
      <c r="V212" s="85" t="str">
        <f t="shared" si="79"/>
        <v>VENCIDO</v>
      </c>
      <c r="W212" s="85" t="str">
        <f t="shared" si="86"/>
        <v/>
      </c>
      <c r="X212" s="86" t="s">
        <v>719</v>
      </c>
      <c r="Y212" s="87" t="s">
        <v>824</v>
      </c>
      <c r="Z212" s="86">
        <f t="shared" si="87"/>
        <v>2</v>
      </c>
      <c r="AA212" s="86" t="str">
        <f t="shared" si="77"/>
        <v>H105R16 - 2</v>
      </c>
      <c r="AB212" s="135">
        <f t="shared" si="89"/>
        <v>1</v>
      </c>
      <c r="AC212" s="135">
        <f t="shared" si="90"/>
        <v>1</v>
      </c>
      <c r="AD212" s="135" t="str">
        <f t="shared" si="76"/>
        <v>H105R16.</v>
      </c>
      <c r="AE212" s="135" t="str">
        <f t="shared" si="88"/>
        <v>H105R16</v>
      </c>
      <c r="AF212" s="15"/>
      <c r="AG212" s="15"/>
      <c r="AH212" s="15"/>
      <c r="AI212" s="15"/>
      <c r="AJ212" s="15"/>
      <c r="AK212" s="15"/>
      <c r="AL212" s="15"/>
      <c r="AM212" s="15"/>
      <c r="AN212" s="15"/>
      <c r="AO212" s="15"/>
    </row>
    <row r="213" spans="1:41" s="2" customFormat="1" ht="249.95" customHeight="1" x14ac:dyDescent="0.2">
      <c r="A213" s="49">
        <v>186</v>
      </c>
      <c r="B213" s="22">
        <v>212</v>
      </c>
      <c r="C213" s="18" t="s">
        <v>2546</v>
      </c>
      <c r="D213" s="25">
        <v>1801003</v>
      </c>
      <c r="E213" s="68" t="s">
        <v>1142</v>
      </c>
      <c r="F213" s="69" t="s">
        <v>1143</v>
      </c>
      <c r="G213" s="69" t="s">
        <v>1135</v>
      </c>
      <c r="H213" s="69" t="s">
        <v>1136</v>
      </c>
      <c r="I213" s="47" t="s">
        <v>1137</v>
      </c>
      <c r="J213" s="23">
        <v>1</v>
      </c>
      <c r="K213" s="39">
        <v>43101</v>
      </c>
      <c r="L213" s="39">
        <v>43189</v>
      </c>
      <c r="M213" s="46">
        <f t="shared" si="85"/>
        <v>12.571428571428571</v>
      </c>
      <c r="N213" s="22" t="s">
        <v>1112</v>
      </c>
      <c r="O213" s="78">
        <v>1</v>
      </c>
      <c r="P213" s="22"/>
      <c r="Q213" s="41">
        <f t="shared" si="81"/>
        <v>100</v>
      </c>
      <c r="R213" s="42">
        <f t="shared" si="82"/>
        <v>12.571428571428571</v>
      </c>
      <c r="S213" s="42">
        <f t="shared" si="83"/>
        <v>12.571428571428571</v>
      </c>
      <c r="T213" s="42">
        <f t="shared" si="84"/>
        <v>12.571428571428571</v>
      </c>
      <c r="U213" s="23" t="str">
        <f t="shared" si="78"/>
        <v>SI</v>
      </c>
      <c r="V213" s="85" t="str">
        <f t="shared" si="79"/>
        <v>CUMPLIDO</v>
      </c>
      <c r="W213" s="85" t="str">
        <f t="shared" si="86"/>
        <v>CUMPLIDO</v>
      </c>
      <c r="X213" s="86" t="s">
        <v>719</v>
      </c>
      <c r="Y213" s="87" t="s">
        <v>825</v>
      </c>
      <c r="Z213" s="86">
        <f t="shared" si="87"/>
        <v>1</v>
      </c>
      <c r="AA213" s="86" t="str">
        <f t="shared" si="77"/>
        <v>H106R16 - 1</v>
      </c>
      <c r="AB213" s="135">
        <f t="shared" si="89"/>
        <v>5</v>
      </c>
      <c r="AC213" s="135">
        <f t="shared" si="90"/>
        <v>5</v>
      </c>
      <c r="AD213" s="135" t="str">
        <f t="shared" si="76"/>
        <v>H106R16.</v>
      </c>
      <c r="AE213" s="135" t="str">
        <f t="shared" si="88"/>
        <v>H106R16</v>
      </c>
      <c r="AF213" s="15"/>
      <c r="AG213" s="15"/>
      <c r="AH213" s="15"/>
      <c r="AI213" s="15"/>
      <c r="AJ213" s="15"/>
      <c r="AK213" s="15"/>
      <c r="AL213" s="15"/>
      <c r="AM213" s="15"/>
      <c r="AN213" s="15"/>
      <c r="AO213" s="15"/>
    </row>
    <row r="214" spans="1:41" s="2" customFormat="1" ht="249.95" customHeight="1" x14ac:dyDescent="0.2">
      <c r="A214" s="49">
        <v>187</v>
      </c>
      <c r="B214" s="22">
        <v>213</v>
      </c>
      <c r="C214" s="18" t="s">
        <v>2546</v>
      </c>
      <c r="D214" s="25">
        <v>1801003</v>
      </c>
      <c r="E214" s="68" t="s">
        <v>2107</v>
      </c>
      <c r="F214" s="69" t="s">
        <v>1141</v>
      </c>
      <c r="G214" s="69" t="s">
        <v>1138</v>
      </c>
      <c r="H214" s="69" t="s">
        <v>1139</v>
      </c>
      <c r="I214" s="47" t="s">
        <v>1140</v>
      </c>
      <c r="J214" s="23">
        <v>1</v>
      </c>
      <c r="K214" s="39">
        <v>43040</v>
      </c>
      <c r="L214" s="39">
        <v>43069</v>
      </c>
      <c r="M214" s="46">
        <f t="shared" si="85"/>
        <v>4.1428571428571432</v>
      </c>
      <c r="N214" s="22" t="s">
        <v>1112</v>
      </c>
      <c r="O214" s="22">
        <v>1</v>
      </c>
      <c r="P214" s="22"/>
      <c r="Q214" s="41">
        <f t="shared" si="81"/>
        <v>100</v>
      </c>
      <c r="R214" s="42">
        <f t="shared" si="82"/>
        <v>4.1428571428571432</v>
      </c>
      <c r="S214" s="42">
        <f t="shared" si="83"/>
        <v>4.1428571428571432</v>
      </c>
      <c r="T214" s="42">
        <f t="shared" si="84"/>
        <v>4.1428571428571432</v>
      </c>
      <c r="U214" s="23" t="str">
        <f t="shared" si="78"/>
        <v>SI</v>
      </c>
      <c r="V214" s="85" t="str">
        <f t="shared" si="79"/>
        <v>CUMPLIDO</v>
      </c>
      <c r="W214" s="85" t="str">
        <f t="shared" si="86"/>
        <v>CUMPLIDO</v>
      </c>
      <c r="X214" s="86" t="s">
        <v>719</v>
      </c>
      <c r="Y214" s="87" t="s">
        <v>826</v>
      </c>
      <c r="Z214" s="86">
        <f t="shared" si="87"/>
        <v>1</v>
      </c>
      <c r="AA214" s="86" t="str">
        <f t="shared" si="77"/>
        <v>H107R16 - 1</v>
      </c>
      <c r="AB214" s="135">
        <f t="shared" si="89"/>
        <v>5</v>
      </c>
      <c r="AC214" s="135">
        <f t="shared" si="90"/>
        <v>5</v>
      </c>
      <c r="AD214" s="135" t="str">
        <f t="shared" ref="AD214:AD277" si="91">IF(A214&lt;&gt;"",MID(E214,1,FIND(" ",E214,1)-1),AD213)</f>
        <v>H107R16.</v>
      </c>
      <c r="AE214" s="135" t="str">
        <f t="shared" si="88"/>
        <v>H107R16</v>
      </c>
      <c r="AF214" s="15"/>
      <c r="AG214" s="15"/>
      <c r="AH214" s="15"/>
      <c r="AI214" s="15"/>
      <c r="AJ214" s="15"/>
      <c r="AK214" s="15"/>
      <c r="AL214" s="15"/>
      <c r="AM214" s="15"/>
      <c r="AN214" s="15"/>
      <c r="AO214" s="15"/>
    </row>
    <row r="215" spans="1:41" s="2" customFormat="1" ht="249.95" customHeight="1" x14ac:dyDescent="0.2">
      <c r="A215" s="49">
        <v>188</v>
      </c>
      <c r="B215" s="22">
        <v>214</v>
      </c>
      <c r="C215" s="18" t="s">
        <v>2546</v>
      </c>
      <c r="D215" s="25">
        <v>1908003</v>
      </c>
      <c r="E215" s="68" t="s">
        <v>1026</v>
      </c>
      <c r="F215" s="69" t="s">
        <v>699</v>
      </c>
      <c r="G215" s="69" t="s">
        <v>1027</v>
      </c>
      <c r="H215" s="69" t="s">
        <v>1028</v>
      </c>
      <c r="I215" s="47" t="s">
        <v>61</v>
      </c>
      <c r="J215" s="23">
        <v>4</v>
      </c>
      <c r="K215" s="39">
        <v>43040</v>
      </c>
      <c r="L215" s="39">
        <v>43403</v>
      </c>
      <c r="M215" s="46">
        <f t="shared" si="85"/>
        <v>51.857142857142854</v>
      </c>
      <c r="N215" s="22" t="s">
        <v>1021</v>
      </c>
      <c r="O215" s="78">
        <v>0</v>
      </c>
      <c r="P215" s="22"/>
      <c r="Q215" s="41">
        <f t="shared" si="81"/>
        <v>0</v>
      </c>
      <c r="R215" s="42">
        <f t="shared" si="82"/>
        <v>0</v>
      </c>
      <c r="S215" s="42">
        <f t="shared" si="83"/>
        <v>0</v>
      </c>
      <c r="T215" s="42">
        <f t="shared" si="84"/>
        <v>0</v>
      </c>
      <c r="U215" s="23" t="str">
        <f t="shared" si="78"/>
        <v>NO</v>
      </c>
      <c r="V215" s="85" t="str">
        <f t="shared" si="79"/>
        <v>PRÓXIMO A VENCER</v>
      </c>
      <c r="W215" s="85" t="str">
        <f t="shared" si="86"/>
        <v>PRÓXIMO A VENCER</v>
      </c>
      <c r="X215" s="86" t="s">
        <v>719</v>
      </c>
      <c r="Y215" s="87" t="s">
        <v>827</v>
      </c>
      <c r="Z215" s="86">
        <f t="shared" si="87"/>
        <v>1</v>
      </c>
      <c r="AA215" s="86" t="str">
        <f t="shared" si="77"/>
        <v>H108R16 - 1</v>
      </c>
      <c r="AB215" s="135">
        <f t="shared" si="89"/>
        <v>2</v>
      </c>
      <c r="AC215" s="135">
        <f t="shared" si="90"/>
        <v>2</v>
      </c>
      <c r="AD215" s="135" t="str">
        <f t="shared" si="91"/>
        <v>H108R16.</v>
      </c>
      <c r="AE215" s="135" t="str">
        <f t="shared" si="88"/>
        <v>H108R16</v>
      </c>
      <c r="AF215" s="15"/>
      <c r="AG215" s="15"/>
      <c r="AH215" s="15"/>
      <c r="AI215" s="15"/>
      <c r="AJ215" s="15"/>
      <c r="AK215" s="15"/>
      <c r="AL215" s="15"/>
      <c r="AM215" s="15"/>
      <c r="AN215" s="15"/>
      <c r="AO215" s="15"/>
    </row>
    <row r="216" spans="1:41" s="2" customFormat="1" ht="249.95" customHeight="1" x14ac:dyDescent="0.2">
      <c r="A216" s="49">
        <v>189</v>
      </c>
      <c r="B216" s="22">
        <v>215</v>
      </c>
      <c r="C216" s="18" t="s">
        <v>2546</v>
      </c>
      <c r="D216" s="25">
        <v>1908003</v>
      </c>
      <c r="E216" s="68" t="s">
        <v>1030</v>
      </c>
      <c r="F216" s="69" t="s">
        <v>700</v>
      </c>
      <c r="G216" s="68" t="s">
        <v>1029</v>
      </c>
      <c r="H216" s="69" t="s">
        <v>1028</v>
      </c>
      <c r="I216" s="23" t="s">
        <v>61</v>
      </c>
      <c r="J216" s="23">
        <v>4</v>
      </c>
      <c r="K216" s="39">
        <v>43040</v>
      </c>
      <c r="L216" s="39">
        <v>43403</v>
      </c>
      <c r="M216" s="46">
        <f t="shared" si="85"/>
        <v>51.857142857142854</v>
      </c>
      <c r="N216" s="22" t="s">
        <v>1021</v>
      </c>
      <c r="O216" s="78">
        <v>0</v>
      </c>
      <c r="P216" s="22"/>
      <c r="Q216" s="41">
        <f t="shared" si="81"/>
        <v>0</v>
      </c>
      <c r="R216" s="42">
        <f t="shared" si="82"/>
        <v>0</v>
      </c>
      <c r="S216" s="42">
        <f t="shared" si="83"/>
        <v>0</v>
      </c>
      <c r="T216" s="42">
        <f t="shared" si="84"/>
        <v>0</v>
      </c>
      <c r="U216" s="23" t="str">
        <f t="shared" si="78"/>
        <v>NO</v>
      </c>
      <c r="V216" s="85" t="str">
        <f t="shared" si="79"/>
        <v>PRÓXIMO A VENCER</v>
      </c>
      <c r="W216" s="85" t="str">
        <f t="shared" si="86"/>
        <v>PRÓXIMO A VENCER</v>
      </c>
      <c r="X216" s="86" t="s">
        <v>719</v>
      </c>
      <c r="Y216" s="87" t="s">
        <v>828</v>
      </c>
      <c r="Z216" s="86">
        <f t="shared" si="87"/>
        <v>1</v>
      </c>
      <c r="AA216" s="86" t="str">
        <f t="shared" si="77"/>
        <v>H109R16 - 1</v>
      </c>
      <c r="AB216" s="135">
        <f t="shared" si="89"/>
        <v>2</v>
      </c>
      <c r="AC216" s="135">
        <f t="shared" si="90"/>
        <v>2</v>
      </c>
      <c r="AD216" s="135" t="str">
        <f t="shared" si="91"/>
        <v>H109R16.</v>
      </c>
      <c r="AE216" s="135" t="str">
        <f t="shared" si="88"/>
        <v>H109R16</v>
      </c>
      <c r="AF216" s="15"/>
      <c r="AG216" s="15"/>
      <c r="AH216" s="15"/>
      <c r="AI216" s="15"/>
      <c r="AJ216" s="15"/>
      <c r="AK216" s="15"/>
      <c r="AL216" s="15"/>
      <c r="AM216" s="15"/>
      <c r="AN216" s="15"/>
      <c r="AO216" s="15"/>
    </row>
    <row r="217" spans="1:41" s="2" customFormat="1" ht="249.95" customHeight="1" x14ac:dyDescent="0.2">
      <c r="A217" s="49">
        <v>190</v>
      </c>
      <c r="B217" s="22">
        <v>216</v>
      </c>
      <c r="C217" s="18" t="s">
        <v>2546</v>
      </c>
      <c r="D217" s="25">
        <v>1908003</v>
      </c>
      <c r="E217" s="68" t="s">
        <v>1031</v>
      </c>
      <c r="F217" s="69" t="s">
        <v>701</v>
      </c>
      <c r="G217" s="69" t="s">
        <v>1032</v>
      </c>
      <c r="H217" s="69" t="s">
        <v>1033</v>
      </c>
      <c r="I217" s="47" t="s">
        <v>1034</v>
      </c>
      <c r="J217" s="23">
        <v>1</v>
      </c>
      <c r="K217" s="39">
        <v>43040</v>
      </c>
      <c r="L217" s="39">
        <v>43403</v>
      </c>
      <c r="M217" s="46">
        <f t="shared" si="85"/>
        <v>51.857142857142854</v>
      </c>
      <c r="N217" s="22" t="s">
        <v>1021</v>
      </c>
      <c r="O217" s="78">
        <v>0</v>
      </c>
      <c r="P217" s="22"/>
      <c r="Q217" s="41">
        <f t="shared" si="81"/>
        <v>0</v>
      </c>
      <c r="R217" s="42">
        <f t="shared" si="82"/>
        <v>0</v>
      </c>
      <c r="S217" s="42">
        <f t="shared" si="83"/>
        <v>0</v>
      </c>
      <c r="T217" s="42">
        <f t="shared" si="84"/>
        <v>0</v>
      </c>
      <c r="U217" s="23" t="str">
        <f t="shared" si="78"/>
        <v>NO</v>
      </c>
      <c r="V217" s="85" t="str">
        <f t="shared" si="79"/>
        <v>PRÓXIMO A VENCER</v>
      </c>
      <c r="W217" s="85" t="str">
        <f t="shared" si="86"/>
        <v>PRÓXIMO A VENCER</v>
      </c>
      <c r="X217" s="86" t="s">
        <v>719</v>
      </c>
      <c r="Y217" s="87" t="s">
        <v>829</v>
      </c>
      <c r="Z217" s="86">
        <f t="shared" si="87"/>
        <v>1</v>
      </c>
      <c r="AA217" s="86" t="str">
        <f t="shared" si="77"/>
        <v>H110R16 - 1</v>
      </c>
      <c r="AB217" s="135">
        <f t="shared" si="89"/>
        <v>2</v>
      </c>
      <c r="AC217" s="135">
        <f t="shared" si="90"/>
        <v>2</v>
      </c>
      <c r="AD217" s="135" t="str">
        <f t="shared" si="91"/>
        <v>H110R16.</v>
      </c>
      <c r="AE217" s="135" t="str">
        <f t="shared" si="88"/>
        <v>H110R16</v>
      </c>
      <c r="AF217" s="15"/>
      <c r="AG217" s="15"/>
      <c r="AH217" s="15"/>
      <c r="AI217" s="15"/>
      <c r="AJ217" s="15"/>
      <c r="AK217" s="15"/>
      <c r="AL217" s="15"/>
      <c r="AM217" s="15"/>
      <c r="AN217" s="15"/>
      <c r="AO217" s="15"/>
    </row>
    <row r="218" spans="1:41" s="2" customFormat="1" ht="211.5" customHeight="1" x14ac:dyDescent="0.2">
      <c r="A218" s="47">
        <v>191</v>
      </c>
      <c r="B218" s="22">
        <v>217</v>
      </c>
      <c r="C218" s="67" t="s">
        <v>2546</v>
      </c>
      <c r="D218" s="19">
        <v>1802001</v>
      </c>
      <c r="E218" s="68" t="s">
        <v>1944</v>
      </c>
      <c r="F218" s="69" t="s">
        <v>702</v>
      </c>
      <c r="G218" s="69" t="s">
        <v>1479</v>
      </c>
      <c r="H218" s="69" t="s">
        <v>1106</v>
      </c>
      <c r="I218" s="47" t="s">
        <v>1107</v>
      </c>
      <c r="J218" s="23">
        <v>2</v>
      </c>
      <c r="K218" s="39">
        <v>43132</v>
      </c>
      <c r="L218" s="39">
        <v>43189</v>
      </c>
      <c r="M218" s="46">
        <f t="shared" si="85"/>
        <v>8.1428571428571423</v>
      </c>
      <c r="N218" s="23" t="s">
        <v>1104</v>
      </c>
      <c r="O218" s="78">
        <v>2</v>
      </c>
      <c r="P218" s="23"/>
      <c r="Q218" s="41">
        <f t="shared" si="81"/>
        <v>100</v>
      </c>
      <c r="R218" s="42">
        <f t="shared" si="82"/>
        <v>8.1428571428571423</v>
      </c>
      <c r="S218" s="42">
        <f t="shared" si="83"/>
        <v>8.1428571428571423</v>
      </c>
      <c r="T218" s="42">
        <f t="shared" si="84"/>
        <v>8.1428571428571423</v>
      </c>
      <c r="U218" s="23" t="str">
        <f t="shared" si="78"/>
        <v>SI</v>
      </c>
      <c r="V218" s="85" t="str">
        <f t="shared" si="79"/>
        <v>CUMPLIDO</v>
      </c>
      <c r="W218" s="85" t="str">
        <f t="shared" si="86"/>
        <v>CUMPLIDO</v>
      </c>
      <c r="X218" s="86" t="s">
        <v>719</v>
      </c>
      <c r="Y218" s="87" t="s">
        <v>830</v>
      </c>
      <c r="Z218" s="86">
        <f t="shared" si="87"/>
        <v>1</v>
      </c>
      <c r="AA218" s="86" t="str">
        <f t="shared" si="77"/>
        <v>H111R16 - 1</v>
      </c>
      <c r="AB218" s="135">
        <f t="shared" si="89"/>
        <v>5</v>
      </c>
      <c r="AC218" s="135">
        <f t="shared" si="90"/>
        <v>5</v>
      </c>
      <c r="AD218" s="135" t="str">
        <f t="shared" si="91"/>
        <v>H111R16.</v>
      </c>
      <c r="AE218" s="135" t="str">
        <f t="shared" si="88"/>
        <v>H111R16</v>
      </c>
    </row>
    <row r="219" spans="1:41" s="2" customFormat="1" ht="211.5" customHeight="1" x14ac:dyDescent="0.2">
      <c r="A219" s="47"/>
      <c r="B219" s="22">
        <v>218</v>
      </c>
      <c r="C219" s="67" t="s">
        <v>2546</v>
      </c>
      <c r="D219" s="19">
        <v>1802001</v>
      </c>
      <c r="E219" s="68" t="s">
        <v>1945</v>
      </c>
      <c r="F219" s="69" t="s">
        <v>702</v>
      </c>
      <c r="G219" s="69" t="s">
        <v>1480</v>
      </c>
      <c r="H219" s="69" t="s">
        <v>1476</v>
      </c>
      <c r="I219" s="47" t="s">
        <v>1481</v>
      </c>
      <c r="J219" s="23">
        <v>1</v>
      </c>
      <c r="K219" s="39">
        <v>43040</v>
      </c>
      <c r="L219" s="39">
        <v>43250</v>
      </c>
      <c r="M219" s="46">
        <f t="shared" si="85"/>
        <v>30</v>
      </c>
      <c r="N219" s="23" t="s">
        <v>1412</v>
      </c>
      <c r="O219" s="78">
        <v>1</v>
      </c>
      <c r="P219" s="23"/>
      <c r="Q219" s="41">
        <f t="shared" si="81"/>
        <v>100</v>
      </c>
      <c r="R219" s="42">
        <f t="shared" si="82"/>
        <v>30</v>
      </c>
      <c r="S219" s="42">
        <f t="shared" si="83"/>
        <v>30</v>
      </c>
      <c r="T219" s="42">
        <f t="shared" si="84"/>
        <v>30</v>
      </c>
      <c r="U219" s="23" t="str">
        <f t="shared" si="78"/>
        <v>NO</v>
      </c>
      <c r="V219" s="85" t="str">
        <f t="shared" si="79"/>
        <v>CUMPLIDO</v>
      </c>
      <c r="W219" s="85" t="str">
        <f t="shared" si="86"/>
        <v/>
      </c>
      <c r="X219" s="86" t="s">
        <v>719</v>
      </c>
      <c r="Y219" s="87" t="s">
        <v>830</v>
      </c>
      <c r="Z219" s="86">
        <f t="shared" si="87"/>
        <v>2</v>
      </c>
      <c r="AA219" s="86" t="str">
        <f t="shared" ref="AA219:AA284" si="92">CONCATENATE(Y219," - ",Z219)</f>
        <v>H111R16 - 2</v>
      </c>
      <c r="AB219" s="135">
        <f t="shared" si="89"/>
        <v>5</v>
      </c>
      <c r="AC219" s="135">
        <f t="shared" si="90"/>
        <v>5</v>
      </c>
      <c r="AD219" s="135" t="str">
        <f t="shared" si="91"/>
        <v>H111R16.</v>
      </c>
      <c r="AE219" s="135" t="str">
        <f t="shared" si="88"/>
        <v>H111R16</v>
      </c>
    </row>
    <row r="220" spans="1:41" s="2" customFormat="1" ht="249.95" customHeight="1" x14ac:dyDescent="0.2">
      <c r="A220" s="49">
        <v>192</v>
      </c>
      <c r="B220" s="22">
        <v>219</v>
      </c>
      <c r="C220" s="18" t="s">
        <v>2546</v>
      </c>
      <c r="D220" s="25">
        <v>1802001</v>
      </c>
      <c r="E220" s="68" t="s">
        <v>703</v>
      </c>
      <c r="F220" s="69" t="s">
        <v>704</v>
      </c>
      <c r="G220" s="43" t="s">
        <v>1722</v>
      </c>
      <c r="H220" s="43" t="s">
        <v>1723</v>
      </c>
      <c r="I220" s="49" t="s">
        <v>61</v>
      </c>
      <c r="J220" s="22">
        <v>3</v>
      </c>
      <c r="K220" s="44">
        <v>43040</v>
      </c>
      <c r="L220" s="44">
        <v>43342</v>
      </c>
      <c r="M220" s="40">
        <f>(+L220-K220)/7</f>
        <v>43.142857142857146</v>
      </c>
      <c r="N220" s="40" t="s">
        <v>23</v>
      </c>
      <c r="O220" s="78">
        <v>1.5</v>
      </c>
      <c r="P220" s="22"/>
      <c r="Q220" s="41">
        <f t="shared" si="81"/>
        <v>50</v>
      </c>
      <c r="R220" s="42">
        <f t="shared" si="82"/>
        <v>21.571428571428573</v>
      </c>
      <c r="S220" s="42">
        <f t="shared" si="83"/>
        <v>21.571428571428573</v>
      </c>
      <c r="T220" s="42">
        <f t="shared" si="84"/>
        <v>43.142857142857146</v>
      </c>
      <c r="U220" s="23" t="str">
        <f t="shared" si="78"/>
        <v>NO</v>
      </c>
      <c r="V220" s="85" t="str">
        <f t="shared" si="79"/>
        <v>VENCIDO</v>
      </c>
      <c r="W220" s="85" t="str">
        <f t="shared" si="86"/>
        <v>VENCIDO</v>
      </c>
      <c r="X220" s="86" t="s">
        <v>719</v>
      </c>
      <c r="Y220" s="87" t="s">
        <v>831</v>
      </c>
      <c r="Z220" s="86">
        <f t="shared" si="87"/>
        <v>1</v>
      </c>
      <c r="AA220" s="86" t="str">
        <f t="shared" si="92"/>
        <v>H112R16 - 1</v>
      </c>
      <c r="AB220" s="135">
        <f t="shared" si="89"/>
        <v>1</v>
      </c>
      <c r="AC220" s="135">
        <f t="shared" si="90"/>
        <v>1</v>
      </c>
      <c r="AD220" s="135" t="str">
        <f t="shared" si="91"/>
        <v>H112R16.</v>
      </c>
      <c r="AE220" s="135" t="str">
        <f t="shared" si="88"/>
        <v>H112R16</v>
      </c>
      <c r="AF220" s="15"/>
      <c r="AG220" s="15"/>
      <c r="AH220" s="15"/>
      <c r="AI220" s="15"/>
      <c r="AJ220" s="15"/>
      <c r="AK220" s="15"/>
      <c r="AL220" s="15"/>
      <c r="AM220" s="15"/>
      <c r="AN220" s="15"/>
      <c r="AO220" s="15"/>
    </row>
    <row r="221" spans="1:41" s="2" customFormat="1" ht="249.95" customHeight="1" x14ac:dyDescent="0.2">
      <c r="A221" s="49">
        <v>193</v>
      </c>
      <c r="B221" s="22">
        <v>220</v>
      </c>
      <c r="C221" s="18" t="s">
        <v>2546</v>
      </c>
      <c r="D221" s="25">
        <v>1802001</v>
      </c>
      <c r="E221" s="68" t="s">
        <v>2009</v>
      </c>
      <c r="F221" s="69" t="s">
        <v>705</v>
      </c>
      <c r="G221" s="43" t="s">
        <v>1724</v>
      </c>
      <c r="H221" s="43" t="s">
        <v>1724</v>
      </c>
      <c r="I221" s="49" t="s">
        <v>61</v>
      </c>
      <c r="J221" s="22">
        <v>3</v>
      </c>
      <c r="K221" s="44">
        <v>43040</v>
      </c>
      <c r="L221" s="44">
        <v>43342</v>
      </c>
      <c r="M221" s="40">
        <f>(+L221-K221)/7</f>
        <v>43.142857142857146</v>
      </c>
      <c r="N221" s="40" t="s">
        <v>2643</v>
      </c>
      <c r="O221" s="78">
        <v>1.5</v>
      </c>
      <c r="P221" s="129" t="s">
        <v>2642</v>
      </c>
      <c r="Q221" s="41">
        <f t="shared" si="81"/>
        <v>50</v>
      </c>
      <c r="R221" s="42">
        <f t="shared" si="82"/>
        <v>21.571428571428573</v>
      </c>
      <c r="S221" s="42">
        <f t="shared" si="83"/>
        <v>21.571428571428573</v>
      </c>
      <c r="T221" s="42">
        <f t="shared" si="84"/>
        <v>43.142857142857146</v>
      </c>
      <c r="U221" s="23" t="str">
        <f t="shared" si="78"/>
        <v>NO</v>
      </c>
      <c r="V221" s="85" t="str">
        <f t="shared" si="79"/>
        <v>VENCIDO</v>
      </c>
      <c r="W221" s="85" t="str">
        <f t="shared" si="86"/>
        <v>VENCIDO</v>
      </c>
      <c r="X221" s="86" t="s">
        <v>719</v>
      </c>
      <c r="Y221" s="87" t="s">
        <v>832</v>
      </c>
      <c r="Z221" s="86">
        <f t="shared" si="87"/>
        <v>1</v>
      </c>
      <c r="AA221" s="86" t="str">
        <f t="shared" si="92"/>
        <v>H113R16 - 1</v>
      </c>
      <c r="AB221" s="135">
        <f t="shared" si="89"/>
        <v>1</v>
      </c>
      <c r="AC221" s="135">
        <f t="shared" si="90"/>
        <v>1</v>
      </c>
      <c r="AD221" s="135" t="str">
        <f t="shared" si="91"/>
        <v>H113R16.</v>
      </c>
      <c r="AE221" s="135" t="str">
        <f t="shared" si="88"/>
        <v>H113R16</v>
      </c>
      <c r="AF221" s="15"/>
      <c r="AG221" s="15"/>
      <c r="AH221" s="15"/>
      <c r="AI221" s="15"/>
      <c r="AJ221" s="15"/>
      <c r="AK221" s="15"/>
      <c r="AL221" s="15"/>
      <c r="AM221" s="15"/>
      <c r="AN221" s="15"/>
      <c r="AO221" s="15"/>
    </row>
    <row r="222" spans="1:41" s="2" customFormat="1" ht="213.75" customHeight="1" x14ac:dyDescent="0.2">
      <c r="A222" s="49">
        <v>194</v>
      </c>
      <c r="B222" s="22">
        <v>221</v>
      </c>
      <c r="C222" s="18" t="s">
        <v>2546</v>
      </c>
      <c r="D222" s="25">
        <v>1802002</v>
      </c>
      <c r="E222" s="68" t="s">
        <v>1725</v>
      </c>
      <c r="F222" s="69" t="s">
        <v>706</v>
      </c>
      <c r="G222" s="43" t="s">
        <v>2094</v>
      </c>
      <c r="H222" s="43" t="s">
        <v>1727</v>
      </c>
      <c r="I222" s="49" t="s">
        <v>61</v>
      </c>
      <c r="J222" s="22">
        <v>3</v>
      </c>
      <c r="K222" s="44">
        <v>43040</v>
      </c>
      <c r="L222" s="44">
        <v>43342</v>
      </c>
      <c r="M222" s="40">
        <f t="shared" ref="M222:M228" si="93">(+L222-K222)/7</f>
        <v>43.142857142857146</v>
      </c>
      <c r="N222" s="22" t="s">
        <v>23</v>
      </c>
      <c r="O222" s="78">
        <v>1.5</v>
      </c>
      <c r="P222" s="22"/>
      <c r="Q222" s="41">
        <f t="shared" si="81"/>
        <v>50</v>
      </c>
      <c r="R222" s="42">
        <f t="shared" si="82"/>
        <v>21.571428571428573</v>
      </c>
      <c r="S222" s="42">
        <f t="shared" si="83"/>
        <v>21.571428571428573</v>
      </c>
      <c r="T222" s="42">
        <f t="shared" si="84"/>
        <v>43.142857142857146</v>
      </c>
      <c r="U222" s="23" t="str">
        <f t="shared" si="78"/>
        <v>NO</v>
      </c>
      <c r="V222" s="85" t="str">
        <f t="shared" si="79"/>
        <v>VENCIDO</v>
      </c>
      <c r="W222" s="85" t="str">
        <f t="shared" si="86"/>
        <v>VENCIDO</v>
      </c>
      <c r="X222" s="86" t="s">
        <v>719</v>
      </c>
      <c r="Y222" s="87" t="s">
        <v>833</v>
      </c>
      <c r="Z222" s="86">
        <f t="shared" si="87"/>
        <v>1</v>
      </c>
      <c r="AA222" s="86" t="str">
        <f t="shared" si="92"/>
        <v>H114R16 - 1</v>
      </c>
      <c r="AB222" s="135">
        <f t="shared" si="89"/>
        <v>1</v>
      </c>
      <c r="AC222" s="135">
        <f t="shared" si="90"/>
        <v>1</v>
      </c>
      <c r="AD222" s="135" t="str">
        <f t="shared" si="91"/>
        <v xml:space="preserve">
H114R16.</v>
      </c>
      <c r="AE222" s="135" t="str">
        <f t="shared" si="88"/>
        <v xml:space="preserve">
H114R16</v>
      </c>
      <c r="AF222" s="15"/>
      <c r="AG222" s="15"/>
      <c r="AH222" s="15"/>
      <c r="AI222" s="15"/>
      <c r="AJ222" s="15"/>
      <c r="AK222" s="15"/>
      <c r="AL222" s="15"/>
      <c r="AM222" s="15"/>
      <c r="AN222" s="15"/>
      <c r="AO222" s="15"/>
    </row>
    <row r="223" spans="1:41" s="2" customFormat="1" ht="240" customHeight="1" x14ac:dyDescent="0.2">
      <c r="A223" s="49"/>
      <c r="B223" s="22">
        <v>222</v>
      </c>
      <c r="C223" s="18" t="s">
        <v>2546</v>
      </c>
      <c r="D223" s="25">
        <v>1802002</v>
      </c>
      <c r="E223" s="68" t="s">
        <v>1726</v>
      </c>
      <c r="F223" s="69" t="s">
        <v>706</v>
      </c>
      <c r="G223" s="43" t="s">
        <v>2098</v>
      </c>
      <c r="H223" s="43" t="s">
        <v>1728</v>
      </c>
      <c r="I223" s="49" t="s">
        <v>2010</v>
      </c>
      <c r="J223" s="22">
        <v>1</v>
      </c>
      <c r="K223" s="44">
        <v>43040</v>
      </c>
      <c r="L223" s="44">
        <v>43099</v>
      </c>
      <c r="M223" s="40">
        <f t="shared" si="93"/>
        <v>8.4285714285714288</v>
      </c>
      <c r="N223" s="22" t="s">
        <v>23</v>
      </c>
      <c r="O223" s="78">
        <v>1</v>
      </c>
      <c r="P223" s="22"/>
      <c r="Q223" s="41">
        <f t="shared" si="81"/>
        <v>100</v>
      </c>
      <c r="R223" s="42">
        <f t="shared" si="82"/>
        <v>8.4285714285714288</v>
      </c>
      <c r="S223" s="42">
        <f t="shared" si="83"/>
        <v>8.4285714285714288</v>
      </c>
      <c r="T223" s="42">
        <f t="shared" si="84"/>
        <v>8.4285714285714288</v>
      </c>
      <c r="U223" s="23" t="str">
        <f t="shared" si="78"/>
        <v>NO</v>
      </c>
      <c r="V223" s="85" t="str">
        <f t="shared" si="79"/>
        <v>CUMPLIDO</v>
      </c>
      <c r="W223" s="85" t="str">
        <f t="shared" si="86"/>
        <v/>
      </c>
      <c r="X223" s="86" t="s">
        <v>719</v>
      </c>
      <c r="Y223" s="87" t="s">
        <v>833</v>
      </c>
      <c r="Z223" s="86">
        <f t="shared" si="87"/>
        <v>2</v>
      </c>
      <c r="AA223" s="86" t="str">
        <f t="shared" si="92"/>
        <v>H114R16 - 2</v>
      </c>
      <c r="AB223" s="135">
        <f t="shared" si="89"/>
        <v>5</v>
      </c>
      <c r="AC223" s="135">
        <f t="shared" si="90"/>
        <v>5</v>
      </c>
      <c r="AD223" s="135" t="str">
        <f t="shared" si="91"/>
        <v xml:space="preserve">
H114R16.</v>
      </c>
      <c r="AE223" s="135" t="str">
        <f t="shared" si="88"/>
        <v xml:space="preserve">
H114R16</v>
      </c>
      <c r="AF223" s="15"/>
      <c r="AG223" s="15"/>
      <c r="AH223" s="15"/>
      <c r="AI223" s="15"/>
      <c r="AJ223" s="15"/>
      <c r="AK223" s="15"/>
      <c r="AL223" s="15"/>
      <c r="AM223" s="15"/>
      <c r="AN223" s="15"/>
      <c r="AO223" s="15"/>
    </row>
    <row r="224" spans="1:41" s="2" customFormat="1" ht="240" customHeight="1" x14ac:dyDescent="0.2">
      <c r="A224" s="47"/>
      <c r="B224" s="22">
        <v>223</v>
      </c>
      <c r="C224" s="67" t="s">
        <v>2546</v>
      </c>
      <c r="D224" s="19">
        <v>1802002</v>
      </c>
      <c r="E224" s="68" t="s">
        <v>2096</v>
      </c>
      <c r="F224" s="69" t="s">
        <v>706</v>
      </c>
      <c r="G224" s="69" t="s">
        <v>2097</v>
      </c>
      <c r="H224" s="69" t="s">
        <v>2095</v>
      </c>
      <c r="I224" s="47" t="s">
        <v>9</v>
      </c>
      <c r="J224" s="23">
        <v>3</v>
      </c>
      <c r="K224" s="39">
        <v>43040</v>
      </c>
      <c r="L224" s="39">
        <v>43342</v>
      </c>
      <c r="M224" s="46">
        <f t="shared" si="93"/>
        <v>43.142857142857146</v>
      </c>
      <c r="N224" s="23" t="s">
        <v>2250</v>
      </c>
      <c r="O224" s="78">
        <v>3</v>
      </c>
      <c r="P224" s="23"/>
      <c r="Q224" s="76">
        <f>IF(O224/J224&gt;1,100,+O224/J224*100)</f>
        <v>100</v>
      </c>
      <c r="R224" s="42">
        <f>+M224*Q224/100</f>
        <v>43.142857142857146</v>
      </c>
      <c r="S224" s="42">
        <f>IF(L224&lt;=$AG$1,R224,0)</f>
        <v>43.142857142857146</v>
      </c>
      <c r="T224" s="42">
        <f>IF($AG$1&gt;=L224,M224,0)</f>
        <v>43.142857142857146</v>
      </c>
      <c r="U224" s="23" t="str">
        <f>IF(W224="CUMPLIDO","SI","NO")</f>
        <v>NO</v>
      </c>
      <c r="V224" s="85" t="str">
        <f t="shared" si="79"/>
        <v>CUMPLIDO</v>
      </c>
      <c r="W224" s="85" t="str">
        <f t="shared" si="86"/>
        <v/>
      </c>
      <c r="X224" s="86" t="s">
        <v>719</v>
      </c>
      <c r="Y224" s="87" t="s">
        <v>833</v>
      </c>
      <c r="Z224" s="86">
        <f t="shared" si="87"/>
        <v>3</v>
      </c>
      <c r="AA224" s="86" t="str">
        <f>CONCATENATE(Y224," - ",Z224)</f>
        <v>H114R16 - 3</v>
      </c>
      <c r="AB224" s="135">
        <f t="shared" si="89"/>
        <v>5</v>
      </c>
      <c r="AC224" s="135">
        <f t="shared" si="90"/>
        <v>5</v>
      </c>
      <c r="AD224" s="135" t="str">
        <f t="shared" si="91"/>
        <v xml:space="preserve">
H114R16.</v>
      </c>
      <c r="AE224" s="135" t="str">
        <f t="shared" si="88"/>
        <v xml:space="preserve">
H114R16</v>
      </c>
    </row>
    <row r="225" spans="1:41" s="2" customFormat="1" ht="249.95" customHeight="1" x14ac:dyDescent="0.2">
      <c r="A225" s="49">
        <v>195</v>
      </c>
      <c r="B225" s="22">
        <v>224</v>
      </c>
      <c r="C225" s="18" t="s">
        <v>2546</v>
      </c>
      <c r="D225" s="25">
        <v>1802002</v>
      </c>
      <c r="E225" s="68" t="s">
        <v>2101</v>
      </c>
      <c r="F225" s="69" t="s">
        <v>707</v>
      </c>
      <c r="G225" s="43" t="s">
        <v>2103</v>
      </c>
      <c r="H225" s="43" t="s">
        <v>2100</v>
      </c>
      <c r="I225" s="49" t="s">
        <v>61</v>
      </c>
      <c r="J225" s="22">
        <v>3</v>
      </c>
      <c r="K225" s="44">
        <v>43040</v>
      </c>
      <c r="L225" s="44">
        <v>43342</v>
      </c>
      <c r="M225" s="40">
        <f t="shared" si="93"/>
        <v>43.142857142857146</v>
      </c>
      <c r="N225" s="22" t="s">
        <v>23</v>
      </c>
      <c r="O225" s="78">
        <v>1.5</v>
      </c>
      <c r="P225" s="22"/>
      <c r="Q225" s="41">
        <f t="shared" ref="Q225:Q289" si="94">IF(O225/J225&gt;1,100,+O225/J225*100)</f>
        <v>50</v>
      </c>
      <c r="R225" s="42">
        <f t="shared" ref="R225:R289" si="95">+M225*Q225/100</f>
        <v>21.571428571428573</v>
      </c>
      <c r="S225" s="42">
        <f t="shared" ref="S225:S289" si="96">IF(L225&lt;=$AG$1,R225,0)</f>
        <v>21.571428571428573</v>
      </c>
      <c r="T225" s="42">
        <f t="shared" ref="T225:T289" si="97">IF($AG$1&gt;=L225,M225,0)</f>
        <v>43.142857142857146</v>
      </c>
      <c r="U225" s="23" t="str">
        <f t="shared" si="78"/>
        <v>NO</v>
      </c>
      <c r="V225" s="85" t="str">
        <f t="shared" si="79"/>
        <v>VENCIDO</v>
      </c>
      <c r="W225" s="85" t="str">
        <f t="shared" si="86"/>
        <v>VENCIDO</v>
      </c>
      <c r="X225" s="86" t="s">
        <v>719</v>
      </c>
      <c r="Y225" s="87" t="s">
        <v>834</v>
      </c>
      <c r="Z225" s="86">
        <f t="shared" si="87"/>
        <v>1</v>
      </c>
      <c r="AA225" s="86" t="str">
        <f t="shared" si="92"/>
        <v>H115R16 - 1</v>
      </c>
      <c r="AB225" s="135">
        <f t="shared" si="89"/>
        <v>1</v>
      </c>
      <c r="AC225" s="135">
        <f t="shared" si="90"/>
        <v>1</v>
      </c>
      <c r="AD225" s="135" t="str">
        <f t="shared" si="91"/>
        <v>H115R16.</v>
      </c>
      <c r="AE225" s="135" t="str">
        <f t="shared" si="88"/>
        <v>H115R16</v>
      </c>
      <c r="AF225" s="15"/>
      <c r="AG225" s="15"/>
      <c r="AH225" s="15"/>
      <c r="AI225" s="15"/>
      <c r="AJ225" s="15"/>
      <c r="AK225" s="15"/>
      <c r="AL225" s="15"/>
      <c r="AM225" s="15"/>
      <c r="AN225" s="15"/>
      <c r="AO225" s="15"/>
    </row>
    <row r="226" spans="1:41" s="2" customFormat="1" ht="249.95" customHeight="1" x14ac:dyDescent="0.2">
      <c r="A226" s="49"/>
      <c r="B226" s="22">
        <v>225</v>
      </c>
      <c r="C226" s="18" t="s">
        <v>2546</v>
      </c>
      <c r="D226" s="25">
        <v>1802002</v>
      </c>
      <c r="E226" s="68" t="s">
        <v>2102</v>
      </c>
      <c r="F226" s="69" t="s">
        <v>707</v>
      </c>
      <c r="G226" s="43" t="s">
        <v>2104</v>
      </c>
      <c r="H226" s="43" t="s">
        <v>2095</v>
      </c>
      <c r="I226" s="49" t="s">
        <v>9</v>
      </c>
      <c r="J226" s="22">
        <v>3</v>
      </c>
      <c r="K226" s="44">
        <v>43040</v>
      </c>
      <c r="L226" s="44">
        <v>43342</v>
      </c>
      <c r="M226" s="40">
        <f t="shared" si="93"/>
        <v>43.142857142857146</v>
      </c>
      <c r="N226" s="22" t="s">
        <v>2250</v>
      </c>
      <c r="O226" s="78">
        <v>3</v>
      </c>
      <c r="P226" s="22"/>
      <c r="Q226" s="41">
        <f>IF(O226/J226&gt;1,100,+O226/J226*100)</f>
        <v>100</v>
      </c>
      <c r="R226" s="42">
        <f>+M226*Q226/100</f>
        <v>43.142857142857146</v>
      </c>
      <c r="S226" s="42">
        <f>IF(L226&lt;=$AG$1,R226,0)</f>
        <v>43.142857142857146</v>
      </c>
      <c r="T226" s="42">
        <f>IF($AG$1&gt;=L226,M226,0)</f>
        <v>43.142857142857146</v>
      </c>
      <c r="U226" s="23" t="str">
        <f>IF(W226="CUMPLIDO","SI","NO")</f>
        <v>NO</v>
      </c>
      <c r="V226" s="85" t="str">
        <f t="shared" ref="V226:V289" si="98">IF(Q226=100,"CUMPLIDO",IF(L226-$AG$1&lt;0,"VENCIDO",IF(L226-$AG$1&lt;=30,"PRÓXIMO A VENCER",IF(Q226&gt;0,"CON AVANCE","EN TERMINO"))))</f>
        <v>CUMPLIDO</v>
      </c>
      <c r="W226" s="85" t="str">
        <f t="shared" si="86"/>
        <v/>
      </c>
      <c r="X226" s="86" t="s">
        <v>719</v>
      </c>
      <c r="Y226" s="87" t="s">
        <v>834</v>
      </c>
      <c r="Z226" s="86">
        <f t="shared" si="87"/>
        <v>2</v>
      </c>
      <c r="AA226" s="86" t="str">
        <f t="shared" si="92"/>
        <v>H115R16 - 2</v>
      </c>
      <c r="AB226" s="135">
        <f t="shared" si="89"/>
        <v>5</v>
      </c>
      <c r="AC226" s="135">
        <f t="shared" si="90"/>
        <v>5</v>
      </c>
      <c r="AD226" s="135" t="str">
        <f t="shared" si="91"/>
        <v>H115R16.</v>
      </c>
      <c r="AE226" s="135" t="str">
        <f t="shared" si="88"/>
        <v>H115R16</v>
      </c>
      <c r="AF226" s="15"/>
      <c r="AG226" s="15"/>
      <c r="AH226" s="15"/>
      <c r="AI226" s="15"/>
      <c r="AJ226" s="15"/>
      <c r="AK226" s="15"/>
      <c r="AL226" s="15"/>
      <c r="AM226" s="15"/>
      <c r="AN226" s="15"/>
      <c r="AO226" s="15"/>
    </row>
    <row r="227" spans="1:41" s="2" customFormat="1" ht="249.95" customHeight="1" x14ac:dyDescent="0.2">
      <c r="A227" s="49">
        <v>196</v>
      </c>
      <c r="B227" s="22">
        <v>226</v>
      </c>
      <c r="C227" s="18" t="s">
        <v>2546</v>
      </c>
      <c r="D227" s="25">
        <v>1802002</v>
      </c>
      <c r="E227" s="68" t="s">
        <v>2222</v>
      </c>
      <c r="F227" s="69" t="s">
        <v>708</v>
      </c>
      <c r="G227" s="69" t="s">
        <v>2106</v>
      </c>
      <c r="H227" s="69" t="s">
        <v>2105</v>
      </c>
      <c r="I227" s="47" t="s">
        <v>9</v>
      </c>
      <c r="J227" s="23">
        <v>1</v>
      </c>
      <c r="K227" s="39">
        <v>43040</v>
      </c>
      <c r="L227" s="39">
        <v>43099</v>
      </c>
      <c r="M227" s="40">
        <f t="shared" si="93"/>
        <v>8.4285714285714288</v>
      </c>
      <c r="N227" s="22" t="s">
        <v>1112</v>
      </c>
      <c r="O227" s="78">
        <v>0.99</v>
      </c>
      <c r="P227" s="53" t="s">
        <v>2218</v>
      </c>
      <c r="Q227" s="41">
        <f t="shared" si="94"/>
        <v>99</v>
      </c>
      <c r="R227" s="42">
        <f t="shared" si="95"/>
        <v>8.3442857142857143</v>
      </c>
      <c r="S227" s="42">
        <f t="shared" si="96"/>
        <v>8.3442857142857143</v>
      </c>
      <c r="T227" s="42">
        <f t="shared" si="97"/>
        <v>8.4285714285714288</v>
      </c>
      <c r="U227" s="23" t="str">
        <f t="shared" ref="U227:U290" si="99">IF(W227="CUMPLIDO","SI","NO")</f>
        <v>NO</v>
      </c>
      <c r="V227" s="85" t="str">
        <f t="shared" si="98"/>
        <v>VENCIDO</v>
      </c>
      <c r="W227" s="85" t="str">
        <f t="shared" si="86"/>
        <v>VENCIDO</v>
      </c>
      <c r="X227" s="86" t="s">
        <v>719</v>
      </c>
      <c r="Y227" s="87" t="s">
        <v>835</v>
      </c>
      <c r="Z227" s="86">
        <f t="shared" si="87"/>
        <v>1</v>
      </c>
      <c r="AA227" s="86" t="str">
        <f t="shared" si="92"/>
        <v>H116R16 - 1</v>
      </c>
      <c r="AB227" s="135">
        <f t="shared" si="89"/>
        <v>1</v>
      </c>
      <c r="AC227" s="135">
        <f t="shared" si="90"/>
        <v>1</v>
      </c>
      <c r="AD227" s="135" t="str">
        <f t="shared" si="91"/>
        <v>H116R16.</v>
      </c>
      <c r="AE227" s="135" t="str">
        <f t="shared" si="88"/>
        <v>H116R16</v>
      </c>
      <c r="AF227" s="15"/>
      <c r="AG227" s="15"/>
      <c r="AH227" s="15"/>
      <c r="AI227" s="15"/>
      <c r="AJ227" s="15"/>
      <c r="AK227" s="15"/>
      <c r="AL227" s="15"/>
      <c r="AM227" s="15"/>
      <c r="AN227" s="15"/>
      <c r="AO227" s="15"/>
    </row>
    <row r="228" spans="1:41" s="2" customFormat="1" ht="249.95" customHeight="1" x14ac:dyDescent="0.2">
      <c r="A228" s="49">
        <v>197</v>
      </c>
      <c r="B228" s="22">
        <v>227</v>
      </c>
      <c r="C228" s="18" t="s">
        <v>2546</v>
      </c>
      <c r="D228" s="25">
        <v>1406100</v>
      </c>
      <c r="E228" s="68" t="s">
        <v>2221</v>
      </c>
      <c r="F228" s="69" t="s">
        <v>709</v>
      </c>
      <c r="G228" s="43" t="s">
        <v>1438</v>
      </c>
      <c r="H228" s="69" t="s">
        <v>1439</v>
      </c>
      <c r="I228" s="47" t="s">
        <v>9</v>
      </c>
      <c r="J228" s="23">
        <v>1</v>
      </c>
      <c r="K228" s="39">
        <v>43040</v>
      </c>
      <c r="L228" s="39">
        <v>43221</v>
      </c>
      <c r="M228" s="40">
        <f t="shared" si="93"/>
        <v>25.857142857142858</v>
      </c>
      <c r="N228" s="22" t="s">
        <v>1412</v>
      </c>
      <c r="O228" s="78">
        <v>1</v>
      </c>
      <c r="P228" s="22"/>
      <c r="Q228" s="41">
        <f t="shared" si="94"/>
        <v>100</v>
      </c>
      <c r="R228" s="42">
        <f t="shared" si="95"/>
        <v>25.857142857142858</v>
      </c>
      <c r="S228" s="42">
        <f t="shared" si="96"/>
        <v>25.857142857142858</v>
      </c>
      <c r="T228" s="42">
        <f t="shared" si="97"/>
        <v>25.857142857142858</v>
      </c>
      <c r="U228" s="23" t="str">
        <f t="shared" si="99"/>
        <v>SI</v>
      </c>
      <c r="V228" s="85" t="str">
        <f t="shared" si="98"/>
        <v>CUMPLIDO</v>
      </c>
      <c r="W228" s="85" t="str">
        <f t="shared" si="86"/>
        <v>CUMPLIDO</v>
      </c>
      <c r="X228" s="86" t="s">
        <v>719</v>
      </c>
      <c r="Y228" s="87" t="s">
        <v>836</v>
      </c>
      <c r="Z228" s="86">
        <f t="shared" si="87"/>
        <v>1</v>
      </c>
      <c r="AA228" s="86" t="str">
        <f t="shared" si="92"/>
        <v>H117R16 - 1</v>
      </c>
      <c r="AB228" s="135">
        <f t="shared" si="89"/>
        <v>5</v>
      </c>
      <c r="AC228" s="135">
        <f t="shared" si="90"/>
        <v>5</v>
      </c>
      <c r="AD228" s="135" t="str">
        <f t="shared" si="91"/>
        <v>H117R16.</v>
      </c>
      <c r="AE228" s="135" t="str">
        <f t="shared" si="88"/>
        <v>H117R16</v>
      </c>
      <c r="AF228" s="15"/>
      <c r="AG228" s="15"/>
      <c r="AH228" s="15"/>
      <c r="AI228" s="15"/>
      <c r="AJ228" s="15"/>
      <c r="AK228" s="15"/>
      <c r="AL228" s="15"/>
      <c r="AM228" s="15"/>
      <c r="AN228" s="15"/>
      <c r="AO228" s="15"/>
    </row>
    <row r="229" spans="1:41" s="2" customFormat="1" ht="249.95" customHeight="1" x14ac:dyDescent="0.2">
      <c r="A229" s="49">
        <v>198</v>
      </c>
      <c r="B229" s="22">
        <v>228</v>
      </c>
      <c r="C229" s="18" t="s">
        <v>2546</v>
      </c>
      <c r="D229" s="25">
        <v>1801002</v>
      </c>
      <c r="E229" s="68" t="s">
        <v>1146</v>
      </c>
      <c r="F229" s="69" t="s">
        <v>710</v>
      </c>
      <c r="G229" s="43" t="s">
        <v>1444</v>
      </c>
      <c r="H229" s="69" t="s">
        <v>1055</v>
      </c>
      <c r="I229" s="47" t="s">
        <v>61</v>
      </c>
      <c r="J229" s="23">
        <v>4</v>
      </c>
      <c r="K229" s="39">
        <v>43040</v>
      </c>
      <c r="L229" s="39">
        <v>43403</v>
      </c>
      <c r="M229" s="46">
        <f t="shared" si="85"/>
        <v>51.857142857142854</v>
      </c>
      <c r="N229" s="22" t="s">
        <v>1046</v>
      </c>
      <c r="O229" s="78">
        <v>4</v>
      </c>
      <c r="P229" s="22" t="s">
        <v>2640</v>
      </c>
      <c r="Q229" s="41">
        <f t="shared" si="94"/>
        <v>100</v>
      </c>
      <c r="R229" s="42">
        <f t="shared" si="95"/>
        <v>51.857142857142854</v>
      </c>
      <c r="S229" s="42">
        <f t="shared" si="96"/>
        <v>0</v>
      </c>
      <c r="T229" s="42">
        <f t="shared" si="97"/>
        <v>0</v>
      </c>
      <c r="U229" s="23" t="str">
        <f t="shared" si="99"/>
        <v>SI</v>
      </c>
      <c r="V229" s="85" t="str">
        <f t="shared" si="98"/>
        <v>CUMPLIDO</v>
      </c>
      <c r="W229" s="85" t="str">
        <f t="shared" si="86"/>
        <v>CUMPLIDO</v>
      </c>
      <c r="X229" s="86" t="s">
        <v>719</v>
      </c>
      <c r="Y229" s="87" t="s">
        <v>837</v>
      </c>
      <c r="Z229" s="86">
        <f t="shared" si="87"/>
        <v>1</v>
      </c>
      <c r="AA229" s="86" t="str">
        <f t="shared" si="92"/>
        <v>H118R16 - 1</v>
      </c>
      <c r="AB229" s="135">
        <f t="shared" si="89"/>
        <v>5</v>
      </c>
      <c r="AC229" s="135">
        <f t="shared" si="90"/>
        <v>5</v>
      </c>
      <c r="AD229" s="135" t="str">
        <f t="shared" si="91"/>
        <v>H118R16.</v>
      </c>
      <c r="AE229" s="135" t="str">
        <f t="shared" si="88"/>
        <v>H118R16</v>
      </c>
      <c r="AF229" s="15"/>
      <c r="AG229" s="15"/>
      <c r="AH229" s="15"/>
      <c r="AI229" s="15"/>
      <c r="AJ229" s="15"/>
      <c r="AK229" s="15"/>
      <c r="AL229" s="15"/>
      <c r="AM229" s="15"/>
      <c r="AN229" s="15"/>
      <c r="AO229" s="15"/>
    </row>
    <row r="230" spans="1:41" s="2" customFormat="1" ht="249.95" customHeight="1" x14ac:dyDescent="0.2">
      <c r="A230" s="49"/>
      <c r="B230" s="22">
        <v>229</v>
      </c>
      <c r="C230" s="18" t="s">
        <v>2546</v>
      </c>
      <c r="D230" s="25">
        <v>1801002</v>
      </c>
      <c r="E230" s="68" t="s">
        <v>1440</v>
      </c>
      <c r="F230" s="69" t="s">
        <v>710</v>
      </c>
      <c r="G230" s="43" t="s">
        <v>1443</v>
      </c>
      <c r="H230" s="69" t="s">
        <v>1441</v>
      </c>
      <c r="I230" s="47" t="s">
        <v>1124</v>
      </c>
      <c r="J230" s="23">
        <v>1</v>
      </c>
      <c r="K230" s="39">
        <v>43040</v>
      </c>
      <c r="L230" s="39">
        <v>43099</v>
      </c>
      <c r="M230" s="46">
        <f t="shared" si="85"/>
        <v>8.4285714285714288</v>
      </c>
      <c r="N230" s="22" t="s">
        <v>1412</v>
      </c>
      <c r="O230" s="78">
        <v>1</v>
      </c>
      <c r="P230" s="22"/>
      <c r="Q230" s="41">
        <f t="shared" si="94"/>
        <v>100</v>
      </c>
      <c r="R230" s="42">
        <f t="shared" si="95"/>
        <v>8.4285714285714288</v>
      </c>
      <c r="S230" s="42">
        <f t="shared" si="96"/>
        <v>8.4285714285714288</v>
      </c>
      <c r="T230" s="42">
        <f t="shared" si="97"/>
        <v>8.4285714285714288</v>
      </c>
      <c r="U230" s="23" t="str">
        <f t="shared" si="99"/>
        <v>NO</v>
      </c>
      <c r="V230" s="85" t="str">
        <f t="shared" si="98"/>
        <v>CUMPLIDO</v>
      </c>
      <c r="W230" s="85" t="str">
        <f t="shared" si="86"/>
        <v/>
      </c>
      <c r="X230" s="86" t="s">
        <v>719</v>
      </c>
      <c r="Y230" s="87" t="s">
        <v>837</v>
      </c>
      <c r="Z230" s="86">
        <f t="shared" si="87"/>
        <v>2</v>
      </c>
      <c r="AA230" s="86" t="str">
        <f t="shared" si="92"/>
        <v>H118R16 - 2</v>
      </c>
      <c r="AB230" s="135">
        <f t="shared" si="89"/>
        <v>5</v>
      </c>
      <c r="AC230" s="135">
        <f t="shared" si="90"/>
        <v>5</v>
      </c>
      <c r="AD230" s="135" t="str">
        <f t="shared" si="91"/>
        <v>H118R16.</v>
      </c>
      <c r="AE230" s="135" t="str">
        <f t="shared" si="88"/>
        <v>H118R16</v>
      </c>
      <c r="AF230" s="15"/>
      <c r="AG230" s="15"/>
      <c r="AH230" s="15"/>
      <c r="AI230" s="15"/>
      <c r="AJ230" s="15"/>
      <c r="AK230" s="15"/>
      <c r="AL230" s="15"/>
      <c r="AM230" s="15"/>
      <c r="AN230" s="15"/>
      <c r="AO230" s="15"/>
    </row>
    <row r="231" spans="1:41" s="2" customFormat="1" ht="249.95" customHeight="1" x14ac:dyDescent="0.2">
      <c r="A231" s="49"/>
      <c r="B231" s="22">
        <v>230</v>
      </c>
      <c r="C231" s="18" t="s">
        <v>2546</v>
      </c>
      <c r="D231" s="25">
        <v>1801002</v>
      </c>
      <c r="E231" s="68" t="s">
        <v>1445</v>
      </c>
      <c r="F231" s="69" t="s">
        <v>710</v>
      </c>
      <c r="G231" s="43" t="s">
        <v>1442</v>
      </c>
      <c r="H231" s="69" t="s">
        <v>1147</v>
      </c>
      <c r="I231" s="47" t="s">
        <v>1124</v>
      </c>
      <c r="J231" s="23">
        <v>1</v>
      </c>
      <c r="K231" s="39">
        <v>43040</v>
      </c>
      <c r="L231" s="39">
        <v>43189</v>
      </c>
      <c r="M231" s="46">
        <f t="shared" si="85"/>
        <v>21.285714285714285</v>
      </c>
      <c r="N231" s="22" t="s">
        <v>1112</v>
      </c>
      <c r="O231" s="78">
        <v>1</v>
      </c>
      <c r="P231" s="22"/>
      <c r="Q231" s="41">
        <f t="shared" si="94"/>
        <v>100</v>
      </c>
      <c r="R231" s="42">
        <f t="shared" si="95"/>
        <v>21.285714285714285</v>
      </c>
      <c r="S231" s="42">
        <f t="shared" si="96"/>
        <v>21.285714285714285</v>
      </c>
      <c r="T231" s="42">
        <f t="shared" si="97"/>
        <v>21.285714285714285</v>
      </c>
      <c r="U231" s="23" t="str">
        <f t="shared" si="99"/>
        <v>NO</v>
      </c>
      <c r="V231" s="85" t="str">
        <f t="shared" si="98"/>
        <v>CUMPLIDO</v>
      </c>
      <c r="W231" s="85" t="str">
        <f t="shared" si="86"/>
        <v/>
      </c>
      <c r="X231" s="86" t="s">
        <v>719</v>
      </c>
      <c r="Y231" s="87" t="s">
        <v>837</v>
      </c>
      <c r="Z231" s="86">
        <f t="shared" si="87"/>
        <v>3</v>
      </c>
      <c r="AA231" s="86" t="str">
        <f t="shared" si="92"/>
        <v>H118R16 - 3</v>
      </c>
      <c r="AB231" s="135">
        <f t="shared" si="89"/>
        <v>5</v>
      </c>
      <c r="AC231" s="135">
        <f t="shared" si="90"/>
        <v>5</v>
      </c>
      <c r="AD231" s="135" t="str">
        <f t="shared" si="91"/>
        <v>H118R16.</v>
      </c>
      <c r="AE231" s="135" t="str">
        <f t="shared" si="88"/>
        <v>H118R16</v>
      </c>
      <c r="AF231" s="15"/>
      <c r="AG231" s="15"/>
      <c r="AH231" s="15"/>
      <c r="AI231" s="15"/>
      <c r="AJ231" s="15"/>
      <c r="AK231" s="15"/>
      <c r="AL231" s="15"/>
      <c r="AM231" s="15"/>
      <c r="AN231" s="15"/>
      <c r="AO231" s="15"/>
    </row>
    <row r="232" spans="1:41" s="2" customFormat="1" ht="249.95" customHeight="1" x14ac:dyDescent="0.2">
      <c r="A232" s="49">
        <v>199</v>
      </c>
      <c r="B232" s="22">
        <v>231</v>
      </c>
      <c r="C232" s="18" t="s">
        <v>2546</v>
      </c>
      <c r="D232" s="25">
        <v>1406100</v>
      </c>
      <c r="E232" s="68" t="s">
        <v>2223</v>
      </c>
      <c r="F232" s="69" t="s">
        <v>711</v>
      </c>
      <c r="G232" s="69" t="s">
        <v>1446</v>
      </c>
      <c r="H232" s="69" t="s">
        <v>1447</v>
      </c>
      <c r="I232" s="47" t="s">
        <v>9</v>
      </c>
      <c r="J232" s="23">
        <v>1</v>
      </c>
      <c r="K232" s="39">
        <v>43040</v>
      </c>
      <c r="L232" s="39">
        <v>43250</v>
      </c>
      <c r="M232" s="46">
        <f t="shared" si="85"/>
        <v>30</v>
      </c>
      <c r="N232" s="22" t="s">
        <v>1412</v>
      </c>
      <c r="O232" s="78">
        <v>0.33</v>
      </c>
      <c r="P232" s="22"/>
      <c r="Q232" s="41">
        <f t="shared" si="94"/>
        <v>33</v>
      </c>
      <c r="R232" s="42">
        <f t="shared" si="95"/>
        <v>9.9</v>
      </c>
      <c r="S232" s="42">
        <f t="shared" si="96"/>
        <v>9.9</v>
      </c>
      <c r="T232" s="42">
        <f t="shared" si="97"/>
        <v>30</v>
      </c>
      <c r="U232" s="23" t="str">
        <f t="shared" si="99"/>
        <v>NO</v>
      </c>
      <c r="V232" s="85" t="str">
        <f t="shared" si="98"/>
        <v>VENCIDO</v>
      </c>
      <c r="W232" s="85" t="str">
        <f t="shared" si="86"/>
        <v>VENCIDO</v>
      </c>
      <c r="X232" s="86" t="str">
        <f>$X229</f>
        <v>R2016</v>
      </c>
      <c r="Y232" s="87" t="s">
        <v>838</v>
      </c>
      <c r="Z232" s="86">
        <f t="shared" si="87"/>
        <v>1</v>
      </c>
      <c r="AA232" s="86" t="str">
        <f t="shared" si="92"/>
        <v>H119R16 - 1</v>
      </c>
      <c r="AB232" s="135">
        <f t="shared" si="89"/>
        <v>1</v>
      </c>
      <c r="AC232" s="135">
        <f t="shared" si="90"/>
        <v>1</v>
      </c>
      <c r="AD232" s="135" t="str">
        <f t="shared" si="91"/>
        <v>H119R16.</v>
      </c>
      <c r="AE232" s="135" t="str">
        <f t="shared" si="88"/>
        <v>H119R16</v>
      </c>
      <c r="AF232" s="15"/>
      <c r="AG232" s="15"/>
      <c r="AH232" s="15"/>
      <c r="AI232" s="15"/>
      <c r="AJ232" s="15"/>
      <c r="AK232" s="15"/>
      <c r="AL232" s="15"/>
      <c r="AM232" s="15"/>
      <c r="AN232" s="15"/>
      <c r="AO232" s="15"/>
    </row>
    <row r="233" spans="1:41" s="2" customFormat="1" ht="249.95" customHeight="1" x14ac:dyDescent="0.2">
      <c r="A233" s="49">
        <v>200</v>
      </c>
      <c r="B233" s="22">
        <v>232</v>
      </c>
      <c r="C233" s="18" t="s">
        <v>2546</v>
      </c>
      <c r="D233" s="25">
        <v>1801002</v>
      </c>
      <c r="E233" s="68" t="s">
        <v>1449</v>
      </c>
      <c r="F233" s="69" t="s">
        <v>712</v>
      </c>
      <c r="G233" s="69" t="s">
        <v>1450</v>
      </c>
      <c r="H233" s="69" t="s">
        <v>1441</v>
      </c>
      <c r="I233" s="47" t="s">
        <v>1124</v>
      </c>
      <c r="J233" s="23">
        <v>1</v>
      </c>
      <c r="K233" s="39">
        <v>43040</v>
      </c>
      <c r="L233" s="39">
        <v>43388</v>
      </c>
      <c r="M233" s="46">
        <f t="shared" si="85"/>
        <v>49.714285714285715</v>
      </c>
      <c r="N233" s="22" t="s">
        <v>1412</v>
      </c>
      <c r="O233" s="78">
        <v>0</v>
      </c>
      <c r="P233" s="22"/>
      <c r="Q233" s="41">
        <f t="shared" si="94"/>
        <v>0</v>
      </c>
      <c r="R233" s="42">
        <f t="shared" si="95"/>
        <v>0</v>
      </c>
      <c r="S233" s="42">
        <f t="shared" si="96"/>
        <v>0</v>
      </c>
      <c r="T233" s="42">
        <f t="shared" si="97"/>
        <v>0</v>
      </c>
      <c r="U233" s="23" t="str">
        <f t="shared" si="99"/>
        <v>NO</v>
      </c>
      <c r="V233" s="85" t="str">
        <f t="shared" si="98"/>
        <v>PRÓXIMO A VENCER</v>
      </c>
      <c r="W233" s="85" t="str">
        <f t="shared" si="86"/>
        <v>PRÓXIMO A VENCER</v>
      </c>
      <c r="X233" s="86" t="s">
        <v>719</v>
      </c>
      <c r="Y233" s="87" t="s">
        <v>839</v>
      </c>
      <c r="Z233" s="86">
        <f t="shared" si="87"/>
        <v>1</v>
      </c>
      <c r="AA233" s="86" t="str">
        <f t="shared" si="92"/>
        <v>H120R16 - 1</v>
      </c>
      <c r="AB233" s="135">
        <f t="shared" si="89"/>
        <v>2</v>
      </c>
      <c r="AC233" s="135">
        <f t="shared" si="90"/>
        <v>2</v>
      </c>
      <c r="AD233" s="135" t="str">
        <f t="shared" si="91"/>
        <v>H120R16.</v>
      </c>
      <c r="AE233" s="135" t="str">
        <f t="shared" si="88"/>
        <v>H120R16</v>
      </c>
      <c r="AF233" s="15"/>
      <c r="AG233" s="15"/>
      <c r="AH233" s="15"/>
      <c r="AI233" s="15"/>
      <c r="AJ233" s="15"/>
      <c r="AK233" s="15"/>
      <c r="AL233" s="15"/>
      <c r="AM233" s="15"/>
      <c r="AN233" s="15"/>
      <c r="AO233" s="15"/>
    </row>
    <row r="234" spans="1:41" s="2" customFormat="1" ht="249.95" customHeight="1" x14ac:dyDescent="0.2">
      <c r="A234" s="49"/>
      <c r="B234" s="22">
        <v>233</v>
      </c>
      <c r="C234" s="18" t="s">
        <v>2546</v>
      </c>
      <c r="D234" s="25">
        <v>1801002</v>
      </c>
      <c r="E234" s="68" t="s">
        <v>1451</v>
      </c>
      <c r="F234" s="69" t="s">
        <v>712</v>
      </c>
      <c r="G234" s="69" t="s">
        <v>1448</v>
      </c>
      <c r="H234" s="69" t="s">
        <v>1148</v>
      </c>
      <c r="I234" s="47" t="s">
        <v>1149</v>
      </c>
      <c r="J234" s="23">
        <v>1</v>
      </c>
      <c r="K234" s="39">
        <v>43040</v>
      </c>
      <c r="L234" s="39">
        <v>43099</v>
      </c>
      <c r="M234" s="46">
        <f t="shared" si="85"/>
        <v>8.4285714285714288</v>
      </c>
      <c r="N234" s="22" t="s">
        <v>1112</v>
      </c>
      <c r="O234" s="78">
        <v>1</v>
      </c>
      <c r="P234" s="22"/>
      <c r="Q234" s="41">
        <f t="shared" si="94"/>
        <v>100</v>
      </c>
      <c r="R234" s="42">
        <f t="shared" si="95"/>
        <v>8.4285714285714288</v>
      </c>
      <c r="S234" s="42">
        <f t="shared" si="96"/>
        <v>8.4285714285714288</v>
      </c>
      <c r="T234" s="42">
        <f t="shared" si="97"/>
        <v>8.4285714285714288</v>
      </c>
      <c r="U234" s="23" t="str">
        <f t="shared" si="99"/>
        <v>NO</v>
      </c>
      <c r="V234" s="85" t="str">
        <f t="shared" si="98"/>
        <v>CUMPLIDO</v>
      </c>
      <c r="W234" s="85" t="str">
        <f t="shared" si="86"/>
        <v/>
      </c>
      <c r="X234" s="86" t="s">
        <v>719</v>
      </c>
      <c r="Y234" s="87" t="s">
        <v>839</v>
      </c>
      <c r="Z234" s="86">
        <f t="shared" si="87"/>
        <v>2</v>
      </c>
      <c r="AA234" s="86" t="str">
        <f t="shared" si="92"/>
        <v>H120R16 - 2</v>
      </c>
      <c r="AB234" s="135">
        <f t="shared" si="89"/>
        <v>5</v>
      </c>
      <c r="AC234" s="135">
        <f t="shared" si="90"/>
        <v>5</v>
      </c>
      <c r="AD234" s="135" t="str">
        <f t="shared" si="91"/>
        <v>H120R16.</v>
      </c>
      <c r="AE234" s="135" t="str">
        <f t="shared" si="88"/>
        <v>H120R16</v>
      </c>
      <c r="AF234" s="15"/>
      <c r="AG234" s="15"/>
      <c r="AH234" s="15"/>
      <c r="AI234" s="15"/>
      <c r="AJ234" s="15"/>
      <c r="AK234" s="15"/>
      <c r="AL234" s="15"/>
      <c r="AM234" s="15"/>
      <c r="AN234" s="15"/>
      <c r="AO234" s="15"/>
    </row>
    <row r="235" spans="1:41" s="2" customFormat="1" ht="249.95" customHeight="1" x14ac:dyDescent="0.2">
      <c r="A235" s="49">
        <v>201</v>
      </c>
      <c r="B235" s="22">
        <v>234</v>
      </c>
      <c r="C235" s="18" t="s">
        <v>2546</v>
      </c>
      <c r="D235" s="25">
        <v>1101001</v>
      </c>
      <c r="E235" s="68" t="s">
        <v>2224</v>
      </c>
      <c r="F235" s="69" t="s">
        <v>713</v>
      </c>
      <c r="G235" s="69" t="s">
        <v>1452</v>
      </c>
      <c r="H235" s="68" t="s">
        <v>1453</v>
      </c>
      <c r="I235" s="23" t="s">
        <v>1454</v>
      </c>
      <c r="J235" s="23">
        <v>2</v>
      </c>
      <c r="K235" s="39">
        <v>43040</v>
      </c>
      <c r="L235" s="39">
        <v>43250</v>
      </c>
      <c r="M235" s="46">
        <f t="shared" si="85"/>
        <v>30</v>
      </c>
      <c r="N235" s="22" t="s">
        <v>1412</v>
      </c>
      <c r="O235" s="78">
        <v>2</v>
      </c>
      <c r="P235" s="22"/>
      <c r="Q235" s="41">
        <f t="shared" si="94"/>
        <v>100</v>
      </c>
      <c r="R235" s="42">
        <f t="shared" si="95"/>
        <v>30</v>
      </c>
      <c r="S235" s="42">
        <f t="shared" si="96"/>
        <v>30</v>
      </c>
      <c r="T235" s="42">
        <f t="shared" si="97"/>
        <v>30</v>
      </c>
      <c r="U235" s="23" t="str">
        <f t="shared" si="99"/>
        <v>SI</v>
      </c>
      <c r="V235" s="85" t="str">
        <f t="shared" si="98"/>
        <v>CUMPLIDO</v>
      </c>
      <c r="W235" s="85" t="str">
        <f t="shared" si="86"/>
        <v>CUMPLIDO</v>
      </c>
      <c r="X235" s="86" t="str">
        <f>$X234</f>
        <v>R2016</v>
      </c>
      <c r="Y235" s="87" t="s">
        <v>840</v>
      </c>
      <c r="Z235" s="86">
        <f t="shared" si="87"/>
        <v>1</v>
      </c>
      <c r="AA235" s="86" t="str">
        <f t="shared" si="92"/>
        <v>H121R16 - 1</v>
      </c>
      <c r="AB235" s="135">
        <f t="shared" si="89"/>
        <v>5</v>
      </c>
      <c r="AC235" s="135">
        <f t="shared" si="90"/>
        <v>5</v>
      </c>
      <c r="AD235" s="135" t="str">
        <f t="shared" si="91"/>
        <v>H121R16.</v>
      </c>
      <c r="AE235" s="135" t="str">
        <f t="shared" si="88"/>
        <v>H121R16</v>
      </c>
      <c r="AF235" s="15"/>
      <c r="AG235" s="15"/>
      <c r="AH235" s="15"/>
      <c r="AI235" s="15"/>
      <c r="AJ235" s="15"/>
      <c r="AK235" s="15"/>
      <c r="AL235" s="15"/>
      <c r="AM235" s="15"/>
      <c r="AN235" s="15"/>
      <c r="AO235" s="15"/>
    </row>
    <row r="236" spans="1:41" s="2" customFormat="1" ht="156.75" customHeight="1" x14ac:dyDescent="0.2">
      <c r="A236" s="49">
        <v>202</v>
      </c>
      <c r="B236" s="22">
        <v>235</v>
      </c>
      <c r="C236" s="18" t="s">
        <v>2553</v>
      </c>
      <c r="D236" s="25">
        <v>1604001</v>
      </c>
      <c r="E236" s="68" t="s">
        <v>2254</v>
      </c>
      <c r="F236" s="69" t="s">
        <v>2255</v>
      </c>
      <c r="G236" s="69" t="s">
        <v>1455</v>
      </c>
      <c r="H236" s="68" t="s">
        <v>1458</v>
      </c>
      <c r="I236" s="23" t="s">
        <v>9</v>
      </c>
      <c r="J236" s="23">
        <v>1</v>
      </c>
      <c r="K236" s="39">
        <v>43040</v>
      </c>
      <c r="L236" s="39">
        <v>43099</v>
      </c>
      <c r="M236" s="46">
        <f t="shared" si="85"/>
        <v>8.4285714285714288</v>
      </c>
      <c r="N236" s="22" t="s">
        <v>1412</v>
      </c>
      <c r="O236" s="78">
        <v>1</v>
      </c>
      <c r="P236" s="22"/>
      <c r="Q236" s="41">
        <f t="shared" si="94"/>
        <v>100</v>
      </c>
      <c r="R236" s="42">
        <f t="shared" si="95"/>
        <v>8.4285714285714288</v>
      </c>
      <c r="S236" s="42">
        <f t="shared" si="96"/>
        <v>8.4285714285714288</v>
      </c>
      <c r="T236" s="42">
        <f t="shared" si="97"/>
        <v>8.4285714285714288</v>
      </c>
      <c r="U236" s="23" t="str">
        <f t="shared" si="99"/>
        <v>SI</v>
      </c>
      <c r="V236" s="85" t="str">
        <f t="shared" si="98"/>
        <v>CUMPLIDO</v>
      </c>
      <c r="W236" s="85" t="str">
        <f t="shared" si="86"/>
        <v>CUMPLIDO</v>
      </c>
      <c r="X236" s="86" t="str">
        <f>$X235</f>
        <v>R2016</v>
      </c>
      <c r="Y236" s="87" t="s">
        <v>841</v>
      </c>
      <c r="Z236" s="86">
        <f t="shared" si="87"/>
        <v>1</v>
      </c>
      <c r="AA236" s="86" t="str">
        <f t="shared" si="92"/>
        <v>H122R16 - 1</v>
      </c>
      <c r="AB236" s="135">
        <f t="shared" si="89"/>
        <v>5</v>
      </c>
      <c r="AC236" s="135">
        <f t="shared" si="90"/>
        <v>5</v>
      </c>
      <c r="AD236" s="135" t="str">
        <f t="shared" si="91"/>
        <v>H122R16.</v>
      </c>
      <c r="AE236" s="135" t="str">
        <f t="shared" si="88"/>
        <v>H122R16</v>
      </c>
      <c r="AF236" s="15"/>
      <c r="AG236" s="15"/>
      <c r="AH236" s="15"/>
      <c r="AI236" s="15"/>
      <c r="AJ236" s="15"/>
      <c r="AK236" s="15"/>
      <c r="AL236" s="15"/>
      <c r="AM236" s="15"/>
      <c r="AN236" s="15"/>
      <c r="AO236" s="15"/>
    </row>
    <row r="237" spans="1:41" s="2" customFormat="1" ht="249.95" customHeight="1" x14ac:dyDescent="0.2">
      <c r="A237" s="49">
        <v>203</v>
      </c>
      <c r="B237" s="22">
        <v>236</v>
      </c>
      <c r="C237" s="18" t="s">
        <v>2553</v>
      </c>
      <c r="D237" s="25">
        <v>1405004</v>
      </c>
      <c r="E237" s="68" t="s">
        <v>2225</v>
      </c>
      <c r="F237" s="69" t="s">
        <v>714</v>
      </c>
      <c r="G237" s="69" t="s">
        <v>1456</v>
      </c>
      <c r="H237" s="68" t="s">
        <v>1457</v>
      </c>
      <c r="I237" s="23" t="s">
        <v>27</v>
      </c>
      <c r="J237" s="23">
        <v>3</v>
      </c>
      <c r="K237" s="39">
        <v>43040</v>
      </c>
      <c r="L237" s="39">
        <v>43342</v>
      </c>
      <c r="M237" s="46">
        <f t="shared" si="85"/>
        <v>43.142857142857146</v>
      </c>
      <c r="N237" s="22" t="s">
        <v>1412</v>
      </c>
      <c r="O237" s="78">
        <v>3</v>
      </c>
      <c r="P237" s="22"/>
      <c r="Q237" s="41">
        <f t="shared" si="94"/>
        <v>100</v>
      </c>
      <c r="R237" s="42">
        <f t="shared" si="95"/>
        <v>43.142857142857146</v>
      </c>
      <c r="S237" s="42">
        <f t="shared" si="96"/>
        <v>43.142857142857146</v>
      </c>
      <c r="T237" s="42">
        <f t="shared" si="97"/>
        <v>43.142857142857146</v>
      </c>
      <c r="U237" s="23" t="str">
        <f t="shared" si="99"/>
        <v>SI</v>
      </c>
      <c r="V237" s="85" t="str">
        <f t="shared" si="98"/>
        <v>CUMPLIDO</v>
      </c>
      <c r="W237" s="85" t="str">
        <f t="shared" si="86"/>
        <v>CUMPLIDO</v>
      </c>
      <c r="X237" s="86" t="str">
        <f>$X236</f>
        <v>R2016</v>
      </c>
      <c r="Y237" s="87" t="s">
        <v>842</v>
      </c>
      <c r="Z237" s="86">
        <f t="shared" si="87"/>
        <v>1</v>
      </c>
      <c r="AA237" s="86" t="str">
        <f t="shared" si="92"/>
        <v>H123R16 - 1</v>
      </c>
      <c r="AB237" s="135">
        <f t="shared" si="89"/>
        <v>5</v>
      </c>
      <c r="AC237" s="135">
        <f t="shared" si="90"/>
        <v>5</v>
      </c>
      <c r="AD237" s="135" t="str">
        <f t="shared" si="91"/>
        <v>H123R16.</v>
      </c>
      <c r="AE237" s="135" t="str">
        <f t="shared" si="88"/>
        <v>H123R16</v>
      </c>
      <c r="AF237" s="15"/>
      <c r="AG237" s="15"/>
      <c r="AH237" s="15"/>
      <c r="AI237" s="15"/>
      <c r="AJ237" s="15"/>
      <c r="AK237" s="15"/>
      <c r="AL237" s="15"/>
      <c r="AM237" s="15"/>
      <c r="AN237" s="15"/>
      <c r="AO237" s="15"/>
    </row>
    <row r="238" spans="1:41" s="2" customFormat="1" ht="249.95" customHeight="1" x14ac:dyDescent="0.2">
      <c r="A238" s="49">
        <v>204</v>
      </c>
      <c r="B238" s="22">
        <v>237</v>
      </c>
      <c r="C238" s="18" t="s">
        <v>2546</v>
      </c>
      <c r="D238" s="25">
        <v>1405004</v>
      </c>
      <c r="E238" s="68" t="s">
        <v>1462</v>
      </c>
      <c r="F238" s="69" t="s">
        <v>715</v>
      </c>
      <c r="G238" s="69" t="s">
        <v>1459</v>
      </c>
      <c r="H238" s="68" t="s">
        <v>1460</v>
      </c>
      <c r="I238" s="23" t="s">
        <v>1461</v>
      </c>
      <c r="J238" s="23">
        <v>10</v>
      </c>
      <c r="K238" s="39">
        <v>43040</v>
      </c>
      <c r="L238" s="39">
        <v>43388</v>
      </c>
      <c r="M238" s="46">
        <f t="shared" si="85"/>
        <v>49.714285714285715</v>
      </c>
      <c r="N238" s="22" t="s">
        <v>1412</v>
      </c>
      <c r="O238" s="78">
        <v>10</v>
      </c>
      <c r="P238" s="22"/>
      <c r="Q238" s="41">
        <f t="shared" si="94"/>
        <v>100</v>
      </c>
      <c r="R238" s="42">
        <f t="shared" si="95"/>
        <v>49.714285714285715</v>
      </c>
      <c r="S238" s="42">
        <f t="shared" si="96"/>
        <v>0</v>
      </c>
      <c r="T238" s="42">
        <f t="shared" si="97"/>
        <v>0</v>
      </c>
      <c r="U238" s="23" t="str">
        <f t="shared" si="99"/>
        <v>SI</v>
      </c>
      <c r="V238" s="85" t="str">
        <f t="shared" si="98"/>
        <v>CUMPLIDO</v>
      </c>
      <c r="W238" s="85" t="str">
        <f t="shared" si="86"/>
        <v>CUMPLIDO</v>
      </c>
      <c r="X238" s="86" t="str">
        <f>$X237</f>
        <v>R2016</v>
      </c>
      <c r="Y238" s="87" t="s">
        <v>843</v>
      </c>
      <c r="Z238" s="86">
        <f t="shared" si="87"/>
        <v>1</v>
      </c>
      <c r="AA238" s="86" t="str">
        <f t="shared" si="92"/>
        <v>H124R16 - 1</v>
      </c>
      <c r="AB238" s="135">
        <f t="shared" si="89"/>
        <v>5</v>
      </c>
      <c r="AC238" s="135">
        <f t="shared" si="90"/>
        <v>5</v>
      </c>
      <c r="AD238" s="135" t="str">
        <f t="shared" si="91"/>
        <v>H124R16.Utilización</v>
      </c>
      <c r="AE238" s="135" t="str">
        <f t="shared" si="88"/>
        <v>H124R16</v>
      </c>
      <c r="AF238" s="15"/>
      <c r="AG238" s="15"/>
      <c r="AH238" s="15"/>
      <c r="AI238" s="15"/>
      <c r="AJ238" s="15"/>
      <c r="AK238" s="15"/>
      <c r="AL238" s="15"/>
      <c r="AM238" s="15"/>
      <c r="AN238" s="15"/>
      <c r="AO238" s="15"/>
    </row>
    <row r="239" spans="1:41" s="2" customFormat="1" ht="249.95" customHeight="1" x14ac:dyDescent="0.2">
      <c r="A239" s="49">
        <v>205</v>
      </c>
      <c r="B239" s="22">
        <v>238</v>
      </c>
      <c r="C239" s="18" t="s">
        <v>2553</v>
      </c>
      <c r="D239" s="25">
        <v>1601001</v>
      </c>
      <c r="E239" s="68" t="s">
        <v>1466</v>
      </c>
      <c r="F239" s="69" t="s">
        <v>716</v>
      </c>
      <c r="G239" s="69" t="s">
        <v>1465</v>
      </c>
      <c r="H239" s="69" t="s">
        <v>1463</v>
      </c>
      <c r="I239" s="47" t="s">
        <v>1464</v>
      </c>
      <c r="J239" s="23">
        <v>1</v>
      </c>
      <c r="K239" s="39">
        <v>43040</v>
      </c>
      <c r="L239" s="39">
        <v>43250</v>
      </c>
      <c r="M239" s="46">
        <f t="shared" si="85"/>
        <v>30</v>
      </c>
      <c r="N239" s="22" t="s">
        <v>1412</v>
      </c>
      <c r="O239" s="78">
        <v>1</v>
      </c>
      <c r="P239" s="22"/>
      <c r="Q239" s="41">
        <f t="shared" si="94"/>
        <v>100</v>
      </c>
      <c r="R239" s="42">
        <f t="shared" si="95"/>
        <v>30</v>
      </c>
      <c r="S239" s="42">
        <f t="shared" si="96"/>
        <v>30</v>
      </c>
      <c r="T239" s="42">
        <f t="shared" si="97"/>
        <v>30</v>
      </c>
      <c r="U239" s="23" t="str">
        <f t="shared" si="99"/>
        <v>SI</v>
      </c>
      <c r="V239" s="85" t="str">
        <f t="shared" si="98"/>
        <v>CUMPLIDO</v>
      </c>
      <c r="W239" s="85" t="str">
        <f t="shared" si="86"/>
        <v>CUMPLIDO</v>
      </c>
      <c r="X239" s="86" t="str">
        <f>$X238</f>
        <v>R2016</v>
      </c>
      <c r="Y239" s="87" t="s">
        <v>844</v>
      </c>
      <c r="Z239" s="86">
        <f t="shared" si="87"/>
        <v>1</v>
      </c>
      <c r="AA239" s="86" t="str">
        <f t="shared" si="92"/>
        <v>H125R16 - 1</v>
      </c>
      <c r="AB239" s="135">
        <f t="shared" si="89"/>
        <v>5</v>
      </c>
      <c r="AC239" s="135">
        <f t="shared" si="90"/>
        <v>5</v>
      </c>
      <c r="AD239" s="135" t="str">
        <f t="shared" si="91"/>
        <v>H125R16.</v>
      </c>
      <c r="AE239" s="135" t="str">
        <f t="shared" si="88"/>
        <v>H125R16</v>
      </c>
      <c r="AF239" s="15"/>
      <c r="AG239" s="15"/>
      <c r="AH239" s="15"/>
      <c r="AI239" s="15"/>
      <c r="AJ239" s="15"/>
      <c r="AK239" s="15"/>
      <c r="AL239" s="15"/>
      <c r="AM239" s="15"/>
      <c r="AN239" s="15"/>
      <c r="AO239" s="15"/>
    </row>
    <row r="240" spans="1:41" s="2" customFormat="1" ht="249.95" customHeight="1" x14ac:dyDescent="0.2">
      <c r="A240" s="49">
        <v>206</v>
      </c>
      <c r="B240" s="22">
        <v>239</v>
      </c>
      <c r="C240" s="18" t="s">
        <v>2546</v>
      </c>
      <c r="D240" s="18">
        <v>1103002</v>
      </c>
      <c r="E240" s="69" t="s">
        <v>256</v>
      </c>
      <c r="F240" s="69" t="s">
        <v>257</v>
      </c>
      <c r="G240" s="69" t="s">
        <v>1710</v>
      </c>
      <c r="H240" s="69" t="s">
        <v>1580</v>
      </c>
      <c r="I240" s="47" t="s">
        <v>1581</v>
      </c>
      <c r="J240" s="23">
        <v>3</v>
      </c>
      <c r="K240" s="39">
        <v>43040</v>
      </c>
      <c r="L240" s="39">
        <v>43342</v>
      </c>
      <c r="M240" s="46">
        <f t="shared" si="85"/>
        <v>43.142857142857146</v>
      </c>
      <c r="N240" s="22" t="s">
        <v>1488</v>
      </c>
      <c r="O240" s="78">
        <v>0</v>
      </c>
      <c r="P240" s="22"/>
      <c r="Q240" s="41">
        <f t="shared" si="94"/>
        <v>0</v>
      </c>
      <c r="R240" s="42">
        <f t="shared" si="95"/>
        <v>0</v>
      </c>
      <c r="S240" s="42">
        <f t="shared" si="96"/>
        <v>0</v>
      </c>
      <c r="T240" s="42">
        <f t="shared" si="97"/>
        <v>43.142857142857146</v>
      </c>
      <c r="U240" s="23" t="str">
        <f t="shared" si="99"/>
        <v>NO</v>
      </c>
      <c r="V240" s="85" t="str">
        <f t="shared" si="98"/>
        <v>VENCIDO</v>
      </c>
      <c r="W240" s="85" t="str">
        <f t="shared" si="86"/>
        <v>VENCIDO</v>
      </c>
      <c r="X240" s="86" t="s">
        <v>507</v>
      </c>
      <c r="Y240" s="87" t="s">
        <v>478</v>
      </c>
      <c r="Z240" s="86">
        <f t="shared" si="87"/>
        <v>1</v>
      </c>
      <c r="AA240" s="86" t="str">
        <f t="shared" si="92"/>
        <v>H1D16 - 1</v>
      </c>
      <c r="AB240" s="135">
        <f t="shared" si="89"/>
        <v>1</v>
      </c>
      <c r="AC240" s="135">
        <f t="shared" si="90"/>
        <v>1</v>
      </c>
      <c r="AD240" s="135" t="str">
        <f t="shared" si="91"/>
        <v>H1D16.</v>
      </c>
      <c r="AE240" s="135" t="str">
        <f t="shared" si="88"/>
        <v>H1D16</v>
      </c>
      <c r="AF240" s="15"/>
      <c r="AG240" s="15"/>
      <c r="AH240" s="15"/>
      <c r="AI240" s="15"/>
      <c r="AJ240" s="15"/>
      <c r="AK240" s="15"/>
      <c r="AL240" s="15"/>
      <c r="AM240" s="15"/>
      <c r="AN240" s="15"/>
      <c r="AO240" s="15"/>
    </row>
    <row r="241" spans="1:41" s="2" customFormat="1" ht="249.95" customHeight="1" x14ac:dyDescent="0.2">
      <c r="A241" s="49">
        <v>207</v>
      </c>
      <c r="B241" s="22">
        <v>240</v>
      </c>
      <c r="C241" s="18" t="s">
        <v>2545</v>
      </c>
      <c r="D241" s="18">
        <v>1103002</v>
      </c>
      <c r="E241" s="69" t="s">
        <v>2538</v>
      </c>
      <c r="F241" s="69" t="s">
        <v>1712</v>
      </c>
      <c r="G241" s="69" t="s">
        <v>2539</v>
      </c>
      <c r="H241" s="69" t="s">
        <v>1711</v>
      </c>
      <c r="I241" s="47" t="s">
        <v>1166</v>
      </c>
      <c r="J241" s="23">
        <v>1</v>
      </c>
      <c r="K241" s="39">
        <v>43040</v>
      </c>
      <c r="L241" s="39">
        <v>43099</v>
      </c>
      <c r="M241" s="46">
        <f t="shared" si="85"/>
        <v>8.4285714285714288</v>
      </c>
      <c r="N241" s="22" t="s">
        <v>1488</v>
      </c>
      <c r="O241" s="78">
        <v>1</v>
      </c>
      <c r="P241" s="22"/>
      <c r="Q241" s="41">
        <f t="shared" si="94"/>
        <v>100</v>
      </c>
      <c r="R241" s="42">
        <f t="shared" si="95"/>
        <v>8.4285714285714288</v>
      </c>
      <c r="S241" s="42">
        <f t="shared" si="96"/>
        <v>8.4285714285714288</v>
      </c>
      <c r="T241" s="42">
        <f t="shared" si="97"/>
        <v>8.4285714285714288</v>
      </c>
      <c r="U241" s="23" t="str">
        <f t="shared" si="99"/>
        <v>SI</v>
      </c>
      <c r="V241" s="85" t="str">
        <f t="shared" si="98"/>
        <v>CUMPLIDO</v>
      </c>
      <c r="W241" s="85" t="str">
        <f t="shared" si="86"/>
        <v>CUMPLIDO</v>
      </c>
      <c r="X241" s="86" t="s">
        <v>507</v>
      </c>
      <c r="Y241" s="87" t="s">
        <v>479</v>
      </c>
      <c r="Z241" s="86">
        <f t="shared" si="87"/>
        <v>1</v>
      </c>
      <c r="AA241" s="86" t="str">
        <f t="shared" si="92"/>
        <v>H2D16 - 1</v>
      </c>
      <c r="AB241" s="135">
        <f t="shared" si="89"/>
        <v>5</v>
      </c>
      <c r="AC241" s="135">
        <f t="shared" si="90"/>
        <v>5</v>
      </c>
      <c r="AD241" s="135" t="str">
        <f t="shared" si="91"/>
        <v>H2D16.</v>
      </c>
      <c r="AE241" s="135" t="str">
        <f t="shared" si="88"/>
        <v>H2D16</v>
      </c>
      <c r="AF241" s="15"/>
      <c r="AG241" s="15"/>
      <c r="AH241" s="15"/>
      <c r="AI241" s="15"/>
      <c r="AJ241" s="15"/>
      <c r="AK241" s="15"/>
      <c r="AL241" s="15"/>
      <c r="AM241" s="15"/>
      <c r="AN241" s="15"/>
      <c r="AO241" s="15"/>
    </row>
    <row r="242" spans="1:41" s="2" customFormat="1" ht="249.95" customHeight="1" x14ac:dyDescent="0.2">
      <c r="A242" s="49"/>
      <c r="B242" s="22">
        <v>241</v>
      </c>
      <c r="C242" s="18" t="s">
        <v>2545</v>
      </c>
      <c r="D242" s="18">
        <v>1103002</v>
      </c>
      <c r="E242" s="43" t="s">
        <v>2540</v>
      </c>
      <c r="F242" s="69" t="s">
        <v>258</v>
      </c>
      <c r="G242" s="68" t="s">
        <v>2541</v>
      </c>
      <c r="H242" s="68" t="s">
        <v>1108</v>
      </c>
      <c r="I242" s="23" t="s">
        <v>1109</v>
      </c>
      <c r="J242" s="23">
        <v>1</v>
      </c>
      <c r="K242" s="39">
        <v>43040</v>
      </c>
      <c r="L242" s="39">
        <v>43099</v>
      </c>
      <c r="M242" s="46">
        <f t="shared" si="85"/>
        <v>8.4285714285714288</v>
      </c>
      <c r="N242" s="22" t="s">
        <v>1104</v>
      </c>
      <c r="O242" s="78">
        <v>1</v>
      </c>
      <c r="P242" s="22"/>
      <c r="Q242" s="41">
        <f t="shared" si="94"/>
        <v>100</v>
      </c>
      <c r="R242" s="42">
        <f t="shared" si="95"/>
        <v>8.4285714285714288</v>
      </c>
      <c r="S242" s="42">
        <f t="shared" si="96"/>
        <v>8.4285714285714288</v>
      </c>
      <c r="T242" s="42">
        <f t="shared" si="97"/>
        <v>8.4285714285714288</v>
      </c>
      <c r="U242" s="23" t="str">
        <f t="shared" si="99"/>
        <v>NO</v>
      </c>
      <c r="V242" s="85" t="str">
        <f t="shared" si="98"/>
        <v>CUMPLIDO</v>
      </c>
      <c r="W242" s="85" t="str">
        <f t="shared" si="86"/>
        <v/>
      </c>
      <c r="X242" s="86" t="s">
        <v>507</v>
      </c>
      <c r="Y242" s="87" t="s">
        <v>479</v>
      </c>
      <c r="Z242" s="86">
        <f t="shared" si="87"/>
        <v>2</v>
      </c>
      <c r="AA242" s="86" t="str">
        <f t="shared" si="92"/>
        <v>H2D16 - 2</v>
      </c>
      <c r="AB242" s="135">
        <f t="shared" si="89"/>
        <v>5</v>
      </c>
      <c r="AC242" s="135">
        <f t="shared" si="90"/>
        <v>5</v>
      </c>
      <c r="AD242" s="135" t="str">
        <f t="shared" si="91"/>
        <v>H2D16.</v>
      </c>
      <c r="AE242" s="135" t="str">
        <f t="shared" si="88"/>
        <v>H2D16</v>
      </c>
      <c r="AF242" s="15"/>
      <c r="AG242" s="15"/>
      <c r="AH242" s="15"/>
      <c r="AI242" s="15"/>
      <c r="AJ242" s="15"/>
      <c r="AK242" s="15"/>
      <c r="AL242" s="15"/>
      <c r="AM242" s="15"/>
      <c r="AN242" s="15"/>
      <c r="AO242" s="15"/>
    </row>
    <row r="243" spans="1:41" s="2" customFormat="1" ht="249.95" customHeight="1" x14ac:dyDescent="0.2">
      <c r="A243" s="49">
        <v>208</v>
      </c>
      <c r="B243" s="22">
        <v>242</v>
      </c>
      <c r="C243" s="18" t="s">
        <v>2545</v>
      </c>
      <c r="D243" s="18">
        <v>1103002</v>
      </c>
      <c r="E243" s="69" t="s">
        <v>1713</v>
      </c>
      <c r="F243" s="69" t="s">
        <v>257</v>
      </c>
      <c r="G243" s="69" t="s">
        <v>1580</v>
      </c>
      <c r="H243" s="69" t="s">
        <v>1597</v>
      </c>
      <c r="I243" s="47" t="s">
        <v>1166</v>
      </c>
      <c r="J243" s="23">
        <v>3</v>
      </c>
      <c r="K243" s="39">
        <v>43040</v>
      </c>
      <c r="L243" s="39">
        <v>43342</v>
      </c>
      <c r="M243" s="46">
        <f t="shared" si="85"/>
        <v>43.142857142857146</v>
      </c>
      <c r="N243" s="22" t="s">
        <v>1488</v>
      </c>
      <c r="O243" s="78">
        <v>0</v>
      </c>
      <c r="P243" s="22"/>
      <c r="Q243" s="41">
        <f t="shared" si="94"/>
        <v>0</v>
      </c>
      <c r="R243" s="42">
        <f t="shared" si="95"/>
        <v>0</v>
      </c>
      <c r="S243" s="42">
        <f t="shared" si="96"/>
        <v>0</v>
      </c>
      <c r="T243" s="42">
        <f t="shared" si="97"/>
        <v>43.142857142857146</v>
      </c>
      <c r="U243" s="23" t="str">
        <f t="shared" si="99"/>
        <v>NO</v>
      </c>
      <c r="V243" s="85" t="str">
        <f t="shared" si="98"/>
        <v>VENCIDO</v>
      </c>
      <c r="W243" s="85" t="str">
        <f t="shared" si="86"/>
        <v>VENCIDO</v>
      </c>
      <c r="X243" s="86" t="s">
        <v>507</v>
      </c>
      <c r="Y243" s="87" t="s">
        <v>480</v>
      </c>
      <c r="Z243" s="86">
        <f t="shared" si="87"/>
        <v>1</v>
      </c>
      <c r="AA243" s="86" t="str">
        <f t="shared" si="92"/>
        <v>H3D16 - 1</v>
      </c>
      <c r="AB243" s="135">
        <f t="shared" si="89"/>
        <v>1</v>
      </c>
      <c r="AC243" s="135">
        <f t="shared" si="90"/>
        <v>1</v>
      </c>
      <c r="AD243" s="135" t="str">
        <f t="shared" si="91"/>
        <v>H3D16.</v>
      </c>
      <c r="AE243" s="135" t="str">
        <f t="shared" si="88"/>
        <v>H3D16</v>
      </c>
      <c r="AF243" s="15"/>
      <c r="AG243" s="15"/>
      <c r="AH243" s="15"/>
      <c r="AI243" s="15"/>
      <c r="AJ243" s="15"/>
      <c r="AK243" s="15"/>
      <c r="AL243" s="15"/>
      <c r="AM243" s="15"/>
      <c r="AN243" s="15"/>
      <c r="AO243" s="15"/>
    </row>
    <row r="244" spans="1:41" s="2" customFormat="1" ht="249.95" customHeight="1" x14ac:dyDescent="0.2">
      <c r="A244" s="49">
        <v>209</v>
      </c>
      <c r="B244" s="22">
        <v>243</v>
      </c>
      <c r="C244" s="18" t="s">
        <v>2545</v>
      </c>
      <c r="D244" s="18">
        <v>1103002</v>
      </c>
      <c r="E244" s="69" t="s">
        <v>852</v>
      </c>
      <c r="F244" s="69" t="s">
        <v>259</v>
      </c>
      <c r="G244" s="68" t="s">
        <v>1718</v>
      </c>
      <c r="H244" s="68" t="s">
        <v>1715</v>
      </c>
      <c r="I244" s="23" t="s">
        <v>8</v>
      </c>
      <c r="J244" s="23">
        <v>1</v>
      </c>
      <c r="K244" s="39">
        <v>43115</v>
      </c>
      <c r="L244" s="39">
        <v>43159</v>
      </c>
      <c r="M244" s="46">
        <f t="shared" ref="M244:M304" si="100">(+L244-K244)/7</f>
        <v>6.2857142857142856</v>
      </c>
      <c r="N244" s="22" t="s">
        <v>1488</v>
      </c>
      <c r="O244" s="78">
        <v>0</v>
      </c>
      <c r="P244" s="22"/>
      <c r="Q244" s="41">
        <f t="shared" si="94"/>
        <v>0</v>
      </c>
      <c r="R244" s="42">
        <f t="shared" si="95"/>
        <v>0</v>
      </c>
      <c r="S244" s="42">
        <f t="shared" si="96"/>
        <v>0</v>
      </c>
      <c r="T244" s="42">
        <f t="shared" si="97"/>
        <v>6.2857142857142856</v>
      </c>
      <c r="U244" s="23" t="str">
        <f t="shared" si="99"/>
        <v>NO</v>
      </c>
      <c r="V244" s="85" t="str">
        <f t="shared" si="98"/>
        <v>VENCIDO</v>
      </c>
      <c r="W244" s="85" t="str">
        <f t="shared" si="86"/>
        <v>VENCIDO</v>
      </c>
      <c r="X244" s="86" t="s">
        <v>507</v>
      </c>
      <c r="Y244" s="87" t="s">
        <v>481</v>
      </c>
      <c r="Z244" s="86">
        <f t="shared" si="87"/>
        <v>1</v>
      </c>
      <c r="AA244" s="86" t="str">
        <f t="shared" si="92"/>
        <v>H4D16 - 1</v>
      </c>
      <c r="AB244" s="135">
        <f t="shared" si="89"/>
        <v>1</v>
      </c>
      <c r="AC244" s="135">
        <f t="shared" si="90"/>
        <v>1</v>
      </c>
      <c r="AD244" s="135" t="str">
        <f t="shared" si="91"/>
        <v>H4D16.</v>
      </c>
      <c r="AE244" s="135" t="str">
        <f t="shared" si="88"/>
        <v>H4D16</v>
      </c>
      <c r="AF244" s="15"/>
      <c r="AG244" s="15"/>
      <c r="AH244" s="15"/>
      <c r="AI244" s="15"/>
      <c r="AJ244" s="15"/>
      <c r="AK244" s="15"/>
      <c r="AL244" s="15"/>
      <c r="AM244" s="15"/>
      <c r="AN244" s="15"/>
      <c r="AO244" s="15"/>
    </row>
    <row r="245" spans="1:41" s="2" customFormat="1" ht="249.95" customHeight="1" x14ac:dyDescent="0.2">
      <c r="A245" s="49">
        <v>210</v>
      </c>
      <c r="B245" s="22">
        <v>244</v>
      </c>
      <c r="C245" s="18" t="s">
        <v>2545</v>
      </c>
      <c r="D245" s="18">
        <v>1702011</v>
      </c>
      <c r="E245" s="69" t="s">
        <v>2226</v>
      </c>
      <c r="F245" s="69" t="s">
        <v>260</v>
      </c>
      <c r="G245" s="69" t="s">
        <v>1717</v>
      </c>
      <c r="H245" s="43" t="s">
        <v>1716</v>
      </c>
      <c r="I245" s="47" t="s">
        <v>1714</v>
      </c>
      <c r="J245" s="23">
        <v>1</v>
      </c>
      <c r="K245" s="39">
        <v>43132</v>
      </c>
      <c r="L245" s="39">
        <v>43281</v>
      </c>
      <c r="M245" s="46">
        <f t="shared" si="100"/>
        <v>21.285714285714285</v>
      </c>
      <c r="N245" s="22" t="s">
        <v>1488</v>
      </c>
      <c r="O245" s="78">
        <v>0</v>
      </c>
      <c r="P245" s="43"/>
      <c r="Q245" s="41">
        <f t="shared" si="94"/>
        <v>0</v>
      </c>
      <c r="R245" s="42">
        <f t="shared" si="95"/>
        <v>0</v>
      </c>
      <c r="S245" s="42">
        <f t="shared" si="96"/>
        <v>0</v>
      </c>
      <c r="T245" s="42">
        <f t="shared" si="97"/>
        <v>21.285714285714285</v>
      </c>
      <c r="U245" s="23" t="str">
        <f t="shared" si="99"/>
        <v>NO</v>
      </c>
      <c r="V245" s="85" t="str">
        <f t="shared" si="98"/>
        <v>VENCIDO</v>
      </c>
      <c r="W245" s="85" t="str">
        <f t="shared" si="86"/>
        <v>VENCIDO</v>
      </c>
      <c r="X245" s="86" t="s">
        <v>507</v>
      </c>
      <c r="Y245" s="87" t="s">
        <v>482</v>
      </c>
      <c r="Z245" s="86">
        <f t="shared" si="87"/>
        <v>1</v>
      </c>
      <c r="AA245" s="86" t="str">
        <f t="shared" si="92"/>
        <v>H5D16 - 1</v>
      </c>
      <c r="AB245" s="135">
        <f t="shared" si="89"/>
        <v>1</v>
      </c>
      <c r="AC245" s="135">
        <f t="shared" si="90"/>
        <v>1</v>
      </c>
      <c r="AD245" s="135" t="str">
        <f t="shared" si="91"/>
        <v>H5D16.</v>
      </c>
      <c r="AE245" s="135" t="str">
        <f t="shared" si="88"/>
        <v>H5D16</v>
      </c>
      <c r="AF245" s="15"/>
      <c r="AG245" s="15"/>
      <c r="AH245" s="15"/>
      <c r="AI245" s="15"/>
      <c r="AJ245" s="15"/>
      <c r="AK245" s="15"/>
      <c r="AL245" s="15"/>
      <c r="AM245" s="15"/>
      <c r="AN245" s="15"/>
      <c r="AO245" s="15"/>
    </row>
    <row r="246" spans="1:41" s="2" customFormat="1" ht="249.95" customHeight="1" x14ac:dyDescent="0.2">
      <c r="A246" s="49">
        <v>211</v>
      </c>
      <c r="B246" s="22">
        <v>245</v>
      </c>
      <c r="C246" s="18" t="s">
        <v>2545</v>
      </c>
      <c r="D246" s="18">
        <v>1201003</v>
      </c>
      <c r="E246" s="69" t="s">
        <v>2227</v>
      </c>
      <c r="F246" s="69" t="s">
        <v>998</v>
      </c>
      <c r="G246" s="68" t="s">
        <v>997</v>
      </c>
      <c r="H246" s="68" t="s">
        <v>2011</v>
      </c>
      <c r="I246" s="23" t="s">
        <v>985</v>
      </c>
      <c r="J246" s="23">
        <v>5</v>
      </c>
      <c r="K246" s="39">
        <v>43101</v>
      </c>
      <c r="L246" s="39">
        <v>43403</v>
      </c>
      <c r="M246" s="46">
        <f t="shared" si="100"/>
        <v>43.142857142857146</v>
      </c>
      <c r="N246" s="22" t="s">
        <v>974</v>
      </c>
      <c r="O246" s="78">
        <v>3</v>
      </c>
      <c r="P246" s="22"/>
      <c r="Q246" s="41">
        <f t="shared" si="94"/>
        <v>60</v>
      </c>
      <c r="R246" s="42">
        <f t="shared" si="95"/>
        <v>25.88571428571429</v>
      </c>
      <c r="S246" s="42">
        <f t="shared" si="96"/>
        <v>0</v>
      </c>
      <c r="T246" s="42">
        <f t="shared" si="97"/>
        <v>0</v>
      </c>
      <c r="U246" s="23" t="str">
        <f t="shared" si="99"/>
        <v>NO</v>
      </c>
      <c r="V246" s="85" t="str">
        <f t="shared" si="98"/>
        <v>PRÓXIMO A VENCER</v>
      </c>
      <c r="W246" s="85" t="str">
        <f t="shared" si="86"/>
        <v>PRÓXIMO A VENCER</v>
      </c>
      <c r="X246" s="86" t="s">
        <v>507</v>
      </c>
      <c r="Y246" s="87" t="s">
        <v>483</v>
      </c>
      <c r="Z246" s="86">
        <f t="shared" si="87"/>
        <v>1</v>
      </c>
      <c r="AA246" s="86" t="str">
        <f t="shared" si="92"/>
        <v>H6D16 - 1</v>
      </c>
      <c r="AB246" s="135">
        <f t="shared" si="89"/>
        <v>2</v>
      </c>
      <c r="AC246" s="135">
        <f t="shared" si="90"/>
        <v>2</v>
      </c>
      <c r="AD246" s="135" t="str">
        <f t="shared" si="91"/>
        <v>H6D16.</v>
      </c>
      <c r="AE246" s="135" t="str">
        <f t="shared" si="88"/>
        <v>H6D16</v>
      </c>
      <c r="AF246" s="15"/>
      <c r="AG246" s="15"/>
      <c r="AH246" s="15"/>
      <c r="AI246" s="15"/>
      <c r="AJ246" s="15"/>
      <c r="AK246" s="15"/>
      <c r="AL246" s="15"/>
      <c r="AM246" s="15"/>
      <c r="AN246" s="15"/>
      <c r="AO246" s="15"/>
    </row>
    <row r="247" spans="1:41" s="2" customFormat="1" ht="249.95" customHeight="1" x14ac:dyDescent="0.2">
      <c r="A247" s="49">
        <v>212</v>
      </c>
      <c r="B247" s="22">
        <v>246</v>
      </c>
      <c r="C247" s="18" t="s">
        <v>2546</v>
      </c>
      <c r="D247" s="18">
        <v>1404003</v>
      </c>
      <c r="E247" s="69" t="s">
        <v>1946</v>
      </c>
      <c r="F247" s="69" t="s">
        <v>261</v>
      </c>
      <c r="G247" s="43" t="s">
        <v>1719</v>
      </c>
      <c r="H247" s="69" t="s">
        <v>1720</v>
      </c>
      <c r="I247" s="47" t="s">
        <v>10</v>
      </c>
      <c r="J247" s="23">
        <v>1</v>
      </c>
      <c r="K247" s="39">
        <v>43040</v>
      </c>
      <c r="L247" s="39">
        <v>43099</v>
      </c>
      <c r="M247" s="46">
        <f t="shared" si="100"/>
        <v>8.4285714285714288</v>
      </c>
      <c r="N247" s="22" t="s">
        <v>1488</v>
      </c>
      <c r="O247" s="78">
        <v>1</v>
      </c>
      <c r="P247" s="22"/>
      <c r="Q247" s="41">
        <f t="shared" si="94"/>
        <v>100</v>
      </c>
      <c r="R247" s="42">
        <f t="shared" si="95"/>
        <v>8.4285714285714288</v>
      </c>
      <c r="S247" s="42">
        <f t="shared" si="96"/>
        <v>8.4285714285714288</v>
      </c>
      <c r="T247" s="42">
        <f t="shared" si="97"/>
        <v>8.4285714285714288</v>
      </c>
      <c r="U247" s="23" t="str">
        <f t="shared" si="99"/>
        <v>SI</v>
      </c>
      <c r="V247" s="85" t="str">
        <f t="shared" si="98"/>
        <v>CUMPLIDO</v>
      </c>
      <c r="W247" s="85" t="str">
        <f t="shared" si="86"/>
        <v>CUMPLIDO</v>
      </c>
      <c r="X247" s="86" t="s">
        <v>507</v>
      </c>
      <c r="Y247" s="87" t="s">
        <v>484</v>
      </c>
      <c r="Z247" s="86">
        <f t="shared" si="87"/>
        <v>1</v>
      </c>
      <c r="AA247" s="86" t="str">
        <f t="shared" si="92"/>
        <v>H7D16 - 1</v>
      </c>
      <c r="AB247" s="135">
        <f t="shared" si="89"/>
        <v>5</v>
      </c>
      <c r="AC247" s="135">
        <f t="shared" si="90"/>
        <v>5</v>
      </c>
      <c r="AD247" s="135" t="str">
        <f t="shared" si="91"/>
        <v>H7D16.</v>
      </c>
      <c r="AE247" s="135" t="str">
        <f t="shared" si="88"/>
        <v>H7D16</v>
      </c>
      <c r="AF247" s="15"/>
      <c r="AG247" s="15"/>
      <c r="AH247" s="15"/>
      <c r="AI247" s="15"/>
      <c r="AJ247" s="15"/>
      <c r="AK247" s="15"/>
      <c r="AL247" s="15"/>
      <c r="AM247" s="15"/>
      <c r="AN247" s="15"/>
      <c r="AO247" s="15"/>
    </row>
    <row r="248" spans="1:41" s="2" customFormat="1" ht="249.95" customHeight="1" x14ac:dyDescent="0.2">
      <c r="A248" s="49">
        <v>213</v>
      </c>
      <c r="B248" s="22">
        <v>247</v>
      </c>
      <c r="C248" s="18" t="s">
        <v>2545</v>
      </c>
      <c r="D248" s="18" t="s">
        <v>511</v>
      </c>
      <c r="E248" s="69" t="s">
        <v>2575</v>
      </c>
      <c r="F248" s="69" t="s">
        <v>512</v>
      </c>
      <c r="G248" s="69" t="s">
        <v>1845</v>
      </c>
      <c r="H248" s="68" t="s">
        <v>1846</v>
      </c>
      <c r="I248" s="23" t="s">
        <v>8</v>
      </c>
      <c r="J248" s="23">
        <v>1</v>
      </c>
      <c r="K248" s="39">
        <v>43040</v>
      </c>
      <c r="L248" s="39">
        <v>43099</v>
      </c>
      <c r="M248" s="46">
        <f t="shared" si="100"/>
        <v>8.4285714285714288</v>
      </c>
      <c r="N248" s="22" t="s">
        <v>1721</v>
      </c>
      <c r="O248" s="78">
        <v>0.25</v>
      </c>
      <c r="P248" s="22"/>
      <c r="Q248" s="41">
        <f t="shared" si="94"/>
        <v>25</v>
      </c>
      <c r="R248" s="42">
        <f t="shared" si="95"/>
        <v>2.1071428571428572</v>
      </c>
      <c r="S248" s="42">
        <f t="shared" si="96"/>
        <v>2.1071428571428572</v>
      </c>
      <c r="T248" s="42">
        <f t="shared" si="97"/>
        <v>8.4285714285714288</v>
      </c>
      <c r="U248" s="23" t="str">
        <f t="shared" si="99"/>
        <v>NO</v>
      </c>
      <c r="V248" s="85" t="str">
        <f t="shared" si="98"/>
        <v>VENCIDO</v>
      </c>
      <c r="W248" s="85" t="str">
        <f t="shared" si="86"/>
        <v>VENCIDO</v>
      </c>
      <c r="X248" s="86" t="s">
        <v>540</v>
      </c>
      <c r="Y248" s="87" t="s">
        <v>541</v>
      </c>
      <c r="Z248" s="86">
        <f t="shared" si="87"/>
        <v>1</v>
      </c>
      <c r="AA248" s="86" t="str">
        <f t="shared" si="92"/>
        <v>H1ECP - 1</v>
      </c>
      <c r="AB248" s="135">
        <f t="shared" si="89"/>
        <v>1</v>
      </c>
      <c r="AC248" s="135">
        <f t="shared" si="90"/>
        <v>1</v>
      </c>
      <c r="AD248" s="135" t="str">
        <f t="shared" si="91"/>
        <v>H1ECP.</v>
      </c>
      <c r="AE248" s="135" t="str">
        <f t="shared" si="88"/>
        <v>H1ECP</v>
      </c>
      <c r="AF248" s="15"/>
      <c r="AG248" s="15"/>
      <c r="AH248" s="15"/>
      <c r="AI248" s="15"/>
      <c r="AJ248" s="15"/>
      <c r="AK248" s="15"/>
      <c r="AL248" s="15"/>
      <c r="AM248" s="15"/>
      <c r="AN248" s="15"/>
      <c r="AO248" s="15"/>
    </row>
    <row r="249" spans="1:41" s="2" customFormat="1" ht="249.95" customHeight="1" x14ac:dyDescent="0.2">
      <c r="A249" s="49">
        <v>214</v>
      </c>
      <c r="B249" s="22">
        <v>248</v>
      </c>
      <c r="C249" s="18" t="s">
        <v>2545</v>
      </c>
      <c r="D249" s="18" t="s">
        <v>22</v>
      </c>
      <c r="E249" s="69" t="s">
        <v>1017</v>
      </c>
      <c r="F249" s="69" t="s">
        <v>513</v>
      </c>
      <c r="G249" s="69" t="s">
        <v>1015</v>
      </c>
      <c r="H249" s="43" t="s">
        <v>1016</v>
      </c>
      <c r="I249" s="47" t="s">
        <v>8</v>
      </c>
      <c r="J249" s="23">
        <v>1</v>
      </c>
      <c r="K249" s="39">
        <v>43040</v>
      </c>
      <c r="L249" s="39">
        <v>43099</v>
      </c>
      <c r="M249" s="46">
        <f t="shared" si="100"/>
        <v>8.4285714285714288</v>
      </c>
      <c r="N249" s="22" t="s">
        <v>1847</v>
      </c>
      <c r="O249" s="78">
        <v>1</v>
      </c>
      <c r="P249" s="22"/>
      <c r="Q249" s="41">
        <f t="shared" si="94"/>
        <v>100</v>
      </c>
      <c r="R249" s="42">
        <f t="shared" si="95"/>
        <v>8.4285714285714288</v>
      </c>
      <c r="S249" s="42">
        <f t="shared" si="96"/>
        <v>8.4285714285714288</v>
      </c>
      <c r="T249" s="42">
        <f t="shared" si="97"/>
        <v>8.4285714285714288</v>
      </c>
      <c r="U249" s="23" t="str">
        <f t="shared" si="99"/>
        <v>SI</v>
      </c>
      <c r="V249" s="85" t="str">
        <f t="shared" si="98"/>
        <v>CUMPLIDO</v>
      </c>
      <c r="W249" s="85" t="str">
        <f t="shared" si="86"/>
        <v>CUMPLIDO</v>
      </c>
      <c r="X249" s="86" t="s">
        <v>540</v>
      </c>
      <c r="Y249" s="87" t="s">
        <v>542</v>
      </c>
      <c r="Z249" s="86">
        <f t="shared" si="87"/>
        <v>1</v>
      </c>
      <c r="AA249" s="86" t="str">
        <f t="shared" si="92"/>
        <v>H2ECP - 1</v>
      </c>
      <c r="AB249" s="135">
        <f t="shared" si="89"/>
        <v>5</v>
      </c>
      <c r="AC249" s="135">
        <f t="shared" si="90"/>
        <v>5</v>
      </c>
      <c r="AD249" s="135" t="str">
        <f t="shared" si="91"/>
        <v>H2ECP.</v>
      </c>
      <c r="AE249" s="135" t="str">
        <f t="shared" si="88"/>
        <v>H2ECP</v>
      </c>
      <c r="AF249" s="15"/>
      <c r="AG249" s="15"/>
      <c r="AH249" s="15"/>
      <c r="AI249" s="15"/>
      <c r="AJ249" s="15"/>
      <c r="AK249" s="15"/>
      <c r="AL249" s="15"/>
      <c r="AM249" s="15"/>
      <c r="AN249" s="15"/>
      <c r="AO249" s="15"/>
    </row>
    <row r="250" spans="1:41" s="2" customFormat="1" ht="249.95" customHeight="1" x14ac:dyDescent="0.2">
      <c r="A250" s="49">
        <v>215</v>
      </c>
      <c r="B250" s="22">
        <v>249</v>
      </c>
      <c r="C250" s="18" t="s">
        <v>2545</v>
      </c>
      <c r="D250" s="18" t="s">
        <v>511</v>
      </c>
      <c r="E250" s="69" t="s">
        <v>1018</v>
      </c>
      <c r="F250" s="69" t="s">
        <v>514</v>
      </c>
      <c r="G250" s="69" t="s">
        <v>1848</v>
      </c>
      <c r="H250" s="69" t="s">
        <v>1846</v>
      </c>
      <c r="I250" s="47" t="s">
        <v>8</v>
      </c>
      <c r="J250" s="47">
        <v>1</v>
      </c>
      <c r="K250" s="39">
        <v>43040</v>
      </c>
      <c r="L250" s="39">
        <v>43099</v>
      </c>
      <c r="M250" s="46">
        <f t="shared" si="100"/>
        <v>8.4285714285714288</v>
      </c>
      <c r="N250" s="22" t="s">
        <v>1721</v>
      </c>
      <c r="O250" s="78">
        <v>1</v>
      </c>
      <c r="P250" s="22"/>
      <c r="Q250" s="41">
        <f t="shared" si="94"/>
        <v>100</v>
      </c>
      <c r="R250" s="42">
        <f t="shared" si="95"/>
        <v>8.4285714285714288</v>
      </c>
      <c r="S250" s="42">
        <f t="shared" si="96"/>
        <v>8.4285714285714288</v>
      </c>
      <c r="T250" s="42">
        <f t="shared" si="97"/>
        <v>8.4285714285714288</v>
      </c>
      <c r="U250" s="23" t="str">
        <f t="shared" si="99"/>
        <v>SI</v>
      </c>
      <c r="V250" s="85" t="str">
        <f t="shared" si="98"/>
        <v>CUMPLIDO</v>
      </c>
      <c r="W250" s="85" t="str">
        <f t="shared" si="86"/>
        <v>CUMPLIDO</v>
      </c>
      <c r="X250" s="86" t="s">
        <v>540</v>
      </c>
      <c r="Y250" s="87" t="s">
        <v>543</v>
      </c>
      <c r="Z250" s="86">
        <f t="shared" si="87"/>
        <v>1</v>
      </c>
      <c r="AA250" s="86" t="str">
        <f t="shared" si="92"/>
        <v>H3ECP - 1</v>
      </c>
      <c r="AB250" s="135">
        <f t="shared" si="89"/>
        <v>5</v>
      </c>
      <c r="AC250" s="135">
        <f t="shared" si="90"/>
        <v>5</v>
      </c>
      <c r="AD250" s="135" t="str">
        <f t="shared" si="91"/>
        <v>H3ECP.</v>
      </c>
      <c r="AE250" s="135" t="str">
        <f t="shared" si="88"/>
        <v>H3ECP</v>
      </c>
      <c r="AF250" s="15"/>
      <c r="AG250" s="15"/>
      <c r="AH250" s="15"/>
      <c r="AI250" s="15"/>
      <c r="AJ250" s="15"/>
      <c r="AK250" s="15"/>
      <c r="AL250" s="15"/>
      <c r="AM250" s="15"/>
      <c r="AN250" s="15"/>
      <c r="AO250" s="15"/>
    </row>
    <row r="251" spans="1:41" s="2" customFormat="1" ht="249.95" customHeight="1" x14ac:dyDescent="0.2">
      <c r="A251" s="49">
        <v>216</v>
      </c>
      <c r="B251" s="22">
        <v>250</v>
      </c>
      <c r="C251" s="18" t="s">
        <v>2545</v>
      </c>
      <c r="D251" s="18" t="s">
        <v>511</v>
      </c>
      <c r="E251" s="69" t="s">
        <v>1019</v>
      </c>
      <c r="F251" s="69" t="s">
        <v>1020</v>
      </c>
      <c r="G251" s="69" t="s">
        <v>1849</v>
      </c>
      <c r="H251" s="69" t="s">
        <v>1850</v>
      </c>
      <c r="I251" s="47" t="s">
        <v>490</v>
      </c>
      <c r="J251" s="47">
        <v>2</v>
      </c>
      <c r="K251" s="39">
        <v>43040</v>
      </c>
      <c r="L251" s="39">
        <v>43189</v>
      </c>
      <c r="M251" s="46">
        <f t="shared" si="100"/>
        <v>21.285714285714285</v>
      </c>
      <c r="N251" s="22" t="s">
        <v>1721</v>
      </c>
      <c r="O251" s="121">
        <v>1.573</v>
      </c>
      <c r="P251" s="22"/>
      <c r="Q251" s="127">
        <f t="shared" si="94"/>
        <v>78.649999999999991</v>
      </c>
      <c r="R251" s="42">
        <f t="shared" si="95"/>
        <v>16.741214285714285</v>
      </c>
      <c r="S251" s="42">
        <f t="shared" si="96"/>
        <v>16.741214285714285</v>
      </c>
      <c r="T251" s="42">
        <f t="shared" si="97"/>
        <v>21.285714285714285</v>
      </c>
      <c r="U251" s="23" t="str">
        <f t="shared" si="99"/>
        <v>NO</v>
      </c>
      <c r="V251" s="85" t="str">
        <f t="shared" si="98"/>
        <v>VENCIDO</v>
      </c>
      <c r="W251" s="85" t="str">
        <f t="shared" si="86"/>
        <v>VENCIDO</v>
      </c>
      <c r="X251" s="86" t="s">
        <v>540</v>
      </c>
      <c r="Y251" s="87" t="s">
        <v>544</v>
      </c>
      <c r="Z251" s="86">
        <f t="shared" si="87"/>
        <v>1</v>
      </c>
      <c r="AA251" s="86" t="str">
        <f t="shared" si="92"/>
        <v>H4ECP - 1</v>
      </c>
      <c r="AB251" s="135">
        <f t="shared" si="89"/>
        <v>1</v>
      </c>
      <c r="AC251" s="135">
        <f t="shared" si="90"/>
        <v>1</v>
      </c>
      <c r="AD251" s="135" t="str">
        <f t="shared" si="91"/>
        <v>H4ECP.</v>
      </c>
      <c r="AE251" s="135" t="str">
        <f t="shared" si="88"/>
        <v>H4ECP</v>
      </c>
      <c r="AF251" s="15"/>
      <c r="AG251" s="15"/>
      <c r="AH251" s="15"/>
      <c r="AI251" s="15"/>
      <c r="AJ251" s="15"/>
      <c r="AK251" s="15"/>
      <c r="AL251" s="15"/>
      <c r="AM251" s="15"/>
      <c r="AN251" s="15"/>
      <c r="AO251" s="15"/>
    </row>
    <row r="252" spans="1:41" s="2" customFormat="1" ht="249.95" customHeight="1" x14ac:dyDescent="0.2">
      <c r="A252" s="49">
        <v>217</v>
      </c>
      <c r="B252" s="22">
        <v>251</v>
      </c>
      <c r="C252" s="18" t="s">
        <v>2546</v>
      </c>
      <c r="D252" s="18" t="s">
        <v>511</v>
      </c>
      <c r="E252" s="69" t="s">
        <v>853</v>
      </c>
      <c r="F252" s="69" t="s">
        <v>515</v>
      </c>
      <c r="G252" s="69" t="s">
        <v>1852</v>
      </c>
      <c r="H252" s="69" t="s">
        <v>1853</v>
      </c>
      <c r="I252" s="47" t="s">
        <v>1851</v>
      </c>
      <c r="J252" s="23">
        <v>2</v>
      </c>
      <c r="K252" s="39">
        <v>43040</v>
      </c>
      <c r="L252" s="39">
        <v>43189</v>
      </c>
      <c r="M252" s="46">
        <f t="shared" si="100"/>
        <v>21.285714285714285</v>
      </c>
      <c r="N252" s="22" t="s">
        <v>1721</v>
      </c>
      <c r="O252" s="78">
        <v>0.66710000000000003</v>
      </c>
      <c r="P252" s="22"/>
      <c r="Q252" s="127">
        <f t="shared" si="94"/>
        <v>33.355000000000004</v>
      </c>
      <c r="R252" s="42">
        <f t="shared" si="95"/>
        <v>7.09985</v>
      </c>
      <c r="S252" s="42">
        <f t="shared" si="96"/>
        <v>7.09985</v>
      </c>
      <c r="T252" s="42">
        <f t="shared" si="97"/>
        <v>21.285714285714285</v>
      </c>
      <c r="U252" s="23" t="str">
        <f t="shared" si="99"/>
        <v>NO</v>
      </c>
      <c r="V252" s="85" t="str">
        <f t="shared" si="98"/>
        <v>VENCIDO</v>
      </c>
      <c r="W252" s="85" t="str">
        <f t="shared" si="86"/>
        <v>VENCIDO</v>
      </c>
      <c r="X252" s="86" t="s">
        <v>540</v>
      </c>
      <c r="Y252" s="87" t="s">
        <v>545</v>
      </c>
      <c r="Z252" s="86">
        <f t="shared" si="87"/>
        <v>1</v>
      </c>
      <c r="AA252" s="86" t="str">
        <f t="shared" si="92"/>
        <v>H5ECP - 1</v>
      </c>
      <c r="AB252" s="135">
        <f t="shared" si="89"/>
        <v>1</v>
      </c>
      <c r="AC252" s="135">
        <f t="shared" si="90"/>
        <v>1</v>
      </c>
      <c r="AD252" s="135" t="str">
        <f t="shared" si="91"/>
        <v>H5ECP.</v>
      </c>
      <c r="AE252" s="135" t="str">
        <f t="shared" si="88"/>
        <v>H5ECP</v>
      </c>
      <c r="AF252" s="15"/>
      <c r="AG252" s="15"/>
      <c r="AH252" s="15"/>
      <c r="AI252" s="15"/>
      <c r="AJ252" s="15"/>
      <c r="AK252" s="15"/>
      <c r="AL252" s="15"/>
      <c r="AM252" s="15"/>
      <c r="AN252" s="15"/>
      <c r="AO252" s="15"/>
    </row>
    <row r="253" spans="1:41" s="2" customFormat="1" ht="249.95" customHeight="1" x14ac:dyDescent="0.2">
      <c r="A253" s="49">
        <v>218</v>
      </c>
      <c r="B253" s="22">
        <v>252</v>
      </c>
      <c r="C253" s="18" t="s">
        <v>2546</v>
      </c>
      <c r="D253" s="18" t="s">
        <v>511</v>
      </c>
      <c r="E253" s="69" t="s">
        <v>1947</v>
      </c>
      <c r="F253" s="69" t="s">
        <v>516</v>
      </c>
      <c r="G253" s="69" t="s">
        <v>1854</v>
      </c>
      <c r="H253" s="69" t="s">
        <v>1855</v>
      </c>
      <c r="I253" s="47" t="s">
        <v>1851</v>
      </c>
      <c r="J253" s="23">
        <v>2</v>
      </c>
      <c r="K253" s="39">
        <v>43040</v>
      </c>
      <c r="L253" s="39">
        <v>43189</v>
      </c>
      <c r="M253" s="46">
        <f t="shared" si="100"/>
        <v>21.285714285714285</v>
      </c>
      <c r="N253" s="22" t="s">
        <v>1721</v>
      </c>
      <c r="O253" s="78">
        <v>0.85699999999999998</v>
      </c>
      <c r="P253" s="22"/>
      <c r="Q253" s="122">
        <f t="shared" si="94"/>
        <v>42.85</v>
      </c>
      <c r="R253" s="42">
        <f t="shared" si="95"/>
        <v>9.1209285714285713</v>
      </c>
      <c r="S253" s="42">
        <f t="shared" si="96"/>
        <v>9.1209285714285713</v>
      </c>
      <c r="T253" s="42">
        <f t="shared" si="97"/>
        <v>21.285714285714285</v>
      </c>
      <c r="U253" s="23" t="str">
        <f t="shared" si="99"/>
        <v>NO</v>
      </c>
      <c r="V253" s="85" t="str">
        <f t="shared" si="98"/>
        <v>VENCIDO</v>
      </c>
      <c r="W253" s="85" t="str">
        <f t="shared" si="86"/>
        <v>VENCIDO</v>
      </c>
      <c r="X253" s="86" t="s">
        <v>540</v>
      </c>
      <c r="Y253" s="87" t="s">
        <v>546</v>
      </c>
      <c r="Z253" s="86">
        <f t="shared" si="87"/>
        <v>1</v>
      </c>
      <c r="AA253" s="86" t="str">
        <f t="shared" si="92"/>
        <v>H6ECP - 1</v>
      </c>
      <c r="AB253" s="135">
        <f t="shared" si="89"/>
        <v>1</v>
      </c>
      <c r="AC253" s="135">
        <f t="shared" si="90"/>
        <v>1</v>
      </c>
      <c r="AD253" s="135" t="str">
        <f t="shared" si="91"/>
        <v>H6ECP.</v>
      </c>
      <c r="AE253" s="135" t="str">
        <f t="shared" si="88"/>
        <v>H6ECP</v>
      </c>
      <c r="AF253" s="15"/>
      <c r="AG253" s="15"/>
      <c r="AH253" s="15"/>
      <c r="AI253" s="15"/>
      <c r="AJ253" s="15"/>
      <c r="AK253" s="15"/>
      <c r="AL253" s="15"/>
      <c r="AM253" s="15"/>
      <c r="AN253" s="15"/>
      <c r="AO253" s="15"/>
    </row>
    <row r="254" spans="1:41" s="2" customFormat="1" ht="249.95" customHeight="1" x14ac:dyDescent="0.2">
      <c r="A254" s="49">
        <v>219</v>
      </c>
      <c r="B254" s="22">
        <v>253</v>
      </c>
      <c r="C254" s="18" t="s">
        <v>2546</v>
      </c>
      <c r="D254" s="18" t="s">
        <v>33</v>
      </c>
      <c r="E254" s="69" t="s">
        <v>2469</v>
      </c>
      <c r="F254" s="69" t="s">
        <v>517</v>
      </c>
      <c r="G254" s="69" t="s">
        <v>2471</v>
      </c>
      <c r="H254" s="69" t="s">
        <v>1856</v>
      </c>
      <c r="I254" s="47" t="s">
        <v>9</v>
      </c>
      <c r="J254" s="23">
        <v>1</v>
      </c>
      <c r="K254" s="39">
        <v>43040</v>
      </c>
      <c r="L254" s="39">
        <v>43099</v>
      </c>
      <c r="M254" s="46">
        <f t="shared" si="100"/>
        <v>8.4285714285714288</v>
      </c>
      <c r="N254" s="22" t="s">
        <v>1721</v>
      </c>
      <c r="O254" s="78">
        <v>1</v>
      </c>
      <c r="P254" s="22"/>
      <c r="Q254" s="41">
        <f t="shared" si="94"/>
        <v>100</v>
      </c>
      <c r="R254" s="42">
        <f t="shared" si="95"/>
        <v>8.4285714285714288</v>
      </c>
      <c r="S254" s="42">
        <f t="shared" si="96"/>
        <v>8.4285714285714288</v>
      </c>
      <c r="T254" s="42">
        <f t="shared" si="97"/>
        <v>8.4285714285714288</v>
      </c>
      <c r="U254" s="23" t="str">
        <f t="shared" si="99"/>
        <v>NO</v>
      </c>
      <c r="V254" s="85" t="str">
        <f t="shared" si="98"/>
        <v>CUMPLIDO</v>
      </c>
      <c r="W254" s="85" t="str">
        <f t="shared" si="86"/>
        <v>VENCIDO</v>
      </c>
      <c r="X254" s="86" t="s">
        <v>540</v>
      </c>
      <c r="Y254" s="87" t="s">
        <v>547</v>
      </c>
      <c r="Z254" s="86">
        <f t="shared" si="87"/>
        <v>1</v>
      </c>
      <c r="AA254" s="86" t="str">
        <f t="shared" si="92"/>
        <v>H7ECP - 1</v>
      </c>
      <c r="AB254" s="135">
        <f t="shared" si="89"/>
        <v>5</v>
      </c>
      <c r="AC254" s="135">
        <f t="shared" si="90"/>
        <v>1</v>
      </c>
      <c r="AD254" s="135" t="str">
        <f t="shared" si="91"/>
        <v>H7ECP.</v>
      </c>
      <c r="AE254" s="135" t="str">
        <f t="shared" si="88"/>
        <v>H7ECP</v>
      </c>
      <c r="AF254" s="15"/>
      <c r="AG254" s="15"/>
      <c r="AH254" s="15"/>
      <c r="AI254" s="15"/>
      <c r="AJ254" s="15"/>
      <c r="AK254" s="15"/>
      <c r="AL254" s="15"/>
      <c r="AM254" s="15"/>
      <c r="AN254" s="15"/>
      <c r="AO254" s="15"/>
    </row>
    <row r="255" spans="1:41" s="2" customFormat="1" ht="249.95" customHeight="1" x14ac:dyDescent="0.2">
      <c r="A255" s="49"/>
      <c r="B255" s="22">
        <v>254</v>
      </c>
      <c r="C255" s="18" t="s">
        <v>2546</v>
      </c>
      <c r="D255" s="18" t="s">
        <v>33</v>
      </c>
      <c r="E255" s="43" t="s">
        <v>2641</v>
      </c>
      <c r="F255" s="69" t="s">
        <v>518</v>
      </c>
      <c r="G255" s="69" t="s">
        <v>2470</v>
      </c>
      <c r="H255" s="69" t="s">
        <v>1857</v>
      </c>
      <c r="I255" s="47" t="s">
        <v>8</v>
      </c>
      <c r="J255" s="23">
        <v>1</v>
      </c>
      <c r="K255" s="39">
        <v>43040</v>
      </c>
      <c r="L255" s="39">
        <v>43099</v>
      </c>
      <c r="M255" s="46">
        <f t="shared" si="100"/>
        <v>8.4285714285714288</v>
      </c>
      <c r="N255" s="22" t="s">
        <v>1721</v>
      </c>
      <c r="O255" s="78">
        <v>1</v>
      </c>
      <c r="P255" s="22"/>
      <c r="Q255" s="41">
        <f t="shared" si="94"/>
        <v>100</v>
      </c>
      <c r="R255" s="42">
        <f t="shared" si="95"/>
        <v>8.4285714285714288</v>
      </c>
      <c r="S255" s="42">
        <f t="shared" si="96"/>
        <v>8.4285714285714288</v>
      </c>
      <c r="T255" s="42">
        <f t="shared" si="97"/>
        <v>8.4285714285714288</v>
      </c>
      <c r="U255" s="23" t="str">
        <f t="shared" si="99"/>
        <v>NO</v>
      </c>
      <c r="V255" s="85" t="str">
        <f t="shared" si="98"/>
        <v>CUMPLIDO</v>
      </c>
      <c r="W255" s="85" t="str">
        <f t="shared" si="86"/>
        <v/>
      </c>
      <c r="X255" s="86" t="s">
        <v>540</v>
      </c>
      <c r="Y255" s="87" t="s">
        <v>547</v>
      </c>
      <c r="Z255" s="86">
        <f t="shared" si="87"/>
        <v>2</v>
      </c>
      <c r="AA255" s="86" t="str">
        <f t="shared" si="92"/>
        <v>H7ECP - 2</v>
      </c>
      <c r="AB255" s="135">
        <f t="shared" si="89"/>
        <v>5</v>
      </c>
      <c r="AC255" s="135">
        <f t="shared" si="90"/>
        <v>1</v>
      </c>
      <c r="AD255" s="135" t="str">
        <f t="shared" si="91"/>
        <v>H7ECP.</v>
      </c>
      <c r="AE255" s="135" t="str">
        <f t="shared" si="88"/>
        <v>H7ECP</v>
      </c>
      <c r="AF255" s="15"/>
      <c r="AG255" s="15"/>
      <c r="AH255" s="15"/>
      <c r="AI255" s="15"/>
      <c r="AJ255" s="15"/>
      <c r="AK255" s="15"/>
      <c r="AL255" s="15"/>
      <c r="AM255" s="15"/>
      <c r="AN255" s="15"/>
      <c r="AO255" s="15"/>
    </row>
    <row r="256" spans="1:41" s="2" customFormat="1" ht="249.95" customHeight="1" x14ac:dyDescent="0.2">
      <c r="A256" s="49"/>
      <c r="B256" s="22">
        <v>255</v>
      </c>
      <c r="C256" s="18" t="s">
        <v>2546</v>
      </c>
      <c r="D256" s="18" t="s">
        <v>33</v>
      </c>
      <c r="E256" s="69" t="s">
        <v>2472</v>
      </c>
      <c r="F256" s="69" t="s">
        <v>518</v>
      </c>
      <c r="G256" s="69" t="s">
        <v>2473</v>
      </c>
      <c r="H256" s="69" t="s">
        <v>1858</v>
      </c>
      <c r="I256" s="47" t="s">
        <v>490</v>
      </c>
      <c r="J256" s="23">
        <v>2</v>
      </c>
      <c r="K256" s="39">
        <v>43040</v>
      </c>
      <c r="L256" s="39">
        <v>43189</v>
      </c>
      <c r="M256" s="46">
        <f t="shared" si="100"/>
        <v>21.285714285714285</v>
      </c>
      <c r="N256" s="22" t="s">
        <v>1721</v>
      </c>
      <c r="O256" s="78">
        <v>1</v>
      </c>
      <c r="P256" s="22"/>
      <c r="Q256" s="41">
        <f t="shared" si="94"/>
        <v>50</v>
      </c>
      <c r="R256" s="42">
        <f t="shared" si="95"/>
        <v>10.642857142857142</v>
      </c>
      <c r="S256" s="42">
        <f t="shared" si="96"/>
        <v>10.642857142857142</v>
      </c>
      <c r="T256" s="42">
        <f t="shared" si="97"/>
        <v>21.285714285714285</v>
      </c>
      <c r="U256" s="23" t="str">
        <f t="shared" si="99"/>
        <v>NO</v>
      </c>
      <c r="V256" s="85" t="str">
        <f t="shared" si="98"/>
        <v>VENCIDO</v>
      </c>
      <c r="W256" s="85" t="str">
        <f t="shared" si="86"/>
        <v/>
      </c>
      <c r="X256" s="86" t="s">
        <v>540</v>
      </c>
      <c r="Y256" s="87" t="s">
        <v>547</v>
      </c>
      <c r="Z256" s="86">
        <f t="shared" si="87"/>
        <v>3</v>
      </c>
      <c r="AA256" s="86" t="str">
        <f t="shared" si="92"/>
        <v>H7ECP - 3</v>
      </c>
      <c r="AB256" s="135">
        <f t="shared" si="89"/>
        <v>1</v>
      </c>
      <c r="AC256" s="135">
        <f t="shared" si="90"/>
        <v>1</v>
      </c>
      <c r="AD256" s="135" t="str">
        <f t="shared" si="91"/>
        <v>H7ECP.</v>
      </c>
      <c r="AE256" s="135" t="str">
        <f t="shared" si="88"/>
        <v>H7ECP</v>
      </c>
      <c r="AF256" s="15"/>
      <c r="AG256" s="15"/>
      <c r="AH256" s="15"/>
      <c r="AI256" s="15"/>
      <c r="AJ256" s="15"/>
      <c r="AK256" s="15"/>
      <c r="AL256" s="15"/>
      <c r="AM256" s="15"/>
      <c r="AN256" s="15"/>
      <c r="AO256" s="15"/>
    </row>
    <row r="257" spans="1:41" s="2" customFormat="1" ht="249.95" customHeight="1" x14ac:dyDescent="0.2">
      <c r="A257" s="49">
        <v>220</v>
      </c>
      <c r="B257" s="22">
        <v>256</v>
      </c>
      <c r="C257" s="18" t="s">
        <v>2546</v>
      </c>
      <c r="D257" s="18" t="s">
        <v>33</v>
      </c>
      <c r="E257" s="69" t="s">
        <v>1948</v>
      </c>
      <c r="F257" s="69" t="s">
        <v>519</v>
      </c>
      <c r="G257" s="69" t="s">
        <v>1859</v>
      </c>
      <c r="H257" s="69" t="s">
        <v>1860</v>
      </c>
      <c r="I257" s="47" t="s">
        <v>9</v>
      </c>
      <c r="J257" s="23">
        <v>1</v>
      </c>
      <c r="K257" s="39">
        <v>43040</v>
      </c>
      <c r="L257" s="39">
        <v>43099</v>
      </c>
      <c r="M257" s="46">
        <f t="shared" si="100"/>
        <v>8.4285714285714288</v>
      </c>
      <c r="N257" s="22" t="s">
        <v>1721</v>
      </c>
      <c r="O257" s="78">
        <v>0</v>
      </c>
      <c r="P257" s="22"/>
      <c r="Q257" s="41">
        <f t="shared" si="94"/>
        <v>0</v>
      </c>
      <c r="R257" s="42">
        <f t="shared" si="95"/>
        <v>0</v>
      </c>
      <c r="S257" s="42">
        <f t="shared" si="96"/>
        <v>0</v>
      </c>
      <c r="T257" s="42">
        <f t="shared" si="97"/>
        <v>8.4285714285714288</v>
      </c>
      <c r="U257" s="23" t="str">
        <f t="shared" si="99"/>
        <v>NO</v>
      </c>
      <c r="V257" s="85" t="str">
        <f t="shared" si="98"/>
        <v>VENCIDO</v>
      </c>
      <c r="W257" s="85" t="str">
        <f t="shared" si="86"/>
        <v>VENCIDO</v>
      </c>
      <c r="X257" s="86" t="s">
        <v>540</v>
      </c>
      <c r="Y257" s="87" t="s">
        <v>548</v>
      </c>
      <c r="Z257" s="86">
        <f t="shared" si="87"/>
        <v>1</v>
      </c>
      <c r="AA257" s="86" t="str">
        <f t="shared" si="92"/>
        <v>H8ECP - 1</v>
      </c>
      <c r="AB257" s="135">
        <f t="shared" si="89"/>
        <v>1</v>
      </c>
      <c r="AC257" s="135">
        <f t="shared" si="90"/>
        <v>1</v>
      </c>
      <c r="AD257" s="135" t="str">
        <f t="shared" si="91"/>
        <v>H8ECP.</v>
      </c>
      <c r="AE257" s="135" t="str">
        <f t="shared" si="88"/>
        <v>H8ECP</v>
      </c>
      <c r="AF257" s="15"/>
      <c r="AG257" s="15"/>
      <c r="AH257" s="15"/>
      <c r="AI257" s="15"/>
      <c r="AJ257" s="15"/>
      <c r="AK257" s="15"/>
      <c r="AL257" s="15"/>
      <c r="AM257" s="15"/>
      <c r="AN257" s="15"/>
      <c r="AO257" s="15"/>
    </row>
    <row r="258" spans="1:41" s="2" customFormat="1" ht="249.95" customHeight="1" x14ac:dyDescent="0.2">
      <c r="A258" s="49">
        <v>221</v>
      </c>
      <c r="B258" s="22">
        <v>257</v>
      </c>
      <c r="C258" s="18" t="s">
        <v>2546</v>
      </c>
      <c r="D258" s="18" t="s">
        <v>24</v>
      </c>
      <c r="E258" s="69" t="s">
        <v>854</v>
      </c>
      <c r="F258" s="69" t="s">
        <v>520</v>
      </c>
      <c r="G258" s="69" t="s">
        <v>1660</v>
      </c>
      <c r="H258" s="69" t="s">
        <v>2012</v>
      </c>
      <c r="I258" s="47" t="s">
        <v>1659</v>
      </c>
      <c r="J258" s="23">
        <v>1</v>
      </c>
      <c r="K258" s="39">
        <v>43040</v>
      </c>
      <c r="L258" s="39">
        <v>43099</v>
      </c>
      <c r="M258" s="46">
        <f t="shared" si="100"/>
        <v>8.4285714285714288</v>
      </c>
      <c r="N258" s="22" t="s">
        <v>1488</v>
      </c>
      <c r="O258" s="78">
        <v>1</v>
      </c>
      <c r="P258" s="22"/>
      <c r="Q258" s="41">
        <f t="shared" si="94"/>
        <v>100</v>
      </c>
      <c r="R258" s="42">
        <f t="shared" si="95"/>
        <v>8.4285714285714288</v>
      </c>
      <c r="S258" s="42">
        <f t="shared" si="96"/>
        <v>8.4285714285714288</v>
      </c>
      <c r="T258" s="42">
        <f t="shared" si="97"/>
        <v>8.4285714285714288</v>
      </c>
      <c r="U258" s="23" t="str">
        <f t="shared" si="99"/>
        <v>SI</v>
      </c>
      <c r="V258" s="85" t="str">
        <f t="shared" si="98"/>
        <v>CUMPLIDO</v>
      </c>
      <c r="W258" s="85" t="str">
        <f t="shared" si="86"/>
        <v>CUMPLIDO</v>
      </c>
      <c r="X258" s="86" t="s">
        <v>540</v>
      </c>
      <c r="Y258" s="87" t="s">
        <v>549</v>
      </c>
      <c r="Z258" s="86">
        <f t="shared" si="87"/>
        <v>1</v>
      </c>
      <c r="AA258" s="86" t="str">
        <f t="shared" si="92"/>
        <v>H9ECP - 1</v>
      </c>
      <c r="AB258" s="135">
        <f t="shared" si="89"/>
        <v>5</v>
      </c>
      <c r="AC258" s="135">
        <f t="shared" si="90"/>
        <v>5</v>
      </c>
      <c r="AD258" s="135" t="str">
        <f t="shared" si="91"/>
        <v>H9ECP.</v>
      </c>
      <c r="AE258" s="135" t="str">
        <f t="shared" si="88"/>
        <v>H9ECP</v>
      </c>
      <c r="AF258" s="15"/>
      <c r="AG258" s="15"/>
      <c r="AH258" s="15"/>
      <c r="AI258" s="15"/>
      <c r="AJ258" s="15"/>
      <c r="AK258" s="15"/>
      <c r="AL258" s="15"/>
      <c r="AM258" s="15"/>
      <c r="AN258" s="15"/>
      <c r="AO258" s="15"/>
    </row>
    <row r="259" spans="1:41" s="2" customFormat="1" ht="249.95" customHeight="1" x14ac:dyDescent="0.2">
      <c r="A259" s="49">
        <v>222</v>
      </c>
      <c r="B259" s="22">
        <v>258</v>
      </c>
      <c r="C259" s="18" t="s">
        <v>2546</v>
      </c>
      <c r="D259" s="18" t="s">
        <v>24</v>
      </c>
      <c r="E259" s="69" t="s">
        <v>2228</v>
      </c>
      <c r="F259" s="69" t="s">
        <v>521</v>
      </c>
      <c r="G259" s="69" t="s">
        <v>1861</v>
      </c>
      <c r="H259" s="69" t="s">
        <v>1862</v>
      </c>
      <c r="I259" s="47" t="s">
        <v>61</v>
      </c>
      <c r="J259" s="23">
        <v>3</v>
      </c>
      <c r="K259" s="39">
        <v>43040</v>
      </c>
      <c r="L259" s="39">
        <v>43342</v>
      </c>
      <c r="M259" s="46">
        <f t="shared" si="100"/>
        <v>43.142857142857146</v>
      </c>
      <c r="N259" s="22" t="s">
        <v>1721</v>
      </c>
      <c r="O259" s="78">
        <v>0</v>
      </c>
      <c r="P259" s="22"/>
      <c r="Q259" s="41">
        <f t="shared" si="94"/>
        <v>0</v>
      </c>
      <c r="R259" s="42">
        <f t="shared" si="95"/>
        <v>0</v>
      </c>
      <c r="S259" s="42">
        <f t="shared" si="96"/>
        <v>0</v>
      </c>
      <c r="T259" s="42">
        <f t="shared" si="97"/>
        <v>43.142857142857146</v>
      </c>
      <c r="U259" s="23" t="str">
        <f t="shared" si="99"/>
        <v>NO</v>
      </c>
      <c r="V259" s="85" t="str">
        <f t="shared" si="98"/>
        <v>VENCIDO</v>
      </c>
      <c r="W259" s="85" t="str">
        <f t="shared" si="86"/>
        <v>VENCIDO</v>
      </c>
      <c r="X259" s="86" t="s">
        <v>540</v>
      </c>
      <c r="Y259" s="87" t="s">
        <v>550</v>
      </c>
      <c r="Z259" s="86">
        <f t="shared" si="87"/>
        <v>1</v>
      </c>
      <c r="AA259" s="86" t="str">
        <f t="shared" si="92"/>
        <v>H10ECP - 1</v>
      </c>
      <c r="AB259" s="135">
        <f t="shared" si="89"/>
        <v>1</v>
      </c>
      <c r="AC259" s="135">
        <f t="shared" si="90"/>
        <v>1</v>
      </c>
      <c r="AD259" s="135" t="str">
        <f t="shared" si="91"/>
        <v>H10ECP.</v>
      </c>
      <c r="AE259" s="135" t="str">
        <f t="shared" si="88"/>
        <v>H10ECP</v>
      </c>
      <c r="AF259" s="15"/>
      <c r="AG259" s="15"/>
      <c r="AH259" s="15"/>
      <c r="AI259" s="15"/>
      <c r="AJ259" s="15"/>
      <c r="AK259" s="15"/>
      <c r="AL259" s="15"/>
      <c r="AM259" s="15"/>
      <c r="AN259" s="15"/>
      <c r="AO259" s="15"/>
    </row>
    <row r="260" spans="1:41" s="2" customFormat="1" ht="249.95" customHeight="1" x14ac:dyDescent="0.2">
      <c r="A260" s="49">
        <v>223</v>
      </c>
      <c r="B260" s="22">
        <v>259</v>
      </c>
      <c r="C260" s="18" t="s">
        <v>2576</v>
      </c>
      <c r="D260" s="18" t="s">
        <v>24</v>
      </c>
      <c r="E260" s="69" t="s">
        <v>1661</v>
      </c>
      <c r="F260" s="69" t="s">
        <v>522</v>
      </c>
      <c r="G260" s="69" t="s">
        <v>1665</v>
      </c>
      <c r="H260" s="69" t="s">
        <v>1663</v>
      </c>
      <c r="I260" s="47" t="s">
        <v>1664</v>
      </c>
      <c r="J260" s="23">
        <v>2</v>
      </c>
      <c r="K260" s="39">
        <v>43040</v>
      </c>
      <c r="L260" s="39">
        <v>43099</v>
      </c>
      <c r="M260" s="46">
        <f t="shared" si="100"/>
        <v>8.4285714285714288</v>
      </c>
      <c r="N260" s="22" t="s">
        <v>1488</v>
      </c>
      <c r="O260" s="78">
        <v>2</v>
      </c>
      <c r="P260" s="22"/>
      <c r="Q260" s="41">
        <f t="shared" si="94"/>
        <v>100</v>
      </c>
      <c r="R260" s="42">
        <f t="shared" si="95"/>
        <v>8.4285714285714288</v>
      </c>
      <c r="S260" s="42">
        <f t="shared" si="96"/>
        <v>8.4285714285714288</v>
      </c>
      <c r="T260" s="42">
        <f t="shared" si="97"/>
        <v>8.4285714285714288</v>
      </c>
      <c r="U260" s="23" t="str">
        <f t="shared" si="99"/>
        <v>SI</v>
      </c>
      <c r="V260" s="85" t="str">
        <f t="shared" si="98"/>
        <v>CUMPLIDO</v>
      </c>
      <c r="W260" s="85" t="str">
        <f t="shared" si="86"/>
        <v>CUMPLIDO</v>
      </c>
      <c r="X260" s="86" t="s">
        <v>540</v>
      </c>
      <c r="Y260" s="87" t="s">
        <v>551</v>
      </c>
      <c r="Z260" s="86">
        <f t="shared" si="87"/>
        <v>1</v>
      </c>
      <c r="AA260" s="86" t="str">
        <f t="shared" si="92"/>
        <v>H11ECP - 1</v>
      </c>
      <c r="AB260" s="135">
        <f t="shared" si="89"/>
        <v>5</v>
      </c>
      <c r="AC260" s="135">
        <f t="shared" si="90"/>
        <v>5</v>
      </c>
      <c r="AD260" s="135" t="str">
        <f t="shared" si="91"/>
        <v>H11ECP.</v>
      </c>
      <c r="AE260" s="135" t="str">
        <f t="shared" si="88"/>
        <v>H11ECP</v>
      </c>
      <c r="AF260" s="15"/>
      <c r="AG260" s="15"/>
      <c r="AH260" s="15"/>
      <c r="AI260" s="15"/>
      <c r="AJ260" s="15"/>
      <c r="AK260" s="15"/>
      <c r="AL260" s="15"/>
      <c r="AM260" s="15"/>
      <c r="AN260" s="15"/>
      <c r="AO260" s="15"/>
    </row>
    <row r="261" spans="1:41" s="2" customFormat="1" ht="249.95" customHeight="1" x14ac:dyDescent="0.2">
      <c r="A261" s="49"/>
      <c r="B261" s="22">
        <v>260</v>
      </c>
      <c r="C261" s="18" t="s">
        <v>2576</v>
      </c>
      <c r="D261" s="18" t="s">
        <v>24</v>
      </c>
      <c r="E261" s="69" t="s">
        <v>1662</v>
      </c>
      <c r="F261" s="69" t="s">
        <v>522</v>
      </c>
      <c r="G261" s="53" t="s">
        <v>1666</v>
      </c>
      <c r="H261" s="53" t="s">
        <v>893</v>
      </c>
      <c r="I261" s="22" t="s">
        <v>1739</v>
      </c>
      <c r="J261" s="54">
        <v>2</v>
      </c>
      <c r="K261" s="55">
        <v>43040</v>
      </c>
      <c r="L261" s="55">
        <v>43099</v>
      </c>
      <c r="M261" s="46">
        <f t="shared" si="100"/>
        <v>8.4285714285714288</v>
      </c>
      <c r="N261" s="22" t="s">
        <v>23</v>
      </c>
      <c r="O261" s="78">
        <v>2</v>
      </c>
      <c r="P261" s="22"/>
      <c r="Q261" s="41">
        <f t="shared" si="94"/>
        <v>100</v>
      </c>
      <c r="R261" s="42">
        <f t="shared" si="95"/>
        <v>8.4285714285714288</v>
      </c>
      <c r="S261" s="42">
        <f t="shared" si="96"/>
        <v>8.4285714285714288</v>
      </c>
      <c r="T261" s="42">
        <f t="shared" si="97"/>
        <v>8.4285714285714288</v>
      </c>
      <c r="U261" s="23" t="str">
        <f t="shared" si="99"/>
        <v>NO</v>
      </c>
      <c r="V261" s="85" t="str">
        <f t="shared" si="98"/>
        <v>CUMPLIDO</v>
      </c>
      <c r="W261" s="85" t="str">
        <f t="shared" si="86"/>
        <v/>
      </c>
      <c r="X261" s="86" t="s">
        <v>540</v>
      </c>
      <c r="Y261" s="87" t="s">
        <v>551</v>
      </c>
      <c r="Z261" s="86">
        <f t="shared" si="87"/>
        <v>2</v>
      </c>
      <c r="AA261" s="86" t="str">
        <f t="shared" si="92"/>
        <v>H11ECP - 2</v>
      </c>
      <c r="AB261" s="135">
        <f t="shared" si="89"/>
        <v>5</v>
      </c>
      <c r="AC261" s="135">
        <f t="shared" si="90"/>
        <v>5</v>
      </c>
      <c r="AD261" s="135" t="str">
        <f t="shared" si="91"/>
        <v>H11ECP.</v>
      </c>
      <c r="AE261" s="135" t="str">
        <f t="shared" si="88"/>
        <v>H11ECP</v>
      </c>
      <c r="AF261" s="15"/>
      <c r="AG261" s="15"/>
      <c r="AH261" s="15" t="s">
        <v>567</v>
      </c>
      <c r="AI261" s="15"/>
      <c r="AJ261" s="15"/>
      <c r="AK261" s="15"/>
      <c r="AL261" s="15"/>
      <c r="AM261" s="15"/>
      <c r="AN261" s="15"/>
      <c r="AO261" s="15"/>
    </row>
    <row r="262" spans="1:41" s="2" customFormat="1" ht="249.95" customHeight="1" x14ac:dyDescent="0.2">
      <c r="A262" s="49">
        <v>224</v>
      </c>
      <c r="B262" s="22">
        <v>261</v>
      </c>
      <c r="C262" s="18" t="s">
        <v>2576</v>
      </c>
      <c r="D262" s="18" t="s">
        <v>33</v>
      </c>
      <c r="E262" s="69" t="s">
        <v>855</v>
      </c>
      <c r="F262" s="69" t="s">
        <v>523</v>
      </c>
      <c r="G262" s="69" t="s">
        <v>1670</v>
      </c>
      <c r="H262" s="69" t="s">
        <v>1667</v>
      </c>
      <c r="I262" s="47" t="s">
        <v>1347</v>
      </c>
      <c r="J262" s="23">
        <v>1</v>
      </c>
      <c r="K262" s="39">
        <v>43115</v>
      </c>
      <c r="L262" s="39">
        <v>43159</v>
      </c>
      <c r="M262" s="46">
        <f t="shared" si="100"/>
        <v>6.2857142857142856</v>
      </c>
      <c r="N262" s="22" t="s">
        <v>1488</v>
      </c>
      <c r="O262" s="78">
        <v>0</v>
      </c>
      <c r="P262" s="22"/>
      <c r="Q262" s="41">
        <f t="shared" si="94"/>
        <v>0</v>
      </c>
      <c r="R262" s="42">
        <f t="shared" si="95"/>
        <v>0</v>
      </c>
      <c r="S262" s="42">
        <f t="shared" si="96"/>
        <v>0</v>
      </c>
      <c r="T262" s="42">
        <f t="shared" si="97"/>
        <v>6.2857142857142856</v>
      </c>
      <c r="U262" s="23" t="str">
        <f t="shared" si="99"/>
        <v>NO</v>
      </c>
      <c r="V262" s="85" t="str">
        <f t="shared" si="98"/>
        <v>VENCIDO</v>
      </c>
      <c r="W262" s="85" t="str">
        <f t="shared" si="86"/>
        <v>VENCIDO</v>
      </c>
      <c r="X262" s="86" t="s">
        <v>540</v>
      </c>
      <c r="Y262" s="87" t="s">
        <v>552</v>
      </c>
      <c r="Z262" s="86">
        <f t="shared" si="87"/>
        <v>1</v>
      </c>
      <c r="AA262" s="86" t="str">
        <f t="shared" si="92"/>
        <v>H12ECP - 1</v>
      </c>
      <c r="AB262" s="135">
        <f t="shared" si="89"/>
        <v>1</v>
      </c>
      <c r="AC262" s="135">
        <f t="shared" si="90"/>
        <v>1</v>
      </c>
      <c r="AD262" s="135" t="str">
        <f t="shared" si="91"/>
        <v>H12ECP.</v>
      </c>
      <c r="AE262" s="135" t="str">
        <f t="shared" si="88"/>
        <v>H12ECP</v>
      </c>
      <c r="AF262" s="15"/>
      <c r="AG262" s="15"/>
      <c r="AH262" s="15"/>
      <c r="AI262" s="15"/>
      <c r="AJ262" s="15"/>
      <c r="AK262" s="15"/>
      <c r="AL262" s="15"/>
      <c r="AM262" s="15"/>
      <c r="AN262" s="15"/>
      <c r="AO262" s="15"/>
    </row>
    <row r="263" spans="1:41" s="2" customFormat="1" ht="249.95" customHeight="1" x14ac:dyDescent="0.2">
      <c r="A263" s="49">
        <v>225</v>
      </c>
      <c r="B263" s="22">
        <v>262</v>
      </c>
      <c r="C263" s="18" t="s">
        <v>2546</v>
      </c>
      <c r="D263" s="18" t="s">
        <v>38</v>
      </c>
      <c r="E263" s="69" t="s">
        <v>2229</v>
      </c>
      <c r="F263" s="69" t="s">
        <v>524</v>
      </c>
      <c r="G263" s="68" t="s">
        <v>1668</v>
      </c>
      <c r="H263" s="68" t="s">
        <v>1669</v>
      </c>
      <c r="I263" s="23" t="s">
        <v>1347</v>
      </c>
      <c r="J263" s="23">
        <v>1</v>
      </c>
      <c r="K263" s="39">
        <v>43115</v>
      </c>
      <c r="L263" s="39">
        <v>43159</v>
      </c>
      <c r="M263" s="46">
        <f t="shared" si="100"/>
        <v>6.2857142857142856</v>
      </c>
      <c r="N263" s="22" t="s">
        <v>1488</v>
      </c>
      <c r="O263" s="78">
        <v>1</v>
      </c>
      <c r="P263" s="22"/>
      <c r="Q263" s="41">
        <f t="shared" si="94"/>
        <v>100</v>
      </c>
      <c r="R263" s="42">
        <f t="shared" si="95"/>
        <v>6.2857142857142856</v>
      </c>
      <c r="S263" s="42">
        <f t="shared" si="96"/>
        <v>6.2857142857142856</v>
      </c>
      <c r="T263" s="42">
        <f t="shared" si="97"/>
        <v>6.2857142857142856</v>
      </c>
      <c r="U263" s="23" t="str">
        <f t="shared" si="99"/>
        <v>SI</v>
      </c>
      <c r="V263" s="85" t="str">
        <f t="shared" si="98"/>
        <v>CUMPLIDO</v>
      </c>
      <c r="W263" s="85" t="str">
        <f t="shared" si="86"/>
        <v>CUMPLIDO</v>
      </c>
      <c r="X263" s="86" t="s">
        <v>540</v>
      </c>
      <c r="Y263" s="87" t="s">
        <v>553</v>
      </c>
      <c r="Z263" s="86">
        <f t="shared" si="87"/>
        <v>1</v>
      </c>
      <c r="AA263" s="86" t="str">
        <f t="shared" si="92"/>
        <v>H13ECP - 1</v>
      </c>
      <c r="AB263" s="135">
        <f t="shared" si="89"/>
        <v>5</v>
      </c>
      <c r="AC263" s="135">
        <f t="shared" si="90"/>
        <v>5</v>
      </c>
      <c r="AD263" s="135" t="str">
        <f t="shared" si="91"/>
        <v>H13ECP.</v>
      </c>
      <c r="AE263" s="135" t="str">
        <f t="shared" si="88"/>
        <v>H13ECP</v>
      </c>
      <c r="AF263" s="15"/>
      <c r="AG263" s="15"/>
      <c r="AH263" s="15"/>
      <c r="AI263" s="15"/>
      <c r="AJ263" s="15"/>
      <c r="AK263" s="15"/>
      <c r="AL263" s="15"/>
      <c r="AM263" s="15"/>
      <c r="AN263" s="15"/>
      <c r="AO263" s="15"/>
    </row>
    <row r="264" spans="1:41" s="2" customFormat="1" ht="175.5" customHeight="1" x14ac:dyDescent="0.2">
      <c r="A264" s="49">
        <v>226</v>
      </c>
      <c r="B264" s="22">
        <v>263</v>
      </c>
      <c r="C264" s="18" t="s">
        <v>2577</v>
      </c>
      <c r="D264" s="18" t="s">
        <v>24</v>
      </c>
      <c r="E264" s="69" t="s">
        <v>2230</v>
      </c>
      <c r="F264" s="69" t="s">
        <v>525</v>
      </c>
      <c r="G264" s="69" t="s">
        <v>1671</v>
      </c>
      <c r="H264" s="69" t="s">
        <v>1672</v>
      </c>
      <c r="I264" s="47" t="s">
        <v>1347</v>
      </c>
      <c r="J264" s="23">
        <v>1</v>
      </c>
      <c r="K264" s="39">
        <v>43115</v>
      </c>
      <c r="L264" s="39">
        <v>43159</v>
      </c>
      <c r="M264" s="46">
        <f t="shared" si="100"/>
        <v>6.2857142857142856</v>
      </c>
      <c r="N264" s="22" t="s">
        <v>1488</v>
      </c>
      <c r="O264" s="78">
        <v>0.5</v>
      </c>
      <c r="P264" s="22"/>
      <c r="Q264" s="41">
        <f t="shared" si="94"/>
        <v>50</v>
      </c>
      <c r="R264" s="42">
        <f t="shared" si="95"/>
        <v>3.1428571428571428</v>
      </c>
      <c r="S264" s="42">
        <f t="shared" si="96"/>
        <v>3.1428571428571428</v>
      </c>
      <c r="T264" s="42">
        <f t="shared" si="97"/>
        <v>6.2857142857142856</v>
      </c>
      <c r="U264" s="23" t="str">
        <f t="shared" si="99"/>
        <v>NO</v>
      </c>
      <c r="V264" s="85" t="str">
        <f t="shared" si="98"/>
        <v>VENCIDO</v>
      </c>
      <c r="W264" s="85" t="str">
        <f t="shared" si="86"/>
        <v>VENCIDO</v>
      </c>
      <c r="X264" s="86" t="s">
        <v>540</v>
      </c>
      <c r="Y264" s="87" t="s">
        <v>554</v>
      </c>
      <c r="Z264" s="86">
        <f t="shared" si="87"/>
        <v>1</v>
      </c>
      <c r="AA264" s="86" t="str">
        <f t="shared" si="92"/>
        <v>H14ECP - 1</v>
      </c>
      <c r="AB264" s="135">
        <f t="shared" si="89"/>
        <v>1</v>
      </c>
      <c r="AC264" s="135">
        <f t="shared" si="90"/>
        <v>1</v>
      </c>
      <c r="AD264" s="135" t="str">
        <f t="shared" si="91"/>
        <v>H14ECP.</v>
      </c>
      <c r="AE264" s="135" t="str">
        <f t="shared" si="88"/>
        <v>H14ECP</v>
      </c>
      <c r="AF264" s="15"/>
      <c r="AG264" s="15"/>
      <c r="AH264" s="15"/>
      <c r="AI264" s="15"/>
      <c r="AJ264" s="15"/>
      <c r="AK264" s="15"/>
      <c r="AL264" s="15"/>
      <c r="AM264" s="15"/>
      <c r="AN264" s="15"/>
      <c r="AO264" s="15"/>
    </row>
    <row r="265" spans="1:41" s="2" customFormat="1" ht="249.95" customHeight="1" x14ac:dyDescent="0.2">
      <c r="A265" s="49">
        <v>227</v>
      </c>
      <c r="B265" s="22">
        <v>264</v>
      </c>
      <c r="C265" s="18" t="s">
        <v>2545</v>
      </c>
      <c r="D265" s="18" t="s">
        <v>24</v>
      </c>
      <c r="E265" s="69" t="s">
        <v>1398</v>
      </c>
      <c r="F265" s="69" t="s">
        <v>526</v>
      </c>
      <c r="G265" s="68" t="s">
        <v>1399</v>
      </c>
      <c r="H265" s="68" t="s">
        <v>1393</v>
      </c>
      <c r="I265" s="23" t="s">
        <v>1394</v>
      </c>
      <c r="J265" s="23">
        <v>1</v>
      </c>
      <c r="K265" s="39">
        <v>43040</v>
      </c>
      <c r="L265" s="39">
        <v>43281</v>
      </c>
      <c r="M265" s="46">
        <f t="shared" si="100"/>
        <v>34.428571428571431</v>
      </c>
      <c r="N265" s="22" t="s">
        <v>1244</v>
      </c>
      <c r="O265" s="78">
        <v>1</v>
      </c>
      <c r="P265" s="22"/>
      <c r="Q265" s="41">
        <f t="shared" si="94"/>
        <v>100</v>
      </c>
      <c r="R265" s="42">
        <f t="shared" si="95"/>
        <v>34.428571428571431</v>
      </c>
      <c r="S265" s="42">
        <f t="shared" si="96"/>
        <v>34.428571428571431</v>
      </c>
      <c r="T265" s="42">
        <f t="shared" si="97"/>
        <v>34.428571428571431</v>
      </c>
      <c r="U265" s="23" t="str">
        <f t="shared" si="99"/>
        <v>NO</v>
      </c>
      <c r="V265" s="85" t="str">
        <f t="shared" si="98"/>
        <v>CUMPLIDO</v>
      </c>
      <c r="W265" s="85" t="str">
        <f t="shared" si="86"/>
        <v>PRÓXIMO A VENCER</v>
      </c>
      <c r="X265" s="86" t="s">
        <v>540</v>
      </c>
      <c r="Y265" s="87" t="s">
        <v>555</v>
      </c>
      <c r="Z265" s="86">
        <f t="shared" si="87"/>
        <v>1</v>
      </c>
      <c r="AA265" s="86" t="str">
        <f t="shared" si="92"/>
        <v>H15ECP - 1</v>
      </c>
      <c r="AB265" s="135">
        <f t="shared" si="89"/>
        <v>5</v>
      </c>
      <c r="AC265" s="135">
        <f t="shared" si="90"/>
        <v>2</v>
      </c>
      <c r="AD265" s="135" t="str">
        <f t="shared" si="91"/>
        <v>H15ECP.</v>
      </c>
      <c r="AE265" s="135" t="str">
        <f t="shared" si="88"/>
        <v>H15ECP</v>
      </c>
      <c r="AF265" s="15"/>
      <c r="AG265" s="15"/>
      <c r="AH265" s="15"/>
      <c r="AI265" s="15"/>
      <c r="AJ265" s="15"/>
      <c r="AK265" s="15"/>
      <c r="AL265" s="15"/>
      <c r="AM265" s="15"/>
      <c r="AN265" s="15"/>
      <c r="AO265" s="15"/>
    </row>
    <row r="266" spans="1:41" s="2" customFormat="1" ht="249.95" customHeight="1" x14ac:dyDescent="0.2">
      <c r="A266" s="49"/>
      <c r="B266" s="22">
        <v>265</v>
      </c>
      <c r="C266" s="18" t="s">
        <v>2545</v>
      </c>
      <c r="D266" s="18" t="s">
        <v>24</v>
      </c>
      <c r="E266" s="69" t="s">
        <v>2013</v>
      </c>
      <c r="F266" s="69" t="s">
        <v>527</v>
      </c>
      <c r="G266" s="68" t="s">
        <v>1400</v>
      </c>
      <c r="H266" s="68" t="s">
        <v>1395</v>
      </c>
      <c r="I266" s="23" t="s">
        <v>9</v>
      </c>
      <c r="J266" s="23">
        <v>3</v>
      </c>
      <c r="K266" s="39">
        <v>43040</v>
      </c>
      <c r="L266" s="39">
        <v>43403</v>
      </c>
      <c r="M266" s="46">
        <f t="shared" si="100"/>
        <v>51.857142857142854</v>
      </c>
      <c r="N266" s="22" t="s">
        <v>1244</v>
      </c>
      <c r="O266" s="78">
        <v>0</v>
      </c>
      <c r="P266" s="22"/>
      <c r="Q266" s="41">
        <f t="shared" si="94"/>
        <v>0</v>
      </c>
      <c r="R266" s="42">
        <f t="shared" si="95"/>
        <v>0</v>
      </c>
      <c r="S266" s="42">
        <f t="shared" si="96"/>
        <v>0</v>
      </c>
      <c r="T266" s="42">
        <f t="shared" si="97"/>
        <v>0</v>
      </c>
      <c r="U266" s="23" t="str">
        <f t="shared" si="99"/>
        <v>NO</v>
      </c>
      <c r="V266" s="85" t="str">
        <f t="shared" si="98"/>
        <v>PRÓXIMO A VENCER</v>
      </c>
      <c r="W266" s="85" t="str">
        <f t="shared" si="86"/>
        <v/>
      </c>
      <c r="X266" s="86" t="s">
        <v>540</v>
      </c>
      <c r="Y266" s="87" t="s">
        <v>555</v>
      </c>
      <c r="Z266" s="86">
        <f t="shared" si="87"/>
        <v>2</v>
      </c>
      <c r="AA266" s="86" t="str">
        <f t="shared" si="92"/>
        <v>H15ECP - 2</v>
      </c>
      <c r="AB266" s="135">
        <f t="shared" si="89"/>
        <v>2</v>
      </c>
      <c r="AC266" s="135">
        <f t="shared" si="90"/>
        <v>2</v>
      </c>
      <c r="AD266" s="135" t="str">
        <f t="shared" si="91"/>
        <v>H15ECP.</v>
      </c>
      <c r="AE266" s="135" t="str">
        <f t="shared" si="88"/>
        <v>H15ECP</v>
      </c>
      <c r="AF266" s="15"/>
      <c r="AG266" s="15"/>
      <c r="AH266" s="15"/>
      <c r="AI266" s="15"/>
      <c r="AJ266" s="15"/>
      <c r="AK266" s="15"/>
      <c r="AL266" s="15"/>
      <c r="AM266" s="15"/>
      <c r="AN266" s="15"/>
      <c r="AO266" s="15"/>
    </row>
    <row r="267" spans="1:41" s="2" customFormat="1" ht="249.95" customHeight="1" x14ac:dyDescent="0.2">
      <c r="A267" s="49"/>
      <c r="B267" s="22">
        <v>266</v>
      </c>
      <c r="C267" s="18" t="s">
        <v>2545</v>
      </c>
      <c r="D267" s="18" t="s">
        <v>24</v>
      </c>
      <c r="E267" s="69" t="s">
        <v>1401</v>
      </c>
      <c r="F267" s="69" t="s">
        <v>57</v>
      </c>
      <c r="G267" s="68" t="s">
        <v>1402</v>
      </c>
      <c r="H267" s="56" t="s">
        <v>1396</v>
      </c>
      <c r="I267" s="23" t="s">
        <v>9</v>
      </c>
      <c r="J267" s="23">
        <v>2</v>
      </c>
      <c r="K267" s="39">
        <v>43040</v>
      </c>
      <c r="L267" s="39">
        <v>43403</v>
      </c>
      <c r="M267" s="46">
        <f t="shared" si="100"/>
        <v>51.857142857142854</v>
      </c>
      <c r="N267" s="22" t="s">
        <v>1244</v>
      </c>
      <c r="O267" s="78">
        <v>0</v>
      </c>
      <c r="P267" s="22"/>
      <c r="Q267" s="41">
        <f t="shared" si="94"/>
        <v>0</v>
      </c>
      <c r="R267" s="42">
        <f t="shared" si="95"/>
        <v>0</v>
      </c>
      <c r="S267" s="42">
        <f t="shared" si="96"/>
        <v>0</v>
      </c>
      <c r="T267" s="42">
        <f t="shared" si="97"/>
        <v>0</v>
      </c>
      <c r="U267" s="23" t="str">
        <f t="shared" si="99"/>
        <v>NO</v>
      </c>
      <c r="V267" s="85" t="str">
        <f t="shared" si="98"/>
        <v>PRÓXIMO A VENCER</v>
      </c>
      <c r="W267" s="85" t="str">
        <f t="shared" si="86"/>
        <v/>
      </c>
      <c r="X267" s="86" t="s">
        <v>540</v>
      </c>
      <c r="Y267" s="87" t="s">
        <v>555</v>
      </c>
      <c r="Z267" s="86">
        <f t="shared" si="87"/>
        <v>3</v>
      </c>
      <c r="AA267" s="86" t="str">
        <f t="shared" si="92"/>
        <v>H15ECP - 3</v>
      </c>
      <c r="AB267" s="135">
        <f t="shared" si="89"/>
        <v>2</v>
      </c>
      <c r="AC267" s="135">
        <f t="shared" si="90"/>
        <v>2</v>
      </c>
      <c r="AD267" s="135" t="str">
        <f t="shared" si="91"/>
        <v>H15ECP.</v>
      </c>
      <c r="AE267" s="135" t="str">
        <f t="shared" si="88"/>
        <v>H15ECP</v>
      </c>
      <c r="AF267" s="15"/>
      <c r="AG267" s="15"/>
      <c r="AH267" s="15"/>
      <c r="AI267" s="15"/>
      <c r="AJ267" s="15"/>
      <c r="AK267" s="15"/>
      <c r="AL267" s="15"/>
      <c r="AM267" s="15"/>
      <c r="AN267" s="15"/>
      <c r="AO267" s="15"/>
    </row>
    <row r="268" spans="1:41" s="2" customFormat="1" ht="249.95" customHeight="1" x14ac:dyDescent="0.2">
      <c r="A268" s="49"/>
      <c r="B268" s="22">
        <v>267</v>
      </c>
      <c r="C268" s="18" t="s">
        <v>2545</v>
      </c>
      <c r="D268" s="18" t="s">
        <v>24</v>
      </c>
      <c r="E268" s="69" t="s">
        <v>1403</v>
      </c>
      <c r="F268" s="69" t="s">
        <v>575</v>
      </c>
      <c r="G268" s="69" t="s">
        <v>2699</v>
      </c>
      <c r="H268" s="69" t="s">
        <v>1397</v>
      </c>
      <c r="I268" s="47" t="s">
        <v>9</v>
      </c>
      <c r="J268" s="23">
        <v>3</v>
      </c>
      <c r="K268" s="39">
        <v>43040</v>
      </c>
      <c r="L268" s="39">
        <v>43403</v>
      </c>
      <c r="M268" s="46">
        <f t="shared" si="100"/>
        <v>51.857142857142854</v>
      </c>
      <c r="N268" s="22" t="s">
        <v>1244</v>
      </c>
      <c r="O268" s="78">
        <v>0</v>
      </c>
      <c r="P268" s="22"/>
      <c r="Q268" s="41">
        <f t="shared" si="94"/>
        <v>0</v>
      </c>
      <c r="R268" s="42">
        <f t="shared" si="95"/>
        <v>0</v>
      </c>
      <c r="S268" s="42">
        <f t="shared" si="96"/>
        <v>0</v>
      </c>
      <c r="T268" s="42">
        <f t="shared" si="97"/>
        <v>0</v>
      </c>
      <c r="U268" s="23" t="str">
        <f t="shared" si="99"/>
        <v>NO</v>
      </c>
      <c r="V268" s="85" t="str">
        <f t="shared" si="98"/>
        <v>PRÓXIMO A VENCER</v>
      </c>
      <c r="W268" s="85" t="str">
        <f t="shared" si="86"/>
        <v/>
      </c>
      <c r="X268" s="86" t="s">
        <v>540</v>
      </c>
      <c r="Y268" s="87" t="s">
        <v>555</v>
      </c>
      <c r="Z268" s="86">
        <f t="shared" si="87"/>
        <v>4</v>
      </c>
      <c r="AA268" s="86" t="str">
        <f t="shared" si="92"/>
        <v>H15ECP - 4</v>
      </c>
      <c r="AB268" s="135">
        <f t="shared" si="89"/>
        <v>2</v>
      </c>
      <c r="AC268" s="135">
        <f t="shared" si="90"/>
        <v>2</v>
      </c>
      <c r="AD268" s="135" t="str">
        <f t="shared" si="91"/>
        <v>H15ECP.</v>
      </c>
      <c r="AE268" s="135" t="str">
        <f t="shared" si="88"/>
        <v>H15ECP</v>
      </c>
      <c r="AF268" s="15"/>
      <c r="AG268" s="15"/>
      <c r="AH268" s="15"/>
      <c r="AI268" s="15"/>
      <c r="AJ268" s="15"/>
      <c r="AK268" s="15"/>
      <c r="AL268" s="15"/>
      <c r="AM268" s="15"/>
      <c r="AN268" s="15"/>
      <c r="AO268" s="15"/>
    </row>
    <row r="269" spans="1:41" s="2" customFormat="1" ht="249.95" customHeight="1" x14ac:dyDescent="0.2">
      <c r="A269" s="49">
        <v>228</v>
      </c>
      <c r="B269" s="22">
        <v>268</v>
      </c>
      <c r="C269" s="18" t="s">
        <v>2551</v>
      </c>
      <c r="D269" s="18" t="s">
        <v>24</v>
      </c>
      <c r="E269" s="69" t="s">
        <v>2108</v>
      </c>
      <c r="F269" s="69" t="s">
        <v>528</v>
      </c>
      <c r="G269" s="69" t="s">
        <v>1675</v>
      </c>
      <c r="H269" s="69" t="s">
        <v>1679</v>
      </c>
      <c r="I269" s="47" t="s">
        <v>1673</v>
      </c>
      <c r="J269" s="23">
        <v>1</v>
      </c>
      <c r="K269" s="39">
        <v>43040</v>
      </c>
      <c r="L269" s="39">
        <v>43069</v>
      </c>
      <c r="M269" s="46">
        <f t="shared" si="100"/>
        <v>4.1428571428571432</v>
      </c>
      <c r="N269" s="22" t="s">
        <v>1488</v>
      </c>
      <c r="O269" s="22">
        <v>1</v>
      </c>
      <c r="P269" s="22"/>
      <c r="Q269" s="41">
        <f t="shared" si="94"/>
        <v>100</v>
      </c>
      <c r="R269" s="42">
        <f t="shared" si="95"/>
        <v>4.1428571428571432</v>
      </c>
      <c r="S269" s="42">
        <f t="shared" si="96"/>
        <v>4.1428571428571432</v>
      </c>
      <c r="T269" s="42">
        <f t="shared" si="97"/>
        <v>4.1428571428571432</v>
      </c>
      <c r="U269" s="23" t="str">
        <f t="shared" si="99"/>
        <v>NO</v>
      </c>
      <c r="V269" s="85" t="str">
        <f t="shared" si="98"/>
        <v>CUMPLIDO</v>
      </c>
      <c r="W269" s="85" t="str">
        <f t="shared" si="86"/>
        <v>VENCIDO</v>
      </c>
      <c r="X269" s="86" t="s">
        <v>540</v>
      </c>
      <c r="Y269" s="87" t="s">
        <v>556</v>
      </c>
      <c r="Z269" s="86">
        <f t="shared" si="87"/>
        <v>1</v>
      </c>
      <c r="AA269" s="86" t="str">
        <f t="shared" si="92"/>
        <v>H16ECP - 1</v>
      </c>
      <c r="AB269" s="135">
        <f t="shared" si="89"/>
        <v>5</v>
      </c>
      <c r="AC269" s="135">
        <f t="shared" si="90"/>
        <v>1</v>
      </c>
      <c r="AD269" s="135" t="str">
        <f t="shared" si="91"/>
        <v>H16ECP.</v>
      </c>
      <c r="AE269" s="135" t="str">
        <f t="shared" si="88"/>
        <v>H16ECP</v>
      </c>
      <c r="AF269" s="15"/>
      <c r="AG269" s="15"/>
      <c r="AH269" s="15"/>
      <c r="AI269" s="15"/>
      <c r="AJ269" s="15"/>
      <c r="AK269" s="15"/>
      <c r="AL269" s="15"/>
      <c r="AM269" s="15"/>
      <c r="AN269" s="15"/>
      <c r="AO269" s="15"/>
    </row>
    <row r="270" spans="1:41" s="2" customFormat="1" ht="249.95" customHeight="1" x14ac:dyDescent="0.2">
      <c r="A270" s="49"/>
      <c r="B270" s="22">
        <v>269</v>
      </c>
      <c r="C270" s="18" t="s">
        <v>2551</v>
      </c>
      <c r="D270" s="18" t="s">
        <v>24</v>
      </c>
      <c r="E270" s="69" t="s">
        <v>2231</v>
      </c>
      <c r="F270" s="69" t="s">
        <v>1678</v>
      </c>
      <c r="G270" s="68" t="s">
        <v>1676</v>
      </c>
      <c r="H270" s="68" t="s">
        <v>1677</v>
      </c>
      <c r="I270" s="57" t="s">
        <v>1674</v>
      </c>
      <c r="J270" s="23">
        <v>1</v>
      </c>
      <c r="K270" s="39">
        <v>43132</v>
      </c>
      <c r="L270" s="39">
        <v>43160</v>
      </c>
      <c r="M270" s="46">
        <f t="shared" si="100"/>
        <v>4</v>
      </c>
      <c r="N270" s="22" t="s">
        <v>1488</v>
      </c>
      <c r="O270" s="78">
        <v>1</v>
      </c>
      <c r="P270" s="22"/>
      <c r="Q270" s="41">
        <f t="shared" si="94"/>
        <v>100</v>
      </c>
      <c r="R270" s="42">
        <f t="shared" si="95"/>
        <v>4</v>
      </c>
      <c r="S270" s="42">
        <f t="shared" si="96"/>
        <v>4</v>
      </c>
      <c r="T270" s="42">
        <f t="shared" si="97"/>
        <v>4</v>
      </c>
      <c r="U270" s="23" t="str">
        <f t="shared" si="99"/>
        <v>NO</v>
      </c>
      <c r="V270" s="85" t="str">
        <f t="shared" si="98"/>
        <v>CUMPLIDO</v>
      </c>
      <c r="W270" s="85" t="str">
        <f t="shared" ref="W270:W333" si="101">IF(A270&lt;&gt;"",IF(AC270=1,"VENCIDO",IF(AC270=2,"PRÓXIMO A VENCER",IF(AC270=3,"EN TERMINO",IF(AC270=4,"CON AVANCE",IF(AC270=5,"CUMPLIDO",))))),"")</f>
        <v/>
      </c>
      <c r="X270" s="86" t="s">
        <v>540</v>
      </c>
      <c r="Y270" s="87" t="s">
        <v>556</v>
      </c>
      <c r="Z270" s="86">
        <f t="shared" ref="Z270:Z333" si="102">IF(A270&lt;&gt;"",1,Z269+1)</f>
        <v>2</v>
      </c>
      <c r="AA270" s="86" t="str">
        <f t="shared" si="92"/>
        <v>H16ECP - 2</v>
      </c>
      <c r="AB270" s="135">
        <f t="shared" si="89"/>
        <v>5</v>
      </c>
      <c r="AC270" s="135">
        <f t="shared" si="90"/>
        <v>1</v>
      </c>
      <c r="AD270" s="135" t="str">
        <f t="shared" si="91"/>
        <v>H16ECP.</v>
      </c>
      <c r="AE270" s="135" t="str">
        <f t="shared" si="88"/>
        <v>H16ECP</v>
      </c>
      <c r="AF270" s="15"/>
      <c r="AG270" s="15"/>
      <c r="AH270" s="15"/>
      <c r="AI270" s="15"/>
      <c r="AJ270" s="15"/>
      <c r="AK270" s="15"/>
      <c r="AL270" s="15"/>
      <c r="AM270" s="15"/>
      <c r="AN270" s="15"/>
      <c r="AO270" s="15"/>
    </row>
    <row r="271" spans="1:41" s="2" customFormat="1" ht="249.95" customHeight="1" x14ac:dyDescent="0.2">
      <c r="A271" s="49"/>
      <c r="B271" s="22">
        <v>270</v>
      </c>
      <c r="C271" s="18" t="s">
        <v>2551</v>
      </c>
      <c r="D271" s="18" t="s">
        <v>24</v>
      </c>
      <c r="E271" s="69" t="s">
        <v>1882</v>
      </c>
      <c r="F271" s="69" t="s">
        <v>529</v>
      </c>
      <c r="G271" s="69" t="s">
        <v>1881</v>
      </c>
      <c r="H271" s="69" t="s">
        <v>1296</v>
      </c>
      <c r="I271" s="47" t="s">
        <v>1297</v>
      </c>
      <c r="J271" s="23">
        <v>1</v>
      </c>
      <c r="K271" s="39">
        <v>43040</v>
      </c>
      <c r="L271" s="39">
        <v>43250</v>
      </c>
      <c r="M271" s="46">
        <f t="shared" si="100"/>
        <v>30</v>
      </c>
      <c r="N271" s="22" t="s">
        <v>1244</v>
      </c>
      <c r="O271" s="78">
        <v>0.5</v>
      </c>
      <c r="P271" s="22"/>
      <c r="Q271" s="41">
        <f t="shared" si="94"/>
        <v>50</v>
      </c>
      <c r="R271" s="42">
        <f t="shared" si="95"/>
        <v>15</v>
      </c>
      <c r="S271" s="42">
        <f t="shared" si="96"/>
        <v>15</v>
      </c>
      <c r="T271" s="42">
        <f t="shared" si="97"/>
        <v>30</v>
      </c>
      <c r="U271" s="23" t="str">
        <f t="shared" si="99"/>
        <v>NO</v>
      </c>
      <c r="V271" s="85" t="str">
        <f t="shared" si="98"/>
        <v>VENCIDO</v>
      </c>
      <c r="W271" s="85" t="str">
        <f t="shared" si="101"/>
        <v/>
      </c>
      <c r="X271" s="86" t="s">
        <v>540</v>
      </c>
      <c r="Y271" s="87" t="s">
        <v>556</v>
      </c>
      <c r="Z271" s="86">
        <f t="shared" si="102"/>
        <v>3</v>
      </c>
      <c r="AA271" s="86" t="str">
        <f t="shared" si="92"/>
        <v>H16ECP - 3</v>
      </c>
      <c r="AB271" s="135">
        <f t="shared" si="89"/>
        <v>1</v>
      </c>
      <c r="AC271" s="135">
        <f t="shared" si="90"/>
        <v>1</v>
      </c>
      <c r="AD271" s="135" t="str">
        <f t="shared" si="91"/>
        <v>H16ECP.</v>
      </c>
      <c r="AE271" s="135" t="str">
        <f t="shared" si="88"/>
        <v>H16ECP</v>
      </c>
      <c r="AF271" s="15"/>
      <c r="AG271" s="15"/>
      <c r="AH271" s="15"/>
      <c r="AI271" s="15"/>
      <c r="AJ271" s="15"/>
      <c r="AK271" s="15"/>
      <c r="AL271" s="15"/>
      <c r="AM271" s="15"/>
      <c r="AN271" s="15"/>
      <c r="AO271" s="15"/>
    </row>
    <row r="272" spans="1:41" s="2" customFormat="1" ht="249.95" customHeight="1" x14ac:dyDescent="0.2">
      <c r="A272" s="49">
        <v>229</v>
      </c>
      <c r="B272" s="22">
        <v>271</v>
      </c>
      <c r="C272" s="18" t="s">
        <v>2551</v>
      </c>
      <c r="D272" s="18" t="s">
        <v>24</v>
      </c>
      <c r="E272" s="69" t="s">
        <v>856</v>
      </c>
      <c r="F272" s="69" t="s">
        <v>530</v>
      </c>
      <c r="G272" s="68" t="s">
        <v>1680</v>
      </c>
      <c r="H272" s="68" t="s">
        <v>1681</v>
      </c>
      <c r="I272" s="47" t="s">
        <v>1619</v>
      </c>
      <c r="J272" s="23">
        <v>1</v>
      </c>
      <c r="K272" s="39">
        <v>43040</v>
      </c>
      <c r="L272" s="39">
        <v>43099</v>
      </c>
      <c r="M272" s="46">
        <f t="shared" si="100"/>
        <v>8.4285714285714288</v>
      </c>
      <c r="N272" s="22" t="s">
        <v>1488</v>
      </c>
      <c r="O272" s="78">
        <v>1</v>
      </c>
      <c r="P272" s="22"/>
      <c r="Q272" s="41">
        <f t="shared" si="94"/>
        <v>100</v>
      </c>
      <c r="R272" s="42">
        <f t="shared" si="95"/>
        <v>8.4285714285714288</v>
      </c>
      <c r="S272" s="42">
        <f t="shared" si="96"/>
        <v>8.4285714285714288</v>
      </c>
      <c r="T272" s="42">
        <f t="shared" si="97"/>
        <v>8.4285714285714288</v>
      </c>
      <c r="U272" s="23" t="str">
        <f t="shared" si="99"/>
        <v>SI</v>
      </c>
      <c r="V272" s="85" t="str">
        <f t="shared" si="98"/>
        <v>CUMPLIDO</v>
      </c>
      <c r="W272" s="85" t="str">
        <f t="shared" si="101"/>
        <v>CUMPLIDO</v>
      </c>
      <c r="X272" s="86" t="s">
        <v>540</v>
      </c>
      <c r="Y272" s="87" t="s">
        <v>557</v>
      </c>
      <c r="Z272" s="86">
        <f t="shared" si="102"/>
        <v>1</v>
      </c>
      <c r="AA272" s="86" t="str">
        <f t="shared" si="92"/>
        <v>H17ECP - 1</v>
      </c>
      <c r="AB272" s="135">
        <f t="shared" si="89"/>
        <v>5</v>
      </c>
      <c r="AC272" s="135">
        <f t="shared" si="90"/>
        <v>5</v>
      </c>
      <c r="AD272" s="135" t="str">
        <f t="shared" si="91"/>
        <v>H17ECP.</v>
      </c>
      <c r="AE272" s="135" t="str">
        <f t="shared" si="88"/>
        <v>H17ECP</v>
      </c>
      <c r="AF272" s="15"/>
      <c r="AG272" s="15"/>
      <c r="AH272" s="15"/>
      <c r="AI272" s="15"/>
      <c r="AJ272" s="15"/>
      <c r="AK272" s="15"/>
      <c r="AL272" s="15"/>
      <c r="AM272" s="15"/>
      <c r="AN272" s="15"/>
      <c r="AO272" s="15"/>
    </row>
    <row r="273" spans="1:41" s="2" customFormat="1" ht="249.95" customHeight="1" x14ac:dyDescent="0.2">
      <c r="A273" s="49">
        <v>230</v>
      </c>
      <c r="B273" s="22">
        <v>272</v>
      </c>
      <c r="C273" s="18" t="s">
        <v>2545</v>
      </c>
      <c r="D273" s="18" t="s">
        <v>36</v>
      </c>
      <c r="E273" s="69" t="s">
        <v>857</v>
      </c>
      <c r="F273" s="69" t="s">
        <v>531</v>
      </c>
      <c r="G273" s="43" t="s">
        <v>894</v>
      </c>
      <c r="H273" s="53" t="s">
        <v>869</v>
      </c>
      <c r="I273" s="54" t="s">
        <v>61</v>
      </c>
      <c r="J273" s="54">
        <v>3</v>
      </c>
      <c r="K273" s="55">
        <v>43040</v>
      </c>
      <c r="L273" s="55">
        <v>43342</v>
      </c>
      <c r="M273" s="46">
        <f t="shared" si="100"/>
        <v>43.142857142857146</v>
      </c>
      <c r="N273" s="22" t="s">
        <v>23</v>
      </c>
      <c r="O273" s="78">
        <v>0.15</v>
      </c>
      <c r="P273" s="22"/>
      <c r="Q273" s="41">
        <f t="shared" si="94"/>
        <v>5</v>
      </c>
      <c r="R273" s="42">
        <f t="shared" si="95"/>
        <v>2.157142857142857</v>
      </c>
      <c r="S273" s="42">
        <f t="shared" si="96"/>
        <v>2.157142857142857</v>
      </c>
      <c r="T273" s="42">
        <f t="shared" si="97"/>
        <v>43.142857142857146</v>
      </c>
      <c r="U273" s="23" t="str">
        <f t="shared" si="99"/>
        <v>NO</v>
      </c>
      <c r="V273" s="85" t="str">
        <f t="shared" si="98"/>
        <v>VENCIDO</v>
      </c>
      <c r="W273" s="85" t="str">
        <f t="shared" si="101"/>
        <v>VENCIDO</v>
      </c>
      <c r="X273" s="86" t="s">
        <v>540</v>
      </c>
      <c r="Y273" s="87" t="s">
        <v>558</v>
      </c>
      <c r="Z273" s="86">
        <f t="shared" si="102"/>
        <v>1</v>
      </c>
      <c r="AA273" s="86" t="str">
        <f t="shared" si="92"/>
        <v>H18ECP - 1</v>
      </c>
      <c r="AB273" s="135">
        <f t="shared" si="89"/>
        <v>1</v>
      </c>
      <c r="AC273" s="135">
        <f t="shared" si="90"/>
        <v>1</v>
      </c>
      <c r="AD273" s="135" t="str">
        <f t="shared" si="91"/>
        <v>H18ECP.</v>
      </c>
      <c r="AE273" s="135" t="str">
        <f t="shared" ref="AE273:AE336" si="103">IFERROR(MID(AD273,1,FIND(".",AD273,1)-1),AD273)</f>
        <v>H18ECP</v>
      </c>
      <c r="AF273" s="15"/>
      <c r="AG273" s="15"/>
      <c r="AH273" s="15"/>
      <c r="AI273" s="15"/>
      <c r="AJ273" s="15"/>
      <c r="AK273" s="15"/>
      <c r="AL273" s="15"/>
      <c r="AM273" s="15"/>
      <c r="AN273" s="15"/>
      <c r="AO273" s="15"/>
    </row>
    <row r="274" spans="1:41" s="2" customFormat="1" ht="168.75" customHeight="1" x14ac:dyDescent="0.2">
      <c r="A274" s="47">
        <v>231</v>
      </c>
      <c r="B274" s="22">
        <v>273</v>
      </c>
      <c r="C274" s="67" t="s">
        <v>2546</v>
      </c>
      <c r="D274" s="67" t="s">
        <v>532</v>
      </c>
      <c r="E274" s="69" t="s">
        <v>858</v>
      </c>
      <c r="F274" s="69" t="s">
        <v>533</v>
      </c>
      <c r="G274" s="68" t="s">
        <v>1949</v>
      </c>
      <c r="H274" s="68" t="s">
        <v>1950</v>
      </c>
      <c r="I274" s="47" t="s">
        <v>9</v>
      </c>
      <c r="J274" s="23">
        <v>1</v>
      </c>
      <c r="K274" s="39">
        <v>43040</v>
      </c>
      <c r="L274" s="39">
        <v>43099</v>
      </c>
      <c r="M274" s="46">
        <f t="shared" si="100"/>
        <v>8.4285714285714288</v>
      </c>
      <c r="N274" s="23" t="s">
        <v>1721</v>
      </c>
      <c r="O274" s="78">
        <v>0.5</v>
      </c>
      <c r="P274" s="23"/>
      <c r="Q274" s="41">
        <f t="shared" si="94"/>
        <v>50</v>
      </c>
      <c r="R274" s="42">
        <f t="shared" si="95"/>
        <v>4.2142857142857144</v>
      </c>
      <c r="S274" s="42">
        <f t="shared" si="96"/>
        <v>4.2142857142857144</v>
      </c>
      <c r="T274" s="42">
        <f t="shared" si="97"/>
        <v>8.4285714285714288</v>
      </c>
      <c r="U274" s="23" t="str">
        <f t="shared" si="99"/>
        <v>NO</v>
      </c>
      <c r="V274" s="85" t="str">
        <f t="shared" si="98"/>
        <v>VENCIDO</v>
      </c>
      <c r="W274" s="85" t="str">
        <f t="shared" si="101"/>
        <v>VENCIDO</v>
      </c>
      <c r="X274" s="86" t="s">
        <v>540</v>
      </c>
      <c r="Y274" s="87" t="s">
        <v>559</v>
      </c>
      <c r="Z274" s="86">
        <f t="shared" si="102"/>
        <v>1</v>
      </c>
      <c r="AA274" s="86" t="str">
        <f t="shared" si="92"/>
        <v>H19ECP - 1</v>
      </c>
      <c r="AB274" s="135">
        <f t="shared" si="89"/>
        <v>1</v>
      </c>
      <c r="AC274" s="135">
        <f t="shared" si="90"/>
        <v>1</v>
      </c>
      <c r="AD274" s="135" t="str">
        <f t="shared" si="91"/>
        <v>H19ECP.</v>
      </c>
      <c r="AE274" s="135" t="str">
        <f t="shared" si="103"/>
        <v>H19ECP</v>
      </c>
    </row>
    <row r="275" spans="1:41" s="2" customFormat="1" ht="249.95" customHeight="1" x14ac:dyDescent="0.2">
      <c r="A275" s="49">
        <v>232</v>
      </c>
      <c r="B275" s="22">
        <v>274</v>
      </c>
      <c r="C275" s="67" t="s">
        <v>2546</v>
      </c>
      <c r="D275" s="18" t="s">
        <v>29</v>
      </c>
      <c r="E275" s="69" t="s">
        <v>2232</v>
      </c>
      <c r="F275" s="69" t="s">
        <v>534</v>
      </c>
      <c r="G275" s="68" t="s">
        <v>1863</v>
      </c>
      <c r="H275" s="68" t="s">
        <v>1864</v>
      </c>
      <c r="I275" s="47" t="s">
        <v>1865</v>
      </c>
      <c r="J275" s="23">
        <v>1</v>
      </c>
      <c r="K275" s="39">
        <v>43040</v>
      </c>
      <c r="L275" s="39">
        <v>43099</v>
      </c>
      <c r="M275" s="46">
        <f t="shared" si="100"/>
        <v>8.4285714285714288</v>
      </c>
      <c r="N275" s="22" t="s">
        <v>1721</v>
      </c>
      <c r="O275" s="78">
        <v>1</v>
      </c>
      <c r="P275" s="50"/>
      <c r="Q275" s="41">
        <f t="shared" si="94"/>
        <v>100</v>
      </c>
      <c r="R275" s="42">
        <f t="shared" si="95"/>
        <v>8.4285714285714288</v>
      </c>
      <c r="S275" s="42">
        <f t="shared" si="96"/>
        <v>8.4285714285714288</v>
      </c>
      <c r="T275" s="42">
        <f t="shared" si="97"/>
        <v>8.4285714285714288</v>
      </c>
      <c r="U275" s="23" t="str">
        <f t="shared" si="99"/>
        <v>SI</v>
      </c>
      <c r="V275" s="85" t="str">
        <f t="shared" si="98"/>
        <v>CUMPLIDO</v>
      </c>
      <c r="W275" s="85" t="str">
        <f t="shared" si="101"/>
        <v>CUMPLIDO</v>
      </c>
      <c r="X275" s="86" t="s">
        <v>540</v>
      </c>
      <c r="Y275" s="87" t="s">
        <v>560</v>
      </c>
      <c r="Z275" s="86">
        <f t="shared" si="102"/>
        <v>1</v>
      </c>
      <c r="AA275" s="86" t="str">
        <f t="shared" si="92"/>
        <v>H20ECP - 1</v>
      </c>
      <c r="AB275" s="135">
        <f t="shared" ref="AB275:AB338" si="104">IF(V275="VENCIDO",1,IF(V275="PRÓXIMO A VENCER",2,IF(V275="EN TERMINO",3,IF(V275="CON AVANCE",4,IF(V275="CUMPLIDO",5,)))))</f>
        <v>5</v>
      </c>
      <c r="AC275" s="135">
        <f t="shared" ref="AC275:AC338" si="105">IF(Z276=Z275+1,MIN(AB275,AC276),AB275)</f>
        <v>5</v>
      </c>
      <c r="AD275" s="135" t="str">
        <f t="shared" si="91"/>
        <v>H20ECP.</v>
      </c>
      <c r="AE275" s="135" t="str">
        <f t="shared" si="103"/>
        <v>H20ECP</v>
      </c>
      <c r="AF275" s="15"/>
      <c r="AG275" s="15"/>
      <c r="AH275" s="15"/>
      <c r="AI275" s="15"/>
      <c r="AJ275" s="15"/>
      <c r="AK275" s="15"/>
      <c r="AL275" s="15"/>
      <c r="AM275" s="15"/>
      <c r="AN275" s="15"/>
      <c r="AO275" s="15"/>
    </row>
    <row r="276" spans="1:41" s="2" customFormat="1" ht="249.95" customHeight="1" x14ac:dyDescent="0.2">
      <c r="A276" s="49">
        <v>233</v>
      </c>
      <c r="B276" s="22">
        <v>275</v>
      </c>
      <c r="C276" s="18" t="s">
        <v>2545</v>
      </c>
      <c r="D276" s="18" t="s">
        <v>24</v>
      </c>
      <c r="E276" s="69" t="s">
        <v>859</v>
      </c>
      <c r="F276" s="69" t="s">
        <v>576</v>
      </c>
      <c r="G276" s="68" t="s">
        <v>1404</v>
      </c>
      <c r="H276" s="68" t="s">
        <v>1409</v>
      </c>
      <c r="I276" s="47" t="s">
        <v>1405</v>
      </c>
      <c r="J276" s="23">
        <v>2</v>
      </c>
      <c r="K276" s="39">
        <v>43040</v>
      </c>
      <c r="L276" s="39">
        <v>43403</v>
      </c>
      <c r="M276" s="46">
        <f t="shared" si="100"/>
        <v>51.857142857142854</v>
      </c>
      <c r="N276" s="22" t="s">
        <v>1244</v>
      </c>
      <c r="O276" s="78">
        <v>0</v>
      </c>
      <c r="P276" s="50"/>
      <c r="Q276" s="41">
        <f t="shared" si="94"/>
        <v>0</v>
      </c>
      <c r="R276" s="42">
        <f t="shared" si="95"/>
        <v>0</v>
      </c>
      <c r="S276" s="42">
        <f t="shared" si="96"/>
        <v>0</v>
      </c>
      <c r="T276" s="42">
        <f t="shared" si="97"/>
        <v>0</v>
      </c>
      <c r="U276" s="23" t="str">
        <f t="shared" si="99"/>
        <v>NO</v>
      </c>
      <c r="V276" s="85" t="str">
        <f t="shared" si="98"/>
        <v>PRÓXIMO A VENCER</v>
      </c>
      <c r="W276" s="85" t="str">
        <f t="shared" si="101"/>
        <v>PRÓXIMO A VENCER</v>
      </c>
      <c r="X276" s="86" t="s">
        <v>540</v>
      </c>
      <c r="Y276" s="87" t="s">
        <v>561</v>
      </c>
      <c r="Z276" s="86">
        <f t="shared" si="102"/>
        <v>1</v>
      </c>
      <c r="AA276" s="86" t="str">
        <f t="shared" si="92"/>
        <v>H21ECP - 1</v>
      </c>
      <c r="AB276" s="135">
        <f t="shared" si="104"/>
        <v>2</v>
      </c>
      <c r="AC276" s="135">
        <f t="shared" si="105"/>
        <v>2</v>
      </c>
      <c r="AD276" s="135" t="str">
        <f t="shared" si="91"/>
        <v>H21ECP.</v>
      </c>
      <c r="AE276" s="135" t="str">
        <f t="shared" si="103"/>
        <v>H21ECP</v>
      </c>
      <c r="AF276" s="15"/>
      <c r="AG276" s="15"/>
      <c r="AH276" s="15"/>
      <c r="AI276" s="15"/>
      <c r="AJ276" s="15"/>
      <c r="AK276" s="15"/>
      <c r="AL276" s="15"/>
      <c r="AM276" s="15"/>
      <c r="AN276" s="15"/>
      <c r="AO276" s="15"/>
    </row>
    <row r="277" spans="1:41" s="2" customFormat="1" ht="249.95" customHeight="1" x14ac:dyDescent="0.2">
      <c r="A277" s="49">
        <v>234</v>
      </c>
      <c r="B277" s="22">
        <v>276</v>
      </c>
      <c r="C277" s="18" t="s">
        <v>2546</v>
      </c>
      <c r="D277" s="18" t="s">
        <v>24</v>
      </c>
      <c r="E277" s="69" t="s">
        <v>860</v>
      </c>
      <c r="F277" s="69" t="s">
        <v>2558</v>
      </c>
      <c r="G277" s="68" t="s">
        <v>1407</v>
      </c>
      <c r="H277" s="68" t="s">
        <v>1408</v>
      </c>
      <c r="I277" s="47" t="s">
        <v>9</v>
      </c>
      <c r="J277" s="23">
        <v>1</v>
      </c>
      <c r="K277" s="39">
        <v>43040</v>
      </c>
      <c r="L277" s="39">
        <v>43250</v>
      </c>
      <c r="M277" s="46">
        <f t="shared" si="100"/>
        <v>30</v>
      </c>
      <c r="N277" s="22" t="s">
        <v>1244</v>
      </c>
      <c r="O277" s="78">
        <v>1</v>
      </c>
      <c r="P277" s="50"/>
      <c r="Q277" s="41">
        <f t="shared" si="94"/>
        <v>100</v>
      </c>
      <c r="R277" s="42">
        <f t="shared" si="95"/>
        <v>30</v>
      </c>
      <c r="S277" s="42">
        <f t="shared" si="96"/>
        <v>30</v>
      </c>
      <c r="T277" s="42">
        <f t="shared" si="97"/>
        <v>30</v>
      </c>
      <c r="U277" s="23" t="str">
        <f t="shared" si="99"/>
        <v>SI</v>
      </c>
      <c r="V277" s="85" t="str">
        <f t="shared" si="98"/>
        <v>CUMPLIDO</v>
      </c>
      <c r="W277" s="85" t="str">
        <f t="shared" si="101"/>
        <v>CUMPLIDO</v>
      </c>
      <c r="X277" s="86" t="s">
        <v>540</v>
      </c>
      <c r="Y277" s="87" t="s">
        <v>562</v>
      </c>
      <c r="Z277" s="86">
        <f t="shared" si="102"/>
        <v>1</v>
      </c>
      <c r="AA277" s="86" t="str">
        <f t="shared" si="92"/>
        <v>H22ECP - 1</v>
      </c>
      <c r="AB277" s="135">
        <f t="shared" si="104"/>
        <v>5</v>
      </c>
      <c r="AC277" s="135">
        <f t="shared" si="105"/>
        <v>5</v>
      </c>
      <c r="AD277" s="135" t="str">
        <f t="shared" si="91"/>
        <v>H22ECP.</v>
      </c>
      <c r="AE277" s="135" t="str">
        <f t="shared" si="103"/>
        <v>H22ECP</v>
      </c>
      <c r="AF277" s="15"/>
      <c r="AG277" s="15"/>
      <c r="AH277" s="15"/>
      <c r="AI277" s="15"/>
      <c r="AJ277" s="15"/>
      <c r="AK277" s="15"/>
      <c r="AL277" s="15"/>
      <c r="AM277" s="15"/>
      <c r="AN277" s="15"/>
      <c r="AO277" s="15"/>
    </row>
    <row r="278" spans="1:41" s="2" customFormat="1" ht="249.95" customHeight="1" x14ac:dyDescent="0.2">
      <c r="A278" s="49">
        <v>235</v>
      </c>
      <c r="B278" s="22">
        <v>277</v>
      </c>
      <c r="C278" s="18" t="s">
        <v>2546</v>
      </c>
      <c r="D278" s="18" t="s">
        <v>24</v>
      </c>
      <c r="E278" s="69" t="s">
        <v>1410</v>
      </c>
      <c r="F278" s="69" t="s">
        <v>1883</v>
      </c>
      <c r="G278" s="69" t="s">
        <v>1406</v>
      </c>
      <c r="H278" s="69" t="s">
        <v>1411</v>
      </c>
      <c r="I278" s="47" t="s">
        <v>9</v>
      </c>
      <c r="J278" s="23">
        <v>2</v>
      </c>
      <c r="K278" s="39">
        <v>43040</v>
      </c>
      <c r="L278" s="39">
        <v>43403</v>
      </c>
      <c r="M278" s="46">
        <f t="shared" si="100"/>
        <v>51.857142857142854</v>
      </c>
      <c r="N278" s="22" t="s">
        <v>1244</v>
      </c>
      <c r="O278" s="78">
        <v>0</v>
      </c>
      <c r="P278" s="22"/>
      <c r="Q278" s="41">
        <f t="shared" si="94"/>
        <v>0</v>
      </c>
      <c r="R278" s="42">
        <f t="shared" si="95"/>
        <v>0</v>
      </c>
      <c r="S278" s="42">
        <f t="shared" si="96"/>
        <v>0</v>
      </c>
      <c r="T278" s="42">
        <f t="shared" si="97"/>
        <v>0</v>
      </c>
      <c r="U278" s="23" t="str">
        <f t="shared" si="99"/>
        <v>NO</v>
      </c>
      <c r="V278" s="85" t="str">
        <f t="shared" si="98"/>
        <v>PRÓXIMO A VENCER</v>
      </c>
      <c r="W278" s="85" t="str">
        <f t="shared" si="101"/>
        <v>PRÓXIMO A VENCER</v>
      </c>
      <c r="X278" s="86" t="s">
        <v>540</v>
      </c>
      <c r="Y278" s="87" t="s">
        <v>563</v>
      </c>
      <c r="Z278" s="86">
        <f t="shared" si="102"/>
        <v>1</v>
      </c>
      <c r="AA278" s="86" t="str">
        <f t="shared" si="92"/>
        <v>H23ECP - 1</v>
      </c>
      <c r="AB278" s="135">
        <f t="shared" si="104"/>
        <v>2</v>
      </c>
      <c r="AC278" s="135">
        <f t="shared" si="105"/>
        <v>2</v>
      </c>
      <c r="AD278" s="135" t="str">
        <f t="shared" ref="AD278:AD341" si="106">IF(A278&lt;&gt;"",MID(E278,1,FIND(" ",E278,1)-1),AD277)</f>
        <v>H23ECP.</v>
      </c>
      <c r="AE278" s="135" t="str">
        <f t="shared" si="103"/>
        <v>H23ECP</v>
      </c>
      <c r="AF278" s="15"/>
      <c r="AG278" s="15"/>
      <c r="AH278" s="15"/>
      <c r="AI278" s="15"/>
      <c r="AJ278" s="15"/>
      <c r="AK278" s="15"/>
      <c r="AL278" s="15"/>
      <c r="AM278" s="15"/>
      <c r="AN278" s="15"/>
      <c r="AO278" s="15"/>
    </row>
    <row r="279" spans="1:41" s="2" customFormat="1" ht="249.95" customHeight="1" x14ac:dyDescent="0.2">
      <c r="A279" s="49">
        <v>236</v>
      </c>
      <c r="B279" s="22">
        <v>278</v>
      </c>
      <c r="C279" s="18" t="s">
        <v>2545</v>
      </c>
      <c r="D279" s="18" t="s">
        <v>535</v>
      </c>
      <c r="E279" s="69" t="s">
        <v>1868</v>
      </c>
      <c r="F279" s="69" t="s">
        <v>536</v>
      </c>
      <c r="G279" s="69" t="s">
        <v>1866</v>
      </c>
      <c r="H279" s="69" t="s">
        <v>1867</v>
      </c>
      <c r="I279" s="47" t="s">
        <v>9</v>
      </c>
      <c r="J279" s="23">
        <v>1</v>
      </c>
      <c r="K279" s="39">
        <v>43040</v>
      </c>
      <c r="L279" s="39">
        <v>43099</v>
      </c>
      <c r="M279" s="46">
        <f t="shared" si="100"/>
        <v>8.4285714285714288</v>
      </c>
      <c r="N279" s="22" t="s">
        <v>1721</v>
      </c>
      <c r="O279" s="78">
        <v>0</v>
      </c>
      <c r="P279" s="22"/>
      <c r="Q279" s="41">
        <f t="shared" si="94"/>
        <v>0</v>
      </c>
      <c r="R279" s="42">
        <f t="shared" si="95"/>
        <v>0</v>
      </c>
      <c r="S279" s="42">
        <f t="shared" si="96"/>
        <v>0</v>
      </c>
      <c r="T279" s="42">
        <f t="shared" si="97"/>
        <v>8.4285714285714288</v>
      </c>
      <c r="U279" s="23" t="str">
        <f t="shared" si="99"/>
        <v>NO</v>
      </c>
      <c r="V279" s="85" t="str">
        <f t="shared" si="98"/>
        <v>VENCIDO</v>
      </c>
      <c r="W279" s="85" t="str">
        <f t="shared" si="101"/>
        <v>VENCIDO</v>
      </c>
      <c r="X279" s="86" t="s">
        <v>540</v>
      </c>
      <c r="Y279" s="87" t="s">
        <v>564</v>
      </c>
      <c r="Z279" s="86">
        <f t="shared" si="102"/>
        <v>1</v>
      </c>
      <c r="AA279" s="86" t="str">
        <f t="shared" si="92"/>
        <v>H24ECP - 1</v>
      </c>
      <c r="AB279" s="135">
        <f t="shared" si="104"/>
        <v>1</v>
      </c>
      <c r="AC279" s="135">
        <f t="shared" si="105"/>
        <v>1</v>
      </c>
      <c r="AD279" s="135" t="str">
        <f t="shared" si="106"/>
        <v>H24ECP.</v>
      </c>
      <c r="AE279" s="135" t="str">
        <f t="shared" si="103"/>
        <v>H24ECP</v>
      </c>
      <c r="AF279" s="15"/>
      <c r="AG279" s="15"/>
      <c r="AH279" s="15"/>
      <c r="AI279" s="15"/>
      <c r="AJ279" s="15"/>
      <c r="AK279" s="15"/>
      <c r="AL279" s="15"/>
      <c r="AM279" s="15"/>
      <c r="AN279" s="15"/>
      <c r="AO279" s="15"/>
    </row>
    <row r="280" spans="1:41" s="2" customFormat="1" ht="249.95" customHeight="1" x14ac:dyDescent="0.2">
      <c r="A280" s="49">
        <v>237</v>
      </c>
      <c r="B280" s="22">
        <v>279</v>
      </c>
      <c r="C280" s="18" t="s">
        <v>2546</v>
      </c>
      <c r="D280" s="18" t="s">
        <v>24</v>
      </c>
      <c r="E280" s="69" t="s">
        <v>861</v>
      </c>
      <c r="F280" s="69" t="s">
        <v>537</v>
      </c>
      <c r="G280" s="69" t="s">
        <v>1869</v>
      </c>
      <c r="H280" s="69" t="s">
        <v>1870</v>
      </c>
      <c r="I280" s="47" t="s">
        <v>1760</v>
      </c>
      <c r="J280" s="23">
        <v>1</v>
      </c>
      <c r="K280" s="39">
        <v>43040</v>
      </c>
      <c r="L280" s="39">
        <v>43099</v>
      </c>
      <c r="M280" s="46">
        <f t="shared" si="100"/>
        <v>8.4285714285714288</v>
      </c>
      <c r="N280" s="22" t="s">
        <v>1721</v>
      </c>
      <c r="O280" s="78">
        <v>1</v>
      </c>
      <c r="P280" s="22"/>
      <c r="Q280" s="41">
        <f t="shared" si="94"/>
        <v>100</v>
      </c>
      <c r="R280" s="42">
        <f t="shared" si="95"/>
        <v>8.4285714285714288</v>
      </c>
      <c r="S280" s="42">
        <f t="shared" si="96"/>
        <v>8.4285714285714288</v>
      </c>
      <c r="T280" s="42">
        <f t="shared" si="97"/>
        <v>8.4285714285714288</v>
      </c>
      <c r="U280" s="23" t="str">
        <f t="shared" si="99"/>
        <v>SI</v>
      </c>
      <c r="V280" s="85" t="str">
        <f t="shared" si="98"/>
        <v>CUMPLIDO</v>
      </c>
      <c r="W280" s="85" t="str">
        <f t="shared" si="101"/>
        <v>CUMPLIDO</v>
      </c>
      <c r="X280" s="86" t="s">
        <v>540</v>
      </c>
      <c r="Y280" s="87" t="s">
        <v>565</v>
      </c>
      <c r="Z280" s="86">
        <f t="shared" si="102"/>
        <v>1</v>
      </c>
      <c r="AA280" s="86" t="str">
        <f t="shared" si="92"/>
        <v>H25ECP - 1</v>
      </c>
      <c r="AB280" s="135">
        <f t="shared" si="104"/>
        <v>5</v>
      </c>
      <c r="AC280" s="135">
        <f t="shared" si="105"/>
        <v>5</v>
      </c>
      <c r="AD280" s="135" t="str">
        <f t="shared" si="106"/>
        <v>H25ECP.</v>
      </c>
      <c r="AE280" s="135" t="str">
        <f t="shared" si="103"/>
        <v>H25ECP</v>
      </c>
      <c r="AF280" s="15"/>
      <c r="AG280" s="15"/>
      <c r="AH280" s="15"/>
      <c r="AI280" s="15"/>
      <c r="AJ280" s="15"/>
      <c r="AK280" s="15"/>
      <c r="AL280" s="15"/>
      <c r="AM280" s="15"/>
      <c r="AN280" s="15"/>
      <c r="AO280" s="15"/>
    </row>
    <row r="281" spans="1:41" s="2" customFormat="1" ht="249.95" customHeight="1" x14ac:dyDescent="0.2">
      <c r="A281" s="49">
        <v>238</v>
      </c>
      <c r="B281" s="22">
        <v>280</v>
      </c>
      <c r="C281" s="18" t="s">
        <v>2546</v>
      </c>
      <c r="D281" s="18" t="s">
        <v>24</v>
      </c>
      <c r="E281" s="69" t="s">
        <v>862</v>
      </c>
      <c r="F281" s="69" t="s">
        <v>538</v>
      </c>
      <c r="G281" s="69" t="s">
        <v>1406</v>
      </c>
      <c r="H281" s="69" t="s">
        <v>1411</v>
      </c>
      <c r="I281" s="47" t="s">
        <v>490</v>
      </c>
      <c r="J281" s="23">
        <v>2</v>
      </c>
      <c r="K281" s="39">
        <v>43040</v>
      </c>
      <c r="L281" s="39">
        <v>43403</v>
      </c>
      <c r="M281" s="46">
        <f t="shared" si="100"/>
        <v>51.857142857142854</v>
      </c>
      <c r="N281" s="22" t="s">
        <v>1244</v>
      </c>
      <c r="O281" s="78">
        <v>0</v>
      </c>
      <c r="P281" s="22"/>
      <c r="Q281" s="41">
        <f t="shared" si="94"/>
        <v>0</v>
      </c>
      <c r="R281" s="42">
        <f t="shared" si="95"/>
        <v>0</v>
      </c>
      <c r="S281" s="42">
        <f t="shared" si="96"/>
        <v>0</v>
      </c>
      <c r="T281" s="42">
        <f t="shared" si="97"/>
        <v>0</v>
      </c>
      <c r="U281" s="23" t="str">
        <f t="shared" si="99"/>
        <v>NO</v>
      </c>
      <c r="V281" s="85" t="str">
        <f t="shared" si="98"/>
        <v>PRÓXIMO A VENCER</v>
      </c>
      <c r="W281" s="85" t="str">
        <f t="shared" si="101"/>
        <v>PRÓXIMO A VENCER</v>
      </c>
      <c r="X281" s="86" t="s">
        <v>540</v>
      </c>
      <c r="Y281" s="87" t="s">
        <v>566</v>
      </c>
      <c r="Z281" s="86">
        <f t="shared" si="102"/>
        <v>1</v>
      </c>
      <c r="AA281" s="86" t="str">
        <f t="shared" si="92"/>
        <v>H26ECP - 1</v>
      </c>
      <c r="AB281" s="135">
        <f t="shared" si="104"/>
        <v>2</v>
      </c>
      <c r="AC281" s="135">
        <f t="shared" si="105"/>
        <v>2</v>
      </c>
      <c r="AD281" s="135" t="str">
        <f t="shared" si="106"/>
        <v>H26ECP.</v>
      </c>
      <c r="AE281" s="135" t="str">
        <f t="shared" si="103"/>
        <v>H26ECP</v>
      </c>
      <c r="AF281" s="15"/>
      <c r="AG281" s="15"/>
      <c r="AH281" s="15"/>
      <c r="AI281" s="15"/>
      <c r="AJ281" s="15"/>
      <c r="AK281" s="15"/>
      <c r="AL281" s="15"/>
      <c r="AM281" s="15"/>
      <c r="AN281" s="15"/>
      <c r="AO281" s="15"/>
    </row>
    <row r="282" spans="1:41" s="2" customFormat="1" ht="249.95" customHeight="1" x14ac:dyDescent="0.2">
      <c r="A282" s="49">
        <v>239</v>
      </c>
      <c r="B282" s="22">
        <v>281</v>
      </c>
      <c r="C282" s="18" t="s">
        <v>2545</v>
      </c>
      <c r="D282" s="18" t="s">
        <v>33</v>
      </c>
      <c r="E282" s="69" t="s">
        <v>1688</v>
      </c>
      <c r="F282" s="69" t="s">
        <v>485</v>
      </c>
      <c r="G282" s="69" t="s">
        <v>1686</v>
      </c>
      <c r="H282" s="69" t="s">
        <v>1682</v>
      </c>
      <c r="I282" s="47" t="s">
        <v>1683</v>
      </c>
      <c r="J282" s="23">
        <v>1</v>
      </c>
      <c r="K282" s="39">
        <v>43040</v>
      </c>
      <c r="L282" s="39">
        <v>43099</v>
      </c>
      <c r="M282" s="46">
        <f t="shared" si="100"/>
        <v>8.4285714285714288</v>
      </c>
      <c r="N282" s="22" t="s">
        <v>1488</v>
      </c>
      <c r="O282" s="78">
        <v>1</v>
      </c>
      <c r="P282" s="22"/>
      <c r="Q282" s="41">
        <f t="shared" si="94"/>
        <v>100</v>
      </c>
      <c r="R282" s="42">
        <f t="shared" si="95"/>
        <v>8.4285714285714288</v>
      </c>
      <c r="S282" s="42">
        <f t="shared" si="96"/>
        <v>8.4285714285714288</v>
      </c>
      <c r="T282" s="42">
        <f t="shared" si="97"/>
        <v>8.4285714285714288</v>
      </c>
      <c r="U282" s="23" t="str">
        <f t="shared" si="99"/>
        <v>SI</v>
      </c>
      <c r="V282" s="85" t="str">
        <f t="shared" si="98"/>
        <v>CUMPLIDO</v>
      </c>
      <c r="W282" s="85" t="str">
        <f t="shared" si="101"/>
        <v>CUMPLIDO</v>
      </c>
      <c r="X282" s="86" t="s">
        <v>539</v>
      </c>
      <c r="Y282" s="87" t="s">
        <v>494</v>
      </c>
      <c r="Z282" s="86">
        <f t="shared" si="102"/>
        <v>1</v>
      </c>
      <c r="AA282" s="86" t="str">
        <f t="shared" si="92"/>
        <v>H1EVP - 1</v>
      </c>
      <c r="AB282" s="135">
        <f t="shared" si="104"/>
        <v>5</v>
      </c>
      <c r="AC282" s="135">
        <f t="shared" si="105"/>
        <v>5</v>
      </c>
      <c r="AD282" s="135" t="str">
        <f t="shared" si="106"/>
        <v>H1EVP.</v>
      </c>
      <c r="AE282" s="135" t="str">
        <f t="shared" si="103"/>
        <v>H1EVP</v>
      </c>
      <c r="AF282" s="15"/>
      <c r="AG282" s="15"/>
      <c r="AH282" s="15"/>
      <c r="AI282" s="15"/>
      <c r="AJ282" s="15"/>
      <c r="AK282" s="15"/>
      <c r="AL282" s="15"/>
      <c r="AM282" s="15"/>
      <c r="AN282" s="15"/>
      <c r="AO282" s="15"/>
    </row>
    <row r="283" spans="1:41" s="2" customFormat="1" ht="249.95" customHeight="1" x14ac:dyDescent="0.2">
      <c r="A283" s="49"/>
      <c r="B283" s="22">
        <v>282</v>
      </c>
      <c r="C283" s="18" t="s">
        <v>2545</v>
      </c>
      <c r="D283" s="18" t="s">
        <v>33</v>
      </c>
      <c r="E283" s="68" t="s">
        <v>1687</v>
      </c>
      <c r="F283" s="69" t="s">
        <v>1689</v>
      </c>
      <c r="G283" s="69" t="s">
        <v>2559</v>
      </c>
      <c r="H283" s="69" t="s">
        <v>1684</v>
      </c>
      <c r="I283" s="23" t="s">
        <v>1685</v>
      </c>
      <c r="J283" s="23">
        <v>1</v>
      </c>
      <c r="K283" s="39">
        <v>43040</v>
      </c>
      <c r="L283" s="39">
        <v>43099</v>
      </c>
      <c r="M283" s="46">
        <f t="shared" si="100"/>
        <v>8.4285714285714288</v>
      </c>
      <c r="N283" s="22" t="s">
        <v>1488</v>
      </c>
      <c r="O283" s="78">
        <v>1</v>
      </c>
      <c r="P283" s="22"/>
      <c r="Q283" s="41">
        <f t="shared" si="94"/>
        <v>100</v>
      </c>
      <c r="R283" s="42">
        <f t="shared" si="95"/>
        <v>8.4285714285714288</v>
      </c>
      <c r="S283" s="42">
        <f t="shared" si="96"/>
        <v>8.4285714285714288</v>
      </c>
      <c r="T283" s="42">
        <f t="shared" si="97"/>
        <v>8.4285714285714288</v>
      </c>
      <c r="U283" s="23" t="str">
        <f t="shared" si="99"/>
        <v>NO</v>
      </c>
      <c r="V283" s="85" t="str">
        <f t="shared" si="98"/>
        <v>CUMPLIDO</v>
      </c>
      <c r="W283" s="85" t="str">
        <f t="shared" si="101"/>
        <v/>
      </c>
      <c r="X283" s="86" t="s">
        <v>539</v>
      </c>
      <c r="Y283" s="87" t="s">
        <v>494</v>
      </c>
      <c r="Z283" s="86">
        <f t="shared" si="102"/>
        <v>2</v>
      </c>
      <c r="AA283" s="86" t="str">
        <f t="shared" si="92"/>
        <v>H1EVP - 2</v>
      </c>
      <c r="AB283" s="135">
        <f t="shared" si="104"/>
        <v>5</v>
      </c>
      <c r="AC283" s="135">
        <f t="shared" si="105"/>
        <v>5</v>
      </c>
      <c r="AD283" s="135" t="str">
        <f t="shared" si="106"/>
        <v>H1EVP.</v>
      </c>
      <c r="AE283" s="135" t="str">
        <f t="shared" si="103"/>
        <v>H1EVP</v>
      </c>
      <c r="AF283" s="15"/>
      <c r="AG283" s="15"/>
      <c r="AH283" s="15"/>
      <c r="AI283" s="15"/>
      <c r="AJ283" s="15"/>
      <c r="AK283" s="15"/>
      <c r="AL283" s="15"/>
      <c r="AM283" s="15"/>
      <c r="AN283" s="15"/>
      <c r="AO283" s="15"/>
    </row>
    <row r="284" spans="1:41" s="2" customFormat="1" ht="249.95" customHeight="1" x14ac:dyDescent="0.2">
      <c r="A284" s="49">
        <v>240</v>
      </c>
      <c r="B284" s="22">
        <v>283</v>
      </c>
      <c r="C284" s="18" t="s">
        <v>2545</v>
      </c>
      <c r="D284" s="18" t="s">
        <v>486</v>
      </c>
      <c r="E284" s="69" t="s">
        <v>2053</v>
      </c>
      <c r="F284" s="69" t="s">
        <v>487</v>
      </c>
      <c r="G284" s="69" t="s">
        <v>1693</v>
      </c>
      <c r="H284" s="69" t="s">
        <v>1690</v>
      </c>
      <c r="I284" s="23" t="s">
        <v>1691</v>
      </c>
      <c r="J284" s="23">
        <v>1</v>
      </c>
      <c r="K284" s="39">
        <v>43040</v>
      </c>
      <c r="L284" s="39">
        <v>43099</v>
      </c>
      <c r="M284" s="46">
        <f t="shared" si="100"/>
        <v>8.4285714285714288</v>
      </c>
      <c r="N284" s="22" t="s">
        <v>1488</v>
      </c>
      <c r="O284" s="78">
        <v>1</v>
      </c>
      <c r="P284" s="22"/>
      <c r="Q284" s="41">
        <f t="shared" si="94"/>
        <v>100</v>
      </c>
      <c r="R284" s="42">
        <f t="shared" si="95"/>
        <v>8.4285714285714288</v>
      </c>
      <c r="S284" s="42">
        <f t="shared" si="96"/>
        <v>8.4285714285714288</v>
      </c>
      <c r="T284" s="42">
        <f t="shared" si="97"/>
        <v>8.4285714285714288</v>
      </c>
      <c r="U284" s="23" t="str">
        <f t="shared" si="99"/>
        <v>SI</v>
      </c>
      <c r="V284" s="85" t="str">
        <f t="shared" si="98"/>
        <v>CUMPLIDO</v>
      </c>
      <c r="W284" s="85" t="str">
        <f t="shared" si="101"/>
        <v>CUMPLIDO</v>
      </c>
      <c r="X284" s="86" t="s">
        <v>539</v>
      </c>
      <c r="Y284" s="87" t="s">
        <v>495</v>
      </c>
      <c r="Z284" s="86">
        <f t="shared" si="102"/>
        <v>1</v>
      </c>
      <c r="AA284" s="86" t="str">
        <f t="shared" si="92"/>
        <v>H2EVP - 1</v>
      </c>
      <c r="AB284" s="135">
        <f t="shared" si="104"/>
        <v>5</v>
      </c>
      <c r="AC284" s="135">
        <f t="shared" si="105"/>
        <v>5</v>
      </c>
      <c r="AD284" s="135" t="str">
        <f t="shared" si="106"/>
        <v>H2EVP.</v>
      </c>
      <c r="AE284" s="135" t="str">
        <f t="shared" si="103"/>
        <v>H2EVP</v>
      </c>
      <c r="AF284" s="15"/>
      <c r="AG284" s="15"/>
      <c r="AH284" s="15"/>
      <c r="AI284" s="15"/>
      <c r="AJ284" s="15"/>
      <c r="AK284" s="15"/>
      <c r="AL284" s="15"/>
      <c r="AM284" s="15"/>
      <c r="AN284" s="15"/>
      <c r="AO284" s="15"/>
    </row>
    <row r="285" spans="1:41" s="2" customFormat="1" ht="249.95" customHeight="1" x14ac:dyDescent="0.2">
      <c r="A285" s="49"/>
      <c r="B285" s="22">
        <v>284</v>
      </c>
      <c r="C285" s="18" t="s">
        <v>2545</v>
      </c>
      <c r="D285" s="18" t="s">
        <v>486</v>
      </c>
      <c r="E285" s="69" t="s">
        <v>1695</v>
      </c>
      <c r="F285" s="69" t="s">
        <v>487</v>
      </c>
      <c r="G285" s="69" t="s">
        <v>1694</v>
      </c>
      <c r="H285" s="69" t="s">
        <v>1692</v>
      </c>
      <c r="I285" s="23" t="s">
        <v>1674</v>
      </c>
      <c r="J285" s="23">
        <v>1</v>
      </c>
      <c r="K285" s="39">
        <v>43132</v>
      </c>
      <c r="L285" s="39">
        <v>43250</v>
      </c>
      <c r="M285" s="46">
        <f t="shared" si="100"/>
        <v>16.857142857142858</v>
      </c>
      <c r="N285" s="22" t="s">
        <v>1488</v>
      </c>
      <c r="O285" s="78">
        <v>1</v>
      </c>
      <c r="P285" s="22"/>
      <c r="Q285" s="41">
        <f t="shared" si="94"/>
        <v>100</v>
      </c>
      <c r="R285" s="42">
        <f t="shared" si="95"/>
        <v>16.857142857142858</v>
      </c>
      <c r="S285" s="42">
        <f t="shared" si="96"/>
        <v>16.857142857142858</v>
      </c>
      <c r="T285" s="42">
        <f t="shared" si="97"/>
        <v>16.857142857142858</v>
      </c>
      <c r="U285" s="23" t="str">
        <f t="shared" si="99"/>
        <v>NO</v>
      </c>
      <c r="V285" s="85" t="str">
        <f t="shared" si="98"/>
        <v>CUMPLIDO</v>
      </c>
      <c r="W285" s="85" t="str">
        <f t="shared" si="101"/>
        <v/>
      </c>
      <c r="X285" s="86" t="s">
        <v>539</v>
      </c>
      <c r="Y285" s="87" t="s">
        <v>495</v>
      </c>
      <c r="Z285" s="86">
        <f t="shared" si="102"/>
        <v>2</v>
      </c>
      <c r="AA285" s="86" t="str">
        <f>CONCATENATE(Y285," - ",Z285)</f>
        <v>H2EVP - 2</v>
      </c>
      <c r="AB285" s="135">
        <f t="shared" si="104"/>
        <v>5</v>
      </c>
      <c r="AC285" s="135">
        <f t="shared" si="105"/>
        <v>5</v>
      </c>
      <c r="AD285" s="135" t="str">
        <f t="shared" si="106"/>
        <v>H2EVP.</v>
      </c>
      <c r="AE285" s="135" t="str">
        <f t="shared" si="103"/>
        <v>H2EVP</v>
      </c>
      <c r="AF285" s="15"/>
      <c r="AG285" s="15"/>
      <c r="AH285" s="15"/>
      <c r="AI285" s="15"/>
      <c r="AJ285" s="15"/>
      <c r="AK285" s="15"/>
      <c r="AL285" s="15"/>
      <c r="AM285" s="15"/>
      <c r="AN285" s="15"/>
      <c r="AO285" s="15"/>
    </row>
    <row r="286" spans="1:41" s="2" customFormat="1" ht="249.95" customHeight="1" x14ac:dyDescent="0.2">
      <c r="A286" s="49">
        <v>241</v>
      </c>
      <c r="B286" s="22">
        <v>285</v>
      </c>
      <c r="C286" s="18" t="s">
        <v>2546</v>
      </c>
      <c r="D286" s="18" t="s">
        <v>488</v>
      </c>
      <c r="E286" s="68" t="s">
        <v>1696</v>
      </c>
      <c r="F286" s="69" t="s">
        <v>489</v>
      </c>
      <c r="G286" s="69" t="s">
        <v>2560</v>
      </c>
      <c r="H286" s="69" t="s">
        <v>2561</v>
      </c>
      <c r="I286" s="47" t="s">
        <v>1697</v>
      </c>
      <c r="J286" s="23">
        <v>1</v>
      </c>
      <c r="K286" s="39">
        <v>43040</v>
      </c>
      <c r="L286" s="39">
        <v>43099</v>
      </c>
      <c r="M286" s="46">
        <f t="shared" si="100"/>
        <v>8.4285714285714288</v>
      </c>
      <c r="N286" s="22" t="s">
        <v>1488</v>
      </c>
      <c r="O286" s="78">
        <v>1</v>
      </c>
      <c r="P286" s="22"/>
      <c r="Q286" s="41">
        <f t="shared" si="94"/>
        <v>100</v>
      </c>
      <c r="R286" s="42">
        <f t="shared" si="95"/>
        <v>8.4285714285714288</v>
      </c>
      <c r="S286" s="42">
        <f t="shared" si="96"/>
        <v>8.4285714285714288</v>
      </c>
      <c r="T286" s="42">
        <f t="shared" si="97"/>
        <v>8.4285714285714288</v>
      </c>
      <c r="U286" s="23" t="str">
        <f t="shared" si="99"/>
        <v>SI</v>
      </c>
      <c r="V286" s="85" t="str">
        <f t="shared" si="98"/>
        <v>CUMPLIDO</v>
      </c>
      <c r="W286" s="85" t="str">
        <f t="shared" si="101"/>
        <v>CUMPLIDO</v>
      </c>
      <c r="X286" s="86" t="s">
        <v>539</v>
      </c>
      <c r="Y286" s="87" t="s">
        <v>496</v>
      </c>
      <c r="Z286" s="86">
        <f t="shared" si="102"/>
        <v>1</v>
      </c>
      <c r="AA286" s="86" t="str">
        <f t="shared" ref="AA286:AA348" si="107">CONCATENATE(Y286," - ",Z286)</f>
        <v>H3EVP - 1</v>
      </c>
      <c r="AB286" s="135">
        <f t="shared" si="104"/>
        <v>5</v>
      </c>
      <c r="AC286" s="135">
        <f t="shared" si="105"/>
        <v>5</v>
      </c>
      <c r="AD286" s="135" t="str">
        <f t="shared" si="106"/>
        <v>H3EVP.</v>
      </c>
      <c r="AE286" s="135" t="str">
        <f t="shared" si="103"/>
        <v>H3EVP</v>
      </c>
      <c r="AF286" s="15"/>
      <c r="AG286" s="15"/>
      <c r="AH286" s="15"/>
      <c r="AI286" s="15"/>
      <c r="AJ286" s="15"/>
      <c r="AK286" s="15"/>
      <c r="AL286" s="15"/>
      <c r="AM286" s="15"/>
      <c r="AN286" s="15"/>
      <c r="AO286" s="15"/>
    </row>
    <row r="287" spans="1:41" s="2" customFormat="1" ht="249.95" customHeight="1" x14ac:dyDescent="0.2">
      <c r="A287" s="49">
        <v>242</v>
      </c>
      <c r="B287" s="22">
        <v>286</v>
      </c>
      <c r="C287" s="18" t="s">
        <v>2545</v>
      </c>
      <c r="D287" s="18" t="s">
        <v>24</v>
      </c>
      <c r="E287" s="68" t="s">
        <v>1885</v>
      </c>
      <c r="F287" s="69" t="s">
        <v>1699</v>
      </c>
      <c r="G287" s="69" t="s">
        <v>1884</v>
      </c>
      <c r="H287" s="69" t="s">
        <v>1698</v>
      </c>
      <c r="I287" s="47" t="s">
        <v>490</v>
      </c>
      <c r="J287" s="23">
        <v>12</v>
      </c>
      <c r="K287" s="39">
        <v>43040</v>
      </c>
      <c r="L287" s="39">
        <v>43099</v>
      </c>
      <c r="M287" s="46">
        <f t="shared" si="100"/>
        <v>8.4285714285714288</v>
      </c>
      <c r="N287" s="22" t="s">
        <v>1488</v>
      </c>
      <c r="O287" s="78">
        <v>12</v>
      </c>
      <c r="P287" s="22"/>
      <c r="Q287" s="41">
        <f t="shared" si="94"/>
        <v>100</v>
      </c>
      <c r="R287" s="42">
        <f t="shared" si="95"/>
        <v>8.4285714285714288</v>
      </c>
      <c r="S287" s="42">
        <f t="shared" si="96"/>
        <v>8.4285714285714288</v>
      </c>
      <c r="T287" s="42">
        <f t="shared" si="97"/>
        <v>8.4285714285714288</v>
      </c>
      <c r="U287" s="23" t="str">
        <f t="shared" si="99"/>
        <v>SI</v>
      </c>
      <c r="V287" s="85" t="str">
        <f t="shared" si="98"/>
        <v>CUMPLIDO</v>
      </c>
      <c r="W287" s="85" t="str">
        <f t="shared" si="101"/>
        <v>CUMPLIDO</v>
      </c>
      <c r="X287" s="86" t="s">
        <v>539</v>
      </c>
      <c r="Y287" s="87" t="s">
        <v>497</v>
      </c>
      <c r="Z287" s="86">
        <f t="shared" si="102"/>
        <v>1</v>
      </c>
      <c r="AA287" s="86" t="str">
        <f t="shared" si="107"/>
        <v>H4EVP - 1</v>
      </c>
      <c r="AB287" s="135">
        <f t="shared" si="104"/>
        <v>5</v>
      </c>
      <c r="AC287" s="135">
        <f t="shared" si="105"/>
        <v>5</v>
      </c>
      <c r="AD287" s="135" t="str">
        <f t="shared" si="106"/>
        <v>H4EVP.</v>
      </c>
      <c r="AE287" s="135" t="str">
        <f t="shared" si="103"/>
        <v>H4EVP</v>
      </c>
      <c r="AF287" s="15"/>
      <c r="AG287" s="15"/>
      <c r="AH287" s="15"/>
      <c r="AI287" s="15"/>
      <c r="AJ287" s="15"/>
      <c r="AK287" s="15"/>
      <c r="AL287" s="15"/>
      <c r="AM287" s="15"/>
      <c r="AN287" s="15"/>
      <c r="AO287" s="15"/>
    </row>
    <row r="288" spans="1:41" s="2" customFormat="1" ht="249.95" customHeight="1" x14ac:dyDescent="0.2">
      <c r="A288" s="49"/>
      <c r="B288" s="22">
        <v>287</v>
      </c>
      <c r="C288" s="18" t="s">
        <v>2545</v>
      </c>
      <c r="D288" s="18" t="s">
        <v>24</v>
      </c>
      <c r="E288" s="68" t="s">
        <v>1701</v>
      </c>
      <c r="F288" s="69" t="s">
        <v>1699</v>
      </c>
      <c r="G288" s="53" t="s">
        <v>1886</v>
      </c>
      <c r="H288" s="53" t="s">
        <v>1740</v>
      </c>
      <c r="I288" s="22" t="s">
        <v>1741</v>
      </c>
      <c r="J288" s="54">
        <v>3</v>
      </c>
      <c r="K288" s="55">
        <v>43040</v>
      </c>
      <c r="L288" s="55">
        <v>43099</v>
      </c>
      <c r="M288" s="46">
        <f t="shared" si="100"/>
        <v>8.4285714285714288</v>
      </c>
      <c r="N288" s="22" t="s">
        <v>1700</v>
      </c>
      <c r="O288" s="78">
        <v>3</v>
      </c>
      <c r="P288" s="22"/>
      <c r="Q288" s="41">
        <f t="shared" si="94"/>
        <v>100</v>
      </c>
      <c r="R288" s="42">
        <f t="shared" si="95"/>
        <v>8.4285714285714288</v>
      </c>
      <c r="S288" s="42">
        <f t="shared" si="96"/>
        <v>8.4285714285714288</v>
      </c>
      <c r="T288" s="42">
        <f t="shared" si="97"/>
        <v>8.4285714285714288</v>
      </c>
      <c r="U288" s="23" t="str">
        <f t="shared" si="99"/>
        <v>NO</v>
      </c>
      <c r="V288" s="85" t="str">
        <f t="shared" si="98"/>
        <v>CUMPLIDO</v>
      </c>
      <c r="W288" s="85" t="str">
        <f t="shared" si="101"/>
        <v/>
      </c>
      <c r="X288" s="86" t="s">
        <v>539</v>
      </c>
      <c r="Y288" s="87" t="s">
        <v>497</v>
      </c>
      <c r="Z288" s="86">
        <f t="shared" si="102"/>
        <v>2</v>
      </c>
      <c r="AA288" s="86" t="str">
        <f t="shared" si="107"/>
        <v>H4EVP - 2</v>
      </c>
      <c r="AB288" s="135">
        <f t="shared" si="104"/>
        <v>5</v>
      </c>
      <c r="AC288" s="135">
        <f t="shared" si="105"/>
        <v>5</v>
      </c>
      <c r="AD288" s="135" t="str">
        <f t="shared" si="106"/>
        <v>H4EVP.</v>
      </c>
      <c r="AE288" s="135" t="str">
        <f t="shared" si="103"/>
        <v>H4EVP</v>
      </c>
      <c r="AF288" s="15"/>
      <c r="AG288" s="15"/>
      <c r="AH288" s="15"/>
      <c r="AI288" s="15"/>
      <c r="AJ288" s="15"/>
      <c r="AK288" s="15"/>
      <c r="AL288" s="15"/>
      <c r="AM288" s="15"/>
      <c r="AN288" s="15"/>
      <c r="AO288" s="15"/>
    </row>
    <row r="289" spans="1:41" s="2" customFormat="1" ht="249.95" customHeight="1" x14ac:dyDescent="0.2">
      <c r="A289" s="49">
        <v>243</v>
      </c>
      <c r="B289" s="22">
        <v>288</v>
      </c>
      <c r="C289" s="18" t="s">
        <v>2546</v>
      </c>
      <c r="D289" s="18" t="s">
        <v>29</v>
      </c>
      <c r="E289" s="68" t="s">
        <v>2014</v>
      </c>
      <c r="F289" s="69" t="s">
        <v>491</v>
      </c>
      <c r="G289" s="69" t="s">
        <v>2015</v>
      </c>
      <c r="H289" s="69" t="s">
        <v>1703</v>
      </c>
      <c r="I289" s="47" t="s">
        <v>1702</v>
      </c>
      <c r="J289" s="23">
        <v>2</v>
      </c>
      <c r="K289" s="39">
        <v>43132</v>
      </c>
      <c r="L289" s="39">
        <v>43281</v>
      </c>
      <c r="M289" s="46">
        <f t="shared" si="100"/>
        <v>21.285714285714285</v>
      </c>
      <c r="N289" s="22" t="s">
        <v>1488</v>
      </c>
      <c r="O289" s="78">
        <v>2</v>
      </c>
      <c r="P289" s="22"/>
      <c r="Q289" s="41">
        <f t="shared" si="94"/>
        <v>100</v>
      </c>
      <c r="R289" s="42">
        <f t="shared" si="95"/>
        <v>21.285714285714285</v>
      </c>
      <c r="S289" s="42">
        <f t="shared" si="96"/>
        <v>21.285714285714285</v>
      </c>
      <c r="T289" s="42">
        <f t="shared" si="97"/>
        <v>21.285714285714285</v>
      </c>
      <c r="U289" s="23" t="str">
        <f t="shared" si="99"/>
        <v>SI</v>
      </c>
      <c r="V289" s="85" t="str">
        <f t="shared" si="98"/>
        <v>CUMPLIDO</v>
      </c>
      <c r="W289" s="85" t="str">
        <f t="shared" si="101"/>
        <v>CUMPLIDO</v>
      </c>
      <c r="X289" s="86" t="s">
        <v>539</v>
      </c>
      <c r="Y289" s="87" t="s">
        <v>498</v>
      </c>
      <c r="Z289" s="86">
        <f t="shared" si="102"/>
        <v>1</v>
      </c>
      <c r="AA289" s="86" t="str">
        <f t="shared" si="107"/>
        <v>H5EVP - 1</v>
      </c>
      <c r="AB289" s="135">
        <f t="shared" si="104"/>
        <v>5</v>
      </c>
      <c r="AC289" s="135">
        <f t="shared" si="105"/>
        <v>5</v>
      </c>
      <c r="AD289" s="135" t="str">
        <f t="shared" si="106"/>
        <v>H5EVP.</v>
      </c>
      <c r="AE289" s="135" t="str">
        <f t="shared" si="103"/>
        <v>H5EVP</v>
      </c>
      <c r="AF289" s="15"/>
      <c r="AG289" s="15"/>
      <c r="AH289" s="15"/>
      <c r="AI289" s="15"/>
      <c r="AJ289" s="15"/>
      <c r="AK289" s="15"/>
      <c r="AL289" s="15"/>
      <c r="AM289" s="15"/>
      <c r="AN289" s="15"/>
      <c r="AO289" s="15"/>
    </row>
    <row r="290" spans="1:41" s="2" customFormat="1" ht="249.95" customHeight="1" x14ac:dyDescent="0.2">
      <c r="A290" s="49">
        <v>244</v>
      </c>
      <c r="B290" s="22">
        <v>289</v>
      </c>
      <c r="C290" s="18" t="s">
        <v>2547</v>
      </c>
      <c r="D290" s="18" t="s">
        <v>492</v>
      </c>
      <c r="E290" s="69" t="s">
        <v>2233</v>
      </c>
      <c r="F290" s="69" t="s">
        <v>493</v>
      </c>
      <c r="G290" s="69" t="s">
        <v>1706</v>
      </c>
      <c r="H290" s="69" t="s">
        <v>1704</v>
      </c>
      <c r="I290" s="47" t="s">
        <v>1705</v>
      </c>
      <c r="J290" s="23">
        <v>1</v>
      </c>
      <c r="K290" s="39">
        <v>43040</v>
      </c>
      <c r="L290" s="39">
        <v>43099</v>
      </c>
      <c r="M290" s="46">
        <f t="shared" si="100"/>
        <v>8.4285714285714288</v>
      </c>
      <c r="N290" s="22" t="s">
        <v>1488</v>
      </c>
      <c r="O290" s="78">
        <v>1</v>
      </c>
      <c r="P290" s="22"/>
      <c r="Q290" s="41">
        <f t="shared" ref="Q290:Q353" si="108">IF(O290/J290&gt;1,100,+O290/J290*100)</f>
        <v>100</v>
      </c>
      <c r="R290" s="42">
        <f t="shared" ref="R290:R353" si="109">+M290*Q290/100</f>
        <v>8.4285714285714288</v>
      </c>
      <c r="S290" s="42">
        <f t="shared" ref="S290:S353" si="110">IF(L290&lt;=$AG$1,R290,0)</f>
        <v>8.4285714285714288</v>
      </c>
      <c r="T290" s="42">
        <f t="shared" ref="T290:T353" si="111">IF($AG$1&gt;=L290,M290,0)</f>
        <v>8.4285714285714288</v>
      </c>
      <c r="U290" s="23" t="str">
        <f t="shared" si="99"/>
        <v>SI</v>
      </c>
      <c r="V290" s="85" t="str">
        <f t="shared" ref="V290:V353" si="112">IF(Q290=100,"CUMPLIDO",IF(L290-$AG$1&lt;0,"VENCIDO",IF(L290-$AG$1&lt;=30,"PRÓXIMO A VENCER",IF(Q290&gt;0,"CON AVANCE","EN TERMINO"))))</f>
        <v>CUMPLIDO</v>
      </c>
      <c r="W290" s="85" t="str">
        <f t="shared" si="101"/>
        <v>CUMPLIDO</v>
      </c>
      <c r="X290" s="86" t="s">
        <v>539</v>
      </c>
      <c r="Y290" s="87" t="s">
        <v>499</v>
      </c>
      <c r="Z290" s="86">
        <f t="shared" si="102"/>
        <v>1</v>
      </c>
      <c r="AA290" s="86" t="str">
        <f t="shared" si="107"/>
        <v>H6EVP - 1</v>
      </c>
      <c r="AB290" s="135">
        <f t="shared" si="104"/>
        <v>5</v>
      </c>
      <c r="AC290" s="135">
        <f t="shared" si="105"/>
        <v>5</v>
      </c>
      <c r="AD290" s="135" t="str">
        <f t="shared" si="106"/>
        <v>H6EVP.</v>
      </c>
      <c r="AE290" s="135" t="str">
        <f t="shared" si="103"/>
        <v>H6EVP</v>
      </c>
      <c r="AF290" s="15"/>
      <c r="AG290" s="15"/>
      <c r="AH290" s="15"/>
      <c r="AI290" s="15"/>
      <c r="AJ290" s="15"/>
      <c r="AK290" s="15"/>
      <c r="AL290" s="15"/>
      <c r="AM290" s="15"/>
      <c r="AN290" s="15"/>
      <c r="AO290" s="15"/>
    </row>
    <row r="291" spans="1:41" s="2" customFormat="1" ht="249.95" customHeight="1" x14ac:dyDescent="0.2">
      <c r="A291" s="49"/>
      <c r="B291" s="22">
        <v>290</v>
      </c>
      <c r="C291" s="18" t="s">
        <v>2547</v>
      </c>
      <c r="D291" s="18" t="s">
        <v>492</v>
      </c>
      <c r="E291" s="69" t="s">
        <v>1708</v>
      </c>
      <c r="F291" s="69" t="s">
        <v>493</v>
      </c>
      <c r="G291" s="69" t="s">
        <v>1709</v>
      </c>
      <c r="H291" s="69" t="s">
        <v>1684</v>
      </c>
      <c r="I291" s="47" t="s">
        <v>1707</v>
      </c>
      <c r="J291" s="23">
        <v>1</v>
      </c>
      <c r="K291" s="39">
        <v>43040</v>
      </c>
      <c r="L291" s="39">
        <v>43099</v>
      </c>
      <c r="M291" s="46">
        <f t="shared" si="100"/>
        <v>8.4285714285714288</v>
      </c>
      <c r="N291" s="22" t="s">
        <v>1488</v>
      </c>
      <c r="O291" s="78">
        <v>1</v>
      </c>
      <c r="P291" s="22"/>
      <c r="Q291" s="41">
        <f t="shared" si="108"/>
        <v>100</v>
      </c>
      <c r="R291" s="42">
        <f t="shared" si="109"/>
        <v>8.4285714285714288</v>
      </c>
      <c r="S291" s="42">
        <f t="shared" si="110"/>
        <v>8.4285714285714288</v>
      </c>
      <c r="T291" s="42">
        <f t="shared" si="111"/>
        <v>8.4285714285714288</v>
      </c>
      <c r="U291" s="23" t="str">
        <f t="shared" ref="U291:U354" si="113">IF(W291="CUMPLIDO","SI","NO")</f>
        <v>NO</v>
      </c>
      <c r="V291" s="85" t="str">
        <f t="shared" si="112"/>
        <v>CUMPLIDO</v>
      </c>
      <c r="W291" s="85" t="str">
        <f t="shared" si="101"/>
        <v/>
      </c>
      <c r="X291" s="86" t="s">
        <v>539</v>
      </c>
      <c r="Y291" s="87" t="s">
        <v>499</v>
      </c>
      <c r="Z291" s="86">
        <f t="shared" si="102"/>
        <v>2</v>
      </c>
      <c r="AA291" s="86" t="str">
        <f t="shared" si="107"/>
        <v>H6EVP - 2</v>
      </c>
      <c r="AB291" s="135">
        <f t="shared" si="104"/>
        <v>5</v>
      </c>
      <c r="AC291" s="135">
        <f t="shared" si="105"/>
        <v>5</v>
      </c>
      <c r="AD291" s="135" t="str">
        <f t="shared" si="106"/>
        <v>H6EVP.</v>
      </c>
      <c r="AE291" s="135" t="str">
        <f t="shared" si="103"/>
        <v>H6EVP</v>
      </c>
      <c r="AF291" s="15"/>
      <c r="AG291" s="15"/>
      <c r="AH291" s="15"/>
      <c r="AI291" s="15"/>
      <c r="AJ291" s="15"/>
      <c r="AK291" s="15"/>
      <c r="AL291" s="15"/>
      <c r="AM291" s="15"/>
      <c r="AN291" s="15"/>
      <c r="AO291" s="15"/>
    </row>
    <row r="292" spans="1:41" s="2" customFormat="1" ht="249.95" customHeight="1" x14ac:dyDescent="0.2">
      <c r="A292" s="49">
        <v>245</v>
      </c>
      <c r="B292" s="22">
        <v>291</v>
      </c>
      <c r="C292" s="18" t="s">
        <v>2546</v>
      </c>
      <c r="D292" s="18" t="s">
        <v>24</v>
      </c>
      <c r="E292" s="69" t="s">
        <v>171</v>
      </c>
      <c r="F292" s="69" t="s">
        <v>172</v>
      </c>
      <c r="G292" s="69" t="s">
        <v>968</v>
      </c>
      <c r="H292" s="69" t="s">
        <v>969</v>
      </c>
      <c r="I292" s="47" t="s">
        <v>970</v>
      </c>
      <c r="J292" s="23">
        <v>3</v>
      </c>
      <c r="K292" s="39">
        <v>43040</v>
      </c>
      <c r="L292" s="39">
        <v>43312</v>
      </c>
      <c r="M292" s="46">
        <f t="shared" si="100"/>
        <v>38.857142857142854</v>
      </c>
      <c r="N292" s="22" t="s">
        <v>21</v>
      </c>
      <c r="O292" s="78">
        <v>3</v>
      </c>
      <c r="P292" s="22"/>
      <c r="Q292" s="41">
        <f t="shared" si="108"/>
        <v>100</v>
      </c>
      <c r="R292" s="42">
        <f t="shared" si="109"/>
        <v>38.857142857142854</v>
      </c>
      <c r="S292" s="42">
        <f t="shared" si="110"/>
        <v>38.857142857142854</v>
      </c>
      <c r="T292" s="42">
        <f t="shared" si="111"/>
        <v>38.857142857142854</v>
      </c>
      <c r="U292" s="23" t="str">
        <f t="shared" si="113"/>
        <v>SI</v>
      </c>
      <c r="V292" s="85" t="str">
        <f t="shared" si="112"/>
        <v>CUMPLIDO</v>
      </c>
      <c r="W292" s="85" t="str">
        <f t="shared" si="101"/>
        <v>CUMPLIDO</v>
      </c>
      <c r="X292" s="86" t="s">
        <v>506</v>
      </c>
      <c r="Y292" s="87" t="s">
        <v>382</v>
      </c>
      <c r="Z292" s="86">
        <f t="shared" si="102"/>
        <v>1</v>
      </c>
      <c r="AA292" s="86" t="str">
        <f t="shared" si="107"/>
        <v>H1R15 - 1</v>
      </c>
      <c r="AB292" s="135">
        <f t="shared" si="104"/>
        <v>5</v>
      </c>
      <c r="AC292" s="135">
        <f t="shared" si="105"/>
        <v>5</v>
      </c>
      <c r="AD292" s="135" t="str">
        <f t="shared" si="106"/>
        <v>H1R15.</v>
      </c>
      <c r="AE292" s="135" t="str">
        <f t="shared" si="103"/>
        <v>H1R15</v>
      </c>
      <c r="AF292" s="15"/>
      <c r="AG292" s="15"/>
      <c r="AH292" s="15"/>
      <c r="AI292" s="15"/>
      <c r="AJ292" s="15"/>
      <c r="AK292" s="15"/>
      <c r="AL292" s="15"/>
      <c r="AM292" s="15"/>
      <c r="AN292" s="15"/>
      <c r="AO292" s="15"/>
    </row>
    <row r="293" spans="1:41" s="2" customFormat="1" ht="249.95" customHeight="1" x14ac:dyDescent="0.2">
      <c r="A293" s="49">
        <v>246</v>
      </c>
      <c r="B293" s="22">
        <v>292</v>
      </c>
      <c r="C293" s="18" t="s">
        <v>2547</v>
      </c>
      <c r="D293" s="18" t="s">
        <v>173</v>
      </c>
      <c r="E293" s="69" t="s">
        <v>1346</v>
      </c>
      <c r="F293" s="69" t="s">
        <v>174</v>
      </c>
      <c r="G293" s="69" t="s">
        <v>2562</v>
      </c>
      <c r="H293" s="68" t="s">
        <v>2563</v>
      </c>
      <c r="I293" s="23" t="s">
        <v>1347</v>
      </c>
      <c r="J293" s="23">
        <v>2</v>
      </c>
      <c r="K293" s="39">
        <v>43040</v>
      </c>
      <c r="L293" s="39">
        <v>43403</v>
      </c>
      <c r="M293" s="46">
        <f t="shared" si="100"/>
        <v>51.857142857142854</v>
      </c>
      <c r="N293" s="22" t="s">
        <v>1244</v>
      </c>
      <c r="O293" s="78">
        <v>0</v>
      </c>
      <c r="P293" s="22"/>
      <c r="Q293" s="41">
        <f t="shared" si="108"/>
        <v>0</v>
      </c>
      <c r="R293" s="42">
        <f t="shared" si="109"/>
        <v>0</v>
      </c>
      <c r="S293" s="42">
        <f t="shared" si="110"/>
        <v>0</v>
      </c>
      <c r="T293" s="42">
        <f t="shared" si="111"/>
        <v>0</v>
      </c>
      <c r="U293" s="23" t="str">
        <f t="shared" si="113"/>
        <v>NO</v>
      </c>
      <c r="V293" s="85" t="str">
        <f t="shared" si="112"/>
        <v>PRÓXIMO A VENCER</v>
      </c>
      <c r="W293" s="85" t="str">
        <f t="shared" si="101"/>
        <v>PRÓXIMO A VENCER</v>
      </c>
      <c r="X293" s="86" t="s">
        <v>506</v>
      </c>
      <c r="Y293" s="87" t="s">
        <v>383</v>
      </c>
      <c r="Z293" s="86">
        <f t="shared" si="102"/>
        <v>1</v>
      </c>
      <c r="AA293" s="86" t="str">
        <f t="shared" si="107"/>
        <v>H2R15 - 1</v>
      </c>
      <c r="AB293" s="135">
        <f t="shared" si="104"/>
        <v>2</v>
      </c>
      <c r="AC293" s="135">
        <f t="shared" si="105"/>
        <v>2</v>
      </c>
      <c r="AD293" s="135" t="str">
        <f t="shared" si="106"/>
        <v>H2R15.</v>
      </c>
      <c r="AE293" s="135" t="str">
        <f t="shared" si="103"/>
        <v>H2R15</v>
      </c>
      <c r="AF293" s="15"/>
      <c r="AG293" s="15"/>
      <c r="AH293" s="15"/>
      <c r="AI293" s="15"/>
      <c r="AJ293" s="15"/>
      <c r="AK293" s="15"/>
      <c r="AL293" s="15"/>
      <c r="AM293" s="15"/>
      <c r="AN293" s="15"/>
      <c r="AO293" s="15"/>
    </row>
    <row r="294" spans="1:41" s="2" customFormat="1" ht="249.95" customHeight="1" x14ac:dyDescent="0.2">
      <c r="A294" s="49">
        <v>247</v>
      </c>
      <c r="B294" s="22">
        <v>293</v>
      </c>
      <c r="C294" s="18" t="s">
        <v>2545</v>
      </c>
      <c r="D294" s="18" t="s">
        <v>175</v>
      </c>
      <c r="E294" s="68" t="s">
        <v>1348</v>
      </c>
      <c r="F294" s="69" t="s">
        <v>176</v>
      </c>
      <c r="G294" s="69" t="s">
        <v>1349</v>
      </c>
      <c r="H294" s="69" t="s">
        <v>2700</v>
      </c>
      <c r="I294" s="47" t="s">
        <v>1350</v>
      </c>
      <c r="J294" s="23">
        <v>1</v>
      </c>
      <c r="K294" s="39">
        <v>43040</v>
      </c>
      <c r="L294" s="39">
        <v>43099</v>
      </c>
      <c r="M294" s="46">
        <f t="shared" si="100"/>
        <v>8.4285714285714288</v>
      </c>
      <c r="N294" s="22" t="s">
        <v>1244</v>
      </c>
      <c r="O294" s="78">
        <v>1</v>
      </c>
      <c r="P294" s="22"/>
      <c r="Q294" s="41">
        <f t="shared" si="108"/>
        <v>100</v>
      </c>
      <c r="R294" s="42">
        <f t="shared" si="109"/>
        <v>8.4285714285714288</v>
      </c>
      <c r="S294" s="42">
        <f t="shared" si="110"/>
        <v>8.4285714285714288</v>
      </c>
      <c r="T294" s="42">
        <f t="shared" si="111"/>
        <v>8.4285714285714288</v>
      </c>
      <c r="U294" s="23" t="str">
        <f t="shared" si="113"/>
        <v>SI</v>
      </c>
      <c r="V294" s="85" t="str">
        <f t="shared" si="112"/>
        <v>CUMPLIDO</v>
      </c>
      <c r="W294" s="85" t="str">
        <f t="shared" si="101"/>
        <v>CUMPLIDO</v>
      </c>
      <c r="X294" s="86" t="s">
        <v>506</v>
      </c>
      <c r="Y294" s="87" t="s">
        <v>384</v>
      </c>
      <c r="Z294" s="86">
        <f t="shared" si="102"/>
        <v>1</v>
      </c>
      <c r="AA294" s="86" t="str">
        <f t="shared" si="107"/>
        <v>H3R15 - 1</v>
      </c>
      <c r="AB294" s="135">
        <f t="shared" si="104"/>
        <v>5</v>
      </c>
      <c r="AC294" s="135">
        <f t="shared" si="105"/>
        <v>5</v>
      </c>
      <c r="AD294" s="135" t="str">
        <f t="shared" si="106"/>
        <v>H3R15.</v>
      </c>
      <c r="AE294" s="135" t="str">
        <f t="shared" si="103"/>
        <v>H3R15</v>
      </c>
      <c r="AF294" s="15"/>
      <c r="AG294" s="15"/>
      <c r="AH294" s="15"/>
      <c r="AI294" s="15"/>
      <c r="AJ294" s="15"/>
      <c r="AK294" s="15"/>
      <c r="AL294" s="15"/>
      <c r="AM294" s="15"/>
      <c r="AN294" s="15"/>
      <c r="AO294" s="15"/>
    </row>
    <row r="295" spans="1:41" s="2" customFormat="1" ht="249.95" customHeight="1" x14ac:dyDescent="0.2">
      <c r="A295" s="49">
        <v>248</v>
      </c>
      <c r="B295" s="22">
        <v>294</v>
      </c>
      <c r="C295" s="18" t="s">
        <v>2545</v>
      </c>
      <c r="D295" s="18" t="s">
        <v>24</v>
      </c>
      <c r="E295" s="68" t="s">
        <v>863</v>
      </c>
      <c r="F295" s="69" t="s">
        <v>177</v>
      </c>
      <c r="G295" s="69" t="s">
        <v>1629</v>
      </c>
      <c r="H295" s="69" t="s">
        <v>1630</v>
      </c>
      <c r="I295" s="47" t="s">
        <v>8</v>
      </c>
      <c r="J295" s="23">
        <v>1</v>
      </c>
      <c r="K295" s="39">
        <v>43040</v>
      </c>
      <c r="L295" s="39">
        <v>43099</v>
      </c>
      <c r="M295" s="46">
        <f t="shared" si="100"/>
        <v>8.4285714285714288</v>
      </c>
      <c r="N295" s="22" t="s">
        <v>1488</v>
      </c>
      <c r="O295" s="78">
        <v>1</v>
      </c>
      <c r="P295" s="22"/>
      <c r="Q295" s="41">
        <f t="shared" si="108"/>
        <v>100</v>
      </c>
      <c r="R295" s="42">
        <f t="shared" si="109"/>
        <v>8.4285714285714288</v>
      </c>
      <c r="S295" s="42">
        <f t="shared" si="110"/>
        <v>8.4285714285714288</v>
      </c>
      <c r="T295" s="42">
        <f t="shared" si="111"/>
        <v>8.4285714285714288</v>
      </c>
      <c r="U295" s="23" t="str">
        <f t="shared" si="113"/>
        <v>SI</v>
      </c>
      <c r="V295" s="85" t="str">
        <f t="shared" si="112"/>
        <v>CUMPLIDO</v>
      </c>
      <c r="W295" s="85" t="str">
        <f t="shared" si="101"/>
        <v>CUMPLIDO</v>
      </c>
      <c r="X295" s="86" t="s">
        <v>506</v>
      </c>
      <c r="Y295" s="87" t="s">
        <v>385</v>
      </c>
      <c r="Z295" s="86">
        <f t="shared" si="102"/>
        <v>1</v>
      </c>
      <c r="AA295" s="86" t="str">
        <f t="shared" si="107"/>
        <v>H4R15 - 1</v>
      </c>
      <c r="AB295" s="135">
        <f t="shared" si="104"/>
        <v>5</v>
      </c>
      <c r="AC295" s="135">
        <f t="shared" si="105"/>
        <v>5</v>
      </c>
      <c r="AD295" s="135" t="str">
        <f t="shared" si="106"/>
        <v>H4R15.</v>
      </c>
      <c r="AE295" s="135" t="str">
        <f t="shared" si="103"/>
        <v>H4R15</v>
      </c>
      <c r="AF295" s="15"/>
      <c r="AG295" s="15"/>
      <c r="AH295" s="15"/>
      <c r="AI295" s="15"/>
      <c r="AJ295" s="15"/>
      <c r="AK295" s="15"/>
      <c r="AL295" s="15"/>
      <c r="AM295" s="15"/>
      <c r="AN295" s="15"/>
      <c r="AO295" s="15"/>
    </row>
    <row r="296" spans="1:41" s="2" customFormat="1" ht="249.95" customHeight="1" x14ac:dyDescent="0.2">
      <c r="A296" s="49">
        <v>249</v>
      </c>
      <c r="B296" s="22">
        <v>295</v>
      </c>
      <c r="C296" s="18" t="s">
        <v>2545</v>
      </c>
      <c r="D296" s="18" t="s">
        <v>36</v>
      </c>
      <c r="E296" s="68" t="s">
        <v>2564</v>
      </c>
      <c r="F296" s="69" t="s">
        <v>178</v>
      </c>
      <c r="G296" s="53" t="s">
        <v>887</v>
      </c>
      <c r="H296" s="53" t="s">
        <v>871</v>
      </c>
      <c r="I296" s="54" t="s">
        <v>61</v>
      </c>
      <c r="J296" s="54">
        <v>3</v>
      </c>
      <c r="K296" s="55">
        <v>43040</v>
      </c>
      <c r="L296" s="55">
        <v>43342</v>
      </c>
      <c r="M296" s="46">
        <f t="shared" si="100"/>
        <v>43.142857142857146</v>
      </c>
      <c r="N296" s="22" t="s">
        <v>23</v>
      </c>
      <c r="O296" s="78">
        <v>1.99</v>
      </c>
      <c r="P296" s="22"/>
      <c r="Q296" s="41">
        <f t="shared" si="108"/>
        <v>66.333333333333329</v>
      </c>
      <c r="R296" s="42">
        <f t="shared" si="109"/>
        <v>28.61809523809524</v>
      </c>
      <c r="S296" s="42">
        <f t="shared" si="110"/>
        <v>28.61809523809524</v>
      </c>
      <c r="T296" s="42">
        <f t="shared" si="111"/>
        <v>43.142857142857146</v>
      </c>
      <c r="U296" s="23" t="str">
        <f t="shared" si="113"/>
        <v>NO</v>
      </c>
      <c r="V296" s="85" t="str">
        <f t="shared" si="112"/>
        <v>VENCIDO</v>
      </c>
      <c r="W296" s="85" t="str">
        <f t="shared" si="101"/>
        <v>VENCIDO</v>
      </c>
      <c r="X296" s="86" t="s">
        <v>506</v>
      </c>
      <c r="Y296" s="87" t="s">
        <v>386</v>
      </c>
      <c r="Z296" s="86">
        <f t="shared" si="102"/>
        <v>1</v>
      </c>
      <c r="AA296" s="86" t="str">
        <f t="shared" si="107"/>
        <v>H5R15 - 1</v>
      </c>
      <c r="AB296" s="135">
        <f t="shared" si="104"/>
        <v>1</v>
      </c>
      <c r="AC296" s="135">
        <f t="shared" si="105"/>
        <v>1</v>
      </c>
      <c r="AD296" s="135" t="str">
        <f t="shared" si="106"/>
        <v>H5R15.</v>
      </c>
      <c r="AE296" s="135" t="str">
        <f t="shared" si="103"/>
        <v>H5R15</v>
      </c>
      <c r="AF296" s="15"/>
      <c r="AG296" s="15"/>
      <c r="AH296" s="15"/>
      <c r="AI296" s="15"/>
      <c r="AJ296" s="15"/>
      <c r="AK296" s="15"/>
      <c r="AL296" s="15"/>
      <c r="AM296" s="15"/>
      <c r="AN296" s="15"/>
      <c r="AO296" s="15"/>
    </row>
    <row r="297" spans="1:41" s="2" customFormat="1" ht="249.95" customHeight="1" x14ac:dyDescent="0.2">
      <c r="A297" s="49">
        <v>250</v>
      </c>
      <c r="B297" s="22">
        <v>296</v>
      </c>
      <c r="C297" s="18" t="s">
        <v>2546</v>
      </c>
      <c r="D297" s="18" t="s">
        <v>33</v>
      </c>
      <c r="E297" s="68" t="s">
        <v>1887</v>
      </c>
      <c r="F297" s="69" t="s">
        <v>1888</v>
      </c>
      <c r="G297" s="69" t="s">
        <v>1755</v>
      </c>
      <c r="H297" s="69" t="s">
        <v>1756</v>
      </c>
      <c r="I297" s="47" t="s">
        <v>1889</v>
      </c>
      <c r="J297" s="23">
        <v>1</v>
      </c>
      <c r="K297" s="39">
        <v>43040</v>
      </c>
      <c r="L297" s="39">
        <v>43099</v>
      </c>
      <c r="M297" s="46">
        <f t="shared" si="100"/>
        <v>8.4285714285714288</v>
      </c>
      <c r="N297" s="22" t="s">
        <v>1721</v>
      </c>
      <c r="O297" s="78">
        <v>0</v>
      </c>
      <c r="P297" s="22"/>
      <c r="Q297" s="41">
        <f t="shared" si="108"/>
        <v>0</v>
      </c>
      <c r="R297" s="42">
        <f t="shared" si="109"/>
        <v>0</v>
      </c>
      <c r="S297" s="42">
        <f t="shared" si="110"/>
        <v>0</v>
      </c>
      <c r="T297" s="42">
        <f t="shared" si="111"/>
        <v>8.4285714285714288</v>
      </c>
      <c r="U297" s="23" t="str">
        <f t="shared" si="113"/>
        <v>NO</v>
      </c>
      <c r="V297" s="85" t="str">
        <f t="shared" si="112"/>
        <v>VENCIDO</v>
      </c>
      <c r="W297" s="85" t="str">
        <f t="shared" si="101"/>
        <v>VENCIDO</v>
      </c>
      <c r="X297" s="86" t="s">
        <v>506</v>
      </c>
      <c r="Y297" s="87" t="s">
        <v>387</v>
      </c>
      <c r="Z297" s="86">
        <f t="shared" si="102"/>
        <v>1</v>
      </c>
      <c r="AA297" s="86" t="str">
        <f t="shared" si="107"/>
        <v>H6R15 - 1</v>
      </c>
      <c r="AB297" s="135">
        <f t="shared" si="104"/>
        <v>1</v>
      </c>
      <c r="AC297" s="135">
        <f t="shared" si="105"/>
        <v>1</v>
      </c>
      <c r="AD297" s="135" t="str">
        <f t="shared" si="106"/>
        <v>H6R15.</v>
      </c>
      <c r="AE297" s="135" t="str">
        <f t="shared" si="103"/>
        <v>H6R15</v>
      </c>
      <c r="AF297" s="15"/>
      <c r="AG297" s="15"/>
      <c r="AH297" s="15"/>
      <c r="AI297" s="15"/>
      <c r="AJ297" s="15"/>
      <c r="AK297" s="15"/>
      <c r="AL297" s="15"/>
      <c r="AM297" s="15"/>
      <c r="AN297" s="15"/>
      <c r="AO297" s="15"/>
    </row>
    <row r="298" spans="1:41" s="2" customFormat="1" ht="249.95" customHeight="1" x14ac:dyDescent="0.2">
      <c r="A298" s="49">
        <v>251</v>
      </c>
      <c r="B298" s="22">
        <v>297</v>
      </c>
      <c r="C298" s="18" t="s">
        <v>2545</v>
      </c>
      <c r="D298" s="18" t="s">
        <v>47</v>
      </c>
      <c r="E298" s="68" t="s">
        <v>2234</v>
      </c>
      <c r="F298" s="69" t="s">
        <v>179</v>
      </c>
      <c r="G298" s="69" t="s">
        <v>1757</v>
      </c>
      <c r="H298" s="69" t="s">
        <v>1756</v>
      </c>
      <c r="I298" s="47" t="s">
        <v>1889</v>
      </c>
      <c r="J298" s="23">
        <v>1</v>
      </c>
      <c r="K298" s="39">
        <v>43040</v>
      </c>
      <c r="L298" s="39">
        <v>43099</v>
      </c>
      <c r="M298" s="46">
        <f t="shared" si="100"/>
        <v>8.4285714285714288</v>
      </c>
      <c r="N298" s="22" t="s">
        <v>1721</v>
      </c>
      <c r="O298" s="78">
        <v>0</v>
      </c>
      <c r="P298" s="22"/>
      <c r="Q298" s="41">
        <f t="shared" si="108"/>
        <v>0</v>
      </c>
      <c r="R298" s="42">
        <f t="shared" si="109"/>
        <v>0</v>
      </c>
      <c r="S298" s="42">
        <f t="shared" si="110"/>
        <v>0</v>
      </c>
      <c r="T298" s="42">
        <f t="shared" si="111"/>
        <v>8.4285714285714288</v>
      </c>
      <c r="U298" s="23" t="str">
        <f t="shared" si="113"/>
        <v>NO</v>
      </c>
      <c r="V298" s="85" t="str">
        <f t="shared" si="112"/>
        <v>VENCIDO</v>
      </c>
      <c r="W298" s="85" t="str">
        <f t="shared" si="101"/>
        <v>VENCIDO</v>
      </c>
      <c r="X298" s="86" t="s">
        <v>506</v>
      </c>
      <c r="Y298" s="87" t="s">
        <v>388</v>
      </c>
      <c r="Z298" s="86">
        <f t="shared" si="102"/>
        <v>1</v>
      </c>
      <c r="AA298" s="86" t="str">
        <f t="shared" si="107"/>
        <v>H7R15 - 1</v>
      </c>
      <c r="AB298" s="135">
        <f t="shared" si="104"/>
        <v>1</v>
      </c>
      <c r="AC298" s="135">
        <f t="shared" si="105"/>
        <v>1</v>
      </c>
      <c r="AD298" s="135" t="str">
        <f t="shared" si="106"/>
        <v>H7R15.</v>
      </c>
      <c r="AE298" s="135" t="str">
        <f t="shared" si="103"/>
        <v>H7R15</v>
      </c>
      <c r="AF298" s="15"/>
      <c r="AG298" s="15"/>
      <c r="AH298" s="15"/>
      <c r="AI298" s="15"/>
      <c r="AJ298" s="15"/>
      <c r="AK298" s="15"/>
      <c r="AL298" s="15"/>
      <c r="AM298" s="15"/>
      <c r="AN298" s="15"/>
      <c r="AO298" s="15"/>
    </row>
    <row r="299" spans="1:41" s="2" customFormat="1" ht="249.95" customHeight="1" x14ac:dyDescent="0.2">
      <c r="A299" s="49">
        <v>252</v>
      </c>
      <c r="B299" s="22">
        <v>298</v>
      </c>
      <c r="C299" s="18" t="s">
        <v>2545</v>
      </c>
      <c r="D299" s="18" t="s">
        <v>33</v>
      </c>
      <c r="E299" s="68" t="s">
        <v>2235</v>
      </c>
      <c r="F299" s="69" t="s">
        <v>180</v>
      </c>
      <c r="G299" s="69" t="s">
        <v>1758</v>
      </c>
      <c r="H299" s="68" t="s">
        <v>1759</v>
      </c>
      <c r="I299" s="23" t="s">
        <v>9</v>
      </c>
      <c r="J299" s="23">
        <v>1</v>
      </c>
      <c r="K299" s="39">
        <v>43040</v>
      </c>
      <c r="L299" s="39">
        <v>43099</v>
      </c>
      <c r="M299" s="46">
        <f t="shared" si="100"/>
        <v>8.4285714285714288</v>
      </c>
      <c r="N299" s="22" t="s">
        <v>1721</v>
      </c>
      <c r="O299" s="78">
        <v>0</v>
      </c>
      <c r="P299" s="22"/>
      <c r="Q299" s="41">
        <f t="shared" si="108"/>
        <v>0</v>
      </c>
      <c r="R299" s="42">
        <f t="shared" si="109"/>
        <v>0</v>
      </c>
      <c r="S299" s="42">
        <f t="shared" si="110"/>
        <v>0</v>
      </c>
      <c r="T299" s="42">
        <f t="shared" si="111"/>
        <v>8.4285714285714288</v>
      </c>
      <c r="U299" s="23" t="str">
        <f t="shared" si="113"/>
        <v>NO</v>
      </c>
      <c r="V299" s="85" t="str">
        <f t="shared" si="112"/>
        <v>VENCIDO</v>
      </c>
      <c r="W299" s="85" t="str">
        <f t="shared" si="101"/>
        <v>VENCIDO</v>
      </c>
      <c r="X299" s="86" t="s">
        <v>506</v>
      </c>
      <c r="Y299" s="87" t="s">
        <v>389</v>
      </c>
      <c r="Z299" s="86">
        <f t="shared" si="102"/>
        <v>1</v>
      </c>
      <c r="AA299" s="86" t="str">
        <f t="shared" si="107"/>
        <v>H8R15 - 1</v>
      </c>
      <c r="AB299" s="135">
        <f t="shared" si="104"/>
        <v>1</v>
      </c>
      <c r="AC299" s="135">
        <f t="shared" si="105"/>
        <v>1</v>
      </c>
      <c r="AD299" s="135" t="str">
        <f t="shared" si="106"/>
        <v>H8R15.</v>
      </c>
      <c r="AE299" s="135" t="str">
        <f t="shared" si="103"/>
        <v>H8R15</v>
      </c>
      <c r="AF299" s="15"/>
      <c r="AG299" s="15"/>
      <c r="AH299" s="15"/>
      <c r="AI299" s="15"/>
      <c r="AJ299" s="15"/>
      <c r="AK299" s="15"/>
      <c r="AL299" s="15"/>
      <c r="AM299" s="15"/>
      <c r="AN299" s="15"/>
      <c r="AO299" s="15"/>
    </row>
    <row r="300" spans="1:41" s="2" customFormat="1" ht="249.95" customHeight="1" x14ac:dyDescent="0.2">
      <c r="A300" s="49">
        <v>253</v>
      </c>
      <c r="B300" s="22">
        <v>299</v>
      </c>
      <c r="C300" s="18" t="s">
        <v>2545</v>
      </c>
      <c r="D300" s="18" t="s">
        <v>24</v>
      </c>
      <c r="E300" s="68" t="s">
        <v>2236</v>
      </c>
      <c r="F300" s="69" t="s">
        <v>181</v>
      </c>
      <c r="G300" s="69" t="s">
        <v>1761</v>
      </c>
      <c r="H300" s="68" t="s">
        <v>1762</v>
      </c>
      <c r="I300" s="23" t="s">
        <v>9</v>
      </c>
      <c r="J300" s="23">
        <v>1</v>
      </c>
      <c r="K300" s="39">
        <v>43040</v>
      </c>
      <c r="L300" s="39">
        <v>43099</v>
      </c>
      <c r="M300" s="46">
        <f t="shared" si="100"/>
        <v>8.4285714285714288</v>
      </c>
      <c r="N300" s="22" t="s">
        <v>1721</v>
      </c>
      <c r="O300" s="78">
        <v>0</v>
      </c>
      <c r="P300" s="22"/>
      <c r="Q300" s="41">
        <f t="shared" si="108"/>
        <v>0</v>
      </c>
      <c r="R300" s="42">
        <f t="shared" si="109"/>
        <v>0</v>
      </c>
      <c r="S300" s="42">
        <f t="shared" si="110"/>
        <v>0</v>
      </c>
      <c r="T300" s="42">
        <f t="shared" si="111"/>
        <v>8.4285714285714288</v>
      </c>
      <c r="U300" s="23" t="str">
        <f t="shared" si="113"/>
        <v>NO</v>
      </c>
      <c r="V300" s="85" t="str">
        <f t="shared" si="112"/>
        <v>VENCIDO</v>
      </c>
      <c r="W300" s="85" t="str">
        <f t="shared" si="101"/>
        <v>VENCIDO</v>
      </c>
      <c r="X300" s="86" t="s">
        <v>506</v>
      </c>
      <c r="Y300" s="87" t="s">
        <v>390</v>
      </c>
      <c r="Z300" s="86">
        <f t="shared" si="102"/>
        <v>1</v>
      </c>
      <c r="AA300" s="86" t="str">
        <f t="shared" si="107"/>
        <v>H9R15 - 1</v>
      </c>
      <c r="AB300" s="135">
        <f t="shared" si="104"/>
        <v>1</v>
      </c>
      <c r="AC300" s="135">
        <f t="shared" si="105"/>
        <v>1</v>
      </c>
      <c r="AD300" s="135" t="str">
        <f t="shared" si="106"/>
        <v>H9R15.</v>
      </c>
      <c r="AE300" s="135" t="str">
        <f t="shared" si="103"/>
        <v>H9R15</v>
      </c>
      <c r="AF300" s="15"/>
      <c r="AG300" s="15"/>
      <c r="AH300" s="15"/>
      <c r="AI300" s="15"/>
      <c r="AJ300" s="15"/>
      <c r="AK300" s="15"/>
      <c r="AL300" s="15"/>
      <c r="AM300" s="15"/>
      <c r="AN300" s="15"/>
      <c r="AO300" s="15"/>
    </row>
    <row r="301" spans="1:41" s="2" customFormat="1" ht="249.95" customHeight="1" x14ac:dyDescent="0.2">
      <c r="A301" s="49">
        <v>254</v>
      </c>
      <c r="B301" s="22">
        <v>300</v>
      </c>
      <c r="C301" s="18" t="s">
        <v>2545</v>
      </c>
      <c r="D301" s="18" t="s">
        <v>38</v>
      </c>
      <c r="E301" s="68" t="s">
        <v>2237</v>
      </c>
      <c r="F301" s="69" t="s">
        <v>182</v>
      </c>
      <c r="G301" s="68" t="s">
        <v>1763</v>
      </c>
      <c r="H301" s="68" t="s">
        <v>1764</v>
      </c>
      <c r="I301" s="23" t="s">
        <v>1659</v>
      </c>
      <c r="J301" s="23">
        <v>1</v>
      </c>
      <c r="K301" s="39">
        <v>43040</v>
      </c>
      <c r="L301" s="39">
        <v>43099</v>
      </c>
      <c r="M301" s="46">
        <f t="shared" si="100"/>
        <v>8.4285714285714288</v>
      </c>
      <c r="N301" s="22" t="s">
        <v>1721</v>
      </c>
      <c r="O301" s="78">
        <v>1</v>
      </c>
      <c r="P301" s="22"/>
      <c r="Q301" s="41">
        <f t="shared" si="108"/>
        <v>100</v>
      </c>
      <c r="R301" s="42">
        <f t="shared" si="109"/>
        <v>8.4285714285714288</v>
      </c>
      <c r="S301" s="42">
        <f t="shared" si="110"/>
        <v>8.4285714285714288</v>
      </c>
      <c r="T301" s="42">
        <f t="shared" si="111"/>
        <v>8.4285714285714288</v>
      </c>
      <c r="U301" s="23" t="str">
        <f t="shared" si="113"/>
        <v>SI</v>
      </c>
      <c r="V301" s="85" t="str">
        <f t="shared" si="112"/>
        <v>CUMPLIDO</v>
      </c>
      <c r="W301" s="85" t="str">
        <f t="shared" si="101"/>
        <v>CUMPLIDO</v>
      </c>
      <c r="X301" s="86" t="s">
        <v>506</v>
      </c>
      <c r="Y301" s="87" t="s">
        <v>391</v>
      </c>
      <c r="Z301" s="86">
        <f t="shared" si="102"/>
        <v>1</v>
      </c>
      <c r="AA301" s="86" t="str">
        <f t="shared" si="107"/>
        <v>H10R15 - 1</v>
      </c>
      <c r="AB301" s="135">
        <f t="shared" si="104"/>
        <v>5</v>
      </c>
      <c r="AC301" s="135">
        <f t="shared" si="105"/>
        <v>5</v>
      </c>
      <c r="AD301" s="135" t="str">
        <f t="shared" si="106"/>
        <v>H10R15.</v>
      </c>
      <c r="AE301" s="135" t="str">
        <f t="shared" si="103"/>
        <v>H10R15</v>
      </c>
      <c r="AF301" s="15"/>
      <c r="AG301" s="15"/>
      <c r="AH301" s="15"/>
      <c r="AI301" s="15"/>
      <c r="AJ301" s="15"/>
      <c r="AK301" s="15"/>
      <c r="AL301" s="15"/>
      <c r="AM301" s="15"/>
      <c r="AN301" s="15"/>
      <c r="AO301" s="15"/>
    </row>
    <row r="302" spans="1:41" s="2" customFormat="1" ht="249.95" customHeight="1" x14ac:dyDescent="0.2">
      <c r="A302" s="49">
        <v>255</v>
      </c>
      <c r="B302" s="22">
        <v>301</v>
      </c>
      <c r="C302" s="18" t="s">
        <v>2545</v>
      </c>
      <c r="D302" s="18" t="s">
        <v>147</v>
      </c>
      <c r="E302" s="68" t="s">
        <v>183</v>
      </c>
      <c r="F302" s="69" t="s">
        <v>184</v>
      </c>
      <c r="G302" s="68" t="s">
        <v>1765</v>
      </c>
      <c r="H302" s="68" t="s">
        <v>1766</v>
      </c>
      <c r="I302" s="23" t="s">
        <v>1951</v>
      </c>
      <c r="J302" s="23">
        <v>1</v>
      </c>
      <c r="K302" s="39">
        <v>43040</v>
      </c>
      <c r="L302" s="39">
        <v>43099</v>
      </c>
      <c r="M302" s="46">
        <f t="shared" si="100"/>
        <v>8.4285714285714288</v>
      </c>
      <c r="N302" s="22" t="s">
        <v>1721</v>
      </c>
      <c r="O302" s="78">
        <v>1</v>
      </c>
      <c r="P302" s="22"/>
      <c r="Q302" s="41">
        <f t="shared" si="108"/>
        <v>100</v>
      </c>
      <c r="R302" s="42">
        <f t="shared" si="109"/>
        <v>8.4285714285714288</v>
      </c>
      <c r="S302" s="42">
        <f t="shared" si="110"/>
        <v>8.4285714285714288</v>
      </c>
      <c r="T302" s="42">
        <f t="shared" si="111"/>
        <v>8.4285714285714288</v>
      </c>
      <c r="U302" s="23" t="str">
        <f t="shared" si="113"/>
        <v>SI</v>
      </c>
      <c r="V302" s="85" t="str">
        <f t="shared" si="112"/>
        <v>CUMPLIDO</v>
      </c>
      <c r="W302" s="85" t="str">
        <f t="shared" si="101"/>
        <v>CUMPLIDO</v>
      </c>
      <c r="X302" s="86" t="s">
        <v>506</v>
      </c>
      <c r="Y302" s="87" t="s">
        <v>392</v>
      </c>
      <c r="Z302" s="86">
        <f t="shared" si="102"/>
        <v>1</v>
      </c>
      <c r="AA302" s="86" t="str">
        <f t="shared" si="107"/>
        <v>H11R15 - 1</v>
      </c>
      <c r="AB302" s="135">
        <f t="shared" si="104"/>
        <v>5</v>
      </c>
      <c r="AC302" s="135">
        <f t="shared" si="105"/>
        <v>5</v>
      </c>
      <c r="AD302" s="135" t="str">
        <f t="shared" si="106"/>
        <v>H11R15.</v>
      </c>
      <c r="AE302" s="135" t="str">
        <f t="shared" si="103"/>
        <v>H11R15</v>
      </c>
      <c r="AF302" s="15"/>
      <c r="AG302" s="15"/>
      <c r="AH302" s="15"/>
      <c r="AI302" s="15"/>
      <c r="AJ302" s="15"/>
      <c r="AK302" s="15"/>
      <c r="AL302" s="15"/>
      <c r="AM302" s="15"/>
      <c r="AN302" s="15"/>
      <c r="AO302" s="15"/>
    </row>
    <row r="303" spans="1:41" s="2" customFormat="1" ht="249.95" customHeight="1" x14ac:dyDescent="0.2">
      <c r="A303" s="49">
        <v>256</v>
      </c>
      <c r="B303" s="22">
        <v>302</v>
      </c>
      <c r="C303" s="18" t="s">
        <v>2546</v>
      </c>
      <c r="D303" s="18" t="s">
        <v>29</v>
      </c>
      <c r="E303" s="68" t="s">
        <v>1952</v>
      </c>
      <c r="F303" s="69" t="s">
        <v>185</v>
      </c>
      <c r="G303" s="68" t="s">
        <v>1631</v>
      </c>
      <c r="H303" s="68" t="s">
        <v>1632</v>
      </c>
      <c r="I303" s="23" t="s">
        <v>1633</v>
      </c>
      <c r="J303" s="23">
        <v>1</v>
      </c>
      <c r="K303" s="39">
        <v>43040</v>
      </c>
      <c r="L303" s="39">
        <v>43099</v>
      </c>
      <c r="M303" s="46">
        <f t="shared" si="100"/>
        <v>8.4285714285714288</v>
      </c>
      <c r="N303" s="22" t="s">
        <v>1488</v>
      </c>
      <c r="O303" s="78">
        <v>1</v>
      </c>
      <c r="P303" s="22"/>
      <c r="Q303" s="41">
        <f t="shared" si="108"/>
        <v>100</v>
      </c>
      <c r="R303" s="42">
        <f t="shared" si="109"/>
        <v>8.4285714285714288</v>
      </c>
      <c r="S303" s="42">
        <f t="shared" si="110"/>
        <v>8.4285714285714288</v>
      </c>
      <c r="T303" s="42">
        <f t="shared" si="111"/>
        <v>8.4285714285714288</v>
      </c>
      <c r="U303" s="23" t="str">
        <f t="shared" si="113"/>
        <v>SI</v>
      </c>
      <c r="V303" s="85" t="str">
        <f t="shared" si="112"/>
        <v>CUMPLIDO</v>
      </c>
      <c r="W303" s="85" t="str">
        <f t="shared" si="101"/>
        <v>CUMPLIDO</v>
      </c>
      <c r="X303" s="86" t="s">
        <v>506</v>
      </c>
      <c r="Y303" s="87" t="s">
        <v>393</v>
      </c>
      <c r="Z303" s="86">
        <f t="shared" si="102"/>
        <v>1</v>
      </c>
      <c r="AA303" s="86" t="str">
        <f t="shared" si="107"/>
        <v>H12R15 - 1</v>
      </c>
      <c r="AB303" s="135">
        <f t="shared" si="104"/>
        <v>5</v>
      </c>
      <c r="AC303" s="135">
        <f t="shared" si="105"/>
        <v>5</v>
      </c>
      <c r="AD303" s="135" t="str">
        <f t="shared" si="106"/>
        <v>H12R15.</v>
      </c>
      <c r="AE303" s="135" t="str">
        <f t="shared" si="103"/>
        <v>H12R15</v>
      </c>
      <c r="AF303" s="15"/>
      <c r="AG303" s="15"/>
      <c r="AH303" s="15"/>
      <c r="AI303" s="15"/>
      <c r="AJ303" s="15"/>
      <c r="AK303" s="15"/>
      <c r="AL303" s="15"/>
      <c r="AM303" s="15"/>
      <c r="AN303" s="15"/>
      <c r="AO303" s="15"/>
    </row>
    <row r="304" spans="1:41" s="2" customFormat="1" ht="249.95" customHeight="1" x14ac:dyDescent="0.2">
      <c r="A304" s="49">
        <v>257</v>
      </c>
      <c r="B304" s="22">
        <v>303</v>
      </c>
      <c r="C304" s="18" t="s">
        <v>2546</v>
      </c>
      <c r="D304" s="18" t="s">
        <v>33</v>
      </c>
      <c r="E304" s="68" t="s">
        <v>186</v>
      </c>
      <c r="F304" s="69" t="s">
        <v>187</v>
      </c>
      <c r="G304" s="68" t="s">
        <v>2016</v>
      </c>
      <c r="H304" s="68" t="s">
        <v>1616</v>
      </c>
      <c r="I304" s="23" t="s">
        <v>9</v>
      </c>
      <c r="J304" s="23">
        <v>1</v>
      </c>
      <c r="K304" s="39">
        <v>43040</v>
      </c>
      <c r="L304" s="39">
        <v>43099</v>
      </c>
      <c r="M304" s="46">
        <f t="shared" si="100"/>
        <v>8.4285714285714288</v>
      </c>
      <c r="N304" s="22" t="s">
        <v>1488</v>
      </c>
      <c r="O304" s="78">
        <v>1</v>
      </c>
      <c r="P304" s="43"/>
      <c r="Q304" s="41">
        <f t="shared" si="108"/>
        <v>100</v>
      </c>
      <c r="R304" s="42">
        <f t="shared" si="109"/>
        <v>8.4285714285714288</v>
      </c>
      <c r="S304" s="42">
        <f t="shared" si="110"/>
        <v>8.4285714285714288</v>
      </c>
      <c r="T304" s="42">
        <f t="shared" si="111"/>
        <v>8.4285714285714288</v>
      </c>
      <c r="U304" s="23" t="str">
        <f t="shared" si="113"/>
        <v>SI</v>
      </c>
      <c r="V304" s="85" t="str">
        <f t="shared" si="112"/>
        <v>CUMPLIDO</v>
      </c>
      <c r="W304" s="85" t="str">
        <f t="shared" si="101"/>
        <v>CUMPLIDO</v>
      </c>
      <c r="X304" s="86" t="s">
        <v>506</v>
      </c>
      <c r="Y304" s="87" t="s">
        <v>394</v>
      </c>
      <c r="Z304" s="86">
        <f t="shared" si="102"/>
        <v>1</v>
      </c>
      <c r="AA304" s="86" t="str">
        <f t="shared" si="107"/>
        <v>H13R15 - 1</v>
      </c>
      <c r="AB304" s="135">
        <f t="shared" si="104"/>
        <v>5</v>
      </c>
      <c r="AC304" s="135">
        <f t="shared" si="105"/>
        <v>5</v>
      </c>
      <c r="AD304" s="135" t="str">
        <f t="shared" si="106"/>
        <v>H13R15.</v>
      </c>
      <c r="AE304" s="135" t="str">
        <f t="shared" si="103"/>
        <v>H13R15</v>
      </c>
      <c r="AF304" s="15"/>
      <c r="AG304" s="15"/>
      <c r="AH304" s="15"/>
      <c r="AI304" s="15"/>
      <c r="AJ304" s="15"/>
      <c r="AK304" s="15"/>
      <c r="AL304" s="15"/>
      <c r="AM304" s="15"/>
      <c r="AN304" s="15"/>
      <c r="AO304" s="15"/>
    </row>
    <row r="305" spans="1:41" s="2" customFormat="1" ht="249.95" customHeight="1" x14ac:dyDescent="0.2">
      <c r="A305" s="49">
        <v>258</v>
      </c>
      <c r="B305" s="22">
        <v>304</v>
      </c>
      <c r="C305" s="18" t="s">
        <v>2546</v>
      </c>
      <c r="D305" s="18" t="s">
        <v>33</v>
      </c>
      <c r="E305" s="68" t="s">
        <v>2238</v>
      </c>
      <c r="F305" s="69" t="s">
        <v>864</v>
      </c>
      <c r="G305" s="69" t="s">
        <v>1634</v>
      </c>
      <c r="H305" s="68" t="s">
        <v>1635</v>
      </c>
      <c r="I305" s="23" t="s">
        <v>8</v>
      </c>
      <c r="J305" s="23">
        <v>1</v>
      </c>
      <c r="K305" s="39">
        <v>43040</v>
      </c>
      <c r="L305" s="39">
        <v>43099</v>
      </c>
      <c r="M305" s="46">
        <f t="shared" ref="M305:M367" si="114">(+L305-K305)/7</f>
        <v>8.4285714285714288</v>
      </c>
      <c r="N305" s="22" t="s">
        <v>1488</v>
      </c>
      <c r="O305" s="78">
        <v>0.5</v>
      </c>
      <c r="P305" s="22"/>
      <c r="Q305" s="41">
        <f t="shared" si="108"/>
        <v>50</v>
      </c>
      <c r="R305" s="42">
        <f t="shared" si="109"/>
        <v>4.2142857142857144</v>
      </c>
      <c r="S305" s="42">
        <f t="shared" si="110"/>
        <v>4.2142857142857144</v>
      </c>
      <c r="T305" s="42">
        <f t="shared" si="111"/>
        <v>8.4285714285714288</v>
      </c>
      <c r="U305" s="23" t="str">
        <f t="shared" si="113"/>
        <v>NO</v>
      </c>
      <c r="V305" s="85" t="str">
        <f t="shared" si="112"/>
        <v>VENCIDO</v>
      </c>
      <c r="W305" s="85" t="str">
        <f t="shared" si="101"/>
        <v>VENCIDO</v>
      </c>
      <c r="X305" s="86" t="s">
        <v>506</v>
      </c>
      <c r="Y305" s="87" t="s">
        <v>395</v>
      </c>
      <c r="Z305" s="86">
        <f t="shared" si="102"/>
        <v>1</v>
      </c>
      <c r="AA305" s="86" t="str">
        <f t="shared" si="107"/>
        <v>H14R15 - 1</v>
      </c>
      <c r="AB305" s="135">
        <f t="shared" si="104"/>
        <v>1</v>
      </c>
      <c r="AC305" s="135">
        <f t="shared" si="105"/>
        <v>1</v>
      </c>
      <c r="AD305" s="135" t="str">
        <f t="shared" si="106"/>
        <v>H14R15</v>
      </c>
      <c r="AE305" s="135" t="str">
        <f t="shared" si="103"/>
        <v>H14R15</v>
      </c>
      <c r="AF305" s="15"/>
      <c r="AG305" s="15"/>
      <c r="AH305" s="15"/>
      <c r="AI305" s="15"/>
      <c r="AJ305" s="15"/>
      <c r="AK305" s="15"/>
      <c r="AL305" s="15"/>
      <c r="AM305" s="15"/>
      <c r="AN305" s="15"/>
      <c r="AO305" s="15"/>
    </row>
    <row r="306" spans="1:41" s="2" customFormat="1" ht="249.95" customHeight="1" x14ac:dyDescent="0.2">
      <c r="A306" s="49">
        <v>259</v>
      </c>
      <c r="B306" s="22">
        <v>305</v>
      </c>
      <c r="C306" s="18" t="s">
        <v>2545</v>
      </c>
      <c r="D306" s="24" t="s">
        <v>147</v>
      </c>
      <c r="E306" s="69" t="s">
        <v>2239</v>
      </c>
      <c r="F306" s="69" t="s">
        <v>188</v>
      </c>
      <c r="G306" s="69" t="s">
        <v>1636</v>
      </c>
      <c r="H306" s="69" t="s">
        <v>1637</v>
      </c>
      <c r="I306" s="23" t="s">
        <v>1638</v>
      </c>
      <c r="J306" s="23">
        <v>1</v>
      </c>
      <c r="K306" s="39">
        <v>43040</v>
      </c>
      <c r="L306" s="39">
        <v>43099</v>
      </c>
      <c r="M306" s="46">
        <f t="shared" si="114"/>
        <v>8.4285714285714288</v>
      </c>
      <c r="N306" s="22" t="s">
        <v>1488</v>
      </c>
      <c r="O306" s="78">
        <v>1</v>
      </c>
      <c r="P306" s="22"/>
      <c r="Q306" s="41">
        <f t="shared" si="108"/>
        <v>100</v>
      </c>
      <c r="R306" s="42">
        <f t="shared" si="109"/>
        <v>8.4285714285714288</v>
      </c>
      <c r="S306" s="42">
        <f t="shared" si="110"/>
        <v>8.4285714285714288</v>
      </c>
      <c r="T306" s="42">
        <f t="shared" si="111"/>
        <v>8.4285714285714288</v>
      </c>
      <c r="U306" s="23" t="str">
        <f t="shared" si="113"/>
        <v>SI</v>
      </c>
      <c r="V306" s="85" t="str">
        <f t="shared" si="112"/>
        <v>CUMPLIDO</v>
      </c>
      <c r="W306" s="85" t="str">
        <f t="shared" si="101"/>
        <v>CUMPLIDO</v>
      </c>
      <c r="X306" s="86" t="s">
        <v>506</v>
      </c>
      <c r="Y306" s="87" t="s">
        <v>396</v>
      </c>
      <c r="Z306" s="86">
        <f t="shared" si="102"/>
        <v>1</v>
      </c>
      <c r="AA306" s="86" t="str">
        <f t="shared" si="107"/>
        <v>H15R15 - 1</v>
      </c>
      <c r="AB306" s="135">
        <f t="shared" si="104"/>
        <v>5</v>
      </c>
      <c r="AC306" s="135">
        <f t="shared" si="105"/>
        <v>5</v>
      </c>
      <c r="AD306" s="135" t="str">
        <f t="shared" si="106"/>
        <v>H15R15.</v>
      </c>
      <c r="AE306" s="135" t="str">
        <f t="shared" si="103"/>
        <v>H15R15</v>
      </c>
      <c r="AF306" s="15"/>
      <c r="AG306" s="15"/>
      <c r="AH306" s="15"/>
      <c r="AI306" s="15"/>
      <c r="AJ306" s="15"/>
      <c r="AK306" s="15"/>
      <c r="AL306" s="15"/>
      <c r="AM306" s="15"/>
      <c r="AN306" s="15"/>
      <c r="AO306" s="15"/>
    </row>
    <row r="307" spans="1:41" s="2" customFormat="1" ht="249.95" customHeight="1" x14ac:dyDescent="0.2">
      <c r="A307" s="49">
        <v>260</v>
      </c>
      <c r="B307" s="22">
        <v>306</v>
      </c>
      <c r="C307" s="18" t="s">
        <v>2545</v>
      </c>
      <c r="D307" s="18" t="s">
        <v>24</v>
      </c>
      <c r="E307" s="69" t="s">
        <v>2240</v>
      </c>
      <c r="F307" s="69" t="s">
        <v>188</v>
      </c>
      <c r="G307" s="53" t="s">
        <v>1738</v>
      </c>
      <c r="H307" s="53" t="s">
        <v>871</v>
      </c>
      <c r="I307" s="54" t="s">
        <v>61</v>
      </c>
      <c r="J307" s="54">
        <v>3</v>
      </c>
      <c r="K307" s="55">
        <v>43040</v>
      </c>
      <c r="L307" s="55">
        <v>43342</v>
      </c>
      <c r="M307" s="46">
        <f t="shared" si="114"/>
        <v>43.142857142857146</v>
      </c>
      <c r="N307" s="22" t="s">
        <v>23</v>
      </c>
      <c r="O307" s="78">
        <v>1.5</v>
      </c>
      <c r="P307" s="22"/>
      <c r="Q307" s="41">
        <f t="shared" si="108"/>
        <v>50</v>
      </c>
      <c r="R307" s="42">
        <f t="shared" si="109"/>
        <v>21.571428571428573</v>
      </c>
      <c r="S307" s="42">
        <f t="shared" si="110"/>
        <v>21.571428571428573</v>
      </c>
      <c r="T307" s="42">
        <f t="shared" si="111"/>
        <v>43.142857142857146</v>
      </c>
      <c r="U307" s="23" t="str">
        <f t="shared" si="113"/>
        <v>NO</v>
      </c>
      <c r="V307" s="85" t="str">
        <f t="shared" si="112"/>
        <v>VENCIDO</v>
      </c>
      <c r="W307" s="85" t="str">
        <f t="shared" si="101"/>
        <v>VENCIDO</v>
      </c>
      <c r="X307" s="86" t="s">
        <v>506</v>
      </c>
      <c r="Y307" s="87" t="s">
        <v>397</v>
      </c>
      <c r="Z307" s="86">
        <f t="shared" si="102"/>
        <v>1</v>
      </c>
      <c r="AA307" s="86" t="str">
        <f t="shared" si="107"/>
        <v>H16R15 - 1</v>
      </c>
      <c r="AB307" s="135">
        <f t="shared" si="104"/>
        <v>1</v>
      </c>
      <c r="AC307" s="135">
        <f t="shared" si="105"/>
        <v>1</v>
      </c>
      <c r="AD307" s="135" t="str">
        <f t="shared" si="106"/>
        <v>H16R15.</v>
      </c>
      <c r="AE307" s="135" t="str">
        <f t="shared" si="103"/>
        <v>H16R15</v>
      </c>
      <c r="AF307" s="15"/>
      <c r="AG307" s="15"/>
      <c r="AH307" s="15"/>
      <c r="AI307" s="15"/>
      <c r="AJ307" s="15"/>
      <c r="AK307" s="15"/>
      <c r="AL307" s="15"/>
      <c r="AM307" s="15"/>
      <c r="AN307" s="15"/>
      <c r="AO307" s="15"/>
    </row>
    <row r="308" spans="1:41" s="2" customFormat="1" ht="249.95" customHeight="1" x14ac:dyDescent="0.2">
      <c r="A308" s="49">
        <v>261</v>
      </c>
      <c r="B308" s="22">
        <v>307</v>
      </c>
      <c r="C308" s="18" t="s">
        <v>2546</v>
      </c>
      <c r="D308" s="18" t="s">
        <v>33</v>
      </c>
      <c r="E308" s="69" t="s">
        <v>2241</v>
      </c>
      <c r="F308" s="69" t="s">
        <v>189</v>
      </c>
      <c r="G308" s="68" t="s">
        <v>1639</v>
      </c>
      <c r="H308" s="68" t="s">
        <v>1640</v>
      </c>
      <c r="I308" s="23" t="s">
        <v>1641</v>
      </c>
      <c r="J308" s="23">
        <v>1</v>
      </c>
      <c r="K308" s="39">
        <v>43040</v>
      </c>
      <c r="L308" s="39">
        <v>43099</v>
      </c>
      <c r="M308" s="46">
        <f t="shared" si="114"/>
        <v>8.4285714285714288</v>
      </c>
      <c r="N308" s="22" t="s">
        <v>1488</v>
      </c>
      <c r="O308" s="78">
        <v>1</v>
      </c>
      <c r="P308" s="22"/>
      <c r="Q308" s="41">
        <f t="shared" si="108"/>
        <v>100</v>
      </c>
      <c r="R308" s="42">
        <f t="shared" si="109"/>
        <v>8.4285714285714288</v>
      </c>
      <c r="S308" s="42">
        <f t="shared" si="110"/>
        <v>8.4285714285714288</v>
      </c>
      <c r="T308" s="42">
        <f t="shared" si="111"/>
        <v>8.4285714285714288</v>
      </c>
      <c r="U308" s="23" t="str">
        <f t="shared" si="113"/>
        <v>SI</v>
      </c>
      <c r="V308" s="85" t="str">
        <f t="shared" si="112"/>
        <v>CUMPLIDO</v>
      </c>
      <c r="W308" s="85" t="str">
        <f t="shared" si="101"/>
        <v>CUMPLIDO</v>
      </c>
      <c r="X308" s="86" t="s">
        <v>506</v>
      </c>
      <c r="Y308" s="87" t="s">
        <v>398</v>
      </c>
      <c r="Z308" s="86">
        <f t="shared" si="102"/>
        <v>1</v>
      </c>
      <c r="AA308" s="86" t="str">
        <f t="shared" si="107"/>
        <v>H17R15 - 1</v>
      </c>
      <c r="AB308" s="135">
        <f t="shared" si="104"/>
        <v>5</v>
      </c>
      <c r="AC308" s="135">
        <f t="shared" si="105"/>
        <v>5</v>
      </c>
      <c r="AD308" s="135" t="str">
        <f t="shared" si="106"/>
        <v>H17R15.</v>
      </c>
      <c r="AE308" s="135" t="str">
        <f t="shared" si="103"/>
        <v>H17R15</v>
      </c>
      <c r="AF308" s="15"/>
      <c r="AG308" s="15"/>
      <c r="AH308" s="15"/>
      <c r="AI308" s="15"/>
      <c r="AJ308" s="15"/>
      <c r="AK308" s="15"/>
      <c r="AL308" s="15"/>
      <c r="AM308" s="15"/>
      <c r="AN308" s="15"/>
      <c r="AO308" s="15"/>
    </row>
    <row r="309" spans="1:41" s="2" customFormat="1" ht="249.95" customHeight="1" x14ac:dyDescent="0.2">
      <c r="A309" s="49">
        <v>262</v>
      </c>
      <c r="B309" s="22">
        <v>308</v>
      </c>
      <c r="C309" s="18" t="s">
        <v>2577</v>
      </c>
      <c r="D309" s="18" t="s">
        <v>147</v>
      </c>
      <c r="E309" s="69" t="s">
        <v>190</v>
      </c>
      <c r="F309" s="69" t="s">
        <v>188</v>
      </c>
      <c r="G309" s="68" t="s">
        <v>1642</v>
      </c>
      <c r="H309" s="68" t="s">
        <v>1643</v>
      </c>
      <c r="I309" s="23" t="s">
        <v>1644</v>
      </c>
      <c r="J309" s="23">
        <v>2</v>
      </c>
      <c r="K309" s="39">
        <v>43040</v>
      </c>
      <c r="L309" s="39">
        <v>43099</v>
      </c>
      <c r="M309" s="46">
        <f t="shared" si="114"/>
        <v>8.4285714285714288</v>
      </c>
      <c r="N309" s="22" t="s">
        <v>1488</v>
      </c>
      <c r="O309" s="78">
        <v>2</v>
      </c>
      <c r="P309" s="22"/>
      <c r="Q309" s="41">
        <f t="shared" si="108"/>
        <v>100</v>
      </c>
      <c r="R309" s="42">
        <f t="shared" si="109"/>
        <v>8.4285714285714288</v>
      </c>
      <c r="S309" s="42">
        <f t="shared" si="110"/>
        <v>8.4285714285714288</v>
      </c>
      <c r="T309" s="42">
        <f t="shared" si="111"/>
        <v>8.4285714285714288</v>
      </c>
      <c r="U309" s="23" t="str">
        <f t="shared" si="113"/>
        <v>SI</v>
      </c>
      <c r="V309" s="85" t="str">
        <f t="shared" si="112"/>
        <v>CUMPLIDO</v>
      </c>
      <c r="W309" s="85" t="str">
        <f t="shared" si="101"/>
        <v>CUMPLIDO</v>
      </c>
      <c r="X309" s="86" t="s">
        <v>506</v>
      </c>
      <c r="Y309" s="87" t="s">
        <v>399</v>
      </c>
      <c r="Z309" s="86">
        <f t="shared" si="102"/>
        <v>1</v>
      </c>
      <c r="AA309" s="86" t="str">
        <f t="shared" si="107"/>
        <v>H18R15 - 1</v>
      </c>
      <c r="AB309" s="135">
        <f t="shared" si="104"/>
        <v>5</v>
      </c>
      <c r="AC309" s="135">
        <f t="shared" si="105"/>
        <v>5</v>
      </c>
      <c r="AD309" s="135" t="str">
        <f t="shared" si="106"/>
        <v>H18R15.</v>
      </c>
      <c r="AE309" s="135" t="str">
        <f t="shared" si="103"/>
        <v>H18R15</v>
      </c>
      <c r="AF309" s="15"/>
      <c r="AG309" s="15"/>
      <c r="AH309" s="15"/>
      <c r="AI309" s="15"/>
      <c r="AJ309" s="15"/>
      <c r="AK309" s="15"/>
      <c r="AL309" s="15"/>
      <c r="AM309" s="15"/>
      <c r="AN309" s="15"/>
      <c r="AO309" s="15"/>
    </row>
    <row r="310" spans="1:41" s="2" customFormat="1" ht="249.95" customHeight="1" x14ac:dyDescent="0.2">
      <c r="A310" s="49">
        <v>263</v>
      </c>
      <c r="B310" s="22">
        <v>309</v>
      </c>
      <c r="C310" s="18" t="s">
        <v>2577</v>
      </c>
      <c r="D310" s="18" t="s">
        <v>147</v>
      </c>
      <c r="E310" s="69" t="s">
        <v>2485</v>
      </c>
      <c r="F310" s="69" t="s">
        <v>191</v>
      </c>
      <c r="G310" s="68" t="s">
        <v>1642</v>
      </c>
      <c r="H310" s="68" t="s">
        <v>1645</v>
      </c>
      <c r="I310" s="23" t="s">
        <v>1644</v>
      </c>
      <c r="J310" s="23">
        <v>2</v>
      </c>
      <c r="K310" s="39">
        <v>43040</v>
      </c>
      <c r="L310" s="39">
        <v>43099</v>
      </c>
      <c r="M310" s="46">
        <f t="shared" si="114"/>
        <v>8.4285714285714288</v>
      </c>
      <c r="N310" s="22" t="s">
        <v>1488</v>
      </c>
      <c r="O310" s="78">
        <v>2</v>
      </c>
      <c r="P310" s="22"/>
      <c r="Q310" s="41">
        <f t="shared" si="108"/>
        <v>100</v>
      </c>
      <c r="R310" s="42">
        <f t="shared" si="109"/>
        <v>8.4285714285714288</v>
      </c>
      <c r="S310" s="42">
        <f t="shared" si="110"/>
        <v>8.4285714285714288</v>
      </c>
      <c r="T310" s="42">
        <f t="shared" si="111"/>
        <v>8.4285714285714288</v>
      </c>
      <c r="U310" s="23" t="str">
        <f t="shared" si="113"/>
        <v>SI</v>
      </c>
      <c r="V310" s="85" t="str">
        <f t="shared" si="112"/>
        <v>CUMPLIDO</v>
      </c>
      <c r="W310" s="85" t="str">
        <f t="shared" si="101"/>
        <v>CUMPLIDO</v>
      </c>
      <c r="X310" s="86" t="s">
        <v>506</v>
      </c>
      <c r="Y310" s="87" t="s">
        <v>400</v>
      </c>
      <c r="Z310" s="86">
        <f t="shared" si="102"/>
        <v>1</v>
      </c>
      <c r="AA310" s="86" t="str">
        <f t="shared" si="107"/>
        <v>H19R15 - 1</v>
      </c>
      <c r="AB310" s="135">
        <f t="shared" si="104"/>
        <v>5</v>
      </c>
      <c r="AC310" s="135">
        <f t="shared" si="105"/>
        <v>5</v>
      </c>
      <c r="AD310" s="135" t="str">
        <f t="shared" si="106"/>
        <v>H19R15.</v>
      </c>
      <c r="AE310" s="135" t="str">
        <f t="shared" si="103"/>
        <v>H19R15</v>
      </c>
      <c r="AF310" s="15"/>
      <c r="AG310" s="15"/>
      <c r="AH310" s="15"/>
      <c r="AI310" s="15"/>
      <c r="AJ310" s="15"/>
      <c r="AK310" s="15"/>
      <c r="AL310" s="15"/>
      <c r="AM310" s="15"/>
      <c r="AN310" s="15"/>
      <c r="AO310" s="15"/>
    </row>
    <row r="311" spans="1:41" s="2" customFormat="1" ht="249.95" customHeight="1" x14ac:dyDescent="0.2">
      <c r="A311" s="49">
        <v>264</v>
      </c>
      <c r="B311" s="22">
        <v>310</v>
      </c>
      <c r="C311" s="18" t="s">
        <v>2546</v>
      </c>
      <c r="D311" s="18" t="s">
        <v>33</v>
      </c>
      <c r="E311" s="69" t="s">
        <v>1351</v>
      </c>
      <c r="F311" s="69" t="s">
        <v>192</v>
      </c>
      <c r="G311" s="68" t="s">
        <v>1352</v>
      </c>
      <c r="H311" s="68" t="s">
        <v>1353</v>
      </c>
      <c r="I311" s="23" t="s">
        <v>1354</v>
      </c>
      <c r="J311" s="23">
        <v>2</v>
      </c>
      <c r="K311" s="39">
        <v>43040</v>
      </c>
      <c r="L311" s="39">
        <v>43403</v>
      </c>
      <c r="M311" s="46">
        <f t="shared" si="114"/>
        <v>51.857142857142854</v>
      </c>
      <c r="N311" s="22" t="s">
        <v>1244</v>
      </c>
      <c r="O311" s="78">
        <v>0</v>
      </c>
      <c r="P311" s="22"/>
      <c r="Q311" s="41">
        <f t="shared" si="108"/>
        <v>0</v>
      </c>
      <c r="R311" s="42">
        <f t="shared" si="109"/>
        <v>0</v>
      </c>
      <c r="S311" s="42">
        <f t="shared" si="110"/>
        <v>0</v>
      </c>
      <c r="T311" s="42">
        <f t="shared" si="111"/>
        <v>0</v>
      </c>
      <c r="U311" s="23" t="str">
        <f t="shared" si="113"/>
        <v>NO</v>
      </c>
      <c r="V311" s="85" t="str">
        <f t="shared" si="112"/>
        <v>PRÓXIMO A VENCER</v>
      </c>
      <c r="W311" s="85" t="str">
        <f t="shared" si="101"/>
        <v>PRÓXIMO A VENCER</v>
      </c>
      <c r="X311" s="86" t="s">
        <v>506</v>
      </c>
      <c r="Y311" s="87" t="s">
        <v>401</v>
      </c>
      <c r="Z311" s="86">
        <f t="shared" si="102"/>
        <v>1</v>
      </c>
      <c r="AA311" s="86" t="str">
        <f t="shared" si="107"/>
        <v>H20R15 - 1</v>
      </c>
      <c r="AB311" s="135">
        <f t="shared" si="104"/>
        <v>2</v>
      </c>
      <c r="AC311" s="135">
        <f t="shared" si="105"/>
        <v>2</v>
      </c>
      <c r="AD311" s="135" t="str">
        <f t="shared" si="106"/>
        <v>H20R15.</v>
      </c>
      <c r="AE311" s="135" t="str">
        <f t="shared" si="103"/>
        <v>H20R15</v>
      </c>
      <c r="AF311" s="15"/>
      <c r="AG311" s="15"/>
      <c r="AH311" s="15"/>
      <c r="AI311" s="15"/>
      <c r="AJ311" s="15"/>
      <c r="AK311" s="15"/>
      <c r="AL311" s="15"/>
      <c r="AM311" s="15"/>
      <c r="AN311" s="15"/>
      <c r="AO311" s="15"/>
    </row>
    <row r="312" spans="1:41" s="2" customFormat="1" ht="249.95" customHeight="1" x14ac:dyDescent="0.2">
      <c r="A312" s="49">
        <v>265</v>
      </c>
      <c r="B312" s="22">
        <v>311</v>
      </c>
      <c r="C312" s="18" t="s">
        <v>2546</v>
      </c>
      <c r="D312" s="18" t="s">
        <v>41</v>
      </c>
      <c r="E312" s="69" t="s">
        <v>1358</v>
      </c>
      <c r="F312" s="69" t="s">
        <v>193</v>
      </c>
      <c r="G312" s="68" t="s">
        <v>1355</v>
      </c>
      <c r="H312" s="68" t="s">
        <v>1356</v>
      </c>
      <c r="I312" s="23" t="s">
        <v>1357</v>
      </c>
      <c r="J312" s="23">
        <v>2</v>
      </c>
      <c r="K312" s="39">
        <v>43040</v>
      </c>
      <c r="L312" s="39">
        <v>43403</v>
      </c>
      <c r="M312" s="46">
        <f t="shared" si="114"/>
        <v>51.857142857142854</v>
      </c>
      <c r="N312" s="22" t="s">
        <v>1244</v>
      </c>
      <c r="O312" s="78">
        <v>0</v>
      </c>
      <c r="P312" s="22"/>
      <c r="Q312" s="41">
        <f t="shared" si="108"/>
        <v>0</v>
      </c>
      <c r="R312" s="42">
        <f t="shared" si="109"/>
        <v>0</v>
      </c>
      <c r="S312" s="42">
        <f t="shared" si="110"/>
        <v>0</v>
      </c>
      <c r="T312" s="42">
        <f t="shared" si="111"/>
        <v>0</v>
      </c>
      <c r="U312" s="23" t="str">
        <f t="shared" si="113"/>
        <v>NO</v>
      </c>
      <c r="V312" s="85" t="str">
        <f t="shared" si="112"/>
        <v>PRÓXIMO A VENCER</v>
      </c>
      <c r="W312" s="85" t="str">
        <f t="shared" si="101"/>
        <v>PRÓXIMO A VENCER</v>
      </c>
      <c r="X312" s="86" t="s">
        <v>506</v>
      </c>
      <c r="Y312" s="87" t="s">
        <v>402</v>
      </c>
      <c r="Z312" s="86">
        <f t="shared" si="102"/>
        <v>1</v>
      </c>
      <c r="AA312" s="86" t="str">
        <f t="shared" si="107"/>
        <v>H21R15 - 1</v>
      </c>
      <c r="AB312" s="135">
        <f t="shared" si="104"/>
        <v>2</v>
      </c>
      <c r="AC312" s="135">
        <f t="shared" si="105"/>
        <v>2</v>
      </c>
      <c r="AD312" s="135" t="str">
        <f t="shared" si="106"/>
        <v>H21R15.</v>
      </c>
      <c r="AE312" s="135" t="str">
        <f t="shared" si="103"/>
        <v>H21R15</v>
      </c>
      <c r="AF312" s="15"/>
      <c r="AG312" s="15"/>
      <c r="AH312" s="15"/>
      <c r="AI312" s="15"/>
      <c r="AJ312" s="15"/>
      <c r="AK312" s="15"/>
      <c r="AL312" s="15"/>
      <c r="AM312" s="15"/>
      <c r="AN312" s="15"/>
      <c r="AO312" s="15"/>
    </row>
    <row r="313" spans="1:41" s="2" customFormat="1" ht="249.95" customHeight="1" x14ac:dyDescent="0.2">
      <c r="A313" s="49">
        <v>266</v>
      </c>
      <c r="B313" s="22">
        <v>312</v>
      </c>
      <c r="C313" s="18" t="s">
        <v>2545</v>
      </c>
      <c r="D313" s="18" t="s">
        <v>33</v>
      </c>
      <c r="E313" s="69" t="s">
        <v>2486</v>
      </c>
      <c r="F313" s="69" t="s">
        <v>194</v>
      </c>
      <c r="G313" s="53" t="s">
        <v>888</v>
      </c>
      <c r="H313" s="53" t="s">
        <v>889</v>
      </c>
      <c r="I313" s="54" t="s">
        <v>9</v>
      </c>
      <c r="J313" s="54">
        <v>1</v>
      </c>
      <c r="K313" s="55">
        <v>43040</v>
      </c>
      <c r="L313" s="55">
        <v>43099</v>
      </c>
      <c r="M313" s="46">
        <f t="shared" si="114"/>
        <v>8.4285714285714288</v>
      </c>
      <c r="N313" s="22" t="s">
        <v>23</v>
      </c>
      <c r="O313" s="22">
        <v>1</v>
      </c>
      <c r="P313" s="22"/>
      <c r="Q313" s="41">
        <f t="shared" si="108"/>
        <v>100</v>
      </c>
      <c r="R313" s="42">
        <f t="shared" si="109"/>
        <v>8.4285714285714288</v>
      </c>
      <c r="S313" s="42">
        <f t="shared" si="110"/>
        <v>8.4285714285714288</v>
      </c>
      <c r="T313" s="42">
        <f t="shared" si="111"/>
        <v>8.4285714285714288</v>
      </c>
      <c r="U313" s="23" t="str">
        <f t="shared" si="113"/>
        <v>SI</v>
      </c>
      <c r="V313" s="85" t="str">
        <f t="shared" si="112"/>
        <v>CUMPLIDO</v>
      </c>
      <c r="W313" s="85" t="str">
        <f t="shared" si="101"/>
        <v>CUMPLIDO</v>
      </c>
      <c r="X313" s="86" t="s">
        <v>506</v>
      </c>
      <c r="Y313" s="87" t="s">
        <v>403</v>
      </c>
      <c r="Z313" s="86">
        <f t="shared" si="102"/>
        <v>1</v>
      </c>
      <c r="AA313" s="86" t="str">
        <f t="shared" si="107"/>
        <v xml:space="preserve">
H22R15 - 1</v>
      </c>
      <c r="AB313" s="135">
        <f t="shared" si="104"/>
        <v>5</v>
      </c>
      <c r="AC313" s="135">
        <f t="shared" si="105"/>
        <v>5</v>
      </c>
      <c r="AD313" s="135" t="str">
        <f t="shared" si="106"/>
        <v xml:space="preserve">
H22R15.</v>
      </c>
      <c r="AE313" s="135" t="str">
        <f t="shared" si="103"/>
        <v xml:space="preserve">
H22R15</v>
      </c>
      <c r="AF313" s="15"/>
      <c r="AG313" s="15"/>
      <c r="AH313" s="15"/>
      <c r="AI313" s="15"/>
      <c r="AJ313" s="15"/>
      <c r="AK313" s="15"/>
      <c r="AL313" s="15"/>
      <c r="AM313" s="15"/>
      <c r="AN313" s="15"/>
      <c r="AO313" s="15"/>
    </row>
    <row r="314" spans="1:41" s="2" customFormat="1" ht="249.95" customHeight="1" x14ac:dyDescent="0.2">
      <c r="A314" s="49">
        <v>267</v>
      </c>
      <c r="B314" s="22">
        <v>313</v>
      </c>
      <c r="C314" s="18" t="s">
        <v>2545</v>
      </c>
      <c r="D314" s="18" t="s">
        <v>34</v>
      </c>
      <c r="E314" s="69" t="s">
        <v>1359</v>
      </c>
      <c r="F314" s="69" t="s">
        <v>2565</v>
      </c>
      <c r="G314" s="68" t="s">
        <v>1360</v>
      </c>
      <c r="H314" s="69" t="s">
        <v>1361</v>
      </c>
      <c r="I314" s="47" t="s">
        <v>1362</v>
      </c>
      <c r="J314" s="23">
        <v>3</v>
      </c>
      <c r="K314" s="39">
        <v>43040</v>
      </c>
      <c r="L314" s="39">
        <v>43403</v>
      </c>
      <c r="M314" s="46">
        <f t="shared" si="114"/>
        <v>51.857142857142854</v>
      </c>
      <c r="N314" s="22" t="s">
        <v>1244</v>
      </c>
      <c r="O314" s="78">
        <v>0</v>
      </c>
      <c r="P314" s="22"/>
      <c r="Q314" s="41">
        <f t="shared" si="108"/>
        <v>0</v>
      </c>
      <c r="R314" s="42">
        <f t="shared" si="109"/>
        <v>0</v>
      </c>
      <c r="S314" s="42">
        <f t="shared" si="110"/>
        <v>0</v>
      </c>
      <c r="T314" s="42">
        <f t="shared" si="111"/>
        <v>0</v>
      </c>
      <c r="U314" s="23" t="str">
        <f t="shared" si="113"/>
        <v>NO</v>
      </c>
      <c r="V314" s="85" t="str">
        <f t="shared" si="112"/>
        <v>PRÓXIMO A VENCER</v>
      </c>
      <c r="W314" s="85" t="str">
        <f t="shared" si="101"/>
        <v>PRÓXIMO A VENCER</v>
      </c>
      <c r="X314" s="86" t="s">
        <v>506</v>
      </c>
      <c r="Y314" s="87" t="s">
        <v>404</v>
      </c>
      <c r="Z314" s="86">
        <f t="shared" si="102"/>
        <v>1</v>
      </c>
      <c r="AA314" s="86" t="str">
        <f t="shared" si="107"/>
        <v>H23R15 - 1</v>
      </c>
      <c r="AB314" s="135">
        <f t="shared" si="104"/>
        <v>2</v>
      </c>
      <c r="AC314" s="135">
        <f t="shared" si="105"/>
        <v>2</v>
      </c>
      <c r="AD314" s="135" t="str">
        <f t="shared" si="106"/>
        <v>H23R15.</v>
      </c>
      <c r="AE314" s="135" t="str">
        <f t="shared" si="103"/>
        <v>H23R15</v>
      </c>
      <c r="AF314" s="15"/>
      <c r="AG314" s="15"/>
      <c r="AH314" s="15"/>
      <c r="AI314" s="15"/>
      <c r="AJ314" s="15"/>
      <c r="AK314" s="15"/>
      <c r="AL314" s="15"/>
      <c r="AM314" s="15"/>
      <c r="AN314" s="15"/>
      <c r="AO314" s="15"/>
    </row>
    <row r="315" spans="1:41" s="2" customFormat="1" ht="249.95" customHeight="1" x14ac:dyDescent="0.2">
      <c r="A315" s="49">
        <v>268</v>
      </c>
      <c r="B315" s="22">
        <v>314</v>
      </c>
      <c r="C315" s="18" t="s">
        <v>2553</v>
      </c>
      <c r="D315" s="18" t="s">
        <v>34</v>
      </c>
      <c r="E315" s="69" t="s">
        <v>1372</v>
      </c>
      <c r="F315" s="69" t="s">
        <v>1371</v>
      </c>
      <c r="G315" s="68" t="s">
        <v>1363</v>
      </c>
      <c r="H315" s="69" t="s">
        <v>1953</v>
      </c>
      <c r="I315" s="47" t="s">
        <v>1362</v>
      </c>
      <c r="J315" s="23">
        <v>3</v>
      </c>
      <c r="K315" s="39">
        <v>43040</v>
      </c>
      <c r="L315" s="39">
        <v>43403</v>
      </c>
      <c r="M315" s="46">
        <f t="shared" si="114"/>
        <v>51.857142857142854</v>
      </c>
      <c r="N315" s="22" t="s">
        <v>1244</v>
      </c>
      <c r="O315" s="78">
        <v>0</v>
      </c>
      <c r="P315" s="22"/>
      <c r="Q315" s="41">
        <f t="shared" si="108"/>
        <v>0</v>
      </c>
      <c r="R315" s="42">
        <f t="shared" si="109"/>
        <v>0</v>
      </c>
      <c r="S315" s="42">
        <f t="shared" si="110"/>
        <v>0</v>
      </c>
      <c r="T315" s="42">
        <f t="shared" si="111"/>
        <v>0</v>
      </c>
      <c r="U315" s="23" t="str">
        <f t="shared" si="113"/>
        <v>NO</v>
      </c>
      <c r="V315" s="85" t="str">
        <f t="shared" si="112"/>
        <v>PRÓXIMO A VENCER</v>
      </c>
      <c r="W315" s="85" t="str">
        <f t="shared" si="101"/>
        <v>PRÓXIMO A VENCER</v>
      </c>
      <c r="X315" s="86" t="s">
        <v>506</v>
      </c>
      <c r="Y315" s="87" t="s">
        <v>405</v>
      </c>
      <c r="Z315" s="86">
        <f t="shared" si="102"/>
        <v>1</v>
      </c>
      <c r="AA315" s="86" t="str">
        <f t="shared" si="107"/>
        <v>H24R15 - 1</v>
      </c>
      <c r="AB315" s="135">
        <f t="shared" si="104"/>
        <v>2</v>
      </c>
      <c r="AC315" s="135">
        <f t="shared" si="105"/>
        <v>2</v>
      </c>
      <c r="AD315" s="135" t="str">
        <f t="shared" si="106"/>
        <v>H24R15.</v>
      </c>
      <c r="AE315" s="135" t="str">
        <f t="shared" si="103"/>
        <v>H24R15</v>
      </c>
      <c r="AF315" s="15"/>
      <c r="AG315" s="15"/>
      <c r="AH315" s="15"/>
      <c r="AI315" s="15"/>
      <c r="AJ315" s="15"/>
      <c r="AK315" s="15"/>
      <c r="AL315" s="15"/>
      <c r="AM315" s="15"/>
      <c r="AN315" s="15"/>
      <c r="AO315" s="15"/>
    </row>
    <row r="316" spans="1:41" s="2" customFormat="1" ht="249.95" customHeight="1" x14ac:dyDescent="0.2">
      <c r="A316" s="49">
        <v>269</v>
      </c>
      <c r="B316" s="22">
        <v>315</v>
      </c>
      <c r="C316" s="18" t="s">
        <v>2582</v>
      </c>
      <c r="D316" s="18" t="s">
        <v>34</v>
      </c>
      <c r="E316" s="69" t="s">
        <v>1373</v>
      </c>
      <c r="F316" s="69" t="s">
        <v>1374</v>
      </c>
      <c r="G316" s="68" t="s">
        <v>1364</v>
      </c>
      <c r="H316" s="69" t="s">
        <v>1365</v>
      </c>
      <c r="I316" s="47" t="s">
        <v>9</v>
      </c>
      <c r="J316" s="23">
        <v>1</v>
      </c>
      <c r="K316" s="39">
        <v>43040</v>
      </c>
      <c r="L316" s="39">
        <v>43403</v>
      </c>
      <c r="M316" s="46">
        <f t="shared" si="114"/>
        <v>51.857142857142854</v>
      </c>
      <c r="N316" s="22" t="s">
        <v>1244</v>
      </c>
      <c r="O316" s="78">
        <v>0</v>
      </c>
      <c r="P316" s="22"/>
      <c r="Q316" s="41">
        <f t="shared" si="108"/>
        <v>0</v>
      </c>
      <c r="R316" s="42">
        <f t="shared" si="109"/>
        <v>0</v>
      </c>
      <c r="S316" s="42">
        <f t="shared" si="110"/>
        <v>0</v>
      </c>
      <c r="T316" s="42">
        <f t="shared" si="111"/>
        <v>0</v>
      </c>
      <c r="U316" s="23" t="str">
        <f t="shared" si="113"/>
        <v>NO</v>
      </c>
      <c r="V316" s="85" t="str">
        <f t="shared" si="112"/>
        <v>PRÓXIMO A VENCER</v>
      </c>
      <c r="W316" s="85" t="str">
        <f t="shared" si="101"/>
        <v>PRÓXIMO A VENCER</v>
      </c>
      <c r="X316" s="86" t="s">
        <v>506</v>
      </c>
      <c r="Y316" s="87" t="s">
        <v>406</v>
      </c>
      <c r="Z316" s="86">
        <f t="shared" si="102"/>
        <v>1</v>
      </c>
      <c r="AA316" s="86" t="str">
        <f t="shared" si="107"/>
        <v>H25R15 - 1</v>
      </c>
      <c r="AB316" s="135">
        <f t="shared" si="104"/>
        <v>2</v>
      </c>
      <c r="AC316" s="135">
        <f t="shared" si="105"/>
        <v>2</v>
      </c>
      <c r="AD316" s="135" t="str">
        <f t="shared" si="106"/>
        <v>H25R15.</v>
      </c>
      <c r="AE316" s="135" t="str">
        <f t="shared" si="103"/>
        <v>H25R15</v>
      </c>
      <c r="AF316" s="15"/>
      <c r="AG316" s="15"/>
      <c r="AH316" s="15"/>
      <c r="AI316" s="15"/>
      <c r="AJ316" s="15"/>
      <c r="AK316" s="15"/>
      <c r="AL316" s="15"/>
      <c r="AM316" s="15"/>
      <c r="AN316" s="15"/>
      <c r="AO316" s="15"/>
    </row>
    <row r="317" spans="1:41" s="2" customFormat="1" ht="249.95" customHeight="1" x14ac:dyDescent="0.2">
      <c r="A317" s="49">
        <v>270</v>
      </c>
      <c r="B317" s="22">
        <v>316</v>
      </c>
      <c r="C317" s="18" t="s">
        <v>2583</v>
      </c>
      <c r="D317" s="18" t="s">
        <v>34</v>
      </c>
      <c r="E317" s="69" t="s">
        <v>1375</v>
      </c>
      <c r="F317" s="69" t="s">
        <v>1376</v>
      </c>
      <c r="G317" s="68" t="s">
        <v>2701</v>
      </c>
      <c r="H317" s="69" t="s">
        <v>1954</v>
      </c>
      <c r="I317" s="47" t="s">
        <v>1366</v>
      </c>
      <c r="J317" s="23">
        <v>10</v>
      </c>
      <c r="K317" s="39">
        <v>43040</v>
      </c>
      <c r="L317" s="39">
        <v>43403</v>
      </c>
      <c r="M317" s="46">
        <f t="shared" si="114"/>
        <v>51.857142857142854</v>
      </c>
      <c r="N317" s="22" t="s">
        <v>1244</v>
      </c>
      <c r="O317" s="78">
        <v>0</v>
      </c>
      <c r="P317" s="22"/>
      <c r="Q317" s="41">
        <f t="shared" si="108"/>
        <v>0</v>
      </c>
      <c r="R317" s="42">
        <f t="shared" si="109"/>
        <v>0</v>
      </c>
      <c r="S317" s="42">
        <f t="shared" si="110"/>
        <v>0</v>
      </c>
      <c r="T317" s="42">
        <f t="shared" si="111"/>
        <v>0</v>
      </c>
      <c r="U317" s="23" t="str">
        <f t="shared" si="113"/>
        <v>NO</v>
      </c>
      <c r="V317" s="85" t="str">
        <f t="shared" si="112"/>
        <v>PRÓXIMO A VENCER</v>
      </c>
      <c r="W317" s="85" t="str">
        <f t="shared" si="101"/>
        <v>PRÓXIMO A VENCER</v>
      </c>
      <c r="X317" s="86" t="s">
        <v>506</v>
      </c>
      <c r="Y317" s="87" t="s">
        <v>407</v>
      </c>
      <c r="Z317" s="86">
        <f t="shared" si="102"/>
        <v>1</v>
      </c>
      <c r="AA317" s="86" t="str">
        <f t="shared" si="107"/>
        <v>H26R15 - 1</v>
      </c>
      <c r="AB317" s="135">
        <f t="shared" si="104"/>
        <v>2</v>
      </c>
      <c r="AC317" s="135">
        <f t="shared" si="105"/>
        <v>2</v>
      </c>
      <c r="AD317" s="135" t="str">
        <f t="shared" si="106"/>
        <v>H26R15.</v>
      </c>
      <c r="AE317" s="135" t="str">
        <f t="shared" si="103"/>
        <v>H26R15</v>
      </c>
      <c r="AF317" s="15"/>
      <c r="AG317" s="15"/>
      <c r="AH317" s="15"/>
      <c r="AI317" s="15"/>
      <c r="AJ317" s="15"/>
      <c r="AK317" s="15"/>
      <c r="AL317" s="15"/>
      <c r="AM317" s="15"/>
      <c r="AN317" s="15"/>
      <c r="AO317" s="15"/>
    </row>
    <row r="318" spans="1:41" s="2" customFormat="1" ht="249.95" customHeight="1" x14ac:dyDescent="0.2">
      <c r="A318" s="49">
        <v>271</v>
      </c>
      <c r="B318" s="22">
        <v>317</v>
      </c>
      <c r="C318" s="18" t="s">
        <v>2553</v>
      </c>
      <c r="D318" s="18" t="s">
        <v>34</v>
      </c>
      <c r="E318" s="69" t="s">
        <v>1377</v>
      </c>
      <c r="F318" s="69" t="s">
        <v>1378</v>
      </c>
      <c r="G318" s="68" t="s">
        <v>1367</v>
      </c>
      <c r="H318" s="69" t="s">
        <v>1368</v>
      </c>
      <c r="I318" s="47" t="s">
        <v>27</v>
      </c>
      <c r="J318" s="23">
        <v>2</v>
      </c>
      <c r="K318" s="39">
        <v>43040</v>
      </c>
      <c r="L318" s="39">
        <v>43403</v>
      </c>
      <c r="M318" s="46">
        <f t="shared" si="114"/>
        <v>51.857142857142854</v>
      </c>
      <c r="N318" s="22" t="s">
        <v>1244</v>
      </c>
      <c r="O318" s="78">
        <v>0</v>
      </c>
      <c r="P318" s="22"/>
      <c r="Q318" s="41">
        <f t="shared" si="108"/>
        <v>0</v>
      </c>
      <c r="R318" s="42">
        <f t="shared" si="109"/>
        <v>0</v>
      </c>
      <c r="S318" s="42">
        <f t="shared" si="110"/>
        <v>0</v>
      </c>
      <c r="T318" s="42">
        <f t="shared" si="111"/>
        <v>0</v>
      </c>
      <c r="U318" s="23" t="str">
        <f t="shared" si="113"/>
        <v>NO</v>
      </c>
      <c r="V318" s="85" t="str">
        <f t="shared" si="112"/>
        <v>PRÓXIMO A VENCER</v>
      </c>
      <c r="W318" s="85" t="str">
        <f t="shared" si="101"/>
        <v>PRÓXIMO A VENCER</v>
      </c>
      <c r="X318" s="86" t="s">
        <v>506</v>
      </c>
      <c r="Y318" s="87" t="s">
        <v>408</v>
      </c>
      <c r="Z318" s="86">
        <f t="shared" si="102"/>
        <v>1</v>
      </c>
      <c r="AA318" s="86" t="str">
        <f t="shared" si="107"/>
        <v>H27R15 - 1</v>
      </c>
      <c r="AB318" s="135">
        <f t="shared" si="104"/>
        <v>2</v>
      </c>
      <c r="AC318" s="135">
        <f t="shared" si="105"/>
        <v>2</v>
      </c>
      <c r="AD318" s="135" t="str">
        <f t="shared" si="106"/>
        <v>H27R15.</v>
      </c>
      <c r="AE318" s="135" t="str">
        <f t="shared" si="103"/>
        <v>H27R15</v>
      </c>
      <c r="AF318" s="15"/>
      <c r="AG318" s="15"/>
      <c r="AH318" s="15"/>
      <c r="AI318" s="15"/>
      <c r="AJ318" s="15"/>
      <c r="AK318" s="15"/>
      <c r="AL318" s="15"/>
      <c r="AM318" s="15"/>
      <c r="AN318" s="15"/>
      <c r="AO318" s="15"/>
    </row>
    <row r="319" spans="1:41" s="2" customFormat="1" ht="249.95" customHeight="1" x14ac:dyDescent="0.2">
      <c r="A319" s="49">
        <v>272</v>
      </c>
      <c r="B319" s="22">
        <v>318</v>
      </c>
      <c r="C319" s="18" t="s">
        <v>2546</v>
      </c>
      <c r="D319" s="18" t="s">
        <v>34</v>
      </c>
      <c r="E319" s="68" t="s">
        <v>1379</v>
      </c>
      <c r="F319" s="69" t="s">
        <v>1380</v>
      </c>
      <c r="G319" s="68" t="s">
        <v>1369</v>
      </c>
      <c r="H319" s="68" t="s">
        <v>1370</v>
      </c>
      <c r="I319" s="23" t="s">
        <v>9</v>
      </c>
      <c r="J319" s="23">
        <v>2</v>
      </c>
      <c r="K319" s="39">
        <v>43040</v>
      </c>
      <c r="L319" s="39">
        <v>43403</v>
      </c>
      <c r="M319" s="46">
        <f t="shared" si="114"/>
        <v>51.857142857142854</v>
      </c>
      <c r="N319" s="22" t="s">
        <v>1244</v>
      </c>
      <c r="O319" s="78">
        <v>0</v>
      </c>
      <c r="P319" s="22"/>
      <c r="Q319" s="41">
        <f t="shared" si="108"/>
        <v>0</v>
      </c>
      <c r="R319" s="42">
        <f t="shared" si="109"/>
        <v>0</v>
      </c>
      <c r="S319" s="42">
        <f t="shared" si="110"/>
        <v>0</v>
      </c>
      <c r="T319" s="42">
        <f t="shared" si="111"/>
        <v>0</v>
      </c>
      <c r="U319" s="23" t="str">
        <f t="shared" si="113"/>
        <v>NO</v>
      </c>
      <c r="V319" s="85" t="str">
        <f t="shared" si="112"/>
        <v>PRÓXIMO A VENCER</v>
      </c>
      <c r="W319" s="85" t="str">
        <f t="shared" si="101"/>
        <v>PRÓXIMO A VENCER</v>
      </c>
      <c r="X319" s="86" t="s">
        <v>506</v>
      </c>
      <c r="Y319" s="87" t="s">
        <v>409</v>
      </c>
      <c r="Z319" s="86">
        <f t="shared" si="102"/>
        <v>1</v>
      </c>
      <c r="AA319" s="86" t="str">
        <f t="shared" si="107"/>
        <v>H28R15 - 1</v>
      </c>
      <c r="AB319" s="135">
        <f t="shared" si="104"/>
        <v>2</v>
      </c>
      <c r="AC319" s="135">
        <f t="shared" si="105"/>
        <v>2</v>
      </c>
      <c r="AD319" s="135" t="str">
        <f t="shared" si="106"/>
        <v>H28R15.</v>
      </c>
      <c r="AE319" s="135" t="str">
        <f t="shared" si="103"/>
        <v>H28R15</v>
      </c>
      <c r="AF319" s="15"/>
      <c r="AG319" s="15"/>
      <c r="AH319" s="15"/>
      <c r="AI319" s="15"/>
      <c r="AJ319" s="15"/>
      <c r="AK319" s="15"/>
      <c r="AL319" s="15"/>
      <c r="AM319" s="15"/>
      <c r="AN319" s="15"/>
      <c r="AO319" s="15"/>
    </row>
    <row r="320" spans="1:41" s="2" customFormat="1" ht="249.95" customHeight="1" x14ac:dyDescent="0.2">
      <c r="A320" s="49">
        <v>273</v>
      </c>
      <c r="B320" s="22">
        <v>319</v>
      </c>
      <c r="C320" s="18" t="s">
        <v>2546</v>
      </c>
      <c r="D320" s="18" t="s">
        <v>24</v>
      </c>
      <c r="E320" s="69" t="s">
        <v>2487</v>
      </c>
      <c r="F320" s="69" t="s">
        <v>195</v>
      </c>
      <c r="G320" s="69" t="s">
        <v>1648</v>
      </c>
      <c r="H320" s="69" t="s">
        <v>1649</v>
      </c>
      <c r="I320" s="47" t="s">
        <v>1572</v>
      </c>
      <c r="J320" s="23">
        <v>1</v>
      </c>
      <c r="K320" s="39">
        <v>43040</v>
      </c>
      <c r="L320" s="39">
        <v>43189</v>
      </c>
      <c r="M320" s="46">
        <f t="shared" si="114"/>
        <v>21.285714285714285</v>
      </c>
      <c r="N320" s="22" t="s">
        <v>1488</v>
      </c>
      <c r="O320" s="78">
        <v>1</v>
      </c>
      <c r="P320" s="22"/>
      <c r="Q320" s="41">
        <f t="shared" si="108"/>
        <v>100</v>
      </c>
      <c r="R320" s="42">
        <f t="shared" si="109"/>
        <v>21.285714285714285</v>
      </c>
      <c r="S320" s="42">
        <f t="shared" si="110"/>
        <v>21.285714285714285</v>
      </c>
      <c r="T320" s="42">
        <f t="shared" si="111"/>
        <v>21.285714285714285</v>
      </c>
      <c r="U320" s="23" t="str">
        <f t="shared" si="113"/>
        <v>SI</v>
      </c>
      <c r="V320" s="85" t="str">
        <f t="shared" si="112"/>
        <v>CUMPLIDO</v>
      </c>
      <c r="W320" s="85" t="str">
        <f t="shared" si="101"/>
        <v>CUMPLIDO</v>
      </c>
      <c r="X320" s="86" t="s">
        <v>506</v>
      </c>
      <c r="Y320" s="87" t="s">
        <v>410</v>
      </c>
      <c r="Z320" s="86">
        <f t="shared" si="102"/>
        <v>1</v>
      </c>
      <c r="AA320" s="86" t="str">
        <f t="shared" si="107"/>
        <v>H29R15 - 1</v>
      </c>
      <c r="AB320" s="135">
        <f t="shared" si="104"/>
        <v>5</v>
      </c>
      <c r="AC320" s="135">
        <f t="shared" si="105"/>
        <v>5</v>
      </c>
      <c r="AD320" s="135" t="str">
        <f t="shared" si="106"/>
        <v>H29R15.</v>
      </c>
      <c r="AE320" s="135" t="str">
        <f t="shared" si="103"/>
        <v>H29R15</v>
      </c>
      <c r="AF320" s="15"/>
      <c r="AG320" s="15"/>
      <c r="AH320" s="15"/>
      <c r="AI320" s="15"/>
      <c r="AJ320" s="15"/>
      <c r="AK320" s="15"/>
      <c r="AL320" s="15"/>
      <c r="AM320" s="15"/>
      <c r="AN320" s="15"/>
      <c r="AO320" s="15"/>
    </row>
    <row r="321" spans="1:41" s="2" customFormat="1" ht="249.95" customHeight="1" x14ac:dyDescent="0.2">
      <c r="A321" s="49">
        <v>274</v>
      </c>
      <c r="B321" s="22">
        <v>320</v>
      </c>
      <c r="C321" s="18" t="s">
        <v>2545</v>
      </c>
      <c r="D321" s="18" t="s">
        <v>196</v>
      </c>
      <c r="E321" s="68" t="s">
        <v>1891</v>
      </c>
      <c r="F321" s="69" t="s">
        <v>197</v>
      </c>
      <c r="G321" s="43" t="s">
        <v>1892</v>
      </c>
      <c r="H321" s="43" t="s">
        <v>1646</v>
      </c>
      <c r="I321" s="47" t="s">
        <v>1647</v>
      </c>
      <c r="J321" s="22">
        <v>2</v>
      </c>
      <c r="K321" s="44">
        <v>43040</v>
      </c>
      <c r="L321" s="44">
        <v>43099</v>
      </c>
      <c r="M321" s="46">
        <f t="shared" si="114"/>
        <v>8.4285714285714288</v>
      </c>
      <c r="N321" s="22" t="s">
        <v>1488</v>
      </c>
      <c r="O321" s="78">
        <v>2</v>
      </c>
      <c r="P321" s="22"/>
      <c r="Q321" s="41">
        <f t="shared" si="108"/>
        <v>100</v>
      </c>
      <c r="R321" s="42">
        <f t="shared" si="109"/>
        <v>8.4285714285714288</v>
      </c>
      <c r="S321" s="42">
        <f t="shared" si="110"/>
        <v>8.4285714285714288</v>
      </c>
      <c r="T321" s="42">
        <f t="shared" si="111"/>
        <v>8.4285714285714288</v>
      </c>
      <c r="U321" s="23" t="str">
        <f t="shared" si="113"/>
        <v>SI</v>
      </c>
      <c r="V321" s="85" t="str">
        <f t="shared" si="112"/>
        <v>CUMPLIDO</v>
      </c>
      <c r="W321" s="85" t="str">
        <f t="shared" si="101"/>
        <v>CUMPLIDO</v>
      </c>
      <c r="X321" s="86" t="s">
        <v>506</v>
      </c>
      <c r="Y321" s="87" t="s">
        <v>411</v>
      </c>
      <c r="Z321" s="86">
        <f t="shared" si="102"/>
        <v>1</v>
      </c>
      <c r="AA321" s="86" t="str">
        <f t="shared" si="107"/>
        <v>H30R15 - 1</v>
      </c>
      <c r="AB321" s="135">
        <f t="shared" si="104"/>
        <v>5</v>
      </c>
      <c r="AC321" s="135">
        <f t="shared" si="105"/>
        <v>5</v>
      </c>
      <c r="AD321" s="135" t="str">
        <f t="shared" si="106"/>
        <v>H30R15.</v>
      </c>
      <c r="AE321" s="135" t="str">
        <f t="shared" si="103"/>
        <v>H30R15</v>
      </c>
      <c r="AF321" s="15"/>
      <c r="AG321" s="15"/>
      <c r="AH321" s="15"/>
      <c r="AI321" s="15"/>
      <c r="AJ321" s="15"/>
      <c r="AK321" s="15"/>
      <c r="AL321" s="15"/>
      <c r="AM321" s="15"/>
      <c r="AN321" s="15"/>
      <c r="AO321" s="15"/>
    </row>
    <row r="322" spans="1:41" s="15" customFormat="1" ht="249.95" customHeight="1" x14ac:dyDescent="0.2">
      <c r="A322" s="49"/>
      <c r="B322" s="22">
        <v>321</v>
      </c>
      <c r="C322" s="18" t="s">
        <v>2545</v>
      </c>
      <c r="D322" s="18" t="s">
        <v>196</v>
      </c>
      <c r="E322" s="53" t="s">
        <v>1896</v>
      </c>
      <c r="F322" s="43" t="s">
        <v>197</v>
      </c>
      <c r="G322" s="43" t="s">
        <v>1893</v>
      </c>
      <c r="H322" s="43" t="s">
        <v>1894</v>
      </c>
      <c r="I322" s="49" t="s">
        <v>1890</v>
      </c>
      <c r="J322" s="22">
        <v>1</v>
      </c>
      <c r="K322" s="44">
        <v>43040</v>
      </c>
      <c r="L322" s="44">
        <v>43099</v>
      </c>
      <c r="M322" s="40">
        <f t="shared" si="114"/>
        <v>8.4285714285714288</v>
      </c>
      <c r="N322" s="22" t="s">
        <v>1895</v>
      </c>
      <c r="O322" s="78">
        <v>1</v>
      </c>
      <c r="P322" s="22"/>
      <c r="Q322" s="41">
        <f t="shared" si="108"/>
        <v>100</v>
      </c>
      <c r="R322" s="42">
        <f t="shared" si="109"/>
        <v>8.4285714285714288</v>
      </c>
      <c r="S322" s="42">
        <f t="shared" si="110"/>
        <v>8.4285714285714288</v>
      </c>
      <c r="T322" s="42">
        <f t="shared" si="111"/>
        <v>8.4285714285714288</v>
      </c>
      <c r="U322" s="23" t="str">
        <f t="shared" si="113"/>
        <v>NO</v>
      </c>
      <c r="V322" s="85" t="str">
        <f t="shared" si="112"/>
        <v>CUMPLIDO</v>
      </c>
      <c r="W322" s="85" t="str">
        <f t="shared" si="101"/>
        <v/>
      </c>
      <c r="X322" s="88" t="s">
        <v>506</v>
      </c>
      <c r="Y322" s="89" t="s">
        <v>411</v>
      </c>
      <c r="Z322" s="86">
        <f t="shared" si="102"/>
        <v>2</v>
      </c>
      <c r="AA322" s="86" t="str">
        <f t="shared" si="107"/>
        <v>H30R15 - 2</v>
      </c>
      <c r="AB322" s="135">
        <f t="shared" si="104"/>
        <v>5</v>
      </c>
      <c r="AC322" s="135">
        <f t="shared" si="105"/>
        <v>5</v>
      </c>
      <c r="AD322" s="135" t="str">
        <f t="shared" si="106"/>
        <v>H30R15.</v>
      </c>
      <c r="AE322" s="135" t="str">
        <f t="shared" si="103"/>
        <v>H30R15</v>
      </c>
    </row>
    <row r="323" spans="1:41" s="2" customFormat="1" ht="249.95" customHeight="1" x14ac:dyDescent="0.2">
      <c r="A323" s="49">
        <v>275</v>
      </c>
      <c r="B323" s="22">
        <v>322</v>
      </c>
      <c r="C323" s="18" t="s">
        <v>2584</v>
      </c>
      <c r="D323" s="18" t="s">
        <v>147</v>
      </c>
      <c r="E323" s="68" t="s">
        <v>2488</v>
      </c>
      <c r="F323" s="69" t="s">
        <v>188</v>
      </c>
      <c r="G323" s="69" t="s">
        <v>1650</v>
      </c>
      <c r="H323" s="69" t="s">
        <v>1651</v>
      </c>
      <c r="I323" s="47" t="s">
        <v>1652</v>
      </c>
      <c r="J323" s="23">
        <v>3</v>
      </c>
      <c r="K323" s="39">
        <v>43040</v>
      </c>
      <c r="L323" s="39">
        <v>43342</v>
      </c>
      <c r="M323" s="46">
        <f t="shared" si="114"/>
        <v>43.142857142857146</v>
      </c>
      <c r="N323" s="22" t="s">
        <v>1488</v>
      </c>
      <c r="O323" s="78">
        <v>0</v>
      </c>
      <c r="P323" s="22"/>
      <c r="Q323" s="41">
        <f t="shared" si="108"/>
        <v>0</v>
      </c>
      <c r="R323" s="42">
        <f t="shared" si="109"/>
        <v>0</v>
      </c>
      <c r="S323" s="42">
        <f t="shared" si="110"/>
        <v>0</v>
      </c>
      <c r="T323" s="42">
        <f t="shared" si="111"/>
        <v>43.142857142857146</v>
      </c>
      <c r="U323" s="23" t="str">
        <f t="shared" si="113"/>
        <v>NO</v>
      </c>
      <c r="V323" s="85" t="str">
        <f t="shared" si="112"/>
        <v>VENCIDO</v>
      </c>
      <c r="W323" s="85" t="str">
        <f t="shared" si="101"/>
        <v>VENCIDO</v>
      </c>
      <c r="X323" s="86" t="s">
        <v>506</v>
      </c>
      <c r="Y323" s="87" t="s">
        <v>412</v>
      </c>
      <c r="Z323" s="86">
        <f t="shared" si="102"/>
        <v>1</v>
      </c>
      <c r="AA323" s="86" t="str">
        <f t="shared" si="107"/>
        <v>H31R15 - 1</v>
      </c>
      <c r="AB323" s="135">
        <f t="shared" si="104"/>
        <v>1</v>
      </c>
      <c r="AC323" s="135">
        <f t="shared" si="105"/>
        <v>1</v>
      </c>
      <c r="AD323" s="135" t="str">
        <f t="shared" si="106"/>
        <v>H31R15.</v>
      </c>
      <c r="AE323" s="135" t="str">
        <f t="shared" si="103"/>
        <v>H31R15</v>
      </c>
      <c r="AF323" s="15"/>
      <c r="AG323" s="15"/>
      <c r="AH323" s="15"/>
      <c r="AI323" s="15"/>
      <c r="AJ323" s="15"/>
      <c r="AK323" s="15"/>
      <c r="AL323" s="15"/>
      <c r="AM323" s="15"/>
      <c r="AN323" s="15"/>
      <c r="AO323" s="15"/>
    </row>
    <row r="324" spans="1:41" s="2" customFormat="1" ht="249.95" customHeight="1" x14ac:dyDescent="0.2">
      <c r="A324" s="49">
        <v>276</v>
      </c>
      <c r="B324" s="22">
        <v>323</v>
      </c>
      <c r="C324" s="18" t="s">
        <v>2585</v>
      </c>
      <c r="D324" s="18" t="s">
        <v>147</v>
      </c>
      <c r="E324" s="68" t="s">
        <v>2489</v>
      </c>
      <c r="F324" s="69" t="s">
        <v>198</v>
      </c>
      <c r="G324" s="69" t="s">
        <v>1579</v>
      </c>
      <c r="H324" s="69" t="s">
        <v>1580</v>
      </c>
      <c r="I324" s="47" t="s">
        <v>1581</v>
      </c>
      <c r="J324" s="23">
        <v>3</v>
      </c>
      <c r="K324" s="39">
        <v>43040</v>
      </c>
      <c r="L324" s="39">
        <v>43342</v>
      </c>
      <c r="M324" s="46">
        <f t="shared" si="114"/>
        <v>43.142857142857146</v>
      </c>
      <c r="N324" s="22" t="s">
        <v>1488</v>
      </c>
      <c r="O324" s="78">
        <v>0</v>
      </c>
      <c r="P324" s="22"/>
      <c r="Q324" s="41">
        <f t="shared" si="108"/>
        <v>0</v>
      </c>
      <c r="R324" s="42">
        <f t="shared" si="109"/>
        <v>0</v>
      </c>
      <c r="S324" s="42">
        <f t="shared" si="110"/>
        <v>0</v>
      </c>
      <c r="T324" s="42">
        <f t="shared" si="111"/>
        <v>43.142857142857146</v>
      </c>
      <c r="U324" s="23" t="str">
        <f t="shared" si="113"/>
        <v>NO</v>
      </c>
      <c r="V324" s="85" t="str">
        <f t="shared" si="112"/>
        <v>VENCIDO</v>
      </c>
      <c r="W324" s="85" t="str">
        <f t="shared" si="101"/>
        <v>VENCIDO</v>
      </c>
      <c r="X324" s="86" t="s">
        <v>506</v>
      </c>
      <c r="Y324" s="87" t="s">
        <v>413</v>
      </c>
      <c r="Z324" s="86">
        <f t="shared" si="102"/>
        <v>1</v>
      </c>
      <c r="AA324" s="86" t="str">
        <f t="shared" si="107"/>
        <v>H32R15 - 1</v>
      </c>
      <c r="AB324" s="135">
        <f t="shared" si="104"/>
        <v>1</v>
      </c>
      <c r="AC324" s="135">
        <f t="shared" si="105"/>
        <v>1</v>
      </c>
      <c r="AD324" s="135" t="str">
        <f t="shared" si="106"/>
        <v>H32R15.</v>
      </c>
      <c r="AE324" s="135" t="str">
        <f t="shared" si="103"/>
        <v>H32R15</v>
      </c>
      <c r="AF324" s="15"/>
      <c r="AG324" s="15"/>
      <c r="AH324" s="15" t="s">
        <v>567</v>
      </c>
      <c r="AI324" s="15"/>
      <c r="AJ324" s="15"/>
      <c r="AK324" s="15"/>
      <c r="AL324" s="15"/>
      <c r="AM324" s="15"/>
      <c r="AN324" s="15"/>
      <c r="AO324" s="15"/>
    </row>
    <row r="325" spans="1:41" s="2" customFormat="1" ht="198" customHeight="1" x14ac:dyDescent="0.2">
      <c r="A325" s="49">
        <v>277</v>
      </c>
      <c r="B325" s="22">
        <v>324</v>
      </c>
      <c r="C325" s="18" t="s">
        <v>2546</v>
      </c>
      <c r="D325" s="18" t="s">
        <v>29</v>
      </c>
      <c r="E325" s="68" t="s">
        <v>1767</v>
      </c>
      <c r="F325" s="69" t="s">
        <v>1655</v>
      </c>
      <c r="G325" s="69" t="s">
        <v>2017</v>
      </c>
      <c r="H325" s="69" t="s">
        <v>1653</v>
      </c>
      <c r="I325" s="47" t="s">
        <v>1771</v>
      </c>
      <c r="J325" s="23">
        <v>2</v>
      </c>
      <c r="K325" s="39">
        <v>43040</v>
      </c>
      <c r="L325" s="39">
        <v>43099</v>
      </c>
      <c r="M325" s="46">
        <f t="shared" si="114"/>
        <v>8.4285714285714288</v>
      </c>
      <c r="N325" s="22" t="s">
        <v>1488</v>
      </c>
      <c r="O325" s="78">
        <v>2</v>
      </c>
      <c r="P325" s="22"/>
      <c r="Q325" s="41">
        <f t="shared" si="108"/>
        <v>100</v>
      </c>
      <c r="R325" s="42">
        <f t="shared" si="109"/>
        <v>8.4285714285714288</v>
      </c>
      <c r="S325" s="42">
        <f t="shared" si="110"/>
        <v>8.4285714285714288</v>
      </c>
      <c r="T325" s="42">
        <f t="shared" si="111"/>
        <v>8.4285714285714288</v>
      </c>
      <c r="U325" s="23" t="str">
        <f t="shared" si="113"/>
        <v>SI</v>
      </c>
      <c r="V325" s="85" t="str">
        <f t="shared" si="112"/>
        <v>CUMPLIDO</v>
      </c>
      <c r="W325" s="85" t="str">
        <f t="shared" si="101"/>
        <v>CUMPLIDO</v>
      </c>
      <c r="X325" s="86" t="s">
        <v>506</v>
      </c>
      <c r="Y325" s="87" t="s">
        <v>414</v>
      </c>
      <c r="Z325" s="86">
        <f t="shared" si="102"/>
        <v>1</v>
      </c>
      <c r="AA325" s="86" t="str">
        <f t="shared" si="107"/>
        <v>H33R15 - 1</v>
      </c>
      <c r="AB325" s="135">
        <f t="shared" si="104"/>
        <v>5</v>
      </c>
      <c r="AC325" s="135">
        <f t="shared" si="105"/>
        <v>5</v>
      </c>
      <c r="AD325" s="135" t="str">
        <f t="shared" si="106"/>
        <v>H33R15.</v>
      </c>
      <c r="AE325" s="135" t="str">
        <f t="shared" si="103"/>
        <v>H33R15</v>
      </c>
      <c r="AF325" s="15"/>
      <c r="AG325" s="15"/>
      <c r="AH325" s="15"/>
      <c r="AI325" s="15"/>
      <c r="AJ325" s="15"/>
      <c r="AK325" s="15"/>
      <c r="AL325" s="15"/>
      <c r="AM325" s="15"/>
      <c r="AN325" s="15"/>
      <c r="AO325" s="15"/>
    </row>
    <row r="326" spans="1:41" s="2" customFormat="1" ht="195" customHeight="1" x14ac:dyDescent="0.2">
      <c r="A326" s="49"/>
      <c r="B326" s="22">
        <v>325</v>
      </c>
      <c r="C326" s="18" t="s">
        <v>2546</v>
      </c>
      <c r="D326" s="18" t="s">
        <v>29</v>
      </c>
      <c r="E326" s="68" t="s">
        <v>1768</v>
      </c>
      <c r="F326" s="69" t="s">
        <v>1655</v>
      </c>
      <c r="G326" s="69" t="s">
        <v>1770</v>
      </c>
      <c r="H326" s="69" t="s">
        <v>1769</v>
      </c>
      <c r="I326" s="47" t="s">
        <v>1772</v>
      </c>
      <c r="J326" s="23">
        <v>1</v>
      </c>
      <c r="K326" s="39">
        <v>43040</v>
      </c>
      <c r="L326" s="39">
        <v>43099</v>
      </c>
      <c r="M326" s="46">
        <f t="shared" si="114"/>
        <v>8.4285714285714288</v>
      </c>
      <c r="N326" s="22" t="s">
        <v>1721</v>
      </c>
      <c r="O326" s="78">
        <v>1</v>
      </c>
      <c r="P326" s="22"/>
      <c r="Q326" s="41">
        <f t="shared" si="108"/>
        <v>100</v>
      </c>
      <c r="R326" s="42">
        <f t="shared" si="109"/>
        <v>8.4285714285714288</v>
      </c>
      <c r="S326" s="42">
        <f t="shared" si="110"/>
        <v>8.4285714285714288</v>
      </c>
      <c r="T326" s="42">
        <f t="shared" si="111"/>
        <v>8.4285714285714288</v>
      </c>
      <c r="U326" s="23" t="str">
        <f t="shared" si="113"/>
        <v>NO</v>
      </c>
      <c r="V326" s="85" t="str">
        <f t="shared" si="112"/>
        <v>CUMPLIDO</v>
      </c>
      <c r="W326" s="85" t="str">
        <f t="shared" si="101"/>
        <v/>
      </c>
      <c r="X326" s="86" t="s">
        <v>506</v>
      </c>
      <c r="Y326" s="87" t="s">
        <v>414</v>
      </c>
      <c r="Z326" s="86">
        <f t="shared" si="102"/>
        <v>2</v>
      </c>
      <c r="AA326" s="86" t="str">
        <f t="shared" si="107"/>
        <v>H33R15 - 2</v>
      </c>
      <c r="AB326" s="135">
        <f t="shared" si="104"/>
        <v>5</v>
      </c>
      <c r="AC326" s="135">
        <f t="shared" si="105"/>
        <v>5</v>
      </c>
      <c r="AD326" s="135" t="str">
        <f t="shared" si="106"/>
        <v>H33R15.</v>
      </c>
      <c r="AE326" s="135" t="str">
        <f t="shared" si="103"/>
        <v>H33R15</v>
      </c>
      <c r="AF326" s="15"/>
      <c r="AG326" s="15"/>
      <c r="AH326" s="15"/>
      <c r="AI326" s="15"/>
      <c r="AJ326" s="15"/>
      <c r="AK326" s="15"/>
      <c r="AL326" s="15"/>
      <c r="AM326" s="15"/>
      <c r="AN326" s="15"/>
      <c r="AO326" s="15"/>
    </row>
    <row r="327" spans="1:41" s="2" customFormat="1" ht="249.95" customHeight="1" x14ac:dyDescent="0.2">
      <c r="A327" s="49">
        <v>278</v>
      </c>
      <c r="B327" s="22">
        <v>326</v>
      </c>
      <c r="C327" s="18" t="s">
        <v>2547</v>
      </c>
      <c r="D327" s="18" t="s">
        <v>29</v>
      </c>
      <c r="E327" s="68" t="s">
        <v>199</v>
      </c>
      <c r="F327" s="69" t="s">
        <v>200</v>
      </c>
      <c r="G327" s="69" t="s">
        <v>1654</v>
      </c>
      <c r="H327" s="69" t="s">
        <v>2018</v>
      </c>
      <c r="I327" s="47" t="s">
        <v>10</v>
      </c>
      <c r="J327" s="23">
        <v>1</v>
      </c>
      <c r="K327" s="39">
        <v>43040</v>
      </c>
      <c r="L327" s="39">
        <v>43099</v>
      </c>
      <c r="M327" s="46">
        <f t="shared" si="114"/>
        <v>8.4285714285714288</v>
      </c>
      <c r="N327" s="22" t="s">
        <v>1488</v>
      </c>
      <c r="O327" s="78">
        <v>1</v>
      </c>
      <c r="P327" s="22"/>
      <c r="Q327" s="41">
        <f t="shared" si="108"/>
        <v>100</v>
      </c>
      <c r="R327" s="42">
        <f t="shared" si="109"/>
        <v>8.4285714285714288</v>
      </c>
      <c r="S327" s="42">
        <f t="shared" si="110"/>
        <v>8.4285714285714288</v>
      </c>
      <c r="T327" s="42">
        <f t="shared" si="111"/>
        <v>8.4285714285714288</v>
      </c>
      <c r="U327" s="23" t="str">
        <f t="shared" si="113"/>
        <v>SI</v>
      </c>
      <c r="V327" s="85" t="str">
        <f t="shared" si="112"/>
        <v>CUMPLIDO</v>
      </c>
      <c r="W327" s="85" t="str">
        <f t="shared" si="101"/>
        <v>CUMPLIDO</v>
      </c>
      <c r="X327" s="86" t="s">
        <v>506</v>
      </c>
      <c r="Y327" s="87" t="s">
        <v>415</v>
      </c>
      <c r="Z327" s="86">
        <f t="shared" si="102"/>
        <v>1</v>
      </c>
      <c r="AA327" s="86" t="str">
        <f t="shared" si="107"/>
        <v>H34R15 - 1</v>
      </c>
      <c r="AB327" s="135">
        <f t="shared" si="104"/>
        <v>5</v>
      </c>
      <c r="AC327" s="135">
        <f t="shared" si="105"/>
        <v>5</v>
      </c>
      <c r="AD327" s="135" t="str">
        <f t="shared" si="106"/>
        <v>H34R15.</v>
      </c>
      <c r="AE327" s="135" t="str">
        <f t="shared" si="103"/>
        <v>H34R15</v>
      </c>
      <c r="AF327" s="15"/>
      <c r="AG327" s="15"/>
      <c r="AH327" s="15"/>
      <c r="AI327" s="15"/>
      <c r="AJ327" s="15"/>
      <c r="AK327" s="15"/>
      <c r="AL327" s="15"/>
      <c r="AM327" s="15"/>
      <c r="AN327" s="15"/>
      <c r="AO327" s="15"/>
    </row>
    <row r="328" spans="1:41" s="2" customFormat="1" ht="249.95" customHeight="1" x14ac:dyDescent="0.2">
      <c r="A328" s="49">
        <v>279</v>
      </c>
      <c r="B328" s="22">
        <v>327</v>
      </c>
      <c r="C328" s="18" t="s">
        <v>2546</v>
      </c>
      <c r="D328" s="18" t="s">
        <v>29</v>
      </c>
      <c r="E328" s="68" t="s">
        <v>1897</v>
      </c>
      <c r="F328" s="69" t="s">
        <v>201</v>
      </c>
      <c r="G328" s="69" t="s">
        <v>1773</v>
      </c>
      <c r="H328" s="69" t="s">
        <v>1774</v>
      </c>
      <c r="I328" s="47" t="s">
        <v>9</v>
      </c>
      <c r="J328" s="23">
        <v>1</v>
      </c>
      <c r="K328" s="39">
        <v>43040</v>
      </c>
      <c r="L328" s="39">
        <v>43099</v>
      </c>
      <c r="M328" s="46">
        <f t="shared" si="114"/>
        <v>8.4285714285714288</v>
      </c>
      <c r="N328" s="22" t="s">
        <v>1721</v>
      </c>
      <c r="O328" s="78">
        <v>1</v>
      </c>
      <c r="P328" s="22"/>
      <c r="Q328" s="41">
        <f t="shared" si="108"/>
        <v>100</v>
      </c>
      <c r="R328" s="42">
        <f t="shared" si="109"/>
        <v>8.4285714285714288</v>
      </c>
      <c r="S328" s="42">
        <f t="shared" si="110"/>
        <v>8.4285714285714288</v>
      </c>
      <c r="T328" s="42">
        <f t="shared" si="111"/>
        <v>8.4285714285714288</v>
      </c>
      <c r="U328" s="23" t="str">
        <f t="shared" si="113"/>
        <v>SI</v>
      </c>
      <c r="V328" s="85" t="str">
        <f t="shared" si="112"/>
        <v>CUMPLIDO</v>
      </c>
      <c r="W328" s="85" t="str">
        <f t="shared" si="101"/>
        <v>CUMPLIDO</v>
      </c>
      <c r="X328" s="86" t="s">
        <v>506</v>
      </c>
      <c r="Y328" s="87" t="s">
        <v>416</v>
      </c>
      <c r="Z328" s="86">
        <f t="shared" si="102"/>
        <v>1</v>
      </c>
      <c r="AA328" s="86" t="str">
        <f t="shared" si="107"/>
        <v>H35R15 - 1</v>
      </c>
      <c r="AB328" s="135">
        <f t="shared" si="104"/>
        <v>5</v>
      </c>
      <c r="AC328" s="135">
        <f t="shared" si="105"/>
        <v>5</v>
      </c>
      <c r="AD328" s="135" t="str">
        <f t="shared" si="106"/>
        <v>H35R15.</v>
      </c>
      <c r="AE328" s="135" t="str">
        <f t="shared" si="103"/>
        <v>H35R15</v>
      </c>
      <c r="AF328" s="15"/>
      <c r="AG328" s="15"/>
      <c r="AH328" s="15"/>
      <c r="AI328" s="15"/>
      <c r="AJ328" s="15"/>
      <c r="AK328" s="15"/>
      <c r="AL328" s="15"/>
      <c r="AM328" s="15"/>
      <c r="AN328" s="15"/>
      <c r="AO328" s="15"/>
    </row>
    <row r="329" spans="1:41" s="2" customFormat="1" ht="249.95" customHeight="1" x14ac:dyDescent="0.2">
      <c r="A329" s="49">
        <v>280</v>
      </c>
      <c r="B329" s="22">
        <v>328</v>
      </c>
      <c r="C329" s="18" t="s">
        <v>2586</v>
      </c>
      <c r="D329" s="18" t="s">
        <v>147</v>
      </c>
      <c r="E329" s="68" t="s">
        <v>2490</v>
      </c>
      <c r="F329" s="69" t="s">
        <v>202</v>
      </c>
      <c r="G329" s="69" t="s">
        <v>1775</v>
      </c>
      <c r="H329" s="69" t="s">
        <v>1776</v>
      </c>
      <c r="I329" s="47" t="s">
        <v>1780</v>
      </c>
      <c r="J329" s="23">
        <v>1</v>
      </c>
      <c r="K329" s="39">
        <v>43040</v>
      </c>
      <c r="L329" s="39">
        <v>43099</v>
      </c>
      <c r="M329" s="46">
        <f t="shared" si="114"/>
        <v>8.4285714285714288</v>
      </c>
      <c r="N329" s="22" t="s">
        <v>1721</v>
      </c>
      <c r="O329" s="78">
        <v>1</v>
      </c>
      <c r="P329" s="22"/>
      <c r="Q329" s="41">
        <f t="shared" si="108"/>
        <v>100</v>
      </c>
      <c r="R329" s="42">
        <f t="shared" si="109"/>
        <v>8.4285714285714288</v>
      </c>
      <c r="S329" s="42">
        <f t="shared" si="110"/>
        <v>8.4285714285714288</v>
      </c>
      <c r="T329" s="42">
        <f t="shared" si="111"/>
        <v>8.4285714285714288</v>
      </c>
      <c r="U329" s="23" t="str">
        <f t="shared" si="113"/>
        <v>SI</v>
      </c>
      <c r="V329" s="85" t="str">
        <f t="shared" si="112"/>
        <v>CUMPLIDO</v>
      </c>
      <c r="W329" s="85" t="str">
        <f t="shared" si="101"/>
        <v>CUMPLIDO</v>
      </c>
      <c r="X329" s="86" t="s">
        <v>506</v>
      </c>
      <c r="Y329" s="87" t="s">
        <v>417</v>
      </c>
      <c r="Z329" s="86">
        <f t="shared" si="102"/>
        <v>1</v>
      </c>
      <c r="AA329" s="86" t="str">
        <f t="shared" si="107"/>
        <v>H36R15 - 1</v>
      </c>
      <c r="AB329" s="135">
        <f t="shared" si="104"/>
        <v>5</v>
      </c>
      <c r="AC329" s="135">
        <f t="shared" si="105"/>
        <v>5</v>
      </c>
      <c r="AD329" s="135" t="str">
        <f t="shared" si="106"/>
        <v>H36R15.</v>
      </c>
      <c r="AE329" s="135" t="str">
        <f t="shared" si="103"/>
        <v>H36R15</v>
      </c>
      <c r="AF329" s="15"/>
      <c r="AG329" s="15"/>
      <c r="AH329" s="15"/>
      <c r="AI329" s="15"/>
      <c r="AJ329" s="15"/>
      <c r="AK329" s="15"/>
      <c r="AL329" s="15"/>
      <c r="AM329" s="15"/>
      <c r="AN329" s="15"/>
      <c r="AO329" s="15"/>
    </row>
    <row r="330" spans="1:41" s="2" customFormat="1" ht="249.95" customHeight="1" x14ac:dyDescent="0.2">
      <c r="A330" s="49">
        <v>281</v>
      </c>
      <c r="B330" s="22">
        <v>329</v>
      </c>
      <c r="C330" s="18" t="s">
        <v>2546</v>
      </c>
      <c r="D330" s="18" t="s">
        <v>39</v>
      </c>
      <c r="E330" s="68" t="s">
        <v>2491</v>
      </c>
      <c r="F330" s="69" t="s">
        <v>203</v>
      </c>
      <c r="G330" s="69" t="s">
        <v>1777</v>
      </c>
      <c r="H330" s="69" t="s">
        <v>1778</v>
      </c>
      <c r="I330" s="47" t="s">
        <v>1779</v>
      </c>
      <c r="J330" s="23">
        <v>2</v>
      </c>
      <c r="K330" s="39">
        <v>43040</v>
      </c>
      <c r="L330" s="39">
        <v>43099</v>
      </c>
      <c r="M330" s="46">
        <f t="shared" si="114"/>
        <v>8.4285714285714288</v>
      </c>
      <c r="N330" s="22" t="s">
        <v>1721</v>
      </c>
      <c r="O330" s="78">
        <v>2</v>
      </c>
      <c r="P330" s="22"/>
      <c r="Q330" s="41">
        <f t="shared" si="108"/>
        <v>100</v>
      </c>
      <c r="R330" s="42">
        <f t="shared" si="109"/>
        <v>8.4285714285714288</v>
      </c>
      <c r="S330" s="42">
        <f t="shared" si="110"/>
        <v>8.4285714285714288</v>
      </c>
      <c r="T330" s="42">
        <f t="shared" si="111"/>
        <v>8.4285714285714288</v>
      </c>
      <c r="U330" s="23" t="str">
        <f t="shared" si="113"/>
        <v>SI</v>
      </c>
      <c r="V330" s="85" t="str">
        <f t="shared" si="112"/>
        <v>CUMPLIDO</v>
      </c>
      <c r="W330" s="85" t="str">
        <f t="shared" si="101"/>
        <v>CUMPLIDO</v>
      </c>
      <c r="X330" s="86" t="s">
        <v>506</v>
      </c>
      <c r="Y330" s="87" t="s">
        <v>418</v>
      </c>
      <c r="Z330" s="86">
        <f t="shared" si="102"/>
        <v>1</v>
      </c>
      <c r="AA330" s="86" t="str">
        <f t="shared" si="107"/>
        <v>H37R15 - 1</v>
      </c>
      <c r="AB330" s="135">
        <f t="shared" si="104"/>
        <v>5</v>
      </c>
      <c r="AC330" s="135">
        <f t="shared" si="105"/>
        <v>5</v>
      </c>
      <c r="AD330" s="135" t="str">
        <f t="shared" si="106"/>
        <v>H37R15.</v>
      </c>
      <c r="AE330" s="135" t="str">
        <f t="shared" si="103"/>
        <v>H37R15</v>
      </c>
      <c r="AF330" s="15"/>
      <c r="AG330" s="15"/>
      <c r="AH330" s="15"/>
      <c r="AI330" s="15"/>
      <c r="AJ330" s="15"/>
      <c r="AK330" s="15"/>
      <c r="AL330" s="15"/>
      <c r="AM330" s="15"/>
      <c r="AN330" s="15"/>
      <c r="AO330" s="15"/>
    </row>
    <row r="331" spans="1:41" s="2" customFormat="1" ht="249.95" customHeight="1" x14ac:dyDescent="0.2">
      <c r="A331" s="49">
        <v>282</v>
      </c>
      <c r="B331" s="22">
        <v>330</v>
      </c>
      <c r="C331" s="18" t="s">
        <v>2545</v>
      </c>
      <c r="D331" s="18" t="s">
        <v>147</v>
      </c>
      <c r="E331" s="68" t="s">
        <v>2492</v>
      </c>
      <c r="F331" s="69" t="s">
        <v>1956</v>
      </c>
      <c r="G331" s="69" t="s">
        <v>1634</v>
      </c>
      <c r="H331" s="69" t="s">
        <v>1635</v>
      </c>
      <c r="I331" s="47" t="s">
        <v>8</v>
      </c>
      <c r="J331" s="23">
        <v>1</v>
      </c>
      <c r="K331" s="39">
        <v>43040</v>
      </c>
      <c r="L331" s="39">
        <v>43099</v>
      </c>
      <c r="M331" s="46">
        <f t="shared" si="114"/>
        <v>8.4285714285714288</v>
      </c>
      <c r="N331" s="22" t="s">
        <v>1488</v>
      </c>
      <c r="O331" s="78">
        <v>1</v>
      </c>
      <c r="P331" s="22"/>
      <c r="Q331" s="41">
        <f t="shared" si="108"/>
        <v>100</v>
      </c>
      <c r="R331" s="42">
        <f t="shared" si="109"/>
        <v>8.4285714285714288</v>
      </c>
      <c r="S331" s="42">
        <f t="shared" si="110"/>
        <v>8.4285714285714288</v>
      </c>
      <c r="T331" s="42">
        <f t="shared" si="111"/>
        <v>8.4285714285714288</v>
      </c>
      <c r="U331" s="23" t="str">
        <f t="shared" si="113"/>
        <v>SI</v>
      </c>
      <c r="V331" s="85" t="str">
        <f t="shared" si="112"/>
        <v>CUMPLIDO</v>
      </c>
      <c r="W331" s="85" t="str">
        <f t="shared" si="101"/>
        <v>CUMPLIDO</v>
      </c>
      <c r="X331" s="86" t="s">
        <v>506</v>
      </c>
      <c r="Y331" s="87" t="s">
        <v>419</v>
      </c>
      <c r="Z331" s="86">
        <f t="shared" si="102"/>
        <v>1</v>
      </c>
      <c r="AA331" s="86" t="str">
        <f t="shared" si="107"/>
        <v>H38R15 - 1</v>
      </c>
      <c r="AB331" s="135">
        <f t="shared" si="104"/>
        <v>5</v>
      </c>
      <c r="AC331" s="135">
        <f t="shared" si="105"/>
        <v>5</v>
      </c>
      <c r="AD331" s="135" t="str">
        <f t="shared" si="106"/>
        <v>H38R15.</v>
      </c>
      <c r="AE331" s="135" t="str">
        <f t="shared" si="103"/>
        <v>H38R15</v>
      </c>
      <c r="AF331" s="15"/>
      <c r="AG331" s="15"/>
      <c r="AH331" s="15" t="s">
        <v>567</v>
      </c>
      <c r="AI331" s="15"/>
      <c r="AJ331" s="15"/>
      <c r="AK331" s="15"/>
      <c r="AL331" s="15"/>
      <c r="AM331" s="15"/>
      <c r="AN331" s="15"/>
      <c r="AO331" s="15"/>
    </row>
    <row r="332" spans="1:41" s="2" customFormat="1" ht="249.95" customHeight="1" x14ac:dyDescent="0.2">
      <c r="A332" s="49">
        <v>283</v>
      </c>
      <c r="B332" s="22">
        <v>331</v>
      </c>
      <c r="C332" s="18" t="s">
        <v>2545</v>
      </c>
      <c r="D332" s="18" t="s">
        <v>39</v>
      </c>
      <c r="E332" s="68" t="s">
        <v>1955</v>
      </c>
      <c r="F332" s="69" t="s">
        <v>1957</v>
      </c>
      <c r="G332" s="69" t="s">
        <v>2019</v>
      </c>
      <c r="H332" s="69" t="s">
        <v>2020</v>
      </c>
      <c r="I332" s="47" t="s">
        <v>8</v>
      </c>
      <c r="J332" s="23">
        <v>1</v>
      </c>
      <c r="K332" s="39">
        <v>43040</v>
      </c>
      <c r="L332" s="39">
        <v>43099</v>
      </c>
      <c r="M332" s="46">
        <f t="shared" si="114"/>
        <v>8.4285714285714288</v>
      </c>
      <c r="N332" s="22" t="s">
        <v>1488</v>
      </c>
      <c r="O332" s="78">
        <v>0</v>
      </c>
      <c r="P332" s="22"/>
      <c r="Q332" s="41">
        <f t="shared" si="108"/>
        <v>0</v>
      </c>
      <c r="R332" s="42">
        <f t="shared" si="109"/>
        <v>0</v>
      </c>
      <c r="S332" s="42">
        <f t="shared" si="110"/>
        <v>0</v>
      </c>
      <c r="T332" s="42">
        <f t="shared" si="111"/>
        <v>8.4285714285714288</v>
      </c>
      <c r="U332" s="23" t="str">
        <f t="shared" si="113"/>
        <v>NO</v>
      </c>
      <c r="V332" s="85" t="str">
        <f t="shared" si="112"/>
        <v>VENCIDO</v>
      </c>
      <c r="W332" s="85" t="str">
        <f t="shared" si="101"/>
        <v>VENCIDO</v>
      </c>
      <c r="X332" s="86" t="s">
        <v>506</v>
      </c>
      <c r="Y332" s="87" t="s">
        <v>420</v>
      </c>
      <c r="Z332" s="86">
        <f t="shared" si="102"/>
        <v>1</v>
      </c>
      <c r="AA332" s="86" t="str">
        <f t="shared" si="107"/>
        <v>H39R15 - 1</v>
      </c>
      <c r="AB332" s="135">
        <f t="shared" si="104"/>
        <v>1</v>
      </c>
      <c r="AC332" s="135">
        <f t="shared" si="105"/>
        <v>1</v>
      </c>
      <c r="AD332" s="135" t="str">
        <f t="shared" si="106"/>
        <v>H39R15.</v>
      </c>
      <c r="AE332" s="135" t="str">
        <f t="shared" si="103"/>
        <v>H39R15</v>
      </c>
      <c r="AF332" s="15"/>
      <c r="AG332" s="15"/>
      <c r="AH332" s="15"/>
      <c r="AI332" s="15"/>
      <c r="AJ332" s="15"/>
      <c r="AK332" s="15"/>
      <c r="AL332" s="15"/>
      <c r="AM332" s="15"/>
      <c r="AN332" s="15"/>
      <c r="AO332" s="15"/>
    </row>
    <row r="333" spans="1:41" s="2" customFormat="1" ht="249.95" customHeight="1" x14ac:dyDescent="0.2">
      <c r="A333" s="49">
        <v>284</v>
      </c>
      <c r="B333" s="22">
        <v>332</v>
      </c>
      <c r="C333" s="18" t="s">
        <v>2545</v>
      </c>
      <c r="D333" s="18" t="s">
        <v>147</v>
      </c>
      <c r="E333" s="68" t="s">
        <v>2493</v>
      </c>
      <c r="F333" s="69" t="s">
        <v>204</v>
      </c>
      <c r="G333" s="69" t="s">
        <v>1781</v>
      </c>
      <c r="H333" s="69" t="s">
        <v>1782</v>
      </c>
      <c r="I333" s="47" t="s">
        <v>8</v>
      </c>
      <c r="J333" s="23">
        <v>1</v>
      </c>
      <c r="K333" s="39">
        <v>43040</v>
      </c>
      <c r="L333" s="39">
        <v>43099</v>
      </c>
      <c r="M333" s="46">
        <f t="shared" si="114"/>
        <v>8.4285714285714288</v>
      </c>
      <c r="N333" s="22" t="s">
        <v>1721</v>
      </c>
      <c r="O333" s="78">
        <v>1</v>
      </c>
      <c r="P333" s="22"/>
      <c r="Q333" s="41">
        <f t="shared" si="108"/>
        <v>100</v>
      </c>
      <c r="R333" s="42">
        <f t="shared" si="109"/>
        <v>8.4285714285714288</v>
      </c>
      <c r="S333" s="42">
        <f t="shared" si="110"/>
        <v>8.4285714285714288</v>
      </c>
      <c r="T333" s="42">
        <f t="shared" si="111"/>
        <v>8.4285714285714288</v>
      </c>
      <c r="U333" s="23" t="str">
        <f t="shared" si="113"/>
        <v>SI</v>
      </c>
      <c r="V333" s="85" t="str">
        <f t="shared" si="112"/>
        <v>CUMPLIDO</v>
      </c>
      <c r="W333" s="85" t="str">
        <f t="shared" si="101"/>
        <v>CUMPLIDO</v>
      </c>
      <c r="X333" s="86" t="s">
        <v>506</v>
      </c>
      <c r="Y333" s="87" t="s">
        <v>421</v>
      </c>
      <c r="Z333" s="86">
        <f t="shared" si="102"/>
        <v>1</v>
      </c>
      <c r="AA333" s="86" t="str">
        <f t="shared" si="107"/>
        <v>H40R15 - 1</v>
      </c>
      <c r="AB333" s="135">
        <f t="shared" si="104"/>
        <v>5</v>
      </c>
      <c r="AC333" s="135">
        <f t="shared" si="105"/>
        <v>5</v>
      </c>
      <c r="AD333" s="135" t="str">
        <f t="shared" si="106"/>
        <v>H40R15.</v>
      </c>
      <c r="AE333" s="135" t="str">
        <f t="shared" si="103"/>
        <v>H40R15</v>
      </c>
      <c r="AF333" s="15"/>
      <c r="AG333" s="15"/>
      <c r="AH333" s="15"/>
      <c r="AI333" s="15"/>
      <c r="AJ333" s="15"/>
      <c r="AK333" s="15"/>
      <c r="AL333" s="15"/>
      <c r="AM333" s="15"/>
      <c r="AN333" s="15"/>
      <c r="AO333" s="15"/>
    </row>
    <row r="334" spans="1:41" s="2" customFormat="1" ht="249.95" customHeight="1" x14ac:dyDescent="0.2">
      <c r="A334" s="49">
        <v>285</v>
      </c>
      <c r="B334" s="22">
        <v>333</v>
      </c>
      <c r="C334" s="18" t="s">
        <v>2545</v>
      </c>
      <c r="D334" s="18" t="s">
        <v>147</v>
      </c>
      <c r="E334" s="68" t="s">
        <v>2494</v>
      </c>
      <c r="F334" s="69" t="s">
        <v>205</v>
      </c>
      <c r="G334" s="69" t="s">
        <v>1783</v>
      </c>
      <c r="H334" s="69" t="s">
        <v>1784</v>
      </c>
      <c r="I334" s="47" t="s">
        <v>9</v>
      </c>
      <c r="J334" s="23">
        <v>1</v>
      </c>
      <c r="K334" s="39">
        <v>43040</v>
      </c>
      <c r="L334" s="39">
        <v>43099</v>
      </c>
      <c r="M334" s="46">
        <f t="shared" si="114"/>
        <v>8.4285714285714288</v>
      </c>
      <c r="N334" s="22" t="s">
        <v>1721</v>
      </c>
      <c r="O334" s="78">
        <v>1</v>
      </c>
      <c r="P334" s="22"/>
      <c r="Q334" s="41">
        <f t="shared" si="108"/>
        <v>100</v>
      </c>
      <c r="R334" s="42">
        <f t="shared" si="109"/>
        <v>8.4285714285714288</v>
      </c>
      <c r="S334" s="42">
        <f t="shared" si="110"/>
        <v>8.4285714285714288</v>
      </c>
      <c r="T334" s="42">
        <f t="shared" si="111"/>
        <v>8.4285714285714288</v>
      </c>
      <c r="U334" s="23" t="str">
        <f t="shared" si="113"/>
        <v>SI</v>
      </c>
      <c r="V334" s="85" t="str">
        <f t="shared" si="112"/>
        <v>CUMPLIDO</v>
      </c>
      <c r="W334" s="85" t="str">
        <f t="shared" ref="W334:W397" si="115">IF(A334&lt;&gt;"",IF(AC334=1,"VENCIDO",IF(AC334=2,"PRÓXIMO A VENCER",IF(AC334=3,"EN TERMINO",IF(AC334=4,"CON AVANCE",IF(AC334=5,"CUMPLIDO",))))),"")</f>
        <v>CUMPLIDO</v>
      </c>
      <c r="X334" s="86" t="s">
        <v>506</v>
      </c>
      <c r="Y334" s="87" t="s">
        <v>422</v>
      </c>
      <c r="Z334" s="86">
        <f t="shared" ref="Z334:Z397" si="116">IF(A334&lt;&gt;"",1,Z333+1)</f>
        <v>1</v>
      </c>
      <c r="AA334" s="86" t="str">
        <f t="shared" si="107"/>
        <v>H41R15 - 1</v>
      </c>
      <c r="AB334" s="135">
        <f t="shared" si="104"/>
        <v>5</v>
      </c>
      <c r="AC334" s="135">
        <f t="shared" si="105"/>
        <v>5</v>
      </c>
      <c r="AD334" s="135" t="str">
        <f t="shared" si="106"/>
        <v>H41R15.</v>
      </c>
      <c r="AE334" s="135" t="str">
        <f t="shared" si="103"/>
        <v>H41R15</v>
      </c>
      <c r="AF334" s="15"/>
      <c r="AG334" s="15"/>
      <c r="AH334" s="15"/>
      <c r="AI334" s="15"/>
      <c r="AJ334" s="15"/>
      <c r="AK334" s="15"/>
      <c r="AL334" s="15"/>
      <c r="AM334" s="15"/>
      <c r="AN334" s="15"/>
      <c r="AO334" s="15"/>
    </row>
    <row r="335" spans="1:41" s="2" customFormat="1" ht="249.95" customHeight="1" x14ac:dyDescent="0.2">
      <c r="A335" s="49">
        <v>286</v>
      </c>
      <c r="B335" s="22">
        <v>334</v>
      </c>
      <c r="C335" s="18" t="s">
        <v>2545</v>
      </c>
      <c r="D335" s="18" t="s">
        <v>147</v>
      </c>
      <c r="E335" s="68" t="s">
        <v>1958</v>
      </c>
      <c r="F335" s="69" t="s">
        <v>206</v>
      </c>
      <c r="G335" s="68" t="s">
        <v>1781</v>
      </c>
      <c r="H335" s="68" t="s">
        <v>1782</v>
      </c>
      <c r="I335" s="23" t="s">
        <v>8</v>
      </c>
      <c r="J335" s="23">
        <v>1</v>
      </c>
      <c r="K335" s="39">
        <v>43040</v>
      </c>
      <c r="L335" s="39">
        <v>43099</v>
      </c>
      <c r="M335" s="46">
        <f t="shared" si="114"/>
        <v>8.4285714285714288</v>
      </c>
      <c r="N335" s="22" t="s">
        <v>1721</v>
      </c>
      <c r="O335" s="78">
        <v>1</v>
      </c>
      <c r="P335" s="22"/>
      <c r="Q335" s="41">
        <f t="shared" si="108"/>
        <v>100</v>
      </c>
      <c r="R335" s="42">
        <f t="shared" si="109"/>
        <v>8.4285714285714288</v>
      </c>
      <c r="S335" s="42">
        <f t="shared" si="110"/>
        <v>8.4285714285714288</v>
      </c>
      <c r="T335" s="42">
        <f t="shared" si="111"/>
        <v>8.4285714285714288</v>
      </c>
      <c r="U335" s="23" t="str">
        <f t="shared" si="113"/>
        <v>SI</v>
      </c>
      <c r="V335" s="85" t="str">
        <f t="shared" si="112"/>
        <v>CUMPLIDO</v>
      </c>
      <c r="W335" s="85" t="str">
        <f t="shared" si="115"/>
        <v>CUMPLIDO</v>
      </c>
      <c r="X335" s="86" t="s">
        <v>506</v>
      </c>
      <c r="Y335" s="87" t="s">
        <v>423</v>
      </c>
      <c r="Z335" s="86">
        <f t="shared" si="116"/>
        <v>1</v>
      </c>
      <c r="AA335" s="86" t="str">
        <f t="shared" si="107"/>
        <v>H42R15 - 1</v>
      </c>
      <c r="AB335" s="135">
        <f t="shared" si="104"/>
        <v>5</v>
      </c>
      <c r="AC335" s="135">
        <f t="shared" si="105"/>
        <v>5</v>
      </c>
      <c r="AD335" s="135" t="str">
        <f t="shared" si="106"/>
        <v>H42R15.</v>
      </c>
      <c r="AE335" s="135" t="str">
        <f t="shared" si="103"/>
        <v>H42R15</v>
      </c>
      <c r="AF335" s="15"/>
      <c r="AG335" s="15"/>
      <c r="AH335" s="15"/>
      <c r="AI335" s="15"/>
      <c r="AJ335" s="15"/>
      <c r="AK335" s="15"/>
      <c r="AL335" s="15"/>
      <c r="AM335" s="15"/>
      <c r="AN335" s="15"/>
      <c r="AO335" s="15"/>
    </row>
    <row r="336" spans="1:41" s="2" customFormat="1" ht="249.95" customHeight="1" x14ac:dyDescent="0.2">
      <c r="A336" s="49">
        <v>287</v>
      </c>
      <c r="B336" s="22">
        <v>335</v>
      </c>
      <c r="C336" s="18" t="s">
        <v>2546</v>
      </c>
      <c r="D336" s="18" t="s">
        <v>24</v>
      </c>
      <c r="E336" s="68" t="s">
        <v>1959</v>
      </c>
      <c r="F336" s="69" t="s">
        <v>1960</v>
      </c>
      <c r="G336" s="69" t="s">
        <v>1783</v>
      </c>
      <c r="H336" s="69" t="s">
        <v>1784</v>
      </c>
      <c r="I336" s="47" t="s">
        <v>9</v>
      </c>
      <c r="J336" s="23">
        <v>1</v>
      </c>
      <c r="K336" s="39">
        <v>43040</v>
      </c>
      <c r="L336" s="39">
        <v>43099</v>
      </c>
      <c r="M336" s="46">
        <f t="shared" si="114"/>
        <v>8.4285714285714288</v>
      </c>
      <c r="N336" s="22" t="s">
        <v>1721</v>
      </c>
      <c r="O336" s="78">
        <v>1</v>
      </c>
      <c r="P336" s="22"/>
      <c r="Q336" s="41">
        <f t="shared" si="108"/>
        <v>100</v>
      </c>
      <c r="R336" s="42">
        <f t="shared" si="109"/>
        <v>8.4285714285714288</v>
      </c>
      <c r="S336" s="42">
        <f t="shared" si="110"/>
        <v>8.4285714285714288</v>
      </c>
      <c r="T336" s="42">
        <f t="shared" si="111"/>
        <v>8.4285714285714288</v>
      </c>
      <c r="U336" s="23" t="str">
        <f t="shared" si="113"/>
        <v>SI</v>
      </c>
      <c r="V336" s="85" t="str">
        <f t="shared" si="112"/>
        <v>CUMPLIDO</v>
      </c>
      <c r="W336" s="85" t="str">
        <f t="shared" si="115"/>
        <v>CUMPLIDO</v>
      </c>
      <c r="X336" s="86" t="s">
        <v>506</v>
      </c>
      <c r="Y336" s="87" t="s">
        <v>424</v>
      </c>
      <c r="Z336" s="86">
        <f t="shared" si="116"/>
        <v>1</v>
      </c>
      <c r="AA336" s="86" t="str">
        <f t="shared" si="107"/>
        <v>H43R15 - 1</v>
      </c>
      <c r="AB336" s="135">
        <f t="shared" si="104"/>
        <v>5</v>
      </c>
      <c r="AC336" s="135">
        <f t="shared" si="105"/>
        <v>5</v>
      </c>
      <c r="AD336" s="135" t="str">
        <f t="shared" si="106"/>
        <v>H43R15.</v>
      </c>
      <c r="AE336" s="135" t="str">
        <f t="shared" si="103"/>
        <v>H43R15</v>
      </c>
      <c r="AF336" s="15"/>
      <c r="AG336" s="15"/>
      <c r="AH336" s="15"/>
      <c r="AI336" s="15"/>
      <c r="AJ336" s="15"/>
      <c r="AK336" s="15"/>
      <c r="AL336" s="15"/>
      <c r="AM336" s="15"/>
      <c r="AN336" s="15"/>
      <c r="AO336" s="15"/>
    </row>
    <row r="337" spans="1:41" s="2" customFormat="1" ht="249.95" customHeight="1" x14ac:dyDescent="0.2">
      <c r="A337" s="49">
        <v>288</v>
      </c>
      <c r="B337" s="22">
        <v>336</v>
      </c>
      <c r="C337" s="18" t="s">
        <v>2546</v>
      </c>
      <c r="D337" s="18" t="s">
        <v>24</v>
      </c>
      <c r="E337" s="68" t="s">
        <v>2495</v>
      </c>
      <c r="F337" s="69" t="s">
        <v>207</v>
      </c>
      <c r="G337" s="69" t="s">
        <v>1785</v>
      </c>
      <c r="H337" s="69" t="s">
        <v>1786</v>
      </c>
      <c r="I337" s="47" t="s">
        <v>9</v>
      </c>
      <c r="J337" s="23">
        <v>1</v>
      </c>
      <c r="K337" s="39">
        <v>43040</v>
      </c>
      <c r="L337" s="39">
        <v>43099</v>
      </c>
      <c r="M337" s="46">
        <f t="shared" si="114"/>
        <v>8.4285714285714288</v>
      </c>
      <c r="N337" s="22" t="s">
        <v>1721</v>
      </c>
      <c r="O337" s="78">
        <v>1</v>
      </c>
      <c r="P337" s="22"/>
      <c r="Q337" s="41">
        <f t="shared" si="108"/>
        <v>100</v>
      </c>
      <c r="R337" s="42">
        <f t="shared" si="109"/>
        <v>8.4285714285714288</v>
      </c>
      <c r="S337" s="42">
        <f t="shared" si="110"/>
        <v>8.4285714285714288</v>
      </c>
      <c r="T337" s="42">
        <f t="shared" si="111"/>
        <v>8.4285714285714288</v>
      </c>
      <c r="U337" s="23" t="str">
        <f t="shared" si="113"/>
        <v>SI</v>
      </c>
      <c r="V337" s="85" t="str">
        <f t="shared" si="112"/>
        <v>CUMPLIDO</v>
      </c>
      <c r="W337" s="85" t="str">
        <f t="shared" si="115"/>
        <v>CUMPLIDO</v>
      </c>
      <c r="X337" s="86" t="s">
        <v>506</v>
      </c>
      <c r="Y337" s="87" t="s">
        <v>425</v>
      </c>
      <c r="Z337" s="86">
        <f t="shared" si="116"/>
        <v>1</v>
      </c>
      <c r="AA337" s="86" t="str">
        <f t="shared" si="107"/>
        <v>H44R15 - 1</v>
      </c>
      <c r="AB337" s="135">
        <f t="shared" si="104"/>
        <v>5</v>
      </c>
      <c r="AC337" s="135">
        <f t="shared" si="105"/>
        <v>5</v>
      </c>
      <c r="AD337" s="135" t="str">
        <f t="shared" si="106"/>
        <v>H44R15.</v>
      </c>
      <c r="AE337" s="135" t="str">
        <f t="shared" ref="AE337:AE400" si="117">IFERROR(MID(AD337,1,FIND(".",AD337,1)-1),AD337)</f>
        <v>H44R15</v>
      </c>
      <c r="AF337" s="15"/>
      <c r="AG337" s="15"/>
      <c r="AH337" s="15"/>
      <c r="AI337" s="15"/>
      <c r="AJ337" s="15"/>
      <c r="AK337" s="15"/>
      <c r="AL337" s="15"/>
      <c r="AM337" s="15"/>
      <c r="AN337" s="15"/>
      <c r="AO337" s="15"/>
    </row>
    <row r="338" spans="1:41" s="2" customFormat="1" ht="249.95" customHeight="1" x14ac:dyDescent="0.2">
      <c r="A338" s="49">
        <v>289</v>
      </c>
      <c r="B338" s="22">
        <v>337</v>
      </c>
      <c r="C338" s="18" t="s">
        <v>2545</v>
      </c>
      <c r="D338" s="18" t="s">
        <v>147</v>
      </c>
      <c r="E338" s="68" t="s">
        <v>1961</v>
      </c>
      <c r="F338" s="69" t="s">
        <v>1962</v>
      </c>
      <c r="G338" s="69" t="s">
        <v>1785</v>
      </c>
      <c r="H338" s="69" t="s">
        <v>1787</v>
      </c>
      <c r="I338" s="47" t="s">
        <v>9</v>
      </c>
      <c r="J338" s="23">
        <v>1</v>
      </c>
      <c r="K338" s="39">
        <v>43040</v>
      </c>
      <c r="L338" s="39">
        <v>43099</v>
      </c>
      <c r="M338" s="46">
        <f t="shared" si="114"/>
        <v>8.4285714285714288</v>
      </c>
      <c r="N338" s="22" t="s">
        <v>1721</v>
      </c>
      <c r="O338" s="78">
        <v>1</v>
      </c>
      <c r="P338" s="22"/>
      <c r="Q338" s="41">
        <f t="shared" si="108"/>
        <v>100</v>
      </c>
      <c r="R338" s="42">
        <f t="shared" si="109"/>
        <v>8.4285714285714288</v>
      </c>
      <c r="S338" s="42">
        <f t="shared" si="110"/>
        <v>8.4285714285714288</v>
      </c>
      <c r="T338" s="42">
        <f t="shared" si="111"/>
        <v>8.4285714285714288</v>
      </c>
      <c r="U338" s="23" t="str">
        <f t="shared" si="113"/>
        <v>SI</v>
      </c>
      <c r="V338" s="85" t="str">
        <f t="shared" si="112"/>
        <v>CUMPLIDO</v>
      </c>
      <c r="W338" s="85" t="str">
        <f t="shared" si="115"/>
        <v>CUMPLIDO</v>
      </c>
      <c r="X338" s="86" t="s">
        <v>506</v>
      </c>
      <c r="Y338" s="87" t="s">
        <v>508</v>
      </c>
      <c r="Z338" s="86">
        <f t="shared" si="116"/>
        <v>1</v>
      </c>
      <c r="AA338" s="86" t="str">
        <f t="shared" si="107"/>
        <v>H45R15 - 1</v>
      </c>
      <c r="AB338" s="135">
        <f t="shared" si="104"/>
        <v>5</v>
      </c>
      <c r="AC338" s="135">
        <f t="shared" si="105"/>
        <v>5</v>
      </c>
      <c r="AD338" s="135" t="str">
        <f t="shared" si="106"/>
        <v>H45R15.</v>
      </c>
      <c r="AE338" s="135" t="str">
        <f t="shared" si="117"/>
        <v>H45R15</v>
      </c>
      <c r="AF338" s="15"/>
      <c r="AG338" s="15"/>
      <c r="AH338" s="15"/>
      <c r="AI338" s="15"/>
      <c r="AJ338" s="15"/>
      <c r="AK338" s="15"/>
      <c r="AL338" s="15"/>
      <c r="AM338" s="15"/>
      <c r="AN338" s="15"/>
      <c r="AO338" s="15"/>
    </row>
    <row r="339" spans="1:41" s="2" customFormat="1" ht="249.95" customHeight="1" x14ac:dyDescent="0.2">
      <c r="A339" s="49">
        <v>290</v>
      </c>
      <c r="B339" s="22">
        <v>338</v>
      </c>
      <c r="C339" s="18" t="s">
        <v>2545</v>
      </c>
      <c r="D339" s="18" t="s">
        <v>41</v>
      </c>
      <c r="E339" s="68" t="s">
        <v>2496</v>
      </c>
      <c r="F339" s="69" t="s">
        <v>208</v>
      </c>
      <c r="G339" s="69" t="s">
        <v>1785</v>
      </c>
      <c r="H339" s="69" t="s">
        <v>1788</v>
      </c>
      <c r="I339" s="47" t="s">
        <v>9</v>
      </c>
      <c r="J339" s="23">
        <v>1</v>
      </c>
      <c r="K339" s="39">
        <v>43040</v>
      </c>
      <c r="L339" s="39">
        <v>43099</v>
      </c>
      <c r="M339" s="46">
        <f t="shared" si="114"/>
        <v>8.4285714285714288</v>
      </c>
      <c r="N339" s="22" t="s">
        <v>1721</v>
      </c>
      <c r="O339" s="78">
        <v>1</v>
      </c>
      <c r="P339" s="22"/>
      <c r="Q339" s="41">
        <f t="shared" si="108"/>
        <v>100</v>
      </c>
      <c r="R339" s="42">
        <f t="shared" si="109"/>
        <v>8.4285714285714288</v>
      </c>
      <c r="S339" s="42">
        <f t="shared" si="110"/>
        <v>8.4285714285714288</v>
      </c>
      <c r="T339" s="42">
        <f t="shared" si="111"/>
        <v>8.4285714285714288</v>
      </c>
      <c r="U339" s="23" t="str">
        <f t="shared" si="113"/>
        <v>SI</v>
      </c>
      <c r="V339" s="85" t="str">
        <f t="shared" si="112"/>
        <v>CUMPLIDO</v>
      </c>
      <c r="W339" s="85" t="str">
        <f t="shared" si="115"/>
        <v>CUMPLIDO</v>
      </c>
      <c r="X339" s="86" t="s">
        <v>506</v>
      </c>
      <c r="Y339" s="87" t="s">
        <v>426</v>
      </c>
      <c r="Z339" s="86">
        <f t="shared" si="116"/>
        <v>1</v>
      </c>
      <c r="AA339" s="86" t="str">
        <f t="shared" si="107"/>
        <v>H46R15 - 1</v>
      </c>
      <c r="AB339" s="135">
        <f t="shared" ref="AB339:AB402" si="118">IF(V339="VENCIDO",1,IF(V339="PRÓXIMO A VENCER",2,IF(V339="EN TERMINO",3,IF(V339="CON AVANCE",4,IF(V339="CUMPLIDO",5,)))))</f>
        <v>5</v>
      </c>
      <c r="AC339" s="135">
        <f t="shared" ref="AC339:AC402" si="119">IF(Z340=Z339+1,MIN(AB339,AC340),AB339)</f>
        <v>5</v>
      </c>
      <c r="AD339" s="135" t="str">
        <f t="shared" si="106"/>
        <v>H46R15.</v>
      </c>
      <c r="AE339" s="135" t="str">
        <f t="shared" si="117"/>
        <v>H46R15</v>
      </c>
      <c r="AF339" s="15"/>
      <c r="AG339" s="15"/>
      <c r="AH339" s="15"/>
      <c r="AI339" s="15"/>
      <c r="AJ339" s="15"/>
      <c r="AK339" s="15"/>
      <c r="AL339" s="15"/>
      <c r="AM339" s="15"/>
      <c r="AN339" s="15"/>
      <c r="AO339" s="15"/>
    </row>
    <row r="340" spans="1:41" s="2" customFormat="1" ht="249.95" customHeight="1" x14ac:dyDescent="0.2">
      <c r="A340" s="49">
        <v>291</v>
      </c>
      <c r="B340" s="22">
        <v>339</v>
      </c>
      <c r="C340" s="18" t="s">
        <v>2545</v>
      </c>
      <c r="D340" s="18" t="s">
        <v>147</v>
      </c>
      <c r="E340" s="68" t="s">
        <v>2497</v>
      </c>
      <c r="F340" s="69" t="s">
        <v>209</v>
      </c>
      <c r="G340" s="43" t="s">
        <v>1789</v>
      </c>
      <c r="H340" s="43" t="s">
        <v>1790</v>
      </c>
      <c r="I340" s="47" t="s">
        <v>1963</v>
      </c>
      <c r="J340" s="23">
        <v>1</v>
      </c>
      <c r="K340" s="44">
        <v>43040</v>
      </c>
      <c r="L340" s="44">
        <v>43281</v>
      </c>
      <c r="M340" s="46">
        <f t="shared" si="114"/>
        <v>34.428571428571431</v>
      </c>
      <c r="N340" s="22" t="s">
        <v>1721</v>
      </c>
      <c r="O340" s="78">
        <v>1</v>
      </c>
      <c r="P340" s="22"/>
      <c r="Q340" s="41">
        <f t="shared" si="108"/>
        <v>100</v>
      </c>
      <c r="R340" s="42">
        <f t="shared" si="109"/>
        <v>34.428571428571431</v>
      </c>
      <c r="S340" s="42">
        <f t="shared" si="110"/>
        <v>34.428571428571431</v>
      </c>
      <c r="T340" s="42">
        <f t="shared" si="111"/>
        <v>34.428571428571431</v>
      </c>
      <c r="U340" s="23" t="str">
        <f t="shared" si="113"/>
        <v>SI</v>
      </c>
      <c r="V340" s="85" t="str">
        <f t="shared" si="112"/>
        <v>CUMPLIDO</v>
      </c>
      <c r="W340" s="85" t="str">
        <f t="shared" si="115"/>
        <v>CUMPLIDO</v>
      </c>
      <c r="X340" s="86" t="s">
        <v>506</v>
      </c>
      <c r="Y340" s="87" t="s">
        <v>427</v>
      </c>
      <c r="Z340" s="86">
        <f t="shared" si="116"/>
        <v>1</v>
      </c>
      <c r="AA340" s="86" t="str">
        <f t="shared" si="107"/>
        <v>H47R15 - 1</v>
      </c>
      <c r="AB340" s="135">
        <f t="shared" si="118"/>
        <v>5</v>
      </c>
      <c r="AC340" s="135">
        <f t="shared" si="119"/>
        <v>5</v>
      </c>
      <c r="AD340" s="135" t="str">
        <f t="shared" si="106"/>
        <v>H47R15.</v>
      </c>
      <c r="AE340" s="135" t="str">
        <f t="shared" si="117"/>
        <v>H47R15</v>
      </c>
      <c r="AF340" s="15"/>
      <c r="AG340" s="15"/>
      <c r="AH340" s="15"/>
      <c r="AI340" s="15"/>
      <c r="AJ340" s="15"/>
      <c r="AK340" s="15"/>
      <c r="AL340" s="15"/>
      <c r="AM340" s="15"/>
      <c r="AN340" s="15"/>
      <c r="AO340" s="15"/>
    </row>
    <row r="341" spans="1:41" s="2" customFormat="1" ht="249.95" customHeight="1" x14ac:dyDescent="0.2">
      <c r="A341" s="49">
        <v>292</v>
      </c>
      <c r="B341" s="22">
        <v>340</v>
      </c>
      <c r="C341" s="18" t="s">
        <v>2545</v>
      </c>
      <c r="D341" s="18" t="s">
        <v>210</v>
      </c>
      <c r="E341" s="68" t="s">
        <v>2498</v>
      </c>
      <c r="F341" s="69" t="s">
        <v>211</v>
      </c>
      <c r="G341" s="69" t="s">
        <v>1791</v>
      </c>
      <c r="H341" s="69" t="s">
        <v>1792</v>
      </c>
      <c r="I341" s="47" t="s">
        <v>8</v>
      </c>
      <c r="J341" s="23">
        <v>1</v>
      </c>
      <c r="K341" s="44">
        <v>43040</v>
      </c>
      <c r="L341" s="44">
        <v>43099</v>
      </c>
      <c r="M341" s="46">
        <f t="shared" si="114"/>
        <v>8.4285714285714288</v>
      </c>
      <c r="N341" s="22" t="s">
        <v>1721</v>
      </c>
      <c r="O341" s="78">
        <v>1</v>
      </c>
      <c r="P341" s="22"/>
      <c r="Q341" s="41">
        <f t="shared" si="108"/>
        <v>100</v>
      </c>
      <c r="R341" s="42">
        <f t="shared" si="109"/>
        <v>8.4285714285714288</v>
      </c>
      <c r="S341" s="42">
        <f t="shared" si="110"/>
        <v>8.4285714285714288</v>
      </c>
      <c r="T341" s="42">
        <f t="shared" si="111"/>
        <v>8.4285714285714288</v>
      </c>
      <c r="U341" s="23" t="str">
        <f t="shared" si="113"/>
        <v>SI</v>
      </c>
      <c r="V341" s="85" t="str">
        <f t="shared" si="112"/>
        <v>CUMPLIDO</v>
      </c>
      <c r="W341" s="85" t="str">
        <f t="shared" si="115"/>
        <v>CUMPLIDO</v>
      </c>
      <c r="X341" s="86" t="s">
        <v>506</v>
      </c>
      <c r="Y341" s="87" t="s">
        <v>428</v>
      </c>
      <c r="Z341" s="86">
        <f t="shared" si="116"/>
        <v>1</v>
      </c>
      <c r="AA341" s="86" t="str">
        <f t="shared" si="107"/>
        <v>H48R15 - 1</v>
      </c>
      <c r="AB341" s="135">
        <f t="shared" si="118"/>
        <v>5</v>
      </c>
      <c r="AC341" s="135">
        <f t="shared" si="119"/>
        <v>5</v>
      </c>
      <c r="AD341" s="135" t="str">
        <f t="shared" si="106"/>
        <v>H48R15.</v>
      </c>
      <c r="AE341" s="135" t="str">
        <f t="shared" si="117"/>
        <v>H48R15</v>
      </c>
      <c r="AF341" s="15"/>
      <c r="AG341" s="15"/>
      <c r="AH341" s="15"/>
      <c r="AI341" s="15"/>
      <c r="AJ341" s="15"/>
      <c r="AK341" s="15"/>
      <c r="AL341" s="15"/>
      <c r="AM341" s="15"/>
      <c r="AN341" s="15"/>
      <c r="AO341" s="15"/>
    </row>
    <row r="342" spans="1:41" s="2" customFormat="1" ht="249.95" customHeight="1" x14ac:dyDescent="0.2">
      <c r="A342" s="49">
        <v>293</v>
      </c>
      <c r="B342" s="22">
        <v>341</v>
      </c>
      <c r="C342" s="18" t="s">
        <v>2545</v>
      </c>
      <c r="D342" s="18" t="s">
        <v>210</v>
      </c>
      <c r="E342" s="68" t="s">
        <v>2499</v>
      </c>
      <c r="F342" s="69" t="s">
        <v>211</v>
      </c>
      <c r="G342" s="69" t="s">
        <v>1793</v>
      </c>
      <c r="H342" s="69" t="s">
        <v>1794</v>
      </c>
      <c r="I342" s="49" t="s">
        <v>8</v>
      </c>
      <c r="J342" s="22">
        <v>1</v>
      </c>
      <c r="K342" s="44">
        <v>43040</v>
      </c>
      <c r="L342" s="39">
        <v>43099</v>
      </c>
      <c r="M342" s="46">
        <f t="shared" si="114"/>
        <v>8.4285714285714288</v>
      </c>
      <c r="N342" s="22" t="s">
        <v>1721</v>
      </c>
      <c r="O342" s="78">
        <v>0</v>
      </c>
      <c r="P342" s="22"/>
      <c r="Q342" s="41">
        <f t="shared" si="108"/>
        <v>0</v>
      </c>
      <c r="R342" s="42">
        <f t="shared" si="109"/>
        <v>0</v>
      </c>
      <c r="S342" s="42">
        <f t="shared" si="110"/>
        <v>0</v>
      </c>
      <c r="T342" s="42">
        <f t="shared" si="111"/>
        <v>8.4285714285714288</v>
      </c>
      <c r="U342" s="23" t="str">
        <f t="shared" si="113"/>
        <v>NO</v>
      </c>
      <c r="V342" s="85" t="str">
        <f t="shared" si="112"/>
        <v>VENCIDO</v>
      </c>
      <c r="W342" s="85" t="str">
        <f t="shared" si="115"/>
        <v>VENCIDO</v>
      </c>
      <c r="X342" s="86" t="s">
        <v>506</v>
      </c>
      <c r="Y342" s="87" t="s">
        <v>429</v>
      </c>
      <c r="Z342" s="86">
        <f t="shared" si="116"/>
        <v>1</v>
      </c>
      <c r="AA342" s="86" t="str">
        <f t="shared" si="107"/>
        <v>H49R15 - 1</v>
      </c>
      <c r="AB342" s="135">
        <f t="shared" si="118"/>
        <v>1</v>
      </c>
      <c r="AC342" s="135">
        <f t="shared" si="119"/>
        <v>1</v>
      </c>
      <c r="AD342" s="135" t="str">
        <f t="shared" ref="AD342:AD405" si="120">IF(A342&lt;&gt;"",MID(E342,1,FIND(" ",E342,1)-1),AD341)</f>
        <v>H49R15.</v>
      </c>
      <c r="AE342" s="135" t="str">
        <f t="shared" si="117"/>
        <v>H49R15</v>
      </c>
      <c r="AF342" s="15"/>
      <c r="AG342" s="15"/>
      <c r="AH342" s="15"/>
      <c r="AI342" s="15"/>
      <c r="AJ342" s="15"/>
      <c r="AK342" s="15"/>
      <c r="AL342" s="15"/>
      <c r="AM342" s="15"/>
      <c r="AN342" s="15"/>
      <c r="AO342" s="15"/>
    </row>
    <row r="343" spans="1:41" s="2" customFormat="1" ht="249.95" customHeight="1" x14ac:dyDescent="0.2">
      <c r="A343" s="49">
        <v>294</v>
      </c>
      <c r="B343" s="22">
        <v>342</v>
      </c>
      <c r="C343" s="18" t="s">
        <v>2546</v>
      </c>
      <c r="D343" s="18" t="s">
        <v>210</v>
      </c>
      <c r="E343" s="68" t="s">
        <v>1798</v>
      </c>
      <c r="F343" s="69" t="s">
        <v>211</v>
      </c>
      <c r="G343" s="43" t="s">
        <v>1795</v>
      </c>
      <c r="H343" s="43" t="s">
        <v>1794</v>
      </c>
      <c r="I343" s="49" t="s">
        <v>8</v>
      </c>
      <c r="J343" s="23">
        <v>1</v>
      </c>
      <c r="K343" s="44">
        <v>43040</v>
      </c>
      <c r="L343" s="44">
        <v>43099</v>
      </c>
      <c r="M343" s="46">
        <f t="shared" si="114"/>
        <v>8.4285714285714288</v>
      </c>
      <c r="N343" s="22" t="s">
        <v>1721</v>
      </c>
      <c r="O343" s="78">
        <v>0</v>
      </c>
      <c r="P343" s="22"/>
      <c r="Q343" s="41">
        <f t="shared" si="108"/>
        <v>0</v>
      </c>
      <c r="R343" s="42">
        <f t="shared" si="109"/>
        <v>0</v>
      </c>
      <c r="S343" s="42">
        <f t="shared" si="110"/>
        <v>0</v>
      </c>
      <c r="T343" s="42">
        <f t="shared" si="111"/>
        <v>8.4285714285714288</v>
      </c>
      <c r="U343" s="23" t="str">
        <f t="shared" si="113"/>
        <v>NO</v>
      </c>
      <c r="V343" s="85" t="str">
        <f t="shared" si="112"/>
        <v>VENCIDO</v>
      </c>
      <c r="W343" s="85" t="str">
        <f t="shared" si="115"/>
        <v>VENCIDO</v>
      </c>
      <c r="X343" s="86" t="s">
        <v>506</v>
      </c>
      <c r="Y343" s="87" t="s">
        <v>430</v>
      </c>
      <c r="Z343" s="86">
        <f t="shared" si="116"/>
        <v>1</v>
      </c>
      <c r="AA343" s="86" t="str">
        <f t="shared" si="107"/>
        <v>H50R15 - 1</v>
      </c>
      <c r="AB343" s="135">
        <f t="shared" si="118"/>
        <v>1</v>
      </c>
      <c r="AC343" s="135">
        <f t="shared" si="119"/>
        <v>1</v>
      </c>
      <c r="AD343" s="135" t="str">
        <f t="shared" si="120"/>
        <v>H50R15.</v>
      </c>
      <c r="AE343" s="135" t="str">
        <f t="shared" si="117"/>
        <v>H50R15</v>
      </c>
      <c r="AF343" s="15"/>
      <c r="AG343" s="15"/>
      <c r="AH343" s="15"/>
      <c r="AI343" s="15"/>
      <c r="AJ343" s="15"/>
      <c r="AK343" s="15"/>
      <c r="AL343" s="15"/>
      <c r="AM343" s="15"/>
      <c r="AN343" s="15"/>
      <c r="AO343" s="15"/>
    </row>
    <row r="344" spans="1:41" s="2" customFormat="1" ht="249.95" customHeight="1" x14ac:dyDescent="0.2">
      <c r="A344" s="49">
        <v>295</v>
      </c>
      <c r="B344" s="22">
        <v>343</v>
      </c>
      <c r="C344" s="18" t="s">
        <v>2546</v>
      </c>
      <c r="D344" s="18" t="s">
        <v>147</v>
      </c>
      <c r="E344" s="68" t="s">
        <v>1964</v>
      </c>
      <c r="F344" s="69" t="s">
        <v>1799</v>
      </c>
      <c r="G344" s="69" t="s">
        <v>1796</v>
      </c>
      <c r="H344" s="69" t="s">
        <v>1797</v>
      </c>
      <c r="I344" s="47" t="s">
        <v>61</v>
      </c>
      <c r="J344" s="23">
        <v>3</v>
      </c>
      <c r="K344" s="39">
        <v>43040</v>
      </c>
      <c r="L344" s="39">
        <v>43342</v>
      </c>
      <c r="M344" s="46">
        <f t="shared" si="114"/>
        <v>43.142857142857146</v>
      </c>
      <c r="N344" s="22" t="s">
        <v>1721</v>
      </c>
      <c r="O344" s="78">
        <v>0</v>
      </c>
      <c r="P344" s="22"/>
      <c r="Q344" s="41">
        <f t="shared" si="108"/>
        <v>0</v>
      </c>
      <c r="R344" s="42">
        <f t="shared" si="109"/>
        <v>0</v>
      </c>
      <c r="S344" s="42">
        <f t="shared" si="110"/>
        <v>0</v>
      </c>
      <c r="T344" s="42">
        <f t="shared" si="111"/>
        <v>43.142857142857146</v>
      </c>
      <c r="U344" s="23" t="str">
        <f t="shared" si="113"/>
        <v>NO</v>
      </c>
      <c r="V344" s="85" t="str">
        <f t="shared" si="112"/>
        <v>VENCIDO</v>
      </c>
      <c r="W344" s="85" t="str">
        <f t="shared" si="115"/>
        <v>VENCIDO</v>
      </c>
      <c r="X344" s="86" t="s">
        <v>506</v>
      </c>
      <c r="Y344" s="87" t="s">
        <v>431</v>
      </c>
      <c r="Z344" s="86">
        <f t="shared" si="116"/>
        <v>1</v>
      </c>
      <c r="AA344" s="86" t="str">
        <f t="shared" si="107"/>
        <v>H51R15 - 1</v>
      </c>
      <c r="AB344" s="135">
        <f t="shared" si="118"/>
        <v>1</v>
      </c>
      <c r="AC344" s="135">
        <f t="shared" si="119"/>
        <v>1</v>
      </c>
      <c r="AD344" s="135" t="str">
        <f t="shared" si="120"/>
        <v>H51R15.</v>
      </c>
      <c r="AE344" s="135" t="str">
        <f t="shared" si="117"/>
        <v>H51R15</v>
      </c>
      <c r="AF344" s="15"/>
      <c r="AG344" s="15"/>
      <c r="AH344" s="15"/>
      <c r="AI344" s="15"/>
      <c r="AJ344" s="15"/>
      <c r="AK344" s="15"/>
      <c r="AL344" s="15"/>
      <c r="AM344" s="15"/>
      <c r="AN344" s="15"/>
      <c r="AO344" s="15"/>
    </row>
    <row r="345" spans="1:41" s="2" customFormat="1" ht="249.95" customHeight="1" x14ac:dyDescent="0.2">
      <c r="A345" s="49">
        <v>296</v>
      </c>
      <c r="B345" s="22">
        <v>344</v>
      </c>
      <c r="C345" s="18" t="s">
        <v>2587</v>
      </c>
      <c r="D345" s="18" t="s">
        <v>212</v>
      </c>
      <c r="E345" s="68" t="s">
        <v>1086</v>
      </c>
      <c r="F345" s="69" t="s">
        <v>213</v>
      </c>
      <c r="G345" s="69" t="s">
        <v>1083</v>
      </c>
      <c r="H345" s="69" t="s">
        <v>1084</v>
      </c>
      <c r="I345" s="47" t="s">
        <v>1085</v>
      </c>
      <c r="J345" s="23">
        <v>3</v>
      </c>
      <c r="K345" s="39">
        <v>43040</v>
      </c>
      <c r="L345" s="39">
        <v>43342</v>
      </c>
      <c r="M345" s="46">
        <f t="shared" si="114"/>
        <v>43.142857142857146</v>
      </c>
      <c r="N345" s="22" t="s">
        <v>1046</v>
      </c>
      <c r="O345" s="78">
        <v>3</v>
      </c>
      <c r="P345" s="22"/>
      <c r="Q345" s="41">
        <f t="shared" si="108"/>
        <v>100</v>
      </c>
      <c r="R345" s="42">
        <f t="shared" si="109"/>
        <v>43.142857142857146</v>
      </c>
      <c r="S345" s="42">
        <f t="shared" si="110"/>
        <v>43.142857142857146</v>
      </c>
      <c r="T345" s="42">
        <f t="shared" si="111"/>
        <v>43.142857142857146</v>
      </c>
      <c r="U345" s="23" t="str">
        <f t="shared" si="113"/>
        <v>SI</v>
      </c>
      <c r="V345" s="85" t="str">
        <f t="shared" si="112"/>
        <v>CUMPLIDO</v>
      </c>
      <c r="W345" s="85" t="str">
        <f t="shared" si="115"/>
        <v>CUMPLIDO</v>
      </c>
      <c r="X345" s="86" t="s">
        <v>506</v>
      </c>
      <c r="Y345" s="87" t="s">
        <v>432</v>
      </c>
      <c r="Z345" s="86">
        <f t="shared" si="116"/>
        <v>1</v>
      </c>
      <c r="AA345" s="86" t="str">
        <f t="shared" si="107"/>
        <v>H52R15 - 1</v>
      </c>
      <c r="AB345" s="135">
        <f t="shared" si="118"/>
        <v>5</v>
      </c>
      <c r="AC345" s="135">
        <f t="shared" si="119"/>
        <v>5</v>
      </c>
      <c r="AD345" s="135" t="str">
        <f t="shared" si="120"/>
        <v>H52R15.</v>
      </c>
      <c r="AE345" s="135" t="str">
        <f t="shared" si="117"/>
        <v>H52R15</v>
      </c>
      <c r="AF345" s="15"/>
      <c r="AG345" s="15"/>
      <c r="AH345" s="15"/>
      <c r="AI345" s="15"/>
      <c r="AJ345" s="15"/>
      <c r="AK345" s="15"/>
      <c r="AL345" s="15"/>
      <c r="AM345" s="15"/>
      <c r="AN345" s="15"/>
      <c r="AO345" s="15"/>
    </row>
    <row r="346" spans="1:41" s="2" customFormat="1" ht="249.95" customHeight="1" x14ac:dyDescent="0.2">
      <c r="A346" s="49">
        <v>297</v>
      </c>
      <c r="B346" s="22">
        <v>345</v>
      </c>
      <c r="C346" s="18" t="s">
        <v>2546</v>
      </c>
      <c r="D346" s="18" t="s">
        <v>33</v>
      </c>
      <c r="E346" s="68" t="s">
        <v>214</v>
      </c>
      <c r="F346" s="69" t="s">
        <v>215</v>
      </c>
      <c r="G346" s="53" t="s">
        <v>890</v>
      </c>
      <c r="H346" s="53" t="s">
        <v>891</v>
      </c>
      <c r="I346" s="54" t="s">
        <v>61</v>
      </c>
      <c r="J346" s="54">
        <v>3</v>
      </c>
      <c r="K346" s="55">
        <v>43040</v>
      </c>
      <c r="L346" s="55">
        <v>43342</v>
      </c>
      <c r="M346" s="46">
        <f t="shared" si="114"/>
        <v>43.142857142857146</v>
      </c>
      <c r="N346" s="22" t="s">
        <v>23</v>
      </c>
      <c r="O346" s="78">
        <v>1.99</v>
      </c>
      <c r="P346" s="22"/>
      <c r="Q346" s="41">
        <f t="shared" si="108"/>
        <v>66.333333333333329</v>
      </c>
      <c r="R346" s="42">
        <f t="shared" si="109"/>
        <v>28.61809523809524</v>
      </c>
      <c r="S346" s="42">
        <f t="shared" si="110"/>
        <v>28.61809523809524</v>
      </c>
      <c r="T346" s="42">
        <f t="shared" si="111"/>
        <v>43.142857142857146</v>
      </c>
      <c r="U346" s="23" t="str">
        <f t="shared" si="113"/>
        <v>NO</v>
      </c>
      <c r="V346" s="85" t="str">
        <f t="shared" si="112"/>
        <v>VENCIDO</v>
      </c>
      <c r="W346" s="85" t="str">
        <f t="shared" si="115"/>
        <v>VENCIDO</v>
      </c>
      <c r="X346" s="86" t="s">
        <v>506</v>
      </c>
      <c r="Y346" s="87" t="s">
        <v>433</v>
      </c>
      <c r="Z346" s="86">
        <f t="shared" si="116"/>
        <v>1</v>
      </c>
      <c r="AA346" s="86" t="str">
        <f t="shared" si="107"/>
        <v>H53R15 - 1</v>
      </c>
      <c r="AB346" s="135">
        <f t="shared" si="118"/>
        <v>1</v>
      </c>
      <c r="AC346" s="135">
        <f t="shared" si="119"/>
        <v>1</v>
      </c>
      <c r="AD346" s="135" t="str">
        <f t="shared" si="120"/>
        <v>H53R15</v>
      </c>
      <c r="AE346" s="135" t="str">
        <f t="shared" si="117"/>
        <v>H53R15</v>
      </c>
      <c r="AF346" s="15"/>
      <c r="AG346" s="15"/>
      <c r="AH346" s="15"/>
      <c r="AI346" s="15"/>
      <c r="AJ346" s="15"/>
      <c r="AK346" s="15"/>
      <c r="AL346" s="15"/>
      <c r="AM346" s="15"/>
      <c r="AN346" s="15"/>
      <c r="AO346" s="15"/>
    </row>
    <row r="347" spans="1:41" s="2" customFormat="1" ht="249.95" customHeight="1" x14ac:dyDescent="0.2">
      <c r="A347" s="49">
        <v>298</v>
      </c>
      <c r="B347" s="22">
        <v>346</v>
      </c>
      <c r="C347" s="18" t="s">
        <v>2546</v>
      </c>
      <c r="D347" s="18" t="s">
        <v>20</v>
      </c>
      <c r="E347" s="68" t="s">
        <v>2500</v>
      </c>
      <c r="F347" s="69" t="s">
        <v>216</v>
      </c>
      <c r="G347" s="69" t="s">
        <v>1658</v>
      </c>
      <c r="H347" s="69" t="s">
        <v>1657</v>
      </c>
      <c r="I347" s="47" t="s">
        <v>1656</v>
      </c>
      <c r="J347" s="23">
        <v>2</v>
      </c>
      <c r="K347" s="39">
        <v>43040</v>
      </c>
      <c r="L347" s="39">
        <v>43099</v>
      </c>
      <c r="M347" s="46">
        <f t="shared" si="114"/>
        <v>8.4285714285714288</v>
      </c>
      <c r="N347" s="22" t="s">
        <v>1488</v>
      </c>
      <c r="O347" s="78">
        <v>2</v>
      </c>
      <c r="P347" s="22"/>
      <c r="Q347" s="41">
        <f t="shared" si="108"/>
        <v>100</v>
      </c>
      <c r="R347" s="42">
        <f t="shared" si="109"/>
        <v>8.4285714285714288</v>
      </c>
      <c r="S347" s="42">
        <f t="shared" si="110"/>
        <v>8.4285714285714288</v>
      </c>
      <c r="T347" s="42">
        <f t="shared" si="111"/>
        <v>8.4285714285714288</v>
      </c>
      <c r="U347" s="23" t="str">
        <f t="shared" si="113"/>
        <v>SI</v>
      </c>
      <c r="V347" s="85" t="str">
        <f t="shared" si="112"/>
        <v>CUMPLIDO</v>
      </c>
      <c r="W347" s="85" t="str">
        <f t="shared" si="115"/>
        <v>CUMPLIDO</v>
      </c>
      <c r="X347" s="86" t="s">
        <v>506</v>
      </c>
      <c r="Y347" s="87" t="s">
        <v>434</v>
      </c>
      <c r="Z347" s="86">
        <f t="shared" si="116"/>
        <v>1</v>
      </c>
      <c r="AA347" s="86" t="str">
        <f t="shared" si="107"/>
        <v>H54R15 - 1</v>
      </c>
      <c r="AB347" s="135">
        <f t="shared" si="118"/>
        <v>5</v>
      </c>
      <c r="AC347" s="135">
        <f t="shared" si="119"/>
        <v>5</v>
      </c>
      <c r="AD347" s="135" t="str">
        <f t="shared" si="120"/>
        <v>H54R15.</v>
      </c>
      <c r="AE347" s="135" t="str">
        <f t="shared" si="117"/>
        <v>H54R15</v>
      </c>
      <c r="AF347" s="15"/>
      <c r="AG347" s="15"/>
      <c r="AH347" s="15"/>
      <c r="AI347" s="15"/>
      <c r="AJ347" s="15"/>
      <c r="AK347" s="15"/>
      <c r="AL347" s="15"/>
      <c r="AM347" s="15"/>
      <c r="AN347" s="15"/>
      <c r="AO347" s="15"/>
    </row>
    <row r="348" spans="1:41" s="2" customFormat="1" ht="249.95" customHeight="1" x14ac:dyDescent="0.2">
      <c r="A348" s="49">
        <v>299</v>
      </c>
      <c r="B348" s="22">
        <v>347</v>
      </c>
      <c r="C348" s="18" t="s">
        <v>2546</v>
      </c>
      <c r="D348" s="18" t="s">
        <v>20</v>
      </c>
      <c r="E348" s="68" t="s">
        <v>1803</v>
      </c>
      <c r="F348" s="69" t="s">
        <v>1802</v>
      </c>
      <c r="G348" s="69" t="s">
        <v>1800</v>
      </c>
      <c r="H348" s="69" t="s">
        <v>1801</v>
      </c>
      <c r="I348" s="47" t="s">
        <v>1760</v>
      </c>
      <c r="J348" s="23">
        <v>1</v>
      </c>
      <c r="K348" s="39">
        <v>43040</v>
      </c>
      <c r="L348" s="39">
        <v>43099</v>
      </c>
      <c r="M348" s="46">
        <f t="shared" si="114"/>
        <v>8.4285714285714288</v>
      </c>
      <c r="N348" s="22" t="s">
        <v>1721</v>
      </c>
      <c r="O348" s="78">
        <v>1</v>
      </c>
      <c r="P348" s="22"/>
      <c r="Q348" s="41">
        <f t="shared" si="108"/>
        <v>100</v>
      </c>
      <c r="R348" s="42">
        <f t="shared" si="109"/>
        <v>8.4285714285714288</v>
      </c>
      <c r="S348" s="42">
        <f t="shared" si="110"/>
        <v>8.4285714285714288</v>
      </c>
      <c r="T348" s="42">
        <f t="shared" si="111"/>
        <v>8.4285714285714288</v>
      </c>
      <c r="U348" s="23" t="str">
        <f t="shared" si="113"/>
        <v>SI</v>
      </c>
      <c r="V348" s="85" t="str">
        <f t="shared" si="112"/>
        <v>CUMPLIDO</v>
      </c>
      <c r="W348" s="85" t="str">
        <f t="shared" si="115"/>
        <v>CUMPLIDO</v>
      </c>
      <c r="X348" s="86" t="s">
        <v>506</v>
      </c>
      <c r="Y348" s="87" t="s">
        <v>435</v>
      </c>
      <c r="Z348" s="86">
        <f t="shared" si="116"/>
        <v>1</v>
      </c>
      <c r="AA348" s="86" t="str">
        <f t="shared" si="107"/>
        <v>H55R15 - 1</v>
      </c>
      <c r="AB348" s="135">
        <f t="shared" si="118"/>
        <v>5</v>
      </c>
      <c r="AC348" s="135">
        <f t="shared" si="119"/>
        <v>5</v>
      </c>
      <c r="AD348" s="135" t="str">
        <f t="shared" si="120"/>
        <v>H55R15.</v>
      </c>
      <c r="AE348" s="135" t="str">
        <f t="shared" si="117"/>
        <v>H55R15</v>
      </c>
      <c r="AF348" s="15"/>
      <c r="AG348" s="15"/>
      <c r="AH348" s="15"/>
      <c r="AI348" s="15"/>
      <c r="AJ348" s="15"/>
      <c r="AK348" s="15"/>
      <c r="AL348" s="15"/>
      <c r="AM348" s="15"/>
      <c r="AN348" s="15"/>
      <c r="AO348" s="15"/>
    </row>
    <row r="349" spans="1:41" s="2" customFormat="1" ht="249.95" customHeight="1" x14ac:dyDescent="0.2">
      <c r="A349" s="49">
        <v>300</v>
      </c>
      <c r="B349" s="22">
        <v>348</v>
      </c>
      <c r="C349" s="18" t="s">
        <v>2545</v>
      </c>
      <c r="D349" s="18" t="s">
        <v>217</v>
      </c>
      <c r="E349" s="68" t="s">
        <v>1804</v>
      </c>
      <c r="F349" s="69" t="s">
        <v>218</v>
      </c>
      <c r="G349" s="69" t="s">
        <v>1875</v>
      </c>
      <c r="H349" s="69" t="s">
        <v>1877</v>
      </c>
      <c r="I349" s="47" t="s">
        <v>1876</v>
      </c>
      <c r="J349" s="23">
        <v>6</v>
      </c>
      <c r="K349" s="39">
        <v>43040</v>
      </c>
      <c r="L349" s="39">
        <v>43251</v>
      </c>
      <c r="M349" s="46">
        <f t="shared" si="114"/>
        <v>30.142857142857142</v>
      </c>
      <c r="N349" s="22" t="s">
        <v>1245</v>
      </c>
      <c r="O349" s="78">
        <v>6</v>
      </c>
      <c r="P349" s="22"/>
      <c r="Q349" s="41">
        <f t="shared" si="108"/>
        <v>100</v>
      </c>
      <c r="R349" s="42">
        <f t="shared" si="109"/>
        <v>30.142857142857142</v>
      </c>
      <c r="S349" s="42">
        <f t="shared" si="110"/>
        <v>30.142857142857142</v>
      </c>
      <c r="T349" s="42">
        <f t="shared" si="111"/>
        <v>30.142857142857142</v>
      </c>
      <c r="U349" s="23" t="str">
        <f t="shared" si="113"/>
        <v>SI</v>
      </c>
      <c r="V349" s="85" t="str">
        <f t="shared" si="112"/>
        <v>CUMPLIDO</v>
      </c>
      <c r="W349" s="85" t="str">
        <f t="shared" si="115"/>
        <v>CUMPLIDO</v>
      </c>
      <c r="X349" s="86" t="s">
        <v>506</v>
      </c>
      <c r="Y349" s="87" t="s">
        <v>436</v>
      </c>
      <c r="Z349" s="86">
        <f t="shared" si="116"/>
        <v>1</v>
      </c>
      <c r="AA349" s="86" t="str">
        <f t="shared" ref="AA349:AA412" si="121">CONCATENATE(Y349," - ",Z349)</f>
        <v>H56R15 - 1</v>
      </c>
      <c r="AB349" s="135">
        <f t="shared" si="118"/>
        <v>5</v>
      </c>
      <c r="AC349" s="135">
        <f t="shared" si="119"/>
        <v>5</v>
      </c>
      <c r="AD349" s="135" t="str">
        <f t="shared" si="120"/>
        <v>H56R15.</v>
      </c>
      <c r="AE349" s="135" t="str">
        <f t="shared" si="117"/>
        <v>H56R15</v>
      </c>
      <c r="AF349" s="15"/>
      <c r="AG349" s="15"/>
      <c r="AH349" s="15"/>
      <c r="AI349" s="15"/>
      <c r="AJ349" s="15"/>
      <c r="AK349" s="15"/>
      <c r="AL349" s="15"/>
      <c r="AM349" s="15"/>
      <c r="AN349" s="15"/>
      <c r="AO349" s="15"/>
    </row>
    <row r="350" spans="1:41" s="2" customFormat="1" ht="249.95" customHeight="1" x14ac:dyDescent="0.2">
      <c r="A350" s="49">
        <v>301</v>
      </c>
      <c r="B350" s="22">
        <v>349</v>
      </c>
      <c r="C350" s="18" t="s">
        <v>2577</v>
      </c>
      <c r="D350" s="18" t="s">
        <v>127</v>
      </c>
      <c r="E350" s="68" t="s">
        <v>1092</v>
      </c>
      <c r="F350" s="69" t="s">
        <v>219</v>
      </c>
      <c r="G350" s="69" t="s">
        <v>1087</v>
      </c>
      <c r="H350" s="69" t="s">
        <v>1088</v>
      </c>
      <c r="I350" s="47" t="s">
        <v>1058</v>
      </c>
      <c r="J350" s="23">
        <v>3</v>
      </c>
      <c r="K350" s="39">
        <v>43040</v>
      </c>
      <c r="L350" s="39">
        <v>43403</v>
      </c>
      <c r="M350" s="46">
        <f t="shared" si="114"/>
        <v>51.857142857142854</v>
      </c>
      <c r="N350" s="22" t="s">
        <v>1046</v>
      </c>
      <c r="O350" s="78">
        <v>3</v>
      </c>
      <c r="P350" s="49" t="s">
        <v>2640</v>
      </c>
      <c r="Q350" s="41">
        <f t="shared" si="108"/>
        <v>100</v>
      </c>
      <c r="R350" s="42">
        <f t="shared" si="109"/>
        <v>51.857142857142854</v>
      </c>
      <c r="S350" s="42">
        <f t="shared" si="110"/>
        <v>0</v>
      </c>
      <c r="T350" s="42">
        <f t="shared" si="111"/>
        <v>0</v>
      </c>
      <c r="U350" s="23" t="str">
        <f t="shared" si="113"/>
        <v>SI</v>
      </c>
      <c r="V350" s="85" t="str">
        <f t="shared" si="112"/>
        <v>CUMPLIDO</v>
      </c>
      <c r="W350" s="85" t="str">
        <f t="shared" si="115"/>
        <v>CUMPLIDO</v>
      </c>
      <c r="X350" s="86" t="s">
        <v>506</v>
      </c>
      <c r="Y350" s="87" t="s">
        <v>437</v>
      </c>
      <c r="Z350" s="86">
        <f t="shared" si="116"/>
        <v>1</v>
      </c>
      <c r="AA350" s="86" t="str">
        <f t="shared" si="121"/>
        <v>H57R15 - 1</v>
      </c>
      <c r="AB350" s="135">
        <f t="shared" si="118"/>
        <v>5</v>
      </c>
      <c r="AC350" s="135">
        <f t="shared" si="119"/>
        <v>5</v>
      </c>
      <c r="AD350" s="135" t="str">
        <f t="shared" si="120"/>
        <v>H57R15.</v>
      </c>
      <c r="AE350" s="135" t="str">
        <f t="shared" si="117"/>
        <v>H57R15</v>
      </c>
      <c r="AF350" s="15"/>
      <c r="AG350" s="15"/>
      <c r="AH350" s="15" t="s">
        <v>567</v>
      </c>
      <c r="AI350" s="15"/>
      <c r="AJ350" s="15"/>
      <c r="AK350" s="15"/>
      <c r="AL350" s="15"/>
      <c r="AM350" s="15"/>
      <c r="AN350" s="15"/>
      <c r="AO350" s="15"/>
    </row>
    <row r="351" spans="1:41" s="2" customFormat="1" ht="249.95" customHeight="1" x14ac:dyDescent="0.2">
      <c r="A351" s="49">
        <v>302</v>
      </c>
      <c r="B351" s="22">
        <v>350</v>
      </c>
      <c r="C351" s="18" t="s">
        <v>2546</v>
      </c>
      <c r="D351" s="18" t="s">
        <v>26</v>
      </c>
      <c r="E351" s="68" t="s">
        <v>220</v>
      </c>
      <c r="F351" s="69" t="s">
        <v>221</v>
      </c>
      <c r="G351" s="69" t="s">
        <v>1089</v>
      </c>
      <c r="H351" s="69" t="s">
        <v>1090</v>
      </c>
      <c r="I351" s="47" t="s">
        <v>1091</v>
      </c>
      <c r="J351" s="23">
        <v>10</v>
      </c>
      <c r="K351" s="39">
        <v>43049</v>
      </c>
      <c r="L351" s="39">
        <v>43099</v>
      </c>
      <c r="M351" s="46">
        <f t="shared" si="114"/>
        <v>7.1428571428571432</v>
      </c>
      <c r="N351" s="22" t="s">
        <v>1046</v>
      </c>
      <c r="O351" s="22">
        <v>8</v>
      </c>
      <c r="P351" s="77">
        <v>2</v>
      </c>
      <c r="Q351" s="41">
        <f t="shared" si="108"/>
        <v>80</v>
      </c>
      <c r="R351" s="42">
        <f t="shared" si="109"/>
        <v>5.7142857142857144</v>
      </c>
      <c r="S351" s="42">
        <f t="shared" si="110"/>
        <v>5.7142857142857144</v>
      </c>
      <c r="T351" s="42">
        <f t="shared" si="111"/>
        <v>7.1428571428571432</v>
      </c>
      <c r="U351" s="23" t="str">
        <f t="shared" si="113"/>
        <v>NO</v>
      </c>
      <c r="V351" s="85" t="str">
        <f t="shared" si="112"/>
        <v>VENCIDO</v>
      </c>
      <c r="W351" s="85" t="str">
        <f t="shared" si="115"/>
        <v>VENCIDO</v>
      </c>
      <c r="X351" s="86" t="s">
        <v>506</v>
      </c>
      <c r="Y351" s="87" t="s">
        <v>438</v>
      </c>
      <c r="Z351" s="86">
        <f t="shared" si="116"/>
        <v>1</v>
      </c>
      <c r="AA351" s="86" t="str">
        <f t="shared" si="121"/>
        <v>H58R15 - 1</v>
      </c>
      <c r="AB351" s="135">
        <f t="shared" si="118"/>
        <v>1</v>
      </c>
      <c r="AC351" s="135">
        <f t="shared" si="119"/>
        <v>1</v>
      </c>
      <c r="AD351" s="135" t="str">
        <f t="shared" si="120"/>
        <v>H58R15.</v>
      </c>
      <c r="AE351" s="135" t="str">
        <f t="shared" si="117"/>
        <v>H58R15</v>
      </c>
      <c r="AF351" s="15"/>
      <c r="AG351" s="15"/>
      <c r="AH351" s="15"/>
      <c r="AI351" s="15"/>
      <c r="AJ351" s="15"/>
      <c r="AK351" s="15"/>
      <c r="AL351" s="15"/>
      <c r="AM351" s="15"/>
      <c r="AN351" s="15"/>
      <c r="AO351" s="15"/>
    </row>
    <row r="352" spans="1:41" s="2" customFormat="1" ht="249.95" customHeight="1" x14ac:dyDescent="0.2">
      <c r="A352" s="49">
        <v>303</v>
      </c>
      <c r="B352" s="22">
        <v>351</v>
      </c>
      <c r="C352" s="18" t="s">
        <v>2577</v>
      </c>
      <c r="D352" s="18" t="s">
        <v>147</v>
      </c>
      <c r="E352" s="68" t="s">
        <v>2566</v>
      </c>
      <c r="F352" s="69" t="s">
        <v>222</v>
      </c>
      <c r="G352" s="69" t="s">
        <v>1805</v>
      </c>
      <c r="H352" s="69" t="s">
        <v>1806</v>
      </c>
      <c r="I352" s="47" t="s">
        <v>1807</v>
      </c>
      <c r="J352" s="23">
        <v>1</v>
      </c>
      <c r="K352" s="39">
        <v>43040</v>
      </c>
      <c r="L352" s="39">
        <v>43099</v>
      </c>
      <c r="M352" s="46">
        <f t="shared" si="114"/>
        <v>8.4285714285714288</v>
      </c>
      <c r="N352" s="22" t="s">
        <v>1721</v>
      </c>
      <c r="O352" s="78">
        <v>1</v>
      </c>
      <c r="P352" s="22"/>
      <c r="Q352" s="41">
        <f t="shared" si="108"/>
        <v>100</v>
      </c>
      <c r="R352" s="42">
        <f t="shared" si="109"/>
        <v>8.4285714285714288</v>
      </c>
      <c r="S352" s="42">
        <f t="shared" si="110"/>
        <v>8.4285714285714288</v>
      </c>
      <c r="T352" s="42">
        <f t="shared" si="111"/>
        <v>8.4285714285714288</v>
      </c>
      <c r="U352" s="23" t="str">
        <f t="shared" si="113"/>
        <v>SI</v>
      </c>
      <c r="V352" s="85" t="str">
        <f t="shared" si="112"/>
        <v>CUMPLIDO</v>
      </c>
      <c r="W352" s="85" t="str">
        <f t="shared" si="115"/>
        <v>CUMPLIDO</v>
      </c>
      <c r="X352" s="86" t="s">
        <v>506</v>
      </c>
      <c r="Y352" s="87" t="s">
        <v>439</v>
      </c>
      <c r="Z352" s="86">
        <f t="shared" si="116"/>
        <v>1</v>
      </c>
      <c r="AA352" s="86" t="str">
        <f t="shared" si="121"/>
        <v>H59R15 - 1</v>
      </c>
      <c r="AB352" s="135">
        <f t="shared" si="118"/>
        <v>5</v>
      </c>
      <c r="AC352" s="135">
        <f t="shared" si="119"/>
        <v>5</v>
      </c>
      <c r="AD352" s="135" t="str">
        <f t="shared" si="120"/>
        <v>H59R15.</v>
      </c>
      <c r="AE352" s="135" t="str">
        <f t="shared" si="117"/>
        <v>H59R15</v>
      </c>
      <c r="AF352" s="15"/>
      <c r="AG352" s="15"/>
      <c r="AH352" s="15"/>
      <c r="AI352" s="15"/>
      <c r="AJ352" s="15"/>
      <c r="AK352" s="15"/>
      <c r="AL352" s="15"/>
      <c r="AM352" s="15"/>
      <c r="AN352" s="15"/>
      <c r="AO352" s="15"/>
    </row>
    <row r="353" spans="1:41" s="2" customFormat="1" ht="249.95" customHeight="1" x14ac:dyDescent="0.2">
      <c r="A353" s="49">
        <v>304</v>
      </c>
      <c r="B353" s="22">
        <v>352</v>
      </c>
      <c r="C353" s="18" t="s">
        <v>2584</v>
      </c>
      <c r="D353" s="18" t="s">
        <v>223</v>
      </c>
      <c r="E353" s="68" t="s">
        <v>2501</v>
      </c>
      <c r="F353" s="69" t="s">
        <v>224</v>
      </c>
      <c r="G353" s="69" t="s">
        <v>989</v>
      </c>
      <c r="H353" s="69" t="s">
        <v>990</v>
      </c>
      <c r="I353" s="47" t="s">
        <v>991</v>
      </c>
      <c r="J353" s="23">
        <v>8</v>
      </c>
      <c r="K353" s="39">
        <v>43040</v>
      </c>
      <c r="L353" s="39">
        <v>43403</v>
      </c>
      <c r="M353" s="46">
        <f t="shared" si="114"/>
        <v>51.857142857142854</v>
      </c>
      <c r="N353" s="22" t="s">
        <v>974</v>
      </c>
      <c r="O353" s="78">
        <v>0</v>
      </c>
      <c r="P353" s="22"/>
      <c r="Q353" s="41">
        <f t="shared" si="108"/>
        <v>0</v>
      </c>
      <c r="R353" s="42">
        <f t="shared" si="109"/>
        <v>0</v>
      </c>
      <c r="S353" s="42">
        <f t="shared" si="110"/>
        <v>0</v>
      </c>
      <c r="T353" s="42">
        <f t="shared" si="111"/>
        <v>0</v>
      </c>
      <c r="U353" s="23" t="str">
        <f t="shared" si="113"/>
        <v>NO</v>
      </c>
      <c r="V353" s="85" t="str">
        <f t="shared" si="112"/>
        <v>PRÓXIMO A VENCER</v>
      </c>
      <c r="W353" s="85" t="str">
        <f t="shared" si="115"/>
        <v>PRÓXIMO A VENCER</v>
      </c>
      <c r="X353" s="86" t="s">
        <v>506</v>
      </c>
      <c r="Y353" s="87" t="s">
        <v>440</v>
      </c>
      <c r="Z353" s="86">
        <f t="shared" si="116"/>
        <v>1</v>
      </c>
      <c r="AA353" s="86" t="str">
        <f t="shared" si="121"/>
        <v>H60R15 - 1</v>
      </c>
      <c r="AB353" s="135">
        <f t="shared" si="118"/>
        <v>2</v>
      </c>
      <c r="AC353" s="135">
        <f t="shared" si="119"/>
        <v>2</v>
      </c>
      <c r="AD353" s="135" t="str">
        <f t="shared" si="120"/>
        <v>H60R15.</v>
      </c>
      <c r="AE353" s="135" t="str">
        <f t="shared" si="117"/>
        <v>H60R15</v>
      </c>
      <c r="AF353" s="15"/>
      <c r="AG353" s="15"/>
      <c r="AH353" s="15"/>
      <c r="AI353" s="15"/>
      <c r="AJ353" s="15"/>
      <c r="AK353" s="15"/>
      <c r="AL353" s="15"/>
      <c r="AM353" s="15"/>
      <c r="AN353" s="15"/>
      <c r="AO353" s="15"/>
    </row>
    <row r="354" spans="1:41" s="2" customFormat="1" ht="249.95" customHeight="1" x14ac:dyDescent="0.2">
      <c r="A354" s="49">
        <v>305</v>
      </c>
      <c r="B354" s="22">
        <v>353</v>
      </c>
      <c r="C354" s="18" t="s">
        <v>2553</v>
      </c>
      <c r="D354" s="18" t="s">
        <v>217</v>
      </c>
      <c r="E354" s="68" t="s">
        <v>2502</v>
      </c>
      <c r="F354" s="69" t="s">
        <v>225</v>
      </c>
      <c r="G354" s="69" t="s">
        <v>2021</v>
      </c>
      <c r="H354" s="69" t="s">
        <v>2022</v>
      </c>
      <c r="I354" s="47" t="s">
        <v>977</v>
      </c>
      <c r="J354" s="23">
        <v>16</v>
      </c>
      <c r="K354" s="39">
        <v>43040</v>
      </c>
      <c r="L354" s="39">
        <v>43403</v>
      </c>
      <c r="M354" s="46">
        <f t="shared" si="114"/>
        <v>51.857142857142854</v>
      </c>
      <c r="N354" s="22" t="s">
        <v>974</v>
      </c>
      <c r="O354" s="22">
        <v>1</v>
      </c>
      <c r="P354" s="22"/>
      <c r="Q354" s="41">
        <f t="shared" ref="Q354:Q417" si="122">IF(O354/J354&gt;1,100,+O354/J354*100)</f>
        <v>6.25</v>
      </c>
      <c r="R354" s="42">
        <f t="shared" ref="R354:R417" si="123">+M354*Q354/100</f>
        <v>3.2410714285714284</v>
      </c>
      <c r="S354" s="42">
        <f t="shared" ref="S354:S417" si="124">IF(L354&lt;=$AG$1,R354,0)</f>
        <v>0</v>
      </c>
      <c r="T354" s="42">
        <f t="shared" ref="T354:T417" si="125">IF($AG$1&gt;=L354,M354,0)</f>
        <v>0</v>
      </c>
      <c r="U354" s="23" t="str">
        <f t="shared" si="113"/>
        <v>NO</v>
      </c>
      <c r="V354" s="85" t="str">
        <f t="shared" ref="V354:V417" si="126">IF(Q354=100,"CUMPLIDO",IF(L354-$AG$1&lt;0,"VENCIDO",IF(L354-$AG$1&lt;=30,"PRÓXIMO A VENCER",IF(Q354&gt;0,"CON AVANCE","EN TERMINO"))))</f>
        <v>PRÓXIMO A VENCER</v>
      </c>
      <c r="W354" s="85" t="str">
        <f t="shared" si="115"/>
        <v>PRÓXIMO A VENCER</v>
      </c>
      <c r="X354" s="86" t="s">
        <v>506</v>
      </c>
      <c r="Y354" s="87" t="s">
        <v>441</v>
      </c>
      <c r="Z354" s="86">
        <f t="shared" si="116"/>
        <v>1</v>
      </c>
      <c r="AA354" s="86" t="str">
        <f t="shared" si="121"/>
        <v>H61R15 - 1</v>
      </c>
      <c r="AB354" s="135">
        <f t="shared" si="118"/>
        <v>2</v>
      </c>
      <c r="AC354" s="135">
        <f t="shared" si="119"/>
        <v>2</v>
      </c>
      <c r="AD354" s="135" t="str">
        <f t="shared" si="120"/>
        <v>H61R15.</v>
      </c>
      <c r="AE354" s="135" t="str">
        <f t="shared" si="117"/>
        <v>H61R15</v>
      </c>
      <c r="AF354" s="15"/>
      <c r="AG354" s="15"/>
      <c r="AH354" s="15"/>
      <c r="AI354" s="15"/>
      <c r="AJ354" s="15"/>
      <c r="AK354" s="15"/>
      <c r="AL354" s="15"/>
      <c r="AM354" s="15"/>
      <c r="AN354" s="15"/>
      <c r="AO354" s="15"/>
    </row>
    <row r="355" spans="1:41" s="2" customFormat="1" ht="249.95" customHeight="1" x14ac:dyDescent="0.2">
      <c r="A355" s="49">
        <v>306</v>
      </c>
      <c r="B355" s="22">
        <v>354</v>
      </c>
      <c r="C355" s="18" t="s">
        <v>2553</v>
      </c>
      <c r="D355" s="18" t="s">
        <v>147</v>
      </c>
      <c r="E355" s="68" t="s">
        <v>2503</v>
      </c>
      <c r="F355" s="69" t="s">
        <v>226</v>
      </c>
      <c r="G355" s="69" t="s">
        <v>2021</v>
      </c>
      <c r="H355" s="69" t="s">
        <v>2022</v>
      </c>
      <c r="I355" s="47" t="s">
        <v>992</v>
      </c>
      <c r="J355" s="58">
        <v>16</v>
      </c>
      <c r="K355" s="39">
        <v>43040</v>
      </c>
      <c r="L355" s="39">
        <v>43403</v>
      </c>
      <c r="M355" s="46">
        <f t="shared" si="114"/>
        <v>51.857142857142854</v>
      </c>
      <c r="N355" s="22" t="s">
        <v>974</v>
      </c>
      <c r="O355" s="22">
        <v>1</v>
      </c>
      <c r="P355" s="22"/>
      <c r="Q355" s="41">
        <f t="shared" si="122"/>
        <v>6.25</v>
      </c>
      <c r="R355" s="42">
        <f t="shared" si="123"/>
        <v>3.2410714285714284</v>
      </c>
      <c r="S355" s="42">
        <f t="shared" si="124"/>
        <v>0</v>
      </c>
      <c r="T355" s="42">
        <f t="shared" si="125"/>
        <v>0</v>
      </c>
      <c r="U355" s="23" t="str">
        <f t="shared" ref="U355:U418" si="127">IF(W355="CUMPLIDO","SI","NO")</f>
        <v>NO</v>
      </c>
      <c r="V355" s="85" t="str">
        <f t="shared" si="126"/>
        <v>PRÓXIMO A VENCER</v>
      </c>
      <c r="W355" s="85" t="str">
        <f t="shared" si="115"/>
        <v>PRÓXIMO A VENCER</v>
      </c>
      <c r="X355" s="86" t="s">
        <v>506</v>
      </c>
      <c r="Y355" s="87" t="s">
        <v>442</v>
      </c>
      <c r="Z355" s="86">
        <f t="shared" si="116"/>
        <v>1</v>
      </c>
      <c r="AA355" s="86" t="str">
        <f t="shared" si="121"/>
        <v>H62R15 - 1</v>
      </c>
      <c r="AB355" s="135">
        <f t="shared" si="118"/>
        <v>2</v>
      </c>
      <c r="AC355" s="135">
        <f t="shared" si="119"/>
        <v>2</v>
      </c>
      <c r="AD355" s="135" t="str">
        <f t="shared" si="120"/>
        <v>H62R15.</v>
      </c>
      <c r="AE355" s="135" t="str">
        <f t="shared" si="117"/>
        <v>H62R15</v>
      </c>
      <c r="AF355" s="15"/>
      <c r="AG355" s="15"/>
      <c r="AH355" s="15"/>
      <c r="AI355" s="15"/>
      <c r="AJ355" s="15"/>
      <c r="AK355" s="15"/>
      <c r="AL355" s="15"/>
      <c r="AM355" s="15"/>
      <c r="AN355" s="15"/>
      <c r="AO355" s="15"/>
    </row>
    <row r="356" spans="1:41" s="2" customFormat="1" ht="345" customHeight="1" x14ac:dyDescent="0.2">
      <c r="A356" s="49">
        <v>307</v>
      </c>
      <c r="B356" s="22">
        <v>355</v>
      </c>
      <c r="C356" s="18" t="s">
        <v>2546</v>
      </c>
      <c r="D356" s="18" t="s">
        <v>147</v>
      </c>
      <c r="E356" s="68" t="s">
        <v>1382</v>
      </c>
      <c r="F356" s="69" t="s">
        <v>1385</v>
      </c>
      <c r="G356" s="69" t="s">
        <v>1383</v>
      </c>
      <c r="H356" s="69" t="s">
        <v>2023</v>
      </c>
      <c r="I356" s="47" t="s">
        <v>61</v>
      </c>
      <c r="J356" s="58">
        <v>4</v>
      </c>
      <c r="K356" s="39">
        <v>43040</v>
      </c>
      <c r="L356" s="39">
        <v>43403</v>
      </c>
      <c r="M356" s="46">
        <f t="shared" si="114"/>
        <v>51.857142857142854</v>
      </c>
      <c r="N356" s="22" t="s">
        <v>974</v>
      </c>
      <c r="O356" s="78">
        <v>2</v>
      </c>
      <c r="P356" s="22"/>
      <c r="Q356" s="41">
        <f t="shared" si="122"/>
        <v>50</v>
      </c>
      <c r="R356" s="42">
        <f t="shared" si="123"/>
        <v>25.928571428571427</v>
      </c>
      <c r="S356" s="42">
        <f t="shared" si="124"/>
        <v>0</v>
      </c>
      <c r="T356" s="42">
        <f t="shared" si="125"/>
        <v>0</v>
      </c>
      <c r="U356" s="23" t="str">
        <f t="shared" si="127"/>
        <v>NO</v>
      </c>
      <c r="V356" s="85" t="str">
        <f t="shared" si="126"/>
        <v>PRÓXIMO A VENCER</v>
      </c>
      <c r="W356" s="85" t="str">
        <f t="shared" si="115"/>
        <v>PRÓXIMO A VENCER</v>
      </c>
      <c r="X356" s="86" t="s">
        <v>506</v>
      </c>
      <c r="Y356" s="87" t="s">
        <v>443</v>
      </c>
      <c r="Z356" s="86">
        <f t="shared" si="116"/>
        <v>1</v>
      </c>
      <c r="AA356" s="86" t="str">
        <f t="shared" si="121"/>
        <v>H63R15 - 1</v>
      </c>
      <c r="AB356" s="135">
        <f t="shared" si="118"/>
        <v>2</v>
      </c>
      <c r="AC356" s="135">
        <f t="shared" si="119"/>
        <v>2</v>
      </c>
      <c r="AD356" s="135" t="str">
        <f t="shared" si="120"/>
        <v>H63R15.</v>
      </c>
      <c r="AE356" s="135" t="str">
        <f t="shared" si="117"/>
        <v>H63R15</v>
      </c>
      <c r="AF356" s="15"/>
      <c r="AG356" s="15"/>
      <c r="AH356" s="15"/>
      <c r="AI356" s="15"/>
      <c r="AJ356" s="15"/>
      <c r="AK356" s="15"/>
      <c r="AL356" s="15"/>
      <c r="AM356" s="15"/>
      <c r="AN356" s="15"/>
      <c r="AO356" s="15"/>
    </row>
    <row r="357" spans="1:41" s="2" customFormat="1" ht="249.95" customHeight="1" x14ac:dyDescent="0.2">
      <c r="A357" s="49"/>
      <c r="B357" s="22">
        <v>356</v>
      </c>
      <c r="C357" s="18" t="s">
        <v>2546</v>
      </c>
      <c r="D357" s="67" t="s">
        <v>147</v>
      </c>
      <c r="E357" s="68" t="s">
        <v>1384</v>
      </c>
      <c r="F357" s="69" t="s">
        <v>572</v>
      </c>
      <c r="G357" s="69" t="s">
        <v>1386</v>
      </c>
      <c r="H357" s="69" t="s">
        <v>1381</v>
      </c>
      <c r="I357" s="47" t="s">
        <v>1347</v>
      </c>
      <c r="J357" s="23">
        <v>3</v>
      </c>
      <c r="K357" s="39">
        <v>43040</v>
      </c>
      <c r="L357" s="39">
        <v>43403</v>
      </c>
      <c r="M357" s="46">
        <f t="shared" si="114"/>
        <v>51.857142857142854</v>
      </c>
      <c r="N357" s="23" t="s">
        <v>1244</v>
      </c>
      <c r="O357" s="78">
        <v>0</v>
      </c>
      <c r="P357" s="23"/>
      <c r="Q357" s="41">
        <f t="shared" si="122"/>
        <v>0</v>
      </c>
      <c r="R357" s="42">
        <f t="shared" si="123"/>
        <v>0</v>
      </c>
      <c r="S357" s="42">
        <f t="shared" si="124"/>
        <v>0</v>
      </c>
      <c r="T357" s="42">
        <f t="shared" si="125"/>
        <v>0</v>
      </c>
      <c r="U357" s="23" t="str">
        <f t="shared" si="127"/>
        <v>NO</v>
      </c>
      <c r="V357" s="85" t="str">
        <f t="shared" si="126"/>
        <v>PRÓXIMO A VENCER</v>
      </c>
      <c r="W357" s="85" t="str">
        <f t="shared" si="115"/>
        <v/>
      </c>
      <c r="X357" s="86" t="s">
        <v>506</v>
      </c>
      <c r="Y357" s="87" t="s">
        <v>443</v>
      </c>
      <c r="Z357" s="86">
        <f t="shared" si="116"/>
        <v>2</v>
      </c>
      <c r="AA357" s="86" t="str">
        <f t="shared" si="121"/>
        <v>H63R15 - 2</v>
      </c>
      <c r="AB357" s="135">
        <f t="shared" si="118"/>
        <v>2</v>
      </c>
      <c r="AC357" s="135">
        <f t="shared" si="119"/>
        <v>2</v>
      </c>
      <c r="AD357" s="135" t="str">
        <f t="shared" si="120"/>
        <v>H63R15.</v>
      </c>
      <c r="AE357" s="135" t="str">
        <f t="shared" si="117"/>
        <v>H63R15</v>
      </c>
    </row>
    <row r="358" spans="1:41" s="2" customFormat="1" ht="249.95" customHeight="1" x14ac:dyDescent="0.2">
      <c r="A358" s="49">
        <v>308</v>
      </c>
      <c r="B358" s="22">
        <v>357</v>
      </c>
      <c r="C358" s="18" t="s">
        <v>2546</v>
      </c>
      <c r="D358" s="18" t="s">
        <v>223</v>
      </c>
      <c r="E358" s="68" t="s">
        <v>2504</v>
      </c>
      <c r="F358" s="69" t="s">
        <v>227</v>
      </c>
      <c r="G358" s="69" t="s">
        <v>2024</v>
      </c>
      <c r="H358" s="69" t="s">
        <v>2025</v>
      </c>
      <c r="I358" s="47" t="s">
        <v>993</v>
      </c>
      <c r="J358" s="23">
        <v>5</v>
      </c>
      <c r="K358" s="39">
        <v>43101</v>
      </c>
      <c r="L358" s="39">
        <v>43403</v>
      </c>
      <c r="M358" s="46">
        <f t="shared" si="114"/>
        <v>43.142857142857146</v>
      </c>
      <c r="N358" s="22" t="s">
        <v>974</v>
      </c>
      <c r="O358" s="78">
        <v>0</v>
      </c>
      <c r="P358" s="22"/>
      <c r="Q358" s="41">
        <f t="shared" si="122"/>
        <v>0</v>
      </c>
      <c r="R358" s="42">
        <f t="shared" si="123"/>
        <v>0</v>
      </c>
      <c r="S358" s="42">
        <f t="shared" si="124"/>
        <v>0</v>
      </c>
      <c r="T358" s="42">
        <f t="shared" si="125"/>
        <v>0</v>
      </c>
      <c r="U358" s="23" t="str">
        <f t="shared" si="127"/>
        <v>NO</v>
      </c>
      <c r="V358" s="85" t="str">
        <f t="shared" si="126"/>
        <v>PRÓXIMO A VENCER</v>
      </c>
      <c r="W358" s="85" t="str">
        <f t="shared" si="115"/>
        <v>PRÓXIMO A VENCER</v>
      </c>
      <c r="X358" s="86" t="s">
        <v>506</v>
      </c>
      <c r="Y358" s="87" t="s">
        <v>444</v>
      </c>
      <c r="Z358" s="86">
        <f t="shared" si="116"/>
        <v>1</v>
      </c>
      <c r="AA358" s="86" t="str">
        <f t="shared" si="121"/>
        <v>H64R15 - 1</v>
      </c>
      <c r="AB358" s="135">
        <f t="shared" si="118"/>
        <v>2</v>
      </c>
      <c r="AC358" s="135">
        <f t="shared" si="119"/>
        <v>2</v>
      </c>
      <c r="AD358" s="135" t="str">
        <f t="shared" si="120"/>
        <v>H64R15.</v>
      </c>
      <c r="AE358" s="135" t="str">
        <f t="shared" si="117"/>
        <v>H64R15</v>
      </c>
      <c r="AF358" s="15"/>
      <c r="AG358" s="15"/>
      <c r="AH358" s="15"/>
      <c r="AI358" s="15"/>
      <c r="AJ358" s="15"/>
      <c r="AK358" s="15"/>
      <c r="AL358" s="15"/>
      <c r="AM358" s="15"/>
      <c r="AN358" s="15"/>
      <c r="AO358" s="15"/>
    </row>
    <row r="359" spans="1:41" s="2" customFormat="1" ht="249.95" customHeight="1" x14ac:dyDescent="0.2">
      <c r="A359" s="131">
        <v>309</v>
      </c>
      <c r="B359" s="22">
        <v>358</v>
      </c>
      <c r="C359" s="18" t="s">
        <v>2546</v>
      </c>
      <c r="D359" s="18" t="s">
        <v>32</v>
      </c>
      <c r="E359" s="68" t="s">
        <v>1204</v>
      </c>
      <c r="F359" s="69" t="s">
        <v>228</v>
      </c>
      <c r="G359" s="69" t="s">
        <v>1202</v>
      </c>
      <c r="H359" s="69" t="s">
        <v>1203</v>
      </c>
      <c r="I359" s="47" t="s">
        <v>61</v>
      </c>
      <c r="J359" s="23">
        <v>4</v>
      </c>
      <c r="K359" s="39">
        <v>43040</v>
      </c>
      <c r="L359" s="39">
        <v>43403</v>
      </c>
      <c r="M359" s="46">
        <f t="shared" si="114"/>
        <v>51.857142857142854</v>
      </c>
      <c r="N359" s="22" t="s">
        <v>1112</v>
      </c>
      <c r="O359" s="78">
        <v>3.944</v>
      </c>
      <c r="P359" s="22"/>
      <c r="Q359" s="41">
        <f t="shared" si="122"/>
        <v>98.6</v>
      </c>
      <c r="R359" s="42">
        <f t="shared" si="123"/>
        <v>51.131142857142848</v>
      </c>
      <c r="S359" s="42">
        <f t="shared" si="124"/>
        <v>0</v>
      </c>
      <c r="T359" s="42">
        <f t="shared" si="125"/>
        <v>0</v>
      </c>
      <c r="U359" s="23" t="str">
        <f t="shared" si="127"/>
        <v>NO</v>
      </c>
      <c r="V359" s="85" t="str">
        <f t="shared" si="126"/>
        <v>PRÓXIMO A VENCER</v>
      </c>
      <c r="W359" s="85" t="str">
        <f t="shared" si="115"/>
        <v>PRÓXIMO A VENCER</v>
      </c>
      <c r="X359" s="86" t="s">
        <v>506</v>
      </c>
      <c r="Y359" s="87" t="s">
        <v>445</v>
      </c>
      <c r="Z359" s="86">
        <f t="shared" si="116"/>
        <v>1</v>
      </c>
      <c r="AA359" s="86" t="str">
        <f t="shared" si="121"/>
        <v>H65R15 - 1</v>
      </c>
      <c r="AB359" s="135">
        <f t="shared" si="118"/>
        <v>2</v>
      </c>
      <c r="AC359" s="135">
        <f t="shared" si="119"/>
        <v>2</v>
      </c>
      <c r="AD359" s="135" t="str">
        <f t="shared" si="120"/>
        <v>H65R15.</v>
      </c>
      <c r="AE359" s="135" t="str">
        <f t="shared" si="117"/>
        <v>H65R15</v>
      </c>
      <c r="AF359" s="15"/>
      <c r="AG359" s="15"/>
      <c r="AH359" s="15"/>
      <c r="AI359" s="15"/>
      <c r="AJ359" s="15"/>
      <c r="AK359" s="15"/>
      <c r="AL359" s="15"/>
      <c r="AM359" s="15"/>
      <c r="AN359" s="15"/>
      <c r="AO359" s="15"/>
    </row>
    <row r="360" spans="1:41" s="2" customFormat="1" ht="249.95" customHeight="1" x14ac:dyDescent="0.2">
      <c r="A360" s="49">
        <v>310</v>
      </c>
      <c r="B360" s="22">
        <v>359</v>
      </c>
      <c r="C360" s="18" t="s">
        <v>2546</v>
      </c>
      <c r="D360" s="18" t="s">
        <v>32</v>
      </c>
      <c r="E360" s="68" t="s">
        <v>2054</v>
      </c>
      <c r="F360" s="69" t="s">
        <v>229</v>
      </c>
      <c r="G360" s="68" t="s">
        <v>2026</v>
      </c>
      <c r="H360" s="68" t="s">
        <v>2027</v>
      </c>
      <c r="I360" s="47" t="s">
        <v>994</v>
      </c>
      <c r="J360" s="23">
        <v>3</v>
      </c>
      <c r="K360" s="39">
        <v>43101</v>
      </c>
      <c r="L360" s="39">
        <v>43403</v>
      </c>
      <c r="M360" s="46">
        <f t="shared" si="114"/>
        <v>43.142857142857146</v>
      </c>
      <c r="N360" s="22" t="s">
        <v>974</v>
      </c>
      <c r="O360" s="78">
        <v>1</v>
      </c>
      <c r="P360" s="22"/>
      <c r="Q360" s="41">
        <f t="shared" si="122"/>
        <v>33.333333333333329</v>
      </c>
      <c r="R360" s="42">
        <f t="shared" si="123"/>
        <v>14.380952380952381</v>
      </c>
      <c r="S360" s="42">
        <f t="shared" si="124"/>
        <v>0</v>
      </c>
      <c r="T360" s="42">
        <f t="shared" si="125"/>
        <v>0</v>
      </c>
      <c r="U360" s="23" t="str">
        <f t="shared" si="127"/>
        <v>NO</v>
      </c>
      <c r="V360" s="85" t="str">
        <f t="shared" si="126"/>
        <v>PRÓXIMO A VENCER</v>
      </c>
      <c r="W360" s="85" t="str">
        <f t="shared" si="115"/>
        <v>PRÓXIMO A VENCER</v>
      </c>
      <c r="X360" s="86" t="s">
        <v>506</v>
      </c>
      <c r="Y360" s="87" t="s">
        <v>446</v>
      </c>
      <c r="Z360" s="86">
        <f t="shared" si="116"/>
        <v>1</v>
      </c>
      <c r="AA360" s="86" t="str">
        <f t="shared" si="121"/>
        <v>H66R15 - 1</v>
      </c>
      <c r="AB360" s="135">
        <f t="shared" si="118"/>
        <v>2</v>
      </c>
      <c r="AC360" s="135">
        <f t="shared" si="119"/>
        <v>2</v>
      </c>
      <c r="AD360" s="135" t="str">
        <f t="shared" si="120"/>
        <v>H66R15.</v>
      </c>
      <c r="AE360" s="135" t="str">
        <f t="shared" si="117"/>
        <v>H66R15</v>
      </c>
      <c r="AF360" s="15"/>
      <c r="AG360" s="15"/>
      <c r="AH360" s="15"/>
      <c r="AI360" s="15"/>
      <c r="AJ360" s="15"/>
      <c r="AK360" s="15"/>
      <c r="AL360" s="15"/>
      <c r="AM360" s="15"/>
      <c r="AN360" s="15"/>
      <c r="AO360" s="15"/>
    </row>
    <row r="361" spans="1:41" s="2" customFormat="1" ht="249.95" customHeight="1" x14ac:dyDescent="0.2">
      <c r="A361" s="49">
        <v>311</v>
      </c>
      <c r="B361" s="22">
        <v>360</v>
      </c>
      <c r="C361" s="18" t="s">
        <v>2553</v>
      </c>
      <c r="D361" s="18" t="s">
        <v>135</v>
      </c>
      <c r="E361" s="68" t="s">
        <v>1387</v>
      </c>
      <c r="F361" s="69" t="s">
        <v>230</v>
      </c>
      <c r="G361" s="53" t="s">
        <v>1389</v>
      </c>
      <c r="H361" s="53" t="s">
        <v>892</v>
      </c>
      <c r="I361" s="54" t="s">
        <v>61</v>
      </c>
      <c r="J361" s="54">
        <v>3</v>
      </c>
      <c r="K361" s="55">
        <v>43040</v>
      </c>
      <c r="L361" s="55">
        <v>43342</v>
      </c>
      <c r="M361" s="46">
        <f t="shared" si="114"/>
        <v>43.142857142857146</v>
      </c>
      <c r="N361" s="22" t="s">
        <v>23</v>
      </c>
      <c r="O361" s="78">
        <v>0.76</v>
      </c>
      <c r="P361" s="22"/>
      <c r="Q361" s="41">
        <f t="shared" si="122"/>
        <v>25.333333333333336</v>
      </c>
      <c r="R361" s="42">
        <f t="shared" si="123"/>
        <v>10.929523809523811</v>
      </c>
      <c r="S361" s="42">
        <f t="shared" si="124"/>
        <v>10.929523809523811</v>
      </c>
      <c r="T361" s="42">
        <f t="shared" si="125"/>
        <v>43.142857142857146</v>
      </c>
      <c r="U361" s="23" t="str">
        <f t="shared" si="127"/>
        <v>NO</v>
      </c>
      <c r="V361" s="85" t="str">
        <f t="shared" si="126"/>
        <v>VENCIDO</v>
      </c>
      <c r="W361" s="85" t="str">
        <f t="shared" si="115"/>
        <v>VENCIDO</v>
      </c>
      <c r="X361" s="86" t="s">
        <v>506</v>
      </c>
      <c r="Y361" s="87" t="s">
        <v>447</v>
      </c>
      <c r="Z361" s="86">
        <f t="shared" si="116"/>
        <v>1</v>
      </c>
      <c r="AA361" s="86" t="str">
        <f t="shared" si="121"/>
        <v>H67R15 - 1</v>
      </c>
      <c r="AB361" s="135">
        <f t="shared" si="118"/>
        <v>1</v>
      </c>
      <c r="AC361" s="135">
        <f t="shared" si="119"/>
        <v>1</v>
      </c>
      <c r="AD361" s="135" t="str">
        <f t="shared" si="120"/>
        <v>H67R15.</v>
      </c>
      <c r="AE361" s="135" t="str">
        <f t="shared" si="117"/>
        <v>H67R15</v>
      </c>
      <c r="AF361" s="15"/>
      <c r="AG361" s="15"/>
      <c r="AH361" s="15"/>
      <c r="AI361" s="15"/>
      <c r="AJ361" s="15"/>
      <c r="AK361" s="15"/>
      <c r="AL361" s="15"/>
      <c r="AM361" s="15"/>
      <c r="AN361" s="15"/>
      <c r="AO361" s="15"/>
    </row>
    <row r="362" spans="1:41" s="2" customFormat="1" ht="249.95" customHeight="1" x14ac:dyDescent="0.2">
      <c r="A362" s="49"/>
      <c r="B362" s="22">
        <v>361</v>
      </c>
      <c r="C362" s="18" t="s">
        <v>2553</v>
      </c>
      <c r="D362" s="18" t="s">
        <v>135</v>
      </c>
      <c r="E362" s="68" t="s">
        <v>1388</v>
      </c>
      <c r="F362" s="69" t="s">
        <v>231</v>
      </c>
      <c r="G362" s="68" t="s">
        <v>1392</v>
      </c>
      <c r="H362" s="68" t="s">
        <v>1390</v>
      </c>
      <c r="I362" s="47" t="s">
        <v>1391</v>
      </c>
      <c r="J362" s="23">
        <v>3</v>
      </c>
      <c r="K362" s="39">
        <v>43040</v>
      </c>
      <c r="L362" s="39">
        <v>43403</v>
      </c>
      <c r="M362" s="46">
        <f t="shared" si="114"/>
        <v>51.857142857142854</v>
      </c>
      <c r="N362" s="22" t="s">
        <v>1244</v>
      </c>
      <c r="O362" s="78">
        <v>0</v>
      </c>
      <c r="P362" s="22"/>
      <c r="Q362" s="41">
        <f t="shared" si="122"/>
        <v>0</v>
      </c>
      <c r="R362" s="42">
        <f t="shared" si="123"/>
        <v>0</v>
      </c>
      <c r="S362" s="42">
        <f t="shared" si="124"/>
        <v>0</v>
      </c>
      <c r="T362" s="42">
        <f t="shared" si="125"/>
        <v>0</v>
      </c>
      <c r="U362" s="23" t="str">
        <f t="shared" si="127"/>
        <v>NO</v>
      </c>
      <c r="V362" s="85" t="str">
        <f t="shared" si="126"/>
        <v>PRÓXIMO A VENCER</v>
      </c>
      <c r="W362" s="85" t="str">
        <f t="shared" si="115"/>
        <v/>
      </c>
      <c r="X362" s="86" t="s">
        <v>506</v>
      </c>
      <c r="Y362" s="87" t="s">
        <v>447</v>
      </c>
      <c r="Z362" s="86">
        <f t="shared" si="116"/>
        <v>2</v>
      </c>
      <c r="AA362" s="86" t="str">
        <f t="shared" si="121"/>
        <v>H67R15 - 2</v>
      </c>
      <c r="AB362" s="135">
        <f t="shared" si="118"/>
        <v>2</v>
      </c>
      <c r="AC362" s="135">
        <f t="shared" si="119"/>
        <v>2</v>
      </c>
      <c r="AD362" s="135" t="str">
        <f t="shared" si="120"/>
        <v>H67R15.</v>
      </c>
      <c r="AE362" s="135" t="str">
        <f t="shared" si="117"/>
        <v>H67R15</v>
      </c>
      <c r="AF362" s="15"/>
      <c r="AG362" s="15"/>
      <c r="AH362" s="15"/>
      <c r="AI362" s="15"/>
      <c r="AJ362" s="15"/>
      <c r="AK362" s="15"/>
      <c r="AL362" s="15"/>
      <c r="AM362" s="15"/>
      <c r="AN362" s="15"/>
      <c r="AO362" s="15"/>
    </row>
    <row r="363" spans="1:41" s="2" customFormat="1" ht="249.95" customHeight="1" x14ac:dyDescent="0.2">
      <c r="A363" s="49">
        <v>312</v>
      </c>
      <c r="B363" s="22">
        <v>362</v>
      </c>
      <c r="C363" s="18" t="s">
        <v>2553</v>
      </c>
      <c r="D363" s="18" t="s">
        <v>135</v>
      </c>
      <c r="E363" s="68" t="s">
        <v>1205</v>
      </c>
      <c r="F363" s="69" t="s">
        <v>573</v>
      </c>
      <c r="G363" s="69" t="s">
        <v>1207</v>
      </c>
      <c r="H363" s="68" t="s">
        <v>1208</v>
      </c>
      <c r="I363" s="47" t="s">
        <v>1140</v>
      </c>
      <c r="J363" s="23">
        <v>1</v>
      </c>
      <c r="K363" s="39">
        <v>43040</v>
      </c>
      <c r="L363" s="39">
        <v>43099</v>
      </c>
      <c r="M363" s="46">
        <f t="shared" si="114"/>
        <v>8.4285714285714288</v>
      </c>
      <c r="N363" s="22" t="s">
        <v>1112</v>
      </c>
      <c r="O363" s="22">
        <v>1</v>
      </c>
      <c r="P363" s="22"/>
      <c r="Q363" s="41">
        <f t="shared" si="122"/>
        <v>100</v>
      </c>
      <c r="R363" s="42">
        <f t="shared" si="123"/>
        <v>8.4285714285714288</v>
      </c>
      <c r="S363" s="42">
        <f t="shared" si="124"/>
        <v>8.4285714285714288</v>
      </c>
      <c r="T363" s="42">
        <f t="shared" si="125"/>
        <v>8.4285714285714288</v>
      </c>
      <c r="U363" s="23" t="str">
        <f t="shared" si="127"/>
        <v>SI</v>
      </c>
      <c r="V363" s="85" t="str">
        <f t="shared" si="126"/>
        <v>CUMPLIDO</v>
      </c>
      <c r="W363" s="85" t="str">
        <f t="shared" si="115"/>
        <v>CUMPLIDO</v>
      </c>
      <c r="X363" s="86" t="s">
        <v>506</v>
      </c>
      <c r="Y363" s="87" t="s">
        <v>448</v>
      </c>
      <c r="Z363" s="86">
        <f t="shared" si="116"/>
        <v>1</v>
      </c>
      <c r="AA363" s="86" t="str">
        <f t="shared" si="121"/>
        <v>H68R15 - 1</v>
      </c>
      <c r="AB363" s="135">
        <f t="shared" si="118"/>
        <v>5</v>
      </c>
      <c r="AC363" s="135">
        <f t="shared" si="119"/>
        <v>5</v>
      </c>
      <c r="AD363" s="135" t="str">
        <f t="shared" si="120"/>
        <v>H68R15.</v>
      </c>
      <c r="AE363" s="135" t="str">
        <f t="shared" si="117"/>
        <v>H68R15</v>
      </c>
      <c r="AF363" s="15"/>
      <c r="AG363" s="15"/>
      <c r="AH363" s="15"/>
      <c r="AI363" s="15"/>
      <c r="AJ363" s="15"/>
      <c r="AK363" s="15"/>
      <c r="AL363" s="15"/>
      <c r="AM363" s="15"/>
      <c r="AN363" s="15"/>
      <c r="AO363" s="15"/>
    </row>
    <row r="364" spans="1:41" s="2" customFormat="1" ht="249.95" customHeight="1" x14ac:dyDescent="0.2">
      <c r="A364" s="49">
        <v>313</v>
      </c>
      <c r="B364" s="22">
        <v>363</v>
      </c>
      <c r="C364" s="18" t="s">
        <v>2546</v>
      </c>
      <c r="D364" s="18" t="s">
        <v>135</v>
      </c>
      <c r="E364" s="68" t="s">
        <v>1206</v>
      </c>
      <c r="F364" s="69" t="s">
        <v>232</v>
      </c>
      <c r="G364" s="68" t="s">
        <v>1209</v>
      </c>
      <c r="H364" s="68" t="s">
        <v>1133</v>
      </c>
      <c r="I364" s="47" t="s">
        <v>1068</v>
      </c>
      <c r="J364" s="23">
        <v>2</v>
      </c>
      <c r="K364" s="39">
        <v>43040</v>
      </c>
      <c r="L364" s="39">
        <v>43281</v>
      </c>
      <c r="M364" s="46">
        <f t="shared" si="114"/>
        <v>34.428571428571431</v>
      </c>
      <c r="N364" s="22" t="s">
        <v>1112</v>
      </c>
      <c r="O364" s="78">
        <v>2</v>
      </c>
      <c r="P364" s="22"/>
      <c r="Q364" s="41">
        <f t="shared" si="122"/>
        <v>100</v>
      </c>
      <c r="R364" s="42">
        <f t="shared" si="123"/>
        <v>34.428571428571431</v>
      </c>
      <c r="S364" s="42">
        <f t="shared" si="124"/>
        <v>34.428571428571431</v>
      </c>
      <c r="T364" s="42">
        <f t="shared" si="125"/>
        <v>34.428571428571431</v>
      </c>
      <c r="U364" s="23" t="str">
        <f t="shared" si="127"/>
        <v>SI</v>
      </c>
      <c r="V364" s="85" t="str">
        <f t="shared" si="126"/>
        <v>CUMPLIDO</v>
      </c>
      <c r="W364" s="85" t="str">
        <f t="shared" si="115"/>
        <v>CUMPLIDO</v>
      </c>
      <c r="X364" s="86" t="s">
        <v>506</v>
      </c>
      <c r="Y364" s="87" t="s">
        <v>449</v>
      </c>
      <c r="Z364" s="86">
        <f t="shared" si="116"/>
        <v>1</v>
      </c>
      <c r="AA364" s="86" t="str">
        <f t="shared" si="121"/>
        <v>H69R15 - 1</v>
      </c>
      <c r="AB364" s="135">
        <f t="shared" si="118"/>
        <v>5</v>
      </c>
      <c r="AC364" s="135">
        <f t="shared" si="119"/>
        <v>5</v>
      </c>
      <c r="AD364" s="135" t="str">
        <f t="shared" si="120"/>
        <v>H69R15.</v>
      </c>
      <c r="AE364" s="135" t="str">
        <f t="shared" si="117"/>
        <v>H69R15</v>
      </c>
      <c r="AF364" s="15"/>
      <c r="AG364" s="15"/>
      <c r="AH364" s="15"/>
      <c r="AI364" s="15"/>
      <c r="AJ364" s="15"/>
      <c r="AK364" s="15"/>
      <c r="AL364" s="15"/>
      <c r="AM364" s="15"/>
      <c r="AN364" s="15"/>
      <c r="AO364" s="15"/>
    </row>
    <row r="365" spans="1:41" s="2" customFormat="1" ht="249.95" customHeight="1" x14ac:dyDescent="0.2">
      <c r="A365" s="49">
        <v>314</v>
      </c>
      <c r="B365" s="22">
        <v>364</v>
      </c>
      <c r="C365" s="18" t="s">
        <v>2553</v>
      </c>
      <c r="D365" s="18" t="s">
        <v>233</v>
      </c>
      <c r="E365" s="68" t="s">
        <v>1043</v>
      </c>
      <c r="F365" s="69" t="s">
        <v>1965</v>
      </c>
      <c r="G365" s="68" t="s">
        <v>2021</v>
      </c>
      <c r="H365" s="68" t="s">
        <v>2022</v>
      </c>
      <c r="I365" s="47" t="s">
        <v>992</v>
      </c>
      <c r="J365" s="23">
        <v>16</v>
      </c>
      <c r="K365" s="39">
        <v>43040</v>
      </c>
      <c r="L365" s="39">
        <v>43403</v>
      </c>
      <c r="M365" s="46">
        <f t="shared" si="114"/>
        <v>51.857142857142854</v>
      </c>
      <c r="N365" s="22" t="s">
        <v>974</v>
      </c>
      <c r="O365" s="22">
        <v>1</v>
      </c>
      <c r="P365" s="22"/>
      <c r="Q365" s="41">
        <f t="shared" si="122"/>
        <v>6.25</v>
      </c>
      <c r="R365" s="42">
        <f t="shared" si="123"/>
        <v>3.2410714285714284</v>
      </c>
      <c r="S365" s="42">
        <f t="shared" si="124"/>
        <v>0</v>
      </c>
      <c r="T365" s="42">
        <f t="shared" si="125"/>
        <v>0</v>
      </c>
      <c r="U365" s="23" t="str">
        <f t="shared" si="127"/>
        <v>NO</v>
      </c>
      <c r="V365" s="85" t="str">
        <f t="shared" si="126"/>
        <v>PRÓXIMO A VENCER</v>
      </c>
      <c r="W365" s="85" t="str">
        <f t="shared" si="115"/>
        <v>PRÓXIMO A VENCER</v>
      </c>
      <c r="X365" s="86" t="s">
        <v>506</v>
      </c>
      <c r="Y365" s="87" t="s">
        <v>450</v>
      </c>
      <c r="Z365" s="86">
        <f t="shared" si="116"/>
        <v>1</v>
      </c>
      <c r="AA365" s="86" t="str">
        <f t="shared" si="121"/>
        <v>H70R15 - 1</v>
      </c>
      <c r="AB365" s="135">
        <f t="shared" si="118"/>
        <v>2</v>
      </c>
      <c r="AC365" s="135">
        <f t="shared" si="119"/>
        <v>2</v>
      </c>
      <c r="AD365" s="135" t="str">
        <f t="shared" si="120"/>
        <v>H70R15.</v>
      </c>
      <c r="AE365" s="135" t="str">
        <f t="shared" si="117"/>
        <v>H70R15</v>
      </c>
      <c r="AF365" s="15"/>
      <c r="AG365" s="15"/>
      <c r="AH365" s="15"/>
      <c r="AI365" s="15"/>
      <c r="AJ365" s="15"/>
      <c r="AK365" s="15"/>
      <c r="AL365" s="15"/>
      <c r="AM365" s="15"/>
      <c r="AN365" s="15"/>
      <c r="AO365" s="15"/>
    </row>
    <row r="366" spans="1:41" s="2" customFormat="1" ht="249.95" customHeight="1" x14ac:dyDescent="0.2">
      <c r="A366" s="49">
        <v>315</v>
      </c>
      <c r="B366" s="22">
        <v>365</v>
      </c>
      <c r="C366" s="18" t="s">
        <v>2546</v>
      </c>
      <c r="D366" s="18" t="s">
        <v>32</v>
      </c>
      <c r="E366" s="68" t="s">
        <v>1044</v>
      </c>
      <c r="F366" s="69" t="s">
        <v>234</v>
      </c>
      <c r="G366" s="68" t="s">
        <v>1210</v>
      </c>
      <c r="H366" s="68" t="s">
        <v>1211</v>
      </c>
      <c r="I366" s="47" t="s">
        <v>1130</v>
      </c>
      <c r="J366" s="23">
        <v>2</v>
      </c>
      <c r="K366" s="39">
        <v>43040</v>
      </c>
      <c r="L366" s="39">
        <v>43403</v>
      </c>
      <c r="M366" s="46">
        <f t="shared" si="114"/>
        <v>51.857142857142854</v>
      </c>
      <c r="N366" s="22" t="s">
        <v>1112</v>
      </c>
      <c r="O366" s="78">
        <v>0</v>
      </c>
      <c r="P366" s="22"/>
      <c r="Q366" s="41">
        <f t="shared" si="122"/>
        <v>0</v>
      </c>
      <c r="R366" s="42">
        <f t="shared" si="123"/>
        <v>0</v>
      </c>
      <c r="S366" s="42">
        <f t="shared" si="124"/>
        <v>0</v>
      </c>
      <c r="T366" s="42">
        <f t="shared" si="125"/>
        <v>0</v>
      </c>
      <c r="U366" s="23" t="str">
        <f t="shared" si="127"/>
        <v>NO</v>
      </c>
      <c r="V366" s="85" t="str">
        <f t="shared" si="126"/>
        <v>PRÓXIMO A VENCER</v>
      </c>
      <c r="W366" s="85" t="str">
        <f t="shared" si="115"/>
        <v>PRÓXIMO A VENCER</v>
      </c>
      <c r="X366" s="86" t="s">
        <v>506</v>
      </c>
      <c r="Y366" s="87" t="s">
        <v>451</v>
      </c>
      <c r="Z366" s="86">
        <f t="shared" si="116"/>
        <v>1</v>
      </c>
      <c r="AA366" s="86" t="str">
        <f t="shared" si="121"/>
        <v>H71R15 - 1</v>
      </c>
      <c r="AB366" s="135">
        <f t="shared" si="118"/>
        <v>2</v>
      </c>
      <c r="AC366" s="135">
        <f t="shared" si="119"/>
        <v>2</v>
      </c>
      <c r="AD366" s="135" t="str">
        <f t="shared" si="120"/>
        <v>H71R15.</v>
      </c>
      <c r="AE366" s="135" t="str">
        <f t="shared" si="117"/>
        <v>H71R15</v>
      </c>
      <c r="AF366" s="15"/>
      <c r="AG366" s="15"/>
      <c r="AH366" s="15"/>
      <c r="AI366" s="15"/>
      <c r="AJ366" s="15"/>
      <c r="AK366" s="15"/>
      <c r="AL366" s="15"/>
      <c r="AM366" s="15"/>
      <c r="AN366" s="15"/>
      <c r="AO366" s="15"/>
    </row>
    <row r="367" spans="1:41" s="2" customFormat="1" ht="249.95" customHeight="1" x14ac:dyDescent="0.2">
      <c r="A367" s="49">
        <v>316</v>
      </c>
      <c r="B367" s="22">
        <v>366</v>
      </c>
      <c r="C367" s="18" t="s">
        <v>2553</v>
      </c>
      <c r="D367" s="18" t="s">
        <v>32</v>
      </c>
      <c r="E367" s="68" t="s">
        <v>1045</v>
      </c>
      <c r="F367" s="69" t="s">
        <v>235</v>
      </c>
      <c r="G367" s="59" t="s">
        <v>1212</v>
      </c>
      <c r="H367" s="69" t="s">
        <v>1213</v>
      </c>
      <c r="I367" s="47" t="s">
        <v>61</v>
      </c>
      <c r="J367" s="23">
        <v>3</v>
      </c>
      <c r="K367" s="39">
        <v>43040</v>
      </c>
      <c r="L367" s="39">
        <v>43311</v>
      </c>
      <c r="M367" s="46">
        <f t="shared" si="114"/>
        <v>38.714285714285715</v>
      </c>
      <c r="N367" s="22" t="s">
        <v>1112</v>
      </c>
      <c r="O367" s="78">
        <v>2</v>
      </c>
      <c r="P367" s="22"/>
      <c r="Q367" s="41">
        <f t="shared" si="122"/>
        <v>66.666666666666657</v>
      </c>
      <c r="R367" s="42">
        <f t="shared" si="123"/>
        <v>25.809523809523807</v>
      </c>
      <c r="S367" s="42">
        <f t="shared" si="124"/>
        <v>25.809523809523807</v>
      </c>
      <c r="T367" s="42">
        <f t="shared" si="125"/>
        <v>38.714285714285715</v>
      </c>
      <c r="U367" s="23" t="str">
        <f t="shared" si="127"/>
        <v>NO</v>
      </c>
      <c r="V367" s="85" t="str">
        <f t="shared" si="126"/>
        <v>VENCIDO</v>
      </c>
      <c r="W367" s="85" t="str">
        <f t="shared" si="115"/>
        <v>VENCIDO</v>
      </c>
      <c r="X367" s="86" t="s">
        <v>506</v>
      </c>
      <c r="Y367" s="87" t="s">
        <v>452</v>
      </c>
      <c r="Z367" s="86">
        <f t="shared" si="116"/>
        <v>1</v>
      </c>
      <c r="AA367" s="86" t="str">
        <f t="shared" si="121"/>
        <v>H72R15 - 1</v>
      </c>
      <c r="AB367" s="135">
        <f t="shared" si="118"/>
        <v>1</v>
      </c>
      <c r="AC367" s="135">
        <f t="shared" si="119"/>
        <v>1</v>
      </c>
      <c r="AD367" s="135" t="str">
        <f t="shared" si="120"/>
        <v>H72R15.</v>
      </c>
      <c r="AE367" s="135" t="str">
        <f t="shared" si="117"/>
        <v>H72R15</v>
      </c>
      <c r="AF367" s="15"/>
      <c r="AG367" s="15"/>
      <c r="AH367" s="15"/>
      <c r="AI367" s="15"/>
      <c r="AJ367" s="15"/>
      <c r="AK367" s="15"/>
      <c r="AL367" s="15"/>
      <c r="AM367" s="15"/>
      <c r="AN367" s="15"/>
      <c r="AO367" s="15"/>
    </row>
    <row r="368" spans="1:41" s="2" customFormat="1" ht="249.95" customHeight="1" x14ac:dyDescent="0.2">
      <c r="A368" s="49">
        <v>317</v>
      </c>
      <c r="B368" s="22">
        <v>367</v>
      </c>
      <c r="C368" s="18" t="s">
        <v>2546</v>
      </c>
      <c r="D368" s="18" t="s">
        <v>32</v>
      </c>
      <c r="E368" s="68" t="s">
        <v>2505</v>
      </c>
      <c r="F368" s="69" t="s">
        <v>236</v>
      </c>
      <c r="G368" s="69" t="s">
        <v>1214</v>
      </c>
      <c r="H368" s="71" t="s">
        <v>1215</v>
      </c>
      <c r="I368" s="47" t="s">
        <v>1191</v>
      </c>
      <c r="J368" s="23">
        <v>1</v>
      </c>
      <c r="K368" s="39">
        <v>43040</v>
      </c>
      <c r="L368" s="39">
        <v>43069</v>
      </c>
      <c r="M368" s="46">
        <f t="shared" ref="M368:M418" si="128">(+L368-K368)/7</f>
        <v>4.1428571428571432</v>
      </c>
      <c r="N368" s="22" t="s">
        <v>1112</v>
      </c>
      <c r="O368" s="22">
        <v>1</v>
      </c>
      <c r="P368" s="22"/>
      <c r="Q368" s="41">
        <f t="shared" si="122"/>
        <v>100</v>
      </c>
      <c r="R368" s="42">
        <f t="shared" si="123"/>
        <v>4.1428571428571432</v>
      </c>
      <c r="S368" s="42">
        <f t="shared" si="124"/>
        <v>4.1428571428571432</v>
      </c>
      <c r="T368" s="42">
        <f t="shared" si="125"/>
        <v>4.1428571428571432</v>
      </c>
      <c r="U368" s="23" t="str">
        <f t="shared" si="127"/>
        <v>SI</v>
      </c>
      <c r="V368" s="85" t="str">
        <f t="shared" si="126"/>
        <v>CUMPLIDO</v>
      </c>
      <c r="W368" s="85" t="str">
        <f t="shared" si="115"/>
        <v>CUMPLIDO</v>
      </c>
      <c r="X368" s="86" t="s">
        <v>506</v>
      </c>
      <c r="Y368" s="87" t="s">
        <v>453</v>
      </c>
      <c r="Z368" s="86">
        <f t="shared" si="116"/>
        <v>1</v>
      </c>
      <c r="AA368" s="86" t="str">
        <f t="shared" si="121"/>
        <v>H73R15 - 1</v>
      </c>
      <c r="AB368" s="135">
        <f t="shared" si="118"/>
        <v>5</v>
      </c>
      <c r="AC368" s="135">
        <f t="shared" si="119"/>
        <v>5</v>
      </c>
      <c r="AD368" s="135" t="str">
        <f t="shared" si="120"/>
        <v>H73R15.</v>
      </c>
      <c r="AE368" s="135" t="str">
        <f t="shared" si="117"/>
        <v>H73R15</v>
      </c>
      <c r="AF368" s="15"/>
      <c r="AG368" s="15"/>
      <c r="AH368" s="15"/>
      <c r="AI368" s="15"/>
      <c r="AJ368" s="15"/>
      <c r="AK368" s="15"/>
      <c r="AL368" s="15"/>
      <c r="AM368" s="15"/>
      <c r="AN368" s="15"/>
      <c r="AO368" s="15"/>
    </row>
    <row r="369" spans="1:41" s="2" customFormat="1" ht="249.95" customHeight="1" x14ac:dyDescent="0.2">
      <c r="A369" s="49">
        <v>318</v>
      </c>
      <c r="B369" s="22">
        <v>368</v>
      </c>
      <c r="C369" s="18" t="s">
        <v>2553</v>
      </c>
      <c r="D369" s="18" t="s">
        <v>31</v>
      </c>
      <c r="E369" s="68" t="s">
        <v>1095</v>
      </c>
      <c r="F369" s="69" t="s">
        <v>237</v>
      </c>
      <c r="G369" s="69" t="s">
        <v>2567</v>
      </c>
      <c r="H369" s="71" t="s">
        <v>1093</v>
      </c>
      <c r="I369" s="47" t="s">
        <v>1094</v>
      </c>
      <c r="J369" s="23">
        <v>1</v>
      </c>
      <c r="K369" s="39">
        <v>43049</v>
      </c>
      <c r="L369" s="39">
        <v>43099</v>
      </c>
      <c r="M369" s="46">
        <f t="shared" si="128"/>
        <v>7.1428571428571432</v>
      </c>
      <c r="N369" s="22" t="s">
        <v>1046</v>
      </c>
      <c r="O369" s="22">
        <v>1</v>
      </c>
      <c r="P369" s="22"/>
      <c r="Q369" s="41">
        <f t="shared" si="122"/>
        <v>100</v>
      </c>
      <c r="R369" s="42">
        <f t="shared" si="123"/>
        <v>7.1428571428571432</v>
      </c>
      <c r="S369" s="42">
        <f t="shared" si="124"/>
        <v>7.1428571428571432</v>
      </c>
      <c r="T369" s="42">
        <f t="shared" si="125"/>
        <v>7.1428571428571432</v>
      </c>
      <c r="U369" s="23" t="str">
        <f t="shared" si="127"/>
        <v>SI</v>
      </c>
      <c r="V369" s="85" t="str">
        <f t="shared" si="126"/>
        <v>CUMPLIDO</v>
      </c>
      <c r="W369" s="85" t="str">
        <f t="shared" si="115"/>
        <v>CUMPLIDO</v>
      </c>
      <c r="X369" s="86" t="s">
        <v>506</v>
      </c>
      <c r="Y369" s="87" t="s">
        <v>454</v>
      </c>
      <c r="Z369" s="86">
        <f t="shared" si="116"/>
        <v>1</v>
      </c>
      <c r="AA369" s="86" t="str">
        <f t="shared" si="121"/>
        <v>H74R15 - 1</v>
      </c>
      <c r="AB369" s="135">
        <f t="shared" si="118"/>
        <v>5</v>
      </c>
      <c r="AC369" s="135">
        <f t="shared" si="119"/>
        <v>5</v>
      </c>
      <c r="AD369" s="135" t="str">
        <f t="shared" si="120"/>
        <v>H74R15.</v>
      </c>
      <c r="AE369" s="135" t="str">
        <f t="shared" si="117"/>
        <v>H74R15</v>
      </c>
      <c r="AF369" s="15"/>
      <c r="AG369" s="15"/>
      <c r="AH369" s="15"/>
      <c r="AI369" s="15"/>
      <c r="AJ369" s="15"/>
      <c r="AK369" s="15"/>
      <c r="AL369" s="15"/>
      <c r="AM369" s="15"/>
      <c r="AN369" s="15"/>
      <c r="AO369" s="15"/>
    </row>
    <row r="370" spans="1:41" s="2" customFormat="1" ht="249.95" customHeight="1" x14ac:dyDescent="0.2">
      <c r="A370" s="49">
        <v>319</v>
      </c>
      <c r="B370" s="22">
        <v>369</v>
      </c>
      <c r="C370" s="18" t="s">
        <v>2546</v>
      </c>
      <c r="D370" s="18" t="s">
        <v>31</v>
      </c>
      <c r="E370" s="68" t="s">
        <v>2109</v>
      </c>
      <c r="F370" s="69" t="s">
        <v>238</v>
      </c>
      <c r="G370" s="69" t="s">
        <v>1216</v>
      </c>
      <c r="H370" s="71" t="s">
        <v>1217</v>
      </c>
      <c r="I370" s="47" t="s">
        <v>1218</v>
      </c>
      <c r="J370" s="23">
        <v>1</v>
      </c>
      <c r="K370" s="39">
        <v>43040</v>
      </c>
      <c r="L370" s="39">
        <v>43069</v>
      </c>
      <c r="M370" s="46">
        <f t="shared" si="128"/>
        <v>4.1428571428571432</v>
      </c>
      <c r="N370" s="22" t="s">
        <v>1112</v>
      </c>
      <c r="O370" s="22">
        <v>1</v>
      </c>
      <c r="P370" s="22"/>
      <c r="Q370" s="41">
        <f t="shared" si="122"/>
        <v>100</v>
      </c>
      <c r="R370" s="42">
        <f t="shared" si="123"/>
        <v>4.1428571428571432</v>
      </c>
      <c r="S370" s="42">
        <f t="shared" si="124"/>
        <v>4.1428571428571432</v>
      </c>
      <c r="T370" s="42">
        <f t="shared" si="125"/>
        <v>4.1428571428571432</v>
      </c>
      <c r="U370" s="23" t="str">
        <f t="shared" si="127"/>
        <v>SI</v>
      </c>
      <c r="V370" s="85" t="str">
        <f t="shared" si="126"/>
        <v>CUMPLIDO</v>
      </c>
      <c r="W370" s="85" t="str">
        <f t="shared" si="115"/>
        <v>CUMPLIDO</v>
      </c>
      <c r="X370" s="86" t="s">
        <v>506</v>
      </c>
      <c r="Y370" s="87" t="s">
        <v>455</v>
      </c>
      <c r="Z370" s="86">
        <f t="shared" si="116"/>
        <v>1</v>
      </c>
      <c r="AA370" s="86" t="str">
        <f t="shared" si="121"/>
        <v>H75R15 - 1</v>
      </c>
      <c r="AB370" s="135">
        <f t="shared" si="118"/>
        <v>5</v>
      </c>
      <c r="AC370" s="135">
        <f t="shared" si="119"/>
        <v>5</v>
      </c>
      <c r="AD370" s="135" t="str">
        <f t="shared" si="120"/>
        <v>H75R15.</v>
      </c>
      <c r="AE370" s="135" t="str">
        <f t="shared" si="117"/>
        <v>H75R15</v>
      </c>
      <c r="AF370" s="15"/>
      <c r="AG370" s="15"/>
      <c r="AH370" s="15"/>
      <c r="AI370" s="15"/>
      <c r="AJ370" s="15"/>
      <c r="AK370" s="15"/>
      <c r="AL370" s="15"/>
      <c r="AM370" s="15"/>
      <c r="AN370" s="15"/>
      <c r="AO370" s="15"/>
    </row>
    <row r="371" spans="1:41" s="2" customFormat="1" ht="249.95" customHeight="1" x14ac:dyDescent="0.2">
      <c r="A371" s="49">
        <v>320</v>
      </c>
      <c r="B371" s="22">
        <v>370</v>
      </c>
      <c r="C371" s="18" t="s">
        <v>2546</v>
      </c>
      <c r="D371" s="18" t="s">
        <v>49</v>
      </c>
      <c r="E371" s="68" t="s">
        <v>1099</v>
      </c>
      <c r="F371" s="69" t="s">
        <v>1098</v>
      </c>
      <c r="G371" s="69" t="s">
        <v>1096</v>
      </c>
      <c r="H371" s="69" t="s">
        <v>1097</v>
      </c>
      <c r="I371" s="47" t="s">
        <v>1058</v>
      </c>
      <c r="J371" s="23">
        <v>3</v>
      </c>
      <c r="K371" s="39">
        <v>43040</v>
      </c>
      <c r="L371" s="39">
        <v>43403</v>
      </c>
      <c r="M371" s="46">
        <f t="shared" si="128"/>
        <v>51.857142857142854</v>
      </c>
      <c r="N371" s="22" t="s">
        <v>1046</v>
      </c>
      <c r="O371" s="78">
        <v>1</v>
      </c>
      <c r="P371" s="22"/>
      <c r="Q371" s="41">
        <f t="shared" si="122"/>
        <v>33.333333333333329</v>
      </c>
      <c r="R371" s="42">
        <f t="shared" si="123"/>
        <v>17.285714285714281</v>
      </c>
      <c r="S371" s="42">
        <f t="shared" si="124"/>
        <v>0</v>
      </c>
      <c r="T371" s="42">
        <f t="shared" si="125"/>
        <v>0</v>
      </c>
      <c r="U371" s="23" t="str">
        <f t="shared" si="127"/>
        <v>NO</v>
      </c>
      <c r="V371" s="85" t="str">
        <f t="shared" si="126"/>
        <v>PRÓXIMO A VENCER</v>
      </c>
      <c r="W371" s="85" t="str">
        <f t="shared" si="115"/>
        <v>PRÓXIMO A VENCER</v>
      </c>
      <c r="X371" s="86" t="s">
        <v>506</v>
      </c>
      <c r="Y371" s="87" t="s">
        <v>456</v>
      </c>
      <c r="Z371" s="86">
        <f t="shared" si="116"/>
        <v>1</v>
      </c>
      <c r="AA371" s="86" t="str">
        <f t="shared" si="121"/>
        <v>H76R15 - 1</v>
      </c>
      <c r="AB371" s="135">
        <f t="shared" si="118"/>
        <v>2</v>
      </c>
      <c r="AC371" s="135">
        <f t="shared" si="119"/>
        <v>2</v>
      </c>
      <c r="AD371" s="135" t="str">
        <f t="shared" si="120"/>
        <v>H76R15.</v>
      </c>
      <c r="AE371" s="135" t="str">
        <f t="shared" si="117"/>
        <v>H76R15</v>
      </c>
      <c r="AF371" s="15"/>
      <c r="AG371" s="15"/>
      <c r="AH371" s="15"/>
      <c r="AI371" s="15"/>
      <c r="AJ371" s="15"/>
      <c r="AK371" s="15"/>
      <c r="AL371" s="15"/>
      <c r="AM371" s="15"/>
      <c r="AN371" s="15"/>
      <c r="AO371" s="15"/>
    </row>
    <row r="372" spans="1:41" s="2" customFormat="1" ht="249.95" customHeight="1" x14ac:dyDescent="0.2">
      <c r="A372" s="49">
        <v>321</v>
      </c>
      <c r="B372" s="22">
        <v>371</v>
      </c>
      <c r="C372" s="18" t="s">
        <v>2553</v>
      </c>
      <c r="D372" s="18" t="s">
        <v>49</v>
      </c>
      <c r="E372" s="53" t="s">
        <v>1226</v>
      </c>
      <c r="F372" s="69" t="s">
        <v>239</v>
      </c>
      <c r="G372" s="69" t="s">
        <v>1219</v>
      </c>
      <c r="H372" s="69" t="s">
        <v>1220</v>
      </c>
      <c r="I372" s="22" t="s">
        <v>1130</v>
      </c>
      <c r="J372" s="58">
        <v>2</v>
      </c>
      <c r="K372" s="39">
        <v>43040</v>
      </c>
      <c r="L372" s="39">
        <v>43403</v>
      </c>
      <c r="M372" s="46">
        <f t="shared" si="128"/>
        <v>51.857142857142854</v>
      </c>
      <c r="N372" s="22" t="s">
        <v>1112</v>
      </c>
      <c r="O372" s="78">
        <v>0</v>
      </c>
      <c r="P372" s="22"/>
      <c r="Q372" s="41">
        <f t="shared" si="122"/>
        <v>0</v>
      </c>
      <c r="R372" s="42">
        <f t="shared" si="123"/>
        <v>0</v>
      </c>
      <c r="S372" s="42">
        <f t="shared" si="124"/>
        <v>0</v>
      </c>
      <c r="T372" s="42">
        <f t="shared" si="125"/>
        <v>0</v>
      </c>
      <c r="U372" s="23" t="str">
        <f t="shared" si="127"/>
        <v>NO</v>
      </c>
      <c r="V372" s="85" t="str">
        <f t="shared" si="126"/>
        <v>PRÓXIMO A VENCER</v>
      </c>
      <c r="W372" s="85" t="str">
        <f t="shared" si="115"/>
        <v>PRÓXIMO A VENCER</v>
      </c>
      <c r="X372" s="86" t="s">
        <v>506</v>
      </c>
      <c r="Y372" s="87" t="s">
        <v>457</v>
      </c>
      <c r="Z372" s="86">
        <f t="shared" si="116"/>
        <v>1</v>
      </c>
      <c r="AA372" s="86" t="str">
        <f t="shared" si="121"/>
        <v>H77R15 - 1</v>
      </c>
      <c r="AB372" s="135">
        <f t="shared" si="118"/>
        <v>2</v>
      </c>
      <c r="AC372" s="135">
        <f t="shared" si="119"/>
        <v>2</v>
      </c>
      <c r="AD372" s="135" t="str">
        <f t="shared" si="120"/>
        <v>H77R15.</v>
      </c>
      <c r="AE372" s="135" t="str">
        <f t="shared" si="117"/>
        <v>H77R15</v>
      </c>
      <c r="AF372" s="15"/>
      <c r="AG372" s="15"/>
      <c r="AH372" s="15"/>
      <c r="AI372" s="15"/>
      <c r="AJ372" s="15"/>
      <c r="AK372" s="15"/>
      <c r="AL372" s="15"/>
      <c r="AM372" s="15"/>
      <c r="AN372" s="15"/>
      <c r="AO372" s="15"/>
    </row>
    <row r="373" spans="1:41" s="2" customFormat="1" ht="249.95" customHeight="1" x14ac:dyDescent="0.2">
      <c r="A373" s="49">
        <v>322</v>
      </c>
      <c r="B373" s="22">
        <v>372</v>
      </c>
      <c r="C373" s="18" t="s">
        <v>2553</v>
      </c>
      <c r="D373" s="18" t="s">
        <v>32</v>
      </c>
      <c r="E373" s="68" t="s">
        <v>2506</v>
      </c>
      <c r="F373" s="69" t="s">
        <v>240</v>
      </c>
      <c r="G373" s="69" t="s">
        <v>1227</v>
      </c>
      <c r="H373" s="69" t="s">
        <v>1185</v>
      </c>
      <c r="I373" s="47" t="s">
        <v>1221</v>
      </c>
      <c r="J373" s="23">
        <v>2</v>
      </c>
      <c r="K373" s="39">
        <v>43040</v>
      </c>
      <c r="L373" s="39">
        <v>43403</v>
      </c>
      <c r="M373" s="46">
        <f t="shared" si="128"/>
        <v>51.857142857142854</v>
      </c>
      <c r="N373" s="22" t="s">
        <v>1112</v>
      </c>
      <c r="O373" s="78">
        <v>0</v>
      </c>
      <c r="P373" s="22"/>
      <c r="Q373" s="41">
        <f t="shared" si="122"/>
        <v>0</v>
      </c>
      <c r="R373" s="42">
        <f t="shared" si="123"/>
        <v>0</v>
      </c>
      <c r="S373" s="42">
        <f t="shared" si="124"/>
        <v>0</v>
      </c>
      <c r="T373" s="42">
        <f t="shared" si="125"/>
        <v>0</v>
      </c>
      <c r="U373" s="23" t="str">
        <f t="shared" si="127"/>
        <v>NO</v>
      </c>
      <c r="V373" s="85" t="str">
        <f t="shared" si="126"/>
        <v>PRÓXIMO A VENCER</v>
      </c>
      <c r="W373" s="85" t="str">
        <f t="shared" si="115"/>
        <v>PRÓXIMO A VENCER</v>
      </c>
      <c r="X373" s="86" t="s">
        <v>506</v>
      </c>
      <c r="Y373" s="87" t="s">
        <v>458</v>
      </c>
      <c r="Z373" s="86">
        <f t="shared" si="116"/>
        <v>1</v>
      </c>
      <c r="AA373" s="86" t="str">
        <f t="shared" si="121"/>
        <v>H78R15 - 1</v>
      </c>
      <c r="AB373" s="135">
        <f t="shared" si="118"/>
        <v>2</v>
      </c>
      <c r="AC373" s="135">
        <f t="shared" si="119"/>
        <v>2</v>
      </c>
      <c r="AD373" s="135" t="str">
        <f t="shared" si="120"/>
        <v>H78R15.</v>
      </c>
      <c r="AE373" s="135" t="str">
        <f t="shared" si="117"/>
        <v>H78R15</v>
      </c>
      <c r="AF373" s="15"/>
      <c r="AG373" s="15"/>
      <c r="AH373" s="15"/>
      <c r="AI373" s="15"/>
      <c r="AJ373" s="15"/>
      <c r="AK373" s="15"/>
      <c r="AL373" s="15"/>
      <c r="AM373" s="15"/>
      <c r="AN373" s="15"/>
      <c r="AO373" s="15"/>
    </row>
    <row r="374" spans="1:41" s="2" customFormat="1" ht="249.95" customHeight="1" x14ac:dyDescent="0.2">
      <c r="A374" s="49">
        <v>323</v>
      </c>
      <c r="B374" s="22">
        <v>373</v>
      </c>
      <c r="C374" s="18" t="s">
        <v>2553</v>
      </c>
      <c r="D374" s="18" t="s">
        <v>49</v>
      </c>
      <c r="E374" s="68" t="s">
        <v>2507</v>
      </c>
      <c r="F374" s="69" t="s">
        <v>241</v>
      </c>
      <c r="G374" s="69" t="s">
        <v>1222</v>
      </c>
      <c r="H374" s="69" t="s">
        <v>1185</v>
      </c>
      <c r="I374" s="47" t="s">
        <v>1223</v>
      </c>
      <c r="J374" s="23">
        <v>2</v>
      </c>
      <c r="K374" s="39">
        <v>43099</v>
      </c>
      <c r="L374" s="39">
        <v>43281</v>
      </c>
      <c r="M374" s="46">
        <f t="shared" si="128"/>
        <v>26</v>
      </c>
      <c r="N374" s="22" t="s">
        <v>2645</v>
      </c>
      <c r="O374" s="78">
        <v>0</v>
      </c>
      <c r="P374" s="22" t="s">
        <v>2646</v>
      </c>
      <c r="Q374" s="41">
        <f t="shared" si="122"/>
        <v>0</v>
      </c>
      <c r="R374" s="42">
        <f t="shared" si="123"/>
        <v>0</v>
      </c>
      <c r="S374" s="42">
        <f t="shared" si="124"/>
        <v>0</v>
      </c>
      <c r="T374" s="42">
        <f t="shared" si="125"/>
        <v>26</v>
      </c>
      <c r="U374" s="23" t="str">
        <f t="shared" si="127"/>
        <v>NO</v>
      </c>
      <c r="V374" s="85" t="str">
        <f t="shared" si="126"/>
        <v>VENCIDO</v>
      </c>
      <c r="W374" s="85" t="str">
        <f t="shared" si="115"/>
        <v>VENCIDO</v>
      </c>
      <c r="X374" s="86" t="s">
        <v>506</v>
      </c>
      <c r="Y374" s="87" t="s">
        <v>459</v>
      </c>
      <c r="Z374" s="86">
        <f t="shared" si="116"/>
        <v>1</v>
      </c>
      <c r="AA374" s="86" t="str">
        <f t="shared" si="121"/>
        <v>H79R15 - 1</v>
      </c>
      <c r="AB374" s="135">
        <f t="shared" si="118"/>
        <v>1</v>
      </c>
      <c r="AC374" s="135">
        <f t="shared" si="119"/>
        <v>1</v>
      </c>
      <c r="AD374" s="135" t="str">
        <f t="shared" si="120"/>
        <v>H79R15.</v>
      </c>
      <c r="AE374" s="135" t="str">
        <f t="shared" si="117"/>
        <v>H79R15</v>
      </c>
      <c r="AF374" s="15"/>
      <c r="AG374" s="15"/>
      <c r="AH374" s="15"/>
      <c r="AI374" s="15"/>
      <c r="AJ374" s="15"/>
      <c r="AK374" s="15"/>
      <c r="AL374" s="15"/>
      <c r="AM374" s="15"/>
      <c r="AN374" s="15"/>
      <c r="AO374" s="15"/>
    </row>
    <row r="375" spans="1:41" s="2" customFormat="1" ht="249.95" customHeight="1" x14ac:dyDescent="0.2">
      <c r="A375" s="49">
        <v>324</v>
      </c>
      <c r="B375" s="22">
        <v>374</v>
      </c>
      <c r="C375" s="18" t="s">
        <v>2553</v>
      </c>
      <c r="D375" s="18" t="s">
        <v>242</v>
      </c>
      <c r="E375" s="68" t="s">
        <v>2508</v>
      </c>
      <c r="F375" s="69" t="s">
        <v>243</v>
      </c>
      <c r="G375" s="69" t="s">
        <v>1224</v>
      </c>
      <c r="H375" s="69" t="s">
        <v>1225</v>
      </c>
      <c r="I375" s="47" t="s">
        <v>1130</v>
      </c>
      <c r="J375" s="23">
        <v>2</v>
      </c>
      <c r="K375" s="39">
        <v>43040</v>
      </c>
      <c r="L375" s="39">
        <v>43403</v>
      </c>
      <c r="M375" s="46">
        <f t="shared" si="128"/>
        <v>51.857142857142854</v>
      </c>
      <c r="N375" s="22" t="s">
        <v>1112</v>
      </c>
      <c r="O375" s="78">
        <v>0</v>
      </c>
      <c r="P375" s="22"/>
      <c r="Q375" s="41">
        <f t="shared" si="122"/>
        <v>0</v>
      </c>
      <c r="R375" s="42">
        <f t="shared" si="123"/>
        <v>0</v>
      </c>
      <c r="S375" s="42">
        <f t="shared" si="124"/>
        <v>0</v>
      </c>
      <c r="T375" s="42">
        <f t="shared" si="125"/>
        <v>0</v>
      </c>
      <c r="U375" s="23" t="str">
        <f t="shared" si="127"/>
        <v>NO</v>
      </c>
      <c r="V375" s="85" t="str">
        <f t="shared" si="126"/>
        <v>PRÓXIMO A VENCER</v>
      </c>
      <c r="W375" s="85" t="str">
        <f t="shared" si="115"/>
        <v>PRÓXIMO A VENCER</v>
      </c>
      <c r="X375" s="86" t="s">
        <v>506</v>
      </c>
      <c r="Y375" s="87" t="s">
        <v>460</v>
      </c>
      <c r="Z375" s="86">
        <f t="shared" si="116"/>
        <v>1</v>
      </c>
      <c r="AA375" s="86" t="str">
        <f t="shared" si="121"/>
        <v>H80R15 - 1</v>
      </c>
      <c r="AB375" s="135">
        <f t="shared" si="118"/>
        <v>2</v>
      </c>
      <c r="AC375" s="135">
        <f t="shared" si="119"/>
        <v>2</v>
      </c>
      <c r="AD375" s="135" t="str">
        <f t="shared" si="120"/>
        <v>H80R15.</v>
      </c>
      <c r="AE375" s="135" t="str">
        <f t="shared" si="117"/>
        <v>H80R15</v>
      </c>
      <c r="AF375" s="15"/>
      <c r="AG375" s="15"/>
      <c r="AH375" s="15"/>
      <c r="AI375" s="15"/>
      <c r="AJ375" s="15"/>
      <c r="AK375" s="15"/>
      <c r="AL375" s="15"/>
      <c r="AM375" s="15"/>
      <c r="AN375" s="15"/>
      <c r="AO375" s="15"/>
    </row>
    <row r="376" spans="1:41" s="2" customFormat="1" ht="164.25" customHeight="1" x14ac:dyDescent="0.2">
      <c r="A376" s="49">
        <v>325</v>
      </c>
      <c r="B376" s="22">
        <v>375</v>
      </c>
      <c r="C376" s="18" t="s">
        <v>2553</v>
      </c>
      <c r="D376" s="67" t="s">
        <v>147</v>
      </c>
      <c r="E376" s="68" t="s">
        <v>2509</v>
      </c>
      <c r="F376" s="69" t="s">
        <v>1956</v>
      </c>
      <c r="G376" s="69" t="s">
        <v>1932</v>
      </c>
      <c r="H376" s="69" t="s">
        <v>1966</v>
      </c>
      <c r="I376" s="47" t="s">
        <v>1967</v>
      </c>
      <c r="J376" s="23">
        <v>1</v>
      </c>
      <c r="K376" s="39">
        <v>43132</v>
      </c>
      <c r="L376" s="39">
        <v>43159</v>
      </c>
      <c r="M376" s="46">
        <f t="shared" si="128"/>
        <v>3.8571428571428572</v>
      </c>
      <c r="N376" s="23" t="s">
        <v>1721</v>
      </c>
      <c r="O376" s="78">
        <v>0.56999999999999995</v>
      </c>
      <c r="P376" s="23"/>
      <c r="Q376" s="41">
        <f t="shared" si="122"/>
        <v>56.999999999999993</v>
      </c>
      <c r="R376" s="42">
        <f t="shared" si="123"/>
        <v>2.1985714285714284</v>
      </c>
      <c r="S376" s="42">
        <f t="shared" si="124"/>
        <v>2.1985714285714284</v>
      </c>
      <c r="T376" s="42">
        <f t="shared" si="125"/>
        <v>3.8571428571428572</v>
      </c>
      <c r="U376" s="23" t="str">
        <f t="shared" si="127"/>
        <v>NO</v>
      </c>
      <c r="V376" s="85" t="str">
        <f t="shared" si="126"/>
        <v>VENCIDO</v>
      </c>
      <c r="W376" s="85" t="str">
        <f t="shared" si="115"/>
        <v>VENCIDO</v>
      </c>
      <c r="X376" s="86" t="s">
        <v>506</v>
      </c>
      <c r="Y376" s="87" t="s">
        <v>461</v>
      </c>
      <c r="Z376" s="86">
        <f t="shared" si="116"/>
        <v>1</v>
      </c>
      <c r="AA376" s="86" t="str">
        <f t="shared" si="121"/>
        <v>H81R15 - 1</v>
      </c>
      <c r="AB376" s="135">
        <f t="shared" si="118"/>
        <v>1</v>
      </c>
      <c r="AC376" s="135">
        <f t="shared" si="119"/>
        <v>1</v>
      </c>
      <c r="AD376" s="135" t="str">
        <f t="shared" si="120"/>
        <v>H81R15.</v>
      </c>
      <c r="AE376" s="135" t="str">
        <f t="shared" si="117"/>
        <v>H81R15</v>
      </c>
      <c r="AH376" s="2" t="s">
        <v>567</v>
      </c>
    </row>
    <row r="377" spans="1:41" s="2" customFormat="1" ht="249.95" customHeight="1" x14ac:dyDescent="0.2">
      <c r="A377" s="49">
        <v>326</v>
      </c>
      <c r="B377" s="22">
        <v>376</v>
      </c>
      <c r="C377" s="18" t="s">
        <v>2546</v>
      </c>
      <c r="D377" s="18" t="s">
        <v>244</v>
      </c>
      <c r="E377" s="68" t="s">
        <v>1040</v>
      </c>
      <c r="F377" s="69" t="s">
        <v>245</v>
      </c>
      <c r="G377" s="63" t="s">
        <v>2028</v>
      </c>
      <c r="H377" s="63" t="s">
        <v>2029</v>
      </c>
      <c r="I377" s="61" t="s">
        <v>1041</v>
      </c>
      <c r="J377" s="64">
        <v>1</v>
      </c>
      <c r="K377" s="62">
        <v>43132</v>
      </c>
      <c r="L377" s="62">
        <v>43159</v>
      </c>
      <c r="M377" s="46">
        <f t="shared" si="128"/>
        <v>3.8571428571428572</v>
      </c>
      <c r="N377" s="22" t="s">
        <v>1021</v>
      </c>
      <c r="O377" s="78">
        <v>1</v>
      </c>
      <c r="P377" s="22"/>
      <c r="Q377" s="41">
        <f t="shared" si="122"/>
        <v>100</v>
      </c>
      <c r="R377" s="42">
        <f t="shared" si="123"/>
        <v>3.8571428571428572</v>
      </c>
      <c r="S377" s="42">
        <f t="shared" si="124"/>
        <v>3.8571428571428572</v>
      </c>
      <c r="T377" s="42">
        <f t="shared" si="125"/>
        <v>3.8571428571428572</v>
      </c>
      <c r="U377" s="23" t="str">
        <f t="shared" si="127"/>
        <v>SI</v>
      </c>
      <c r="V377" s="85" t="str">
        <f t="shared" si="126"/>
        <v>CUMPLIDO</v>
      </c>
      <c r="W377" s="85" t="str">
        <f t="shared" si="115"/>
        <v>CUMPLIDO</v>
      </c>
      <c r="X377" s="86" t="s">
        <v>506</v>
      </c>
      <c r="Y377" s="87" t="s">
        <v>462</v>
      </c>
      <c r="Z377" s="86">
        <f t="shared" si="116"/>
        <v>1</v>
      </c>
      <c r="AA377" s="86" t="str">
        <f t="shared" si="121"/>
        <v>H82R15 - 1</v>
      </c>
      <c r="AB377" s="135">
        <f t="shared" si="118"/>
        <v>5</v>
      </c>
      <c r="AC377" s="135">
        <f t="shared" si="119"/>
        <v>5</v>
      </c>
      <c r="AD377" s="135" t="str">
        <f t="shared" si="120"/>
        <v>H82R15.</v>
      </c>
      <c r="AE377" s="135" t="str">
        <f t="shared" si="117"/>
        <v>H82R15</v>
      </c>
      <c r="AF377" s="15"/>
      <c r="AG377" s="15"/>
      <c r="AH377" s="15"/>
      <c r="AI377" s="15"/>
      <c r="AJ377" s="15"/>
      <c r="AK377" s="15"/>
      <c r="AL377" s="15"/>
      <c r="AM377" s="15"/>
      <c r="AN377" s="15"/>
      <c r="AO377" s="15"/>
    </row>
    <row r="378" spans="1:41" s="2" customFormat="1" ht="249.95" customHeight="1" x14ac:dyDescent="0.2">
      <c r="A378" s="49">
        <v>327</v>
      </c>
      <c r="B378" s="22">
        <v>377</v>
      </c>
      <c r="C378" s="18" t="s">
        <v>2546</v>
      </c>
      <c r="D378" s="18" t="s">
        <v>244</v>
      </c>
      <c r="E378" s="68" t="s">
        <v>1042</v>
      </c>
      <c r="F378" s="69" t="s">
        <v>574</v>
      </c>
      <c r="G378" s="63" t="s">
        <v>1228</v>
      </c>
      <c r="H378" s="63" t="s">
        <v>1230</v>
      </c>
      <c r="I378" s="61" t="s">
        <v>1229</v>
      </c>
      <c r="J378" s="64">
        <v>1</v>
      </c>
      <c r="K378" s="62">
        <v>43040</v>
      </c>
      <c r="L378" s="62">
        <v>43281</v>
      </c>
      <c r="M378" s="46">
        <f t="shared" si="128"/>
        <v>34.428571428571431</v>
      </c>
      <c r="N378" s="22" t="s">
        <v>1112</v>
      </c>
      <c r="O378" s="78">
        <v>0</v>
      </c>
      <c r="P378" s="22"/>
      <c r="Q378" s="41">
        <f t="shared" si="122"/>
        <v>0</v>
      </c>
      <c r="R378" s="42">
        <f t="shared" si="123"/>
        <v>0</v>
      </c>
      <c r="S378" s="42">
        <f t="shared" si="124"/>
        <v>0</v>
      </c>
      <c r="T378" s="42">
        <f t="shared" si="125"/>
        <v>34.428571428571431</v>
      </c>
      <c r="U378" s="23" t="str">
        <f t="shared" si="127"/>
        <v>NO</v>
      </c>
      <c r="V378" s="85" t="str">
        <f t="shared" si="126"/>
        <v>VENCIDO</v>
      </c>
      <c r="W378" s="85" t="str">
        <f t="shared" si="115"/>
        <v>VENCIDO</v>
      </c>
      <c r="X378" s="86" t="s">
        <v>506</v>
      </c>
      <c r="Y378" s="87" t="s">
        <v>463</v>
      </c>
      <c r="Z378" s="86">
        <f t="shared" si="116"/>
        <v>1</v>
      </c>
      <c r="AA378" s="86" t="str">
        <f t="shared" si="121"/>
        <v>H83R15 - 1</v>
      </c>
      <c r="AB378" s="135">
        <f t="shared" si="118"/>
        <v>1</v>
      </c>
      <c r="AC378" s="135">
        <f t="shared" si="119"/>
        <v>1</v>
      </c>
      <c r="AD378" s="135" t="str">
        <f t="shared" si="120"/>
        <v>H83R15.</v>
      </c>
      <c r="AE378" s="135" t="str">
        <f t="shared" si="117"/>
        <v>H83R15</v>
      </c>
      <c r="AF378" s="15"/>
      <c r="AG378" s="15"/>
      <c r="AH378" s="15"/>
      <c r="AI378" s="15"/>
      <c r="AJ378" s="15"/>
      <c r="AK378" s="15"/>
      <c r="AL378" s="15"/>
      <c r="AM378" s="15"/>
      <c r="AN378" s="15"/>
      <c r="AO378" s="15"/>
    </row>
    <row r="379" spans="1:41" s="2" customFormat="1" ht="156" customHeight="1" x14ac:dyDescent="0.2">
      <c r="A379" s="49">
        <v>328</v>
      </c>
      <c r="B379" s="22">
        <v>378</v>
      </c>
      <c r="C379" s="18" t="s">
        <v>2546</v>
      </c>
      <c r="D379" s="67" t="s">
        <v>32</v>
      </c>
      <c r="E379" s="68" t="s">
        <v>2474</v>
      </c>
      <c r="F379" s="69" t="s">
        <v>246</v>
      </c>
      <c r="G379" s="69" t="s">
        <v>2475</v>
      </c>
      <c r="H379" s="69" t="s">
        <v>1968</v>
      </c>
      <c r="I379" s="47" t="s">
        <v>1166</v>
      </c>
      <c r="J379" s="23">
        <v>1</v>
      </c>
      <c r="K379" s="62">
        <v>43040</v>
      </c>
      <c r="L379" s="62">
        <v>43099</v>
      </c>
      <c r="M379" s="46">
        <f t="shared" si="128"/>
        <v>8.4285714285714288</v>
      </c>
      <c r="N379" s="23" t="s">
        <v>1112</v>
      </c>
      <c r="O379" s="23">
        <v>1</v>
      </c>
      <c r="P379" s="23"/>
      <c r="Q379" s="41">
        <f t="shared" si="122"/>
        <v>100</v>
      </c>
      <c r="R379" s="42">
        <f t="shared" si="123"/>
        <v>8.4285714285714288</v>
      </c>
      <c r="S379" s="42">
        <f t="shared" si="124"/>
        <v>8.4285714285714288</v>
      </c>
      <c r="T379" s="42">
        <f t="shared" si="125"/>
        <v>8.4285714285714288</v>
      </c>
      <c r="U379" s="23" t="str">
        <f t="shared" si="127"/>
        <v>NO</v>
      </c>
      <c r="V379" s="85" t="str">
        <f t="shared" si="126"/>
        <v>CUMPLIDO</v>
      </c>
      <c r="W379" s="85" t="str">
        <f t="shared" si="115"/>
        <v>PRÓXIMO A VENCER</v>
      </c>
      <c r="X379" s="86" t="s">
        <v>506</v>
      </c>
      <c r="Y379" s="87" t="s">
        <v>464</v>
      </c>
      <c r="Z379" s="86">
        <f t="shared" si="116"/>
        <v>1</v>
      </c>
      <c r="AA379" s="86" t="str">
        <f t="shared" si="121"/>
        <v>H84R15 - 1</v>
      </c>
      <c r="AB379" s="135">
        <f t="shared" si="118"/>
        <v>5</v>
      </c>
      <c r="AC379" s="135">
        <f t="shared" si="119"/>
        <v>2</v>
      </c>
      <c r="AD379" s="135" t="str">
        <f t="shared" si="120"/>
        <v>H84R15.</v>
      </c>
      <c r="AE379" s="135" t="str">
        <f t="shared" si="117"/>
        <v>H84R15</v>
      </c>
    </row>
    <row r="380" spans="1:41" s="2" customFormat="1" ht="249.95" customHeight="1" x14ac:dyDescent="0.2">
      <c r="A380" s="49"/>
      <c r="B380" s="22">
        <v>379</v>
      </c>
      <c r="C380" s="18" t="s">
        <v>2546</v>
      </c>
      <c r="D380" s="18" t="s">
        <v>32</v>
      </c>
      <c r="E380" s="68" t="s">
        <v>995</v>
      </c>
      <c r="F380" s="69" t="s">
        <v>246</v>
      </c>
      <c r="G380" s="69" t="s">
        <v>2476</v>
      </c>
      <c r="H380" s="43" t="s">
        <v>2030</v>
      </c>
      <c r="I380" s="47" t="s">
        <v>994</v>
      </c>
      <c r="J380" s="23">
        <v>3</v>
      </c>
      <c r="K380" s="39">
        <v>43101</v>
      </c>
      <c r="L380" s="39">
        <v>43403</v>
      </c>
      <c r="M380" s="46">
        <f t="shared" si="128"/>
        <v>43.142857142857146</v>
      </c>
      <c r="N380" s="22" t="s">
        <v>974</v>
      </c>
      <c r="O380" s="78">
        <v>1</v>
      </c>
      <c r="P380" s="22"/>
      <c r="Q380" s="41">
        <f t="shared" si="122"/>
        <v>33.333333333333329</v>
      </c>
      <c r="R380" s="42">
        <f t="shared" si="123"/>
        <v>14.380952380952381</v>
      </c>
      <c r="S380" s="42">
        <f t="shared" si="124"/>
        <v>0</v>
      </c>
      <c r="T380" s="42">
        <f t="shared" si="125"/>
        <v>0</v>
      </c>
      <c r="U380" s="23" t="str">
        <f t="shared" si="127"/>
        <v>NO</v>
      </c>
      <c r="V380" s="85" t="str">
        <f t="shared" si="126"/>
        <v>PRÓXIMO A VENCER</v>
      </c>
      <c r="W380" s="85" t="str">
        <f t="shared" si="115"/>
        <v/>
      </c>
      <c r="X380" s="86" t="s">
        <v>506</v>
      </c>
      <c r="Y380" s="87" t="s">
        <v>464</v>
      </c>
      <c r="Z380" s="86">
        <f t="shared" si="116"/>
        <v>2</v>
      </c>
      <c r="AA380" s="86" t="str">
        <f t="shared" si="121"/>
        <v>H84R15 - 2</v>
      </c>
      <c r="AB380" s="135">
        <f t="shared" si="118"/>
        <v>2</v>
      </c>
      <c r="AC380" s="135">
        <f t="shared" si="119"/>
        <v>2</v>
      </c>
      <c r="AD380" s="135" t="str">
        <f t="shared" si="120"/>
        <v>H84R15.</v>
      </c>
      <c r="AE380" s="135" t="str">
        <f t="shared" si="117"/>
        <v>H84R15</v>
      </c>
      <c r="AF380" s="15"/>
      <c r="AG380" s="15"/>
      <c r="AH380" s="15"/>
      <c r="AI380" s="15"/>
      <c r="AJ380" s="15"/>
      <c r="AK380" s="15"/>
      <c r="AL380" s="15"/>
      <c r="AM380" s="15"/>
      <c r="AN380" s="15"/>
      <c r="AO380" s="15"/>
    </row>
    <row r="381" spans="1:41" s="2" customFormat="1" ht="249.95" customHeight="1" x14ac:dyDescent="0.2">
      <c r="A381" s="49">
        <v>329</v>
      </c>
      <c r="B381" s="22">
        <v>380</v>
      </c>
      <c r="C381" s="18" t="s">
        <v>2546</v>
      </c>
      <c r="D381" s="18" t="s">
        <v>31</v>
      </c>
      <c r="E381" s="68" t="s">
        <v>1237</v>
      </c>
      <c r="F381" s="69" t="s">
        <v>247</v>
      </c>
      <c r="G381" s="69" t="s">
        <v>1231</v>
      </c>
      <c r="H381" s="43" t="s">
        <v>1232</v>
      </c>
      <c r="I381" s="47" t="s">
        <v>1233</v>
      </c>
      <c r="J381" s="23">
        <v>1</v>
      </c>
      <c r="K381" s="39">
        <v>43040</v>
      </c>
      <c r="L381" s="39">
        <v>43069</v>
      </c>
      <c r="M381" s="46">
        <f t="shared" si="128"/>
        <v>4.1428571428571432</v>
      </c>
      <c r="N381" s="22" t="s">
        <v>1112</v>
      </c>
      <c r="O381" s="22">
        <v>1</v>
      </c>
      <c r="P381" s="22"/>
      <c r="Q381" s="41">
        <f t="shared" si="122"/>
        <v>100</v>
      </c>
      <c r="R381" s="42">
        <f t="shared" si="123"/>
        <v>4.1428571428571432</v>
      </c>
      <c r="S381" s="42">
        <f t="shared" si="124"/>
        <v>4.1428571428571432</v>
      </c>
      <c r="T381" s="42">
        <f t="shared" si="125"/>
        <v>4.1428571428571432</v>
      </c>
      <c r="U381" s="23" t="str">
        <f t="shared" si="127"/>
        <v>SI</v>
      </c>
      <c r="V381" s="85" t="str">
        <f t="shared" si="126"/>
        <v>CUMPLIDO</v>
      </c>
      <c r="W381" s="85" t="str">
        <f t="shared" si="115"/>
        <v>CUMPLIDO</v>
      </c>
      <c r="X381" s="86" t="s">
        <v>506</v>
      </c>
      <c r="Y381" s="87" t="s">
        <v>465</v>
      </c>
      <c r="Z381" s="86">
        <f t="shared" si="116"/>
        <v>1</v>
      </c>
      <c r="AA381" s="86" t="str">
        <f t="shared" si="121"/>
        <v>H85R15 - 1</v>
      </c>
      <c r="AB381" s="135">
        <f t="shared" si="118"/>
        <v>5</v>
      </c>
      <c r="AC381" s="135">
        <f t="shared" si="119"/>
        <v>5</v>
      </c>
      <c r="AD381" s="135" t="str">
        <f t="shared" si="120"/>
        <v>H85R15.</v>
      </c>
      <c r="AE381" s="135" t="str">
        <f t="shared" si="117"/>
        <v>H85R15</v>
      </c>
      <c r="AF381" s="15"/>
      <c r="AG381" s="15"/>
      <c r="AH381" s="15"/>
      <c r="AI381" s="15"/>
      <c r="AJ381" s="15"/>
      <c r="AK381" s="15"/>
      <c r="AL381" s="15"/>
      <c r="AM381" s="15"/>
      <c r="AN381" s="15"/>
      <c r="AO381" s="15"/>
    </row>
    <row r="382" spans="1:41" s="2" customFormat="1" ht="249.95" customHeight="1" x14ac:dyDescent="0.2">
      <c r="A382" s="49">
        <v>330</v>
      </c>
      <c r="B382" s="22">
        <v>381</v>
      </c>
      <c r="C382" s="18" t="s">
        <v>2546</v>
      </c>
      <c r="D382" s="18" t="s">
        <v>32</v>
      </c>
      <c r="E382" s="68" t="s">
        <v>1236</v>
      </c>
      <c r="F382" s="69" t="s">
        <v>248</v>
      </c>
      <c r="G382" s="69" t="s">
        <v>1234</v>
      </c>
      <c r="H382" s="69" t="s">
        <v>1235</v>
      </c>
      <c r="I382" s="47" t="s">
        <v>1149</v>
      </c>
      <c r="J382" s="23">
        <v>1</v>
      </c>
      <c r="K382" s="39">
        <v>43040</v>
      </c>
      <c r="L382" s="39">
        <v>43100</v>
      </c>
      <c r="M382" s="46">
        <f t="shared" si="128"/>
        <v>8.5714285714285712</v>
      </c>
      <c r="N382" s="22" t="s">
        <v>1112</v>
      </c>
      <c r="O382" s="22">
        <v>1</v>
      </c>
      <c r="P382" s="22"/>
      <c r="Q382" s="41">
        <f t="shared" si="122"/>
        <v>100</v>
      </c>
      <c r="R382" s="42">
        <f t="shared" si="123"/>
        <v>8.5714285714285712</v>
      </c>
      <c r="S382" s="42">
        <f t="shared" si="124"/>
        <v>8.5714285714285712</v>
      </c>
      <c r="T382" s="42">
        <f t="shared" si="125"/>
        <v>8.5714285714285712</v>
      </c>
      <c r="U382" s="23" t="str">
        <f t="shared" si="127"/>
        <v>SI</v>
      </c>
      <c r="V382" s="85" t="str">
        <f t="shared" si="126"/>
        <v>CUMPLIDO</v>
      </c>
      <c r="W382" s="85" t="str">
        <f t="shared" si="115"/>
        <v>CUMPLIDO</v>
      </c>
      <c r="X382" s="86" t="s">
        <v>506</v>
      </c>
      <c r="Y382" s="87" t="s">
        <v>466</v>
      </c>
      <c r="Z382" s="86">
        <f t="shared" si="116"/>
        <v>1</v>
      </c>
      <c r="AA382" s="86" t="str">
        <f t="shared" si="121"/>
        <v>H86R15 - 1</v>
      </c>
      <c r="AB382" s="135">
        <f t="shared" si="118"/>
        <v>5</v>
      </c>
      <c r="AC382" s="135">
        <f t="shared" si="119"/>
        <v>5</v>
      </c>
      <c r="AD382" s="135" t="str">
        <f t="shared" si="120"/>
        <v>H86R15.</v>
      </c>
      <c r="AE382" s="135" t="str">
        <f t="shared" si="117"/>
        <v>H86R15</v>
      </c>
      <c r="AF382" s="15"/>
      <c r="AG382" s="15"/>
      <c r="AH382" s="15"/>
      <c r="AI382" s="15"/>
      <c r="AJ382" s="15"/>
      <c r="AK382" s="15"/>
      <c r="AL382" s="15"/>
      <c r="AM382" s="15"/>
      <c r="AN382" s="15"/>
      <c r="AO382" s="15"/>
    </row>
    <row r="383" spans="1:41" s="2" customFormat="1" ht="249.95" customHeight="1" x14ac:dyDescent="0.2">
      <c r="A383" s="49">
        <v>331</v>
      </c>
      <c r="B383" s="22">
        <v>382</v>
      </c>
      <c r="C383" s="18" t="s">
        <v>2546</v>
      </c>
      <c r="D383" s="18" t="s">
        <v>32</v>
      </c>
      <c r="E383" s="68" t="s">
        <v>1241</v>
      </c>
      <c r="F383" s="69" t="s">
        <v>249</v>
      </c>
      <c r="G383" s="69" t="s">
        <v>1115</v>
      </c>
      <c r="H383" s="69" t="s">
        <v>1238</v>
      </c>
      <c r="I383" s="47" t="s">
        <v>61</v>
      </c>
      <c r="J383" s="23">
        <v>4</v>
      </c>
      <c r="K383" s="39">
        <v>43040</v>
      </c>
      <c r="L383" s="39">
        <v>43403</v>
      </c>
      <c r="M383" s="46">
        <f t="shared" si="128"/>
        <v>51.857142857142854</v>
      </c>
      <c r="N383" s="22" t="s">
        <v>1112</v>
      </c>
      <c r="O383" s="78">
        <v>3.9849999999999999</v>
      </c>
      <c r="P383" s="22"/>
      <c r="Q383" s="41">
        <f t="shared" si="122"/>
        <v>99.625</v>
      </c>
      <c r="R383" s="42">
        <f t="shared" si="123"/>
        <v>51.662678571428572</v>
      </c>
      <c r="S383" s="42">
        <f t="shared" si="124"/>
        <v>0</v>
      </c>
      <c r="T383" s="42">
        <f t="shared" si="125"/>
        <v>0</v>
      </c>
      <c r="U383" s="23" t="str">
        <f t="shared" si="127"/>
        <v>NO</v>
      </c>
      <c r="V383" s="85" t="str">
        <f t="shared" si="126"/>
        <v>PRÓXIMO A VENCER</v>
      </c>
      <c r="W383" s="85" t="str">
        <f t="shared" si="115"/>
        <v>PRÓXIMO A VENCER</v>
      </c>
      <c r="X383" s="86" t="s">
        <v>506</v>
      </c>
      <c r="Y383" s="87" t="s">
        <v>467</v>
      </c>
      <c r="Z383" s="86">
        <f t="shared" si="116"/>
        <v>1</v>
      </c>
      <c r="AA383" s="86" t="str">
        <f t="shared" si="121"/>
        <v>H88R15 - 1</v>
      </c>
      <c r="AB383" s="135">
        <f t="shared" si="118"/>
        <v>2</v>
      </c>
      <c r="AC383" s="135">
        <f t="shared" si="119"/>
        <v>2</v>
      </c>
      <c r="AD383" s="135" t="str">
        <f t="shared" si="120"/>
        <v>H88R15.</v>
      </c>
      <c r="AE383" s="135" t="str">
        <f t="shared" si="117"/>
        <v>H88R15</v>
      </c>
      <c r="AF383" s="15"/>
      <c r="AG383" s="15"/>
      <c r="AH383" s="15"/>
      <c r="AI383" s="15"/>
      <c r="AJ383" s="15"/>
      <c r="AK383" s="15"/>
      <c r="AL383" s="15"/>
      <c r="AM383" s="15"/>
      <c r="AN383" s="15"/>
      <c r="AO383" s="15"/>
    </row>
    <row r="384" spans="1:41" s="2" customFormat="1" ht="249.95" customHeight="1" x14ac:dyDescent="0.2">
      <c r="A384" s="49">
        <v>332</v>
      </c>
      <c r="B384" s="22">
        <v>383</v>
      </c>
      <c r="C384" s="18" t="s">
        <v>2546</v>
      </c>
      <c r="D384" s="18" t="s">
        <v>31</v>
      </c>
      <c r="E384" s="68" t="s">
        <v>1242</v>
      </c>
      <c r="F384" s="69" t="s">
        <v>250</v>
      </c>
      <c r="G384" s="69" t="s">
        <v>1239</v>
      </c>
      <c r="H384" s="69" t="s">
        <v>1240</v>
      </c>
      <c r="I384" s="47" t="s">
        <v>1218</v>
      </c>
      <c r="J384" s="23">
        <v>1</v>
      </c>
      <c r="K384" s="39">
        <v>43040</v>
      </c>
      <c r="L384" s="39">
        <v>43099</v>
      </c>
      <c r="M384" s="46">
        <f t="shared" si="128"/>
        <v>8.4285714285714288</v>
      </c>
      <c r="N384" s="22" t="s">
        <v>1112</v>
      </c>
      <c r="O384" s="78">
        <v>1</v>
      </c>
      <c r="P384" s="22"/>
      <c r="Q384" s="41">
        <f t="shared" si="122"/>
        <v>100</v>
      </c>
      <c r="R384" s="42">
        <f t="shared" si="123"/>
        <v>8.4285714285714288</v>
      </c>
      <c r="S384" s="42">
        <f t="shared" si="124"/>
        <v>8.4285714285714288</v>
      </c>
      <c r="T384" s="42">
        <f t="shared" si="125"/>
        <v>8.4285714285714288</v>
      </c>
      <c r="U384" s="23" t="str">
        <f t="shared" si="127"/>
        <v>SI</v>
      </c>
      <c r="V384" s="85" t="str">
        <f t="shared" si="126"/>
        <v>CUMPLIDO</v>
      </c>
      <c r="W384" s="85" t="str">
        <f t="shared" si="115"/>
        <v>CUMPLIDO</v>
      </c>
      <c r="X384" s="86" t="s">
        <v>506</v>
      </c>
      <c r="Y384" s="87" t="s">
        <v>468</v>
      </c>
      <c r="Z384" s="86">
        <f t="shared" si="116"/>
        <v>1</v>
      </c>
      <c r="AA384" s="86" t="str">
        <f t="shared" si="121"/>
        <v>H89R15 - 1</v>
      </c>
      <c r="AB384" s="135">
        <f t="shared" si="118"/>
        <v>5</v>
      </c>
      <c r="AC384" s="135">
        <f t="shared" si="119"/>
        <v>5</v>
      </c>
      <c r="AD384" s="135" t="str">
        <f t="shared" si="120"/>
        <v>H89R15.</v>
      </c>
      <c r="AE384" s="135" t="str">
        <f t="shared" si="117"/>
        <v>H89R15</v>
      </c>
      <c r="AF384" s="15"/>
      <c r="AG384" s="15"/>
      <c r="AH384" s="15" t="s">
        <v>567</v>
      </c>
      <c r="AI384" s="15"/>
      <c r="AJ384" s="15"/>
      <c r="AK384" s="15"/>
      <c r="AL384" s="15"/>
      <c r="AM384" s="15"/>
      <c r="AN384" s="15"/>
      <c r="AO384" s="15"/>
    </row>
    <row r="385" spans="1:41" s="2" customFormat="1" ht="249.95" customHeight="1" x14ac:dyDescent="0.2">
      <c r="A385" s="49">
        <v>333</v>
      </c>
      <c r="B385" s="22">
        <v>384</v>
      </c>
      <c r="C385" s="18" t="s">
        <v>2546</v>
      </c>
      <c r="D385" s="18" t="s">
        <v>31</v>
      </c>
      <c r="E385" s="68" t="s">
        <v>1243</v>
      </c>
      <c r="F385" s="69" t="s">
        <v>251</v>
      </c>
      <c r="G385" s="69" t="s">
        <v>1231</v>
      </c>
      <c r="H385" s="69" t="s">
        <v>1215</v>
      </c>
      <c r="I385" s="47" t="s">
        <v>1191</v>
      </c>
      <c r="J385" s="23">
        <v>1</v>
      </c>
      <c r="K385" s="39">
        <v>43040</v>
      </c>
      <c r="L385" s="39">
        <v>43069</v>
      </c>
      <c r="M385" s="46">
        <f t="shared" si="128"/>
        <v>4.1428571428571432</v>
      </c>
      <c r="N385" s="22" t="s">
        <v>1112</v>
      </c>
      <c r="O385" s="22">
        <v>1</v>
      </c>
      <c r="P385" s="22"/>
      <c r="Q385" s="41">
        <f t="shared" si="122"/>
        <v>100</v>
      </c>
      <c r="R385" s="42">
        <f t="shared" si="123"/>
        <v>4.1428571428571432</v>
      </c>
      <c r="S385" s="42">
        <f t="shared" si="124"/>
        <v>4.1428571428571432</v>
      </c>
      <c r="T385" s="42">
        <f t="shared" si="125"/>
        <v>4.1428571428571432</v>
      </c>
      <c r="U385" s="23" t="str">
        <f t="shared" si="127"/>
        <v>SI</v>
      </c>
      <c r="V385" s="85" t="str">
        <f t="shared" si="126"/>
        <v>CUMPLIDO</v>
      </c>
      <c r="W385" s="85" t="str">
        <f t="shared" si="115"/>
        <v>CUMPLIDO</v>
      </c>
      <c r="X385" s="86" t="s">
        <v>506</v>
      </c>
      <c r="Y385" s="87" t="s">
        <v>469</v>
      </c>
      <c r="Z385" s="86">
        <f t="shared" si="116"/>
        <v>1</v>
      </c>
      <c r="AA385" s="86" t="str">
        <f t="shared" si="121"/>
        <v>H90R15 - 1</v>
      </c>
      <c r="AB385" s="135">
        <f t="shared" si="118"/>
        <v>5</v>
      </c>
      <c r="AC385" s="135">
        <f t="shared" si="119"/>
        <v>5</v>
      </c>
      <c r="AD385" s="135" t="str">
        <f t="shared" si="120"/>
        <v>H90R15.</v>
      </c>
      <c r="AE385" s="135" t="str">
        <f t="shared" si="117"/>
        <v>H90R15</v>
      </c>
      <c r="AF385" s="15"/>
      <c r="AG385" s="15"/>
      <c r="AH385" s="15"/>
      <c r="AI385" s="15"/>
      <c r="AJ385" s="15"/>
      <c r="AK385" s="15"/>
      <c r="AL385" s="15"/>
      <c r="AM385" s="15"/>
      <c r="AN385" s="15"/>
      <c r="AO385" s="15"/>
    </row>
    <row r="386" spans="1:41" s="2" customFormat="1" ht="182.25" customHeight="1" x14ac:dyDescent="0.2">
      <c r="A386" s="49">
        <v>334</v>
      </c>
      <c r="B386" s="22">
        <v>385</v>
      </c>
      <c r="C386" s="18" t="s">
        <v>2546</v>
      </c>
      <c r="D386" s="18" t="s">
        <v>44</v>
      </c>
      <c r="E386" s="68" t="s">
        <v>1478</v>
      </c>
      <c r="F386" s="69" t="s">
        <v>1105</v>
      </c>
      <c r="G386" s="69" t="s">
        <v>1479</v>
      </c>
      <c r="H386" s="69" t="s">
        <v>1106</v>
      </c>
      <c r="I386" s="47" t="s">
        <v>1107</v>
      </c>
      <c r="J386" s="23">
        <v>2</v>
      </c>
      <c r="K386" s="39">
        <v>43132</v>
      </c>
      <c r="L386" s="39">
        <v>43189</v>
      </c>
      <c r="M386" s="46">
        <f t="shared" si="128"/>
        <v>8.1428571428571423</v>
      </c>
      <c r="N386" s="22" t="s">
        <v>1104</v>
      </c>
      <c r="O386" s="78">
        <v>2</v>
      </c>
      <c r="P386" s="22"/>
      <c r="Q386" s="41">
        <f t="shared" si="122"/>
        <v>100</v>
      </c>
      <c r="R386" s="42">
        <f t="shared" si="123"/>
        <v>8.1428571428571423</v>
      </c>
      <c r="S386" s="42">
        <f t="shared" si="124"/>
        <v>8.1428571428571423</v>
      </c>
      <c r="T386" s="42">
        <f t="shared" si="125"/>
        <v>8.1428571428571423</v>
      </c>
      <c r="U386" s="23" t="str">
        <f t="shared" si="127"/>
        <v>SI</v>
      </c>
      <c r="V386" s="85" t="str">
        <f t="shared" si="126"/>
        <v>CUMPLIDO</v>
      </c>
      <c r="W386" s="85" t="str">
        <f t="shared" si="115"/>
        <v>CUMPLIDO</v>
      </c>
      <c r="X386" s="86" t="s">
        <v>506</v>
      </c>
      <c r="Y386" s="87" t="s">
        <v>470</v>
      </c>
      <c r="Z386" s="86">
        <f t="shared" si="116"/>
        <v>1</v>
      </c>
      <c r="AA386" s="86" t="str">
        <f t="shared" si="121"/>
        <v>H91R15 - 1</v>
      </c>
      <c r="AB386" s="135">
        <f t="shared" si="118"/>
        <v>5</v>
      </c>
      <c r="AC386" s="135">
        <f t="shared" si="119"/>
        <v>5</v>
      </c>
      <c r="AD386" s="135" t="str">
        <f t="shared" si="120"/>
        <v>H91R15.</v>
      </c>
      <c r="AE386" s="135" t="str">
        <f t="shared" si="117"/>
        <v>H91R15</v>
      </c>
      <c r="AF386" s="15"/>
      <c r="AG386" s="15"/>
      <c r="AH386" s="15"/>
      <c r="AI386" s="15"/>
      <c r="AJ386" s="15"/>
      <c r="AK386" s="15"/>
      <c r="AL386" s="15"/>
      <c r="AM386" s="15"/>
      <c r="AN386" s="15"/>
      <c r="AO386" s="15"/>
    </row>
    <row r="387" spans="1:41" s="2" customFormat="1" ht="180" customHeight="1" x14ac:dyDescent="0.2">
      <c r="A387" s="49"/>
      <c r="B387" s="22">
        <v>386</v>
      </c>
      <c r="C387" s="18" t="s">
        <v>2546</v>
      </c>
      <c r="D387" s="18" t="s">
        <v>44</v>
      </c>
      <c r="E387" s="68" t="s">
        <v>1477</v>
      </c>
      <c r="F387" s="69" t="s">
        <v>252</v>
      </c>
      <c r="G387" s="69" t="s">
        <v>1480</v>
      </c>
      <c r="H387" s="69" t="s">
        <v>1476</v>
      </c>
      <c r="I387" s="47" t="s">
        <v>1481</v>
      </c>
      <c r="J387" s="23">
        <v>1</v>
      </c>
      <c r="K387" s="39">
        <v>43040</v>
      </c>
      <c r="L387" s="39">
        <v>43250</v>
      </c>
      <c r="M387" s="46">
        <f t="shared" si="128"/>
        <v>30</v>
      </c>
      <c r="N387" s="22" t="s">
        <v>1412</v>
      </c>
      <c r="O387" s="78">
        <v>1</v>
      </c>
      <c r="P387" s="22"/>
      <c r="Q387" s="41">
        <f t="shared" si="122"/>
        <v>100</v>
      </c>
      <c r="R387" s="42">
        <f t="shared" si="123"/>
        <v>30</v>
      </c>
      <c r="S387" s="42">
        <f t="shared" si="124"/>
        <v>30</v>
      </c>
      <c r="T387" s="42">
        <f t="shared" si="125"/>
        <v>30</v>
      </c>
      <c r="U387" s="23" t="str">
        <f t="shared" si="127"/>
        <v>NO</v>
      </c>
      <c r="V387" s="85" t="str">
        <f t="shared" si="126"/>
        <v>CUMPLIDO</v>
      </c>
      <c r="W387" s="85" t="str">
        <f t="shared" si="115"/>
        <v/>
      </c>
      <c r="X387" s="86" t="s">
        <v>506</v>
      </c>
      <c r="Y387" s="87" t="s">
        <v>470</v>
      </c>
      <c r="Z387" s="86">
        <f t="shared" si="116"/>
        <v>2</v>
      </c>
      <c r="AA387" s="86" t="str">
        <f t="shared" si="121"/>
        <v>H91R15 - 2</v>
      </c>
      <c r="AB387" s="135">
        <f t="shared" si="118"/>
        <v>5</v>
      </c>
      <c r="AC387" s="135">
        <f t="shared" si="119"/>
        <v>5</v>
      </c>
      <c r="AD387" s="135" t="str">
        <f t="shared" si="120"/>
        <v>H91R15.</v>
      </c>
      <c r="AE387" s="135" t="str">
        <f t="shared" si="117"/>
        <v>H91R15</v>
      </c>
      <c r="AF387" s="15"/>
      <c r="AG387" s="15"/>
      <c r="AH387" s="15" t="s">
        <v>567</v>
      </c>
      <c r="AI387" s="15"/>
      <c r="AJ387" s="15"/>
      <c r="AK387" s="15"/>
      <c r="AL387" s="15"/>
      <c r="AM387" s="15"/>
      <c r="AN387" s="15"/>
      <c r="AO387" s="15"/>
    </row>
    <row r="388" spans="1:41" s="2" customFormat="1" ht="164.25" customHeight="1" x14ac:dyDescent="0.2">
      <c r="A388" s="49">
        <v>335</v>
      </c>
      <c r="B388" s="22">
        <v>387</v>
      </c>
      <c r="C388" s="67" t="s">
        <v>2553</v>
      </c>
      <c r="D388" s="67" t="s">
        <v>44</v>
      </c>
      <c r="E388" s="68" t="s">
        <v>1970</v>
      </c>
      <c r="F388" s="69" t="s">
        <v>1105</v>
      </c>
      <c r="G388" s="69" t="s">
        <v>1727</v>
      </c>
      <c r="H388" s="69" t="s">
        <v>1727</v>
      </c>
      <c r="I388" s="47" t="s">
        <v>61</v>
      </c>
      <c r="J388" s="23">
        <v>3</v>
      </c>
      <c r="K388" s="39">
        <v>43040</v>
      </c>
      <c r="L388" s="39">
        <v>43342</v>
      </c>
      <c r="M388" s="46">
        <f t="shared" si="128"/>
        <v>43.142857142857146</v>
      </c>
      <c r="N388" s="23" t="s">
        <v>23</v>
      </c>
      <c r="O388" s="78">
        <v>1.5</v>
      </c>
      <c r="P388" s="23"/>
      <c r="Q388" s="41">
        <f t="shared" si="122"/>
        <v>50</v>
      </c>
      <c r="R388" s="42">
        <f t="shared" si="123"/>
        <v>21.571428571428573</v>
      </c>
      <c r="S388" s="42">
        <f t="shared" si="124"/>
        <v>21.571428571428573</v>
      </c>
      <c r="T388" s="42">
        <f t="shared" si="125"/>
        <v>43.142857142857146</v>
      </c>
      <c r="U388" s="23" t="str">
        <f t="shared" si="127"/>
        <v>NO</v>
      </c>
      <c r="V388" s="85" t="str">
        <f t="shared" si="126"/>
        <v>VENCIDO</v>
      </c>
      <c r="W388" s="85" t="str">
        <f t="shared" si="115"/>
        <v>VENCIDO</v>
      </c>
      <c r="X388" s="86" t="s">
        <v>506</v>
      </c>
      <c r="Y388" s="87" t="s">
        <v>471</v>
      </c>
      <c r="Z388" s="86">
        <f t="shared" si="116"/>
        <v>1</v>
      </c>
      <c r="AA388" s="86" t="str">
        <f t="shared" si="121"/>
        <v>H92R15 - 1</v>
      </c>
      <c r="AB388" s="135">
        <f t="shared" si="118"/>
        <v>1</v>
      </c>
      <c r="AC388" s="135">
        <f t="shared" si="119"/>
        <v>1</v>
      </c>
      <c r="AD388" s="135" t="str">
        <f t="shared" si="120"/>
        <v>H92R15.</v>
      </c>
      <c r="AE388" s="135" t="str">
        <f t="shared" si="117"/>
        <v>H92R15</v>
      </c>
    </row>
    <row r="389" spans="1:41" s="2" customFormat="1" ht="168" customHeight="1" x14ac:dyDescent="0.2">
      <c r="A389" s="49">
        <v>336</v>
      </c>
      <c r="B389" s="22">
        <v>388</v>
      </c>
      <c r="C389" s="67" t="s">
        <v>2546</v>
      </c>
      <c r="D389" s="67" t="s">
        <v>30</v>
      </c>
      <c r="E389" s="68" t="s">
        <v>1969</v>
      </c>
      <c r="F389" s="69" t="s">
        <v>1972</v>
      </c>
      <c r="G389" s="69" t="s">
        <v>1724</v>
      </c>
      <c r="H389" s="69" t="s">
        <v>1724</v>
      </c>
      <c r="I389" s="47" t="s">
        <v>61</v>
      </c>
      <c r="J389" s="23">
        <v>3</v>
      </c>
      <c r="K389" s="62">
        <v>43040</v>
      </c>
      <c r="L389" s="62">
        <v>43342</v>
      </c>
      <c r="M389" s="46">
        <f t="shared" si="128"/>
        <v>43.142857142857146</v>
      </c>
      <c r="N389" s="23" t="s">
        <v>23</v>
      </c>
      <c r="O389" s="78">
        <v>1.5</v>
      </c>
      <c r="P389" s="23"/>
      <c r="Q389" s="41">
        <f t="shared" si="122"/>
        <v>50</v>
      </c>
      <c r="R389" s="42">
        <f t="shared" si="123"/>
        <v>21.571428571428573</v>
      </c>
      <c r="S389" s="42">
        <f t="shared" si="124"/>
        <v>21.571428571428573</v>
      </c>
      <c r="T389" s="42">
        <f t="shared" si="125"/>
        <v>43.142857142857146</v>
      </c>
      <c r="U389" s="23" t="str">
        <f t="shared" si="127"/>
        <v>NO</v>
      </c>
      <c r="V389" s="85" t="str">
        <f t="shared" si="126"/>
        <v>VENCIDO</v>
      </c>
      <c r="W389" s="85" t="str">
        <f t="shared" si="115"/>
        <v>VENCIDO</v>
      </c>
      <c r="X389" s="86" t="s">
        <v>506</v>
      </c>
      <c r="Y389" s="87" t="s">
        <v>472</v>
      </c>
      <c r="Z389" s="86">
        <f t="shared" si="116"/>
        <v>1</v>
      </c>
      <c r="AA389" s="86" t="str">
        <f t="shared" si="121"/>
        <v>H93R15 - 1</v>
      </c>
      <c r="AB389" s="135">
        <f t="shared" si="118"/>
        <v>1</v>
      </c>
      <c r="AC389" s="135">
        <f t="shared" si="119"/>
        <v>1</v>
      </c>
      <c r="AD389" s="135" t="str">
        <f t="shared" si="120"/>
        <v>H93R15.</v>
      </c>
      <c r="AE389" s="135" t="str">
        <f t="shared" si="117"/>
        <v>H93R15</v>
      </c>
    </row>
    <row r="390" spans="1:41" s="2" customFormat="1" ht="174.75" customHeight="1" x14ac:dyDescent="0.2">
      <c r="A390" s="49">
        <v>337</v>
      </c>
      <c r="B390" s="22">
        <v>389</v>
      </c>
      <c r="C390" s="67" t="s">
        <v>2546</v>
      </c>
      <c r="D390" s="67" t="s">
        <v>30</v>
      </c>
      <c r="E390" s="68" t="s">
        <v>1971</v>
      </c>
      <c r="F390" s="69" t="s">
        <v>1973</v>
      </c>
      <c r="G390" s="69" t="s">
        <v>1727</v>
      </c>
      <c r="H390" s="69" t="s">
        <v>1727</v>
      </c>
      <c r="I390" s="47" t="s">
        <v>61</v>
      </c>
      <c r="J390" s="23">
        <v>3</v>
      </c>
      <c r="K390" s="39">
        <v>43040</v>
      </c>
      <c r="L390" s="39">
        <v>43342</v>
      </c>
      <c r="M390" s="46">
        <f t="shared" si="128"/>
        <v>43.142857142857146</v>
      </c>
      <c r="N390" s="23" t="s">
        <v>23</v>
      </c>
      <c r="O390" s="78">
        <v>1.5</v>
      </c>
      <c r="P390" s="23"/>
      <c r="Q390" s="41">
        <f t="shared" si="122"/>
        <v>50</v>
      </c>
      <c r="R390" s="42">
        <f t="shared" si="123"/>
        <v>21.571428571428573</v>
      </c>
      <c r="S390" s="42">
        <f t="shared" si="124"/>
        <v>21.571428571428573</v>
      </c>
      <c r="T390" s="42">
        <f t="shared" si="125"/>
        <v>43.142857142857146</v>
      </c>
      <c r="U390" s="23" t="str">
        <f t="shared" si="127"/>
        <v>NO</v>
      </c>
      <c r="V390" s="85" t="str">
        <f t="shared" si="126"/>
        <v>VENCIDO</v>
      </c>
      <c r="W390" s="85" t="str">
        <f t="shared" si="115"/>
        <v>VENCIDO</v>
      </c>
      <c r="X390" s="86" t="s">
        <v>506</v>
      </c>
      <c r="Y390" s="87" t="s">
        <v>473</v>
      </c>
      <c r="Z390" s="86">
        <f t="shared" si="116"/>
        <v>1</v>
      </c>
      <c r="AA390" s="86" t="str">
        <f t="shared" si="121"/>
        <v>H94R15 - 1</v>
      </c>
      <c r="AB390" s="135">
        <f t="shared" si="118"/>
        <v>1</v>
      </c>
      <c r="AC390" s="135">
        <f t="shared" si="119"/>
        <v>1</v>
      </c>
      <c r="AD390" s="135" t="str">
        <f t="shared" si="120"/>
        <v>H94R15.</v>
      </c>
      <c r="AE390" s="135" t="str">
        <f t="shared" si="117"/>
        <v>H94R15</v>
      </c>
    </row>
    <row r="391" spans="1:41" s="2" customFormat="1" ht="142.5" customHeight="1" x14ac:dyDescent="0.2">
      <c r="A391" s="49">
        <v>338</v>
      </c>
      <c r="B391" s="22">
        <v>390</v>
      </c>
      <c r="C391" s="67" t="s">
        <v>2546</v>
      </c>
      <c r="D391" s="67" t="s">
        <v>30</v>
      </c>
      <c r="E391" s="68" t="s">
        <v>1974</v>
      </c>
      <c r="F391" s="69" t="s">
        <v>253</v>
      </c>
      <c r="G391" s="69" t="s">
        <v>867</v>
      </c>
      <c r="H391" s="69" t="s">
        <v>1975</v>
      </c>
      <c r="I391" s="47" t="s">
        <v>61</v>
      </c>
      <c r="J391" s="23">
        <v>3</v>
      </c>
      <c r="K391" s="39">
        <v>43040</v>
      </c>
      <c r="L391" s="39">
        <v>43342</v>
      </c>
      <c r="M391" s="46">
        <f t="shared" si="128"/>
        <v>43.142857142857146</v>
      </c>
      <c r="N391" s="23" t="s">
        <v>23</v>
      </c>
      <c r="O391" s="78">
        <v>1.5</v>
      </c>
      <c r="P391" s="23"/>
      <c r="Q391" s="41">
        <f t="shared" si="122"/>
        <v>50</v>
      </c>
      <c r="R391" s="42">
        <f t="shared" si="123"/>
        <v>21.571428571428573</v>
      </c>
      <c r="S391" s="42">
        <f t="shared" si="124"/>
        <v>21.571428571428573</v>
      </c>
      <c r="T391" s="42">
        <f t="shared" si="125"/>
        <v>43.142857142857146</v>
      </c>
      <c r="U391" s="23" t="str">
        <f t="shared" si="127"/>
        <v>NO</v>
      </c>
      <c r="V391" s="85" t="str">
        <f t="shared" si="126"/>
        <v>VENCIDO</v>
      </c>
      <c r="W391" s="85" t="str">
        <f t="shared" si="115"/>
        <v>VENCIDO</v>
      </c>
      <c r="X391" s="86" t="s">
        <v>506</v>
      </c>
      <c r="Y391" s="87" t="s">
        <v>474</v>
      </c>
      <c r="Z391" s="86">
        <f t="shared" si="116"/>
        <v>1</v>
      </c>
      <c r="AA391" s="86" t="str">
        <f t="shared" si="121"/>
        <v>H95R15 - 1</v>
      </c>
      <c r="AB391" s="135">
        <f t="shared" si="118"/>
        <v>1</v>
      </c>
      <c r="AC391" s="135">
        <f t="shared" si="119"/>
        <v>1</v>
      </c>
      <c r="AD391" s="135" t="str">
        <f t="shared" si="120"/>
        <v>H95R15.</v>
      </c>
      <c r="AE391" s="135" t="str">
        <f t="shared" si="117"/>
        <v>H95R15</v>
      </c>
    </row>
    <row r="392" spans="1:41" s="2" customFormat="1" ht="249.95" customHeight="1" x14ac:dyDescent="0.2">
      <c r="A392" s="49">
        <v>339</v>
      </c>
      <c r="B392" s="22">
        <v>391</v>
      </c>
      <c r="C392" s="67" t="s">
        <v>2546</v>
      </c>
      <c r="D392" s="67" t="s">
        <v>44</v>
      </c>
      <c r="E392" s="68" t="s">
        <v>2510</v>
      </c>
      <c r="F392" s="69" t="s">
        <v>254</v>
      </c>
      <c r="G392" s="69" t="s">
        <v>996</v>
      </c>
      <c r="H392" s="69" t="s">
        <v>2031</v>
      </c>
      <c r="I392" s="47" t="s">
        <v>965</v>
      </c>
      <c r="J392" s="23">
        <v>2</v>
      </c>
      <c r="K392" s="39">
        <v>43101</v>
      </c>
      <c r="L392" s="39">
        <v>43403</v>
      </c>
      <c r="M392" s="46">
        <f t="shared" si="128"/>
        <v>43.142857142857146</v>
      </c>
      <c r="N392" s="23" t="s">
        <v>974</v>
      </c>
      <c r="O392" s="78">
        <v>0</v>
      </c>
      <c r="P392" s="23"/>
      <c r="Q392" s="41">
        <f t="shared" si="122"/>
        <v>0</v>
      </c>
      <c r="R392" s="42">
        <f t="shared" si="123"/>
        <v>0</v>
      </c>
      <c r="S392" s="42">
        <f t="shared" si="124"/>
        <v>0</v>
      </c>
      <c r="T392" s="42">
        <f t="shared" si="125"/>
        <v>0</v>
      </c>
      <c r="U392" s="23" t="str">
        <f t="shared" si="127"/>
        <v>NO</v>
      </c>
      <c r="V392" s="85" t="str">
        <f t="shared" si="126"/>
        <v>PRÓXIMO A VENCER</v>
      </c>
      <c r="W392" s="85" t="str">
        <f t="shared" si="115"/>
        <v>PRÓXIMO A VENCER</v>
      </c>
      <c r="X392" s="86" t="s">
        <v>506</v>
      </c>
      <c r="Y392" s="87" t="s">
        <v>475</v>
      </c>
      <c r="Z392" s="86">
        <f t="shared" si="116"/>
        <v>1</v>
      </c>
      <c r="AA392" s="86" t="str">
        <f t="shared" si="121"/>
        <v>H96R15 - 1</v>
      </c>
      <c r="AB392" s="135">
        <f t="shared" si="118"/>
        <v>2</v>
      </c>
      <c r="AC392" s="135">
        <f t="shared" si="119"/>
        <v>2</v>
      </c>
      <c r="AD392" s="135" t="str">
        <f t="shared" si="120"/>
        <v>H96R15.</v>
      </c>
      <c r="AE392" s="135" t="str">
        <f t="shared" si="117"/>
        <v>H96R15</v>
      </c>
    </row>
    <row r="393" spans="1:41" s="2" customFormat="1" ht="249.95" customHeight="1" x14ac:dyDescent="0.2">
      <c r="A393" s="49">
        <v>340</v>
      </c>
      <c r="B393" s="22">
        <v>392</v>
      </c>
      <c r="C393" s="67" t="s">
        <v>2588</v>
      </c>
      <c r="D393" s="67" t="s">
        <v>255</v>
      </c>
      <c r="E393" s="68" t="s">
        <v>1102</v>
      </c>
      <c r="F393" s="69" t="s">
        <v>1103</v>
      </c>
      <c r="G393" s="69" t="s">
        <v>1100</v>
      </c>
      <c r="H393" s="69" t="s">
        <v>1101</v>
      </c>
      <c r="I393" s="47" t="s">
        <v>1058</v>
      </c>
      <c r="J393" s="23">
        <v>3</v>
      </c>
      <c r="K393" s="39">
        <v>43040</v>
      </c>
      <c r="L393" s="39">
        <v>43403</v>
      </c>
      <c r="M393" s="46">
        <f t="shared" si="128"/>
        <v>51.857142857142854</v>
      </c>
      <c r="N393" s="23" t="s">
        <v>1046</v>
      </c>
      <c r="O393" s="78">
        <v>0</v>
      </c>
      <c r="P393" s="23"/>
      <c r="Q393" s="41">
        <f t="shared" si="122"/>
        <v>0</v>
      </c>
      <c r="R393" s="42">
        <f t="shared" si="123"/>
        <v>0</v>
      </c>
      <c r="S393" s="42">
        <f t="shared" si="124"/>
        <v>0</v>
      </c>
      <c r="T393" s="42">
        <f t="shared" si="125"/>
        <v>0</v>
      </c>
      <c r="U393" s="23" t="str">
        <f t="shared" si="127"/>
        <v>NO</v>
      </c>
      <c r="V393" s="85" t="str">
        <f t="shared" si="126"/>
        <v>PRÓXIMO A VENCER</v>
      </c>
      <c r="W393" s="85" t="str">
        <f t="shared" si="115"/>
        <v>PRÓXIMO A VENCER</v>
      </c>
      <c r="X393" s="86" t="s">
        <v>506</v>
      </c>
      <c r="Y393" s="87" t="s">
        <v>476</v>
      </c>
      <c r="Z393" s="86">
        <f t="shared" si="116"/>
        <v>1</v>
      </c>
      <c r="AA393" s="86" t="str">
        <f t="shared" si="121"/>
        <v>H97R15 - 1</v>
      </c>
      <c r="AB393" s="135">
        <f t="shared" si="118"/>
        <v>2</v>
      </c>
      <c r="AC393" s="135">
        <f t="shared" si="119"/>
        <v>2</v>
      </c>
      <c r="AD393" s="135" t="str">
        <f t="shared" si="120"/>
        <v>H97R15.</v>
      </c>
      <c r="AE393" s="135" t="str">
        <f t="shared" si="117"/>
        <v>H97R15</v>
      </c>
    </row>
    <row r="394" spans="1:41" s="2" customFormat="1" ht="249.95" customHeight="1" x14ac:dyDescent="0.2">
      <c r="A394" s="49">
        <v>341</v>
      </c>
      <c r="B394" s="22">
        <v>393</v>
      </c>
      <c r="C394" s="67" t="s">
        <v>2546</v>
      </c>
      <c r="D394" s="67" t="s">
        <v>40</v>
      </c>
      <c r="E394" s="68" t="s">
        <v>2511</v>
      </c>
      <c r="F394" s="69" t="s">
        <v>865</v>
      </c>
      <c r="G394" s="69" t="s">
        <v>1012</v>
      </c>
      <c r="H394" s="69" t="s">
        <v>1013</v>
      </c>
      <c r="I394" s="47" t="s">
        <v>1014</v>
      </c>
      <c r="J394" s="23">
        <v>2</v>
      </c>
      <c r="K394" s="39">
        <v>43040</v>
      </c>
      <c r="L394" s="39">
        <v>43099</v>
      </c>
      <c r="M394" s="46">
        <f t="shared" si="128"/>
        <v>8.4285714285714288</v>
      </c>
      <c r="N394" s="23" t="s">
        <v>1002</v>
      </c>
      <c r="O394" s="23">
        <v>2</v>
      </c>
      <c r="P394" s="23"/>
      <c r="Q394" s="41">
        <f t="shared" si="122"/>
        <v>100</v>
      </c>
      <c r="R394" s="42">
        <f t="shared" si="123"/>
        <v>8.4285714285714288</v>
      </c>
      <c r="S394" s="42">
        <f t="shared" si="124"/>
        <v>8.4285714285714288</v>
      </c>
      <c r="T394" s="42">
        <f t="shared" si="125"/>
        <v>8.4285714285714288</v>
      </c>
      <c r="U394" s="23" t="str">
        <f t="shared" si="127"/>
        <v>SI</v>
      </c>
      <c r="V394" s="85" t="str">
        <f t="shared" si="126"/>
        <v>CUMPLIDO</v>
      </c>
      <c r="W394" s="85" t="str">
        <f t="shared" si="115"/>
        <v>CUMPLIDO</v>
      </c>
      <c r="X394" s="86" t="s">
        <v>506</v>
      </c>
      <c r="Y394" s="87" t="s">
        <v>477</v>
      </c>
      <c r="Z394" s="86">
        <f t="shared" si="116"/>
        <v>1</v>
      </c>
      <c r="AA394" s="86" t="str">
        <f t="shared" si="121"/>
        <v>H98R15 - 1</v>
      </c>
      <c r="AB394" s="135">
        <f t="shared" si="118"/>
        <v>5</v>
      </c>
      <c r="AC394" s="135">
        <f t="shared" si="119"/>
        <v>5</v>
      </c>
      <c r="AD394" s="135" t="str">
        <f t="shared" si="120"/>
        <v>H98R15.</v>
      </c>
      <c r="AE394" s="135" t="str">
        <f t="shared" si="117"/>
        <v>H98R15</v>
      </c>
    </row>
    <row r="395" spans="1:41" s="2" customFormat="1" ht="249.95" customHeight="1" x14ac:dyDescent="0.2">
      <c r="A395" s="49">
        <v>342</v>
      </c>
      <c r="B395" s="22">
        <v>394</v>
      </c>
      <c r="C395" s="18" t="s">
        <v>2546</v>
      </c>
      <c r="D395" s="18" t="s">
        <v>39</v>
      </c>
      <c r="E395" s="68" t="s">
        <v>1561</v>
      </c>
      <c r="F395" s="69" t="s">
        <v>718</v>
      </c>
      <c r="G395" s="69" t="s">
        <v>2032</v>
      </c>
      <c r="H395" s="69" t="s">
        <v>2702</v>
      </c>
      <c r="I395" s="47" t="s">
        <v>2033</v>
      </c>
      <c r="J395" s="23">
        <v>1</v>
      </c>
      <c r="K395" s="39">
        <v>43132</v>
      </c>
      <c r="L395" s="39">
        <v>43281</v>
      </c>
      <c r="M395" s="46">
        <f t="shared" si="128"/>
        <v>21.285714285714285</v>
      </c>
      <c r="N395" s="22" t="s">
        <v>1488</v>
      </c>
      <c r="O395" s="78">
        <v>0</v>
      </c>
      <c r="P395" s="22"/>
      <c r="Q395" s="41">
        <f t="shared" si="122"/>
        <v>0</v>
      </c>
      <c r="R395" s="42">
        <f t="shared" si="123"/>
        <v>0</v>
      </c>
      <c r="S395" s="42">
        <f t="shared" si="124"/>
        <v>0</v>
      </c>
      <c r="T395" s="42">
        <f t="shared" si="125"/>
        <v>21.285714285714285</v>
      </c>
      <c r="U395" s="23" t="str">
        <f t="shared" si="127"/>
        <v>NO</v>
      </c>
      <c r="V395" s="85" t="str">
        <f t="shared" si="126"/>
        <v>VENCIDO</v>
      </c>
      <c r="W395" s="85" t="str">
        <f t="shared" si="115"/>
        <v>VENCIDO</v>
      </c>
      <c r="X395" s="86" t="s">
        <v>505</v>
      </c>
      <c r="Y395" s="87" t="s">
        <v>262</v>
      </c>
      <c r="Z395" s="86">
        <f t="shared" si="116"/>
        <v>1</v>
      </c>
      <c r="AA395" s="86" t="str">
        <f t="shared" si="121"/>
        <v>H1R14 - 1</v>
      </c>
      <c r="AB395" s="135">
        <f t="shared" si="118"/>
        <v>1</v>
      </c>
      <c r="AC395" s="135">
        <f t="shared" si="119"/>
        <v>1</v>
      </c>
      <c r="AD395" s="135" t="str">
        <f t="shared" si="120"/>
        <v>H1R14.</v>
      </c>
      <c r="AE395" s="135" t="str">
        <f t="shared" si="117"/>
        <v>H1R14</v>
      </c>
      <c r="AF395" s="15"/>
      <c r="AG395" s="15"/>
      <c r="AH395" s="15"/>
      <c r="AI395" s="15"/>
      <c r="AJ395" s="15"/>
      <c r="AK395" s="15"/>
      <c r="AL395" s="15"/>
      <c r="AM395" s="15"/>
      <c r="AN395" s="15"/>
      <c r="AO395" s="15"/>
    </row>
    <row r="396" spans="1:41" s="2" customFormat="1" ht="249.95" customHeight="1" x14ac:dyDescent="0.2">
      <c r="A396" s="49">
        <v>343</v>
      </c>
      <c r="B396" s="22">
        <v>395</v>
      </c>
      <c r="C396" s="18" t="s">
        <v>2546</v>
      </c>
      <c r="D396" s="18" t="s">
        <v>33</v>
      </c>
      <c r="E396" s="68" t="s">
        <v>1560</v>
      </c>
      <c r="F396" s="69" t="s">
        <v>717</v>
      </c>
      <c r="G396" s="69" t="s">
        <v>1559</v>
      </c>
      <c r="H396" s="69" t="s">
        <v>1562</v>
      </c>
      <c r="I396" s="47" t="s">
        <v>1563</v>
      </c>
      <c r="J396" s="23">
        <v>1</v>
      </c>
      <c r="K396" s="39">
        <v>43040</v>
      </c>
      <c r="L396" s="39">
        <v>43099</v>
      </c>
      <c r="M396" s="46">
        <f t="shared" si="128"/>
        <v>8.4285714285714288</v>
      </c>
      <c r="N396" s="22" t="s">
        <v>1488</v>
      </c>
      <c r="O396" s="78">
        <v>0</v>
      </c>
      <c r="P396" s="22"/>
      <c r="Q396" s="41">
        <f t="shared" si="122"/>
        <v>0</v>
      </c>
      <c r="R396" s="42">
        <f t="shared" si="123"/>
        <v>0</v>
      </c>
      <c r="S396" s="42">
        <f t="shared" si="124"/>
        <v>0</v>
      </c>
      <c r="T396" s="42">
        <f t="shared" si="125"/>
        <v>8.4285714285714288</v>
      </c>
      <c r="U396" s="23" t="str">
        <f t="shared" si="127"/>
        <v>NO</v>
      </c>
      <c r="V396" s="85" t="str">
        <f t="shared" si="126"/>
        <v>VENCIDO</v>
      </c>
      <c r="W396" s="85" t="str">
        <f t="shared" si="115"/>
        <v>VENCIDO</v>
      </c>
      <c r="X396" s="86" t="s">
        <v>505</v>
      </c>
      <c r="Y396" s="87" t="s">
        <v>263</v>
      </c>
      <c r="Z396" s="86">
        <f t="shared" si="116"/>
        <v>1</v>
      </c>
      <c r="AA396" s="86" t="str">
        <f t="shared" si="121"/>
        <v>H2R14 - 1</v>
      </c>
      <c r="AB396" s="135">
        <f t="shared" si="118"/>
        <v>1</v>
      </c>
      <c r="AC396" s="135">
        <f t="shared" si="119"/>
        <v>1</v>
      </c>
      <c r="AD396" s="135" t="str">
        <f t="shared" si="120"/>
        <v>H2R14.</v>
      </c>
      <c r="AE396" s="135" t="str">
        <f t="shared" si="117"/>
        <v>H2R14</v>
      </c>
      <c r="AF396" s="15"/>
      <c r="AG396" s="15"/>
      <c r="AH396" s="15"/>
      <c r="AI396" s="15"/>
      <c r="AJ396" s="15"/>
      <c r="AK396" s="15"/>
      <c r="AL396" s="15"/>
      <c r="AM396" s="15"/>
      <c r="AN396" s="15"/>
      <c r="AO396" s="15"/>
    </row>
    <row r="397" spans="1:41" s="2" customFormat="1" ht="249.95" customHeight="1" x14ac:dyDescent="0.2">
      <c r="A397" s="49">
        <v>344</v>
      </c>
      <c r="B397" s="22">
        <v>396</v>
      </c>
      <c r="C397" s="18" t="s">
        <v>2546</v>
      </c>
      <c r="D397" s="18" t="s">
        <v>33</v>
      </c>
      <c r="E397" s="68" t="s">
        <v>58</v>
      </c>
      <c r="F397" s="68" t="s">
        <v>59</v>
      </c>
      <c r="G397" s="68" t="s">
        <v>2703</v>
      </c>
      <c r="H397" s="69" t="s">
        <v>1564</v>
      </c>
      <c r="I397" s="47" t="s">
        <v>1565</v>
      </c>
      <c r="J397" s="23">
        <v>1</v>
      </c>
      <c r="K397" s="39">
        <v>43040</v>
      </c>
      <c r="L397" s="39">
        <v>43099</v>
      </c>
      <c r="M397" s="46">
        <f t="shared" si="128"/>
        <v>8.4285714285714288</v>
      </c>
      <c r="N397" s="22" t="s">
        <v>1488</v>
      </c>
      <c r="O397" s="78">
        <v>1</v>
      </c>
      <c r="P397" s="22"/>
      <c r="Q397" s="41">
        <f t="shared" si="122"/>
        <v>100</v>
      </c>
      <c r="R397" s="42">
        <f t="shared" si="123"/>
        <v>8.4285714285714288</v>
      </c>
      <c r="S397" s="42">
        <f t="shared" si="124"/>
        <v>8.4285714285714288</v>
      </c>
      <c r="T397" s="42">
        <f t="shared" si="125"/>
        <v>8.4285714285714288</v>
      </c>
      <c r="U397" s="23" t="str">
        <f t="shared" si="127"/>
        <v>SI</v>
      </c>
      <c r="V397" s="85" t="str">
        <f t="shared" si="126"/>
        <v>CUMPLIDO</v>
      </c>
      <c r="W397" s="85" t="str">
        <f t="shared" si="115"/>
        <v>CUMPLIDO</v>
      </c>
      <c r="X397" s="86" t="s">
        <v>505</v>
      </c>
      <c r="Y397" s="87" t="s">
        <v>264</v>
      </c>
      <c r="Z397" s="86">
        <f t="shared" si="116"/>
        <v>1</v>
      </c>
      <c r="AA397" s="86" t="str">
        <f t="shared" si="121"/>
        <v>H4R14 - 1</v>
      </c>
      <c r="AB397" s="135">
        <f t="shared" si="118"/>
        <v>5</v>
      </c>
      <c r="AC397" s="135">
        <f t="shared" si="119"/>
        <v>5</v>
      </c>
      <c r="AD397" s="135" t="str">
        <f t="shared" si="120"/>
        <v>H4R14</v>
      </c>
      <c r="AE397" s="135" t="str">
        <f t="shared" si="117"/>
        <v>H4R14</v>
      </c>
      <c r="AF397" s="15"/>
      <c r="AG397" s="15"/>
      <c r="AH397" s="15"/>
      <c r="AI397" s="15"/>
      <c r="AJ397" s="15"/>
      <c r="AK397" s="15"/>
      <c r="AL397" s="15"/>
      <c r="AM397" s="15"/>
      <c r="AN397" s="15"/>
      <c r="AO397" s="15"/>
    </row>
    <row r="398" spans="1:41" s="2" customFormat="1" ht="131.25" customHeight="1" x14ac:dyDescent="0.2">
      <c r="A398" s="49">
        <v>345</v>
      </c>
      <c r="B398" s="22">
        <v>397</v>
      </c>
      <c r="C398" s="18" t="s">
        <v>2589</v>
      </c>
      <c r="D398" s="18" t="s">
        <v>43</v>
      </c>
      <c r="E398" s="68" t="s">
        <v>1300</v>
      </c>
      <c r="F398" s="68" t="s">
        <v>1304</v>
      </c>
      <c r="G398" s="68" t="s">
        <v>1301</v>
      </c>
      <c r="H398" s="69" t="s">
        <v>1298</v>
      </c>
      <c r="I398" s="47" t="s">
        <v>1299</v>
      </c>
      <c r="J398" s="23">
        <v>2</v>
      </c>
      <c r="K398" s="39">
        <v>43040</v>
      </c>
      <c r="L398" s="39">
        <v>43403</v>
      </c>
      <c r="M398" s="46">
        <f t="shared" si="128"/>
        <v>51.857142857142854</v>
      </c>
      <c r="N398" s="22" t="s">
        <v>1244</v>
      </c>
      <c r="O398" s="78">
        <v>0</v>
      </c>
      <c r="P398" s="22"/>
      <c r="Q398" s="41">
        <f t="shared" si="122"/>
        <v>0</v>
      </c>
      <c r="R398" s="42">
        <f t="shared" si="123"/>
        <v>0</v>
      </c>
      <c r="S398" s="42">
        <f t="shared" si="124"/>
        <v>0</v>
      </c>
      <c r="T398" s="42">
        <f t="shared" si="125"/>
        <v>0</v>
      </c>
      <c r="U398" s="23" t="str">
        <f t="shared" si="127"/>
        <v>NO</v>
      </c>
      <c r="V398" s="85" t="str">
        <f t="shared" si="126"/>
        <v>PRÓXIMO A VENCER</v>
      </c>
      <c r="W398" s="85" t="str">
        <f t="shared" ref="W398:W461" si="129">IF(A398&lt;&gt;"",IF(AC398=1,"VENCIDO",IF(AC398=2,"PRÓXIMO A VENCER",IF(AC398=3,"EN TERMINO",IF(AC398=4,"CON AVANCE",IF(AC398=5,"CUMPLIDO",))))),"")</f>
        <v>PRÓXIMO A VENCER</v>
      </c>
      <c r="X398" s="86" t="s">
        <v>505</v>
      </c>
      <c r="Y398" s="87" t="s">
        <v>265</v>
      </c>
      <c r="Z398" s="86">
        <f t="shared" ref="Z398:Z461" si="130">IF(A398&lt;&gt;"",1,Z397+1)</f>
        <v>1</v>
      </c>
      <c r="AA398" s="86" t="str">
        <f t="shared" si="121"/>
        <v>H5R14 - 1</v>
      </c>
      <c r="AB398" s="135">
        <f t="shared" si="118"/>
        <v>2</v>
      </c>
      <c r="AC398" s="135">
        <f t="shared" si="119"/>
        <v>2</v>
      </c>
      <c r="AD398" s="135" t="str">
        <f t="shared" si="120"/>
        <v>H5R14.</v>
      </c>
      <c r="AE398" s="135" t="str">
        <f t="shared" si="117"/>
        <v>H5R14</v>
      </c>
      <c r="AF398" s="15"/>
      <c r="AG398" s="15"/>
      <c r="AH398" s="15"/>
      <c r="AI398" s="15"/>
      <c r="AJ398" s="15"/>
      <c r="AK398" s="15"/>
      <c r="AL398" s="15"/>
      <c r="AM398" s="15"/>
      <c r="AN398" s="15"/>
      <c r="AO398" s="15"/>
    </row>
    <row r="399" spans="1:41" s="2" customFormat="1" ht="153" customHeight="1" x14ac:dyDescent="0.2">
      <c r="A399" s="49"/>
      <c r="B399" s="22">
        <v>398</v>
      </c>
      <c r="C399" s="18" t="s">
        <v>2589</v>
      </c>
      <c r="D399" s="18" t="s">
        <v>43</v>
      </c>
      <c r="E399" s="68" t="s">
        <v>1302</v>
      </c>
      <c r="F399" s="68" t="s">
        <v>1303</v>
      </c>
      <c r="G399" s="68" t="s">
        <v>1306</v>
      </c>
      <c r="H399" s="69" t="s">
        <v>1305</v>
      </c>
      <c r="I399" s="47" t="s">
        <v>1307</v>
      </c>
      <c r="J399" s="23">
        <v>2</v>
      </c>
      <c r="K399" s="39">
        <v>43040</v>
      </c>
      <c r="L399" s="39">
        <v>43403</v>
      </c>
      <c r="M399" s="46">
        <f t="shared" si="128"/>
        <v>51.857142857142854</v>
      </c>
      <c r="N399" s="22" t="s">
        <v>1244</v>
      </c>
      <c r="O399" s="78">
        <v>0</v>
      </c>
      <c r="P399" s="22"/>
      <c r="Q399" s="41">
        <f t="shared" si="122"/>
        <v>0</v>
      </c>
      <c r="R399" s="42">
        <f t="shared" si="123"/>
        <v>0</v>
      </c>
      <c r="S399" s="42">
        <f t="shared" si="124"/>
        <v>0</v>
      </c>
      <c r="T399" s="42">
        <f t="shared" si="125"/>
        <v>0</v>
      </c>
      <c r="U399" s="23" t="str">
        <f t="shared" si="127"/>
        <v>NO</v>
      </c>
      <c r="V399" s="85" t="str">
        <f t="shared" si="126"/>
        <v>PRÓXIMO A VENCER</v>
      </c>
      <c r="W399" s="85" t="str">
        <f t="shared" si="129"/>
        <v/>
      </c>
      <c r="X399" s="86" t="s">
        <v>505</v>
      </c>
      <c r="Y399" s="87" t="s">
        <v>265</v>
      </c>
      <c r="Z399" s="86">
        <f t="shared" si="130"/>
        <v>2</v>
      </c>
      <c r="AA399" s="86" t="str">
        <f t="shared" si="121"/>
        <v>H5R14 - 2</v>
      </c>
      <c r="AB399" s="135">
        <f t="shared" si="118"/>
        <v>2</v>
      </c>
      <c r="AC399" s="135">
        <f t="shared" si="119"/>
        <v>2</v>
      </c>
      <c r="AD399" s="135" t="str">
        <f t="shared" si="120"/>
        <v>H5R14.</v>
      </c>
      <c r="AE399" s="135" t="str">
        <f t="shared" si="117"/>
        <v>H5R14</v>
      </c>
      <c r="AF399" s="15"/>
      <c r="AG399" s="15"/>
      <c r="AH399" s="15" t="s">
        <v>567</v>
      </c>
      <c r="AI399" s="15"/>
      <c r="AJ399" s="15"/>
      <c r="AK399" s="15"/>
      <c r="AL399" s="15"/>
      <c r="AM399" s="15"/>
      <c r="AN399" s="15"/>
      <c r="AO399" s="15"/>
    </row>
    <row r="400" spans="1:41" s="2" customFormat="1" ht="249.95" customHeight="1" x14ac:dyDescent="0.2">
      <c r="A400" s="49">
        <v>346</v>
      </c>
      <c r="B400" s="22">
        <v>399</v>
      </c>
      <c r="C400" s="18" t="s">
        <v>2546</v>
      </c>
      <c r="D400" s="18" t="s">
        <v>33</v>
      </c>
      <c r="E400" s="68" t="s">
        <v>2512</v>
      </c>
      <c r="F400" s="68" t="s">
        <v>60</v>
      </c>
      <c r="G400" s="68" t="s">
        <v>968</v>
      </c>
      <c r="H400" s="69" t="s">
        <v>969</v>
      </c>
      <c r="I400" s="47" t="s">
        <v>27</v>
      </c>
      <c r="J400" s="23">
        <v>3</v>
      </c>
      <c r="K400" s="39">
        <v>43040</v>
      </c>
      <c r="L400" s="39">
        <v>43312</v>
      </c>
      <c r="M400" s="46">
        <f t="shared" si="128"/>
        <v>38.857142857142854</v>
      </c>
      <c r="N400" s="22" t="s">
        <v>21</v>
      </c>
      <c r="O400" s="78">
        <v>3</v>
      </c>
      <c r="P400" s="22"/>
      <c r="Q400" s="41">
        <f t="shared" si="122"/>
        <v>100</v>
      </c>
      <c r="R400" s="42">
        <f t="shared" si="123"/>
        <v>38.857142857142854</v>
      </c>
      <c r="S400" s="42">
        <f t="shared" si="124"/>
        <v>38.857142857142854</v>
      </c>
      <c r="T400" s="42">
        <f t="shared" si="125"/>
        <v>38.857142857142854</v>
      </c>
      <c r="U400" s="23" t="str">
        <f t="shared" si="127"/>
        <v>SI</v>
      </c>
      <c r="V400" s="85" t="str">
        <f t="shared" si="126"/>
        <v>CUMPLIDO</v>
      </c>
      <c r="W400" s="85" t="str">
        <f t="shared" si="129"/>
        <v>CUMPLIDO</v>
      </c>
      <c r="X400" s="86" t="s">
        <v>505</v>
      </c>
      <c r="Y400" s="87" t="s">
        <v>266</v>
      </c>
      <c r="Z400" s="86">
        <f t="shared" si="130"/>
        <v>1</v>
      </c>
      <c r="AA400" s="86" t="str">
        <f t="shared" si="121"/>
        <v>H6R14 - 1</v>
      </c>
      <c r="AB400" s="135">
        <f t="shared" si="118"/>
        <v>5</v>
      </c>
      <c r="AC400" s="135">
        <f t="shared" si="119"/>
        <v>5</v>
      </c>
      <c r="AD400" s="135" t="str">
        <f t="shared" si="120"/>
        <v>H6R14</v>
      </c>
      <c r="AE400" s="135" t="str">
        <f t="shared" si="117"/>
        <v>H6R14</v>
      </c>
      <c r="AF400" s="15"/>
      <c r="AG400" s="15"/>
      <c r="AH400" s="15"/>
      <c r="AI400" s="15"/>
      <c r="AJ400" s="15"/>
      <c r="AK400" s="15"/>
      <c r="AL400" s="15"/>
      <c r="AM400" s="15"/>
      <c r="AN400" s="15"/>
      <c r="AO400" s="15"/>
    </row>
    <row r="401" spans="1:41" s="2" customFormat="1" ht="249.95" customHeight="1" x14ac:dyDescent="0.2">
      <c r="A401" s="49">
        <v>347</v>
      </c>
      <c r="B401" s="22">
        <v>400</v>
      </c>
      <c r="C401" s="18" t="s">
        <v>2546</v>
      </c>
      <c r="D401" s="18" t="s">
        <v>39</v>
      </c>
      <c r="E401" s="68" t="s">
        <v>2513</v>
      </c>
      <c r="F401" s="69" t="s">
        <v>62</v>
      </c>
      <c r="G401" s="69" t="s">
        <v>971</v>
      </c>
      <c r="H401" s="69" t="s">
        <v>972</v>
      </c>
      <c r="I401" s="47" t="s">
        <v>973</v>
      </c>
      <c r="J401" s="23">
        <v>2</v>
      </c>
      <c r="K401" s="39">
        <v>43040</v>
      </c>
      <c r="L401" s="39">
        <v>43189</v>
      </c>
      <c r="M401" s="46">
        <f t="shared" si="128"/>
        <v>21.285714285714285</v>
      </c>
      <c r="N401" s="22" t="s">
        <v>21</v>
      </c>
      <c r="O401" s="78">
        <v>2</v>
      </c>
      <c r="P401" s="22"/>
      <c r="Q401" s="41">
        <f t="shared" si="122"/>
        <v>100</v>
      </c>
      <c r="R401" s="42">
        <f t="shared" si="123"/>
        <v>21.285714285714285</v>
      </c>
      <c r="S401" s="42">
        <f t="shared" si="124"/>
        <v>21.285714285714285</v>
      </c>
      <c r="T401" s="42">
        <f t="shared" si="125"/>
        <v>21.285714285714285</v>
      </c>
      <c r="U401" s="23" t="str">
        <f t="shared" si="127"/>
        <v>SI</v>
      </c>
      <c r="V401" s="85" t="str">
        <f t="shared" si="126"/>
        <v>CUMPLIDO</v>
      </c>
      <c r="W401" s="85" t="str">
        <f t="shared" si="129"/>
        <v>CUMPLIDO</v>
      </c>
      <c r="X401" s="86" t="s">
        <v>505</v>
      </c>
      <c r="Y401" s="87" t="s">
        <v>267</v>
      </c>
      <c r="Z401" s="86">
        <f t="shared" si="130"/>
        <v>1</v>
      </c>
      <c r="AA401" s="86" t="str">
        <f t="shared" si="121"/>
        <v>H9R14 - 1</v>
      </c>
      <c r="AB401" s="135">
        <f t="shared" si="118"/>
        <v>5</v>
      </c>
      <c r="AC401" s="135">
        <f t="shared" si="119"/>
        <v>5</v>
      </c>
      <c r="AD401" s="135" t="str">
        <f t="shared" si="120"/>
        <v>H9R14</v>
      </c>
      <c r="AE401" s="135" t="str">
        <f t="shared" ref="AE401:AE464" si="131">IFERROR(MID(AD401,1,FIND(".",AD401,1)-1),AD401)</f>
        <v>H9R14</v>
      </c>
      <c r="AF401" s="15"/>
      <c r="AG401" s="15"/>
      <c r="AH401" s="15"/>
      <c r="AI401" s="15"/>
      <c r="AJ401" s="15"/>
      <c r="AK401" s="15"/>
      <c r="AL401" s="15"/>
      <c r="AM401" s="15"/>
      <c r="AN401" s="15"/>
      <c r="AO401" s="15"/>
    </row>
    <row r="402" spans="1:41" s="2" customFormat="1" ht="249.95" customHeight="1" x14ac:dyDescent="0.2">
      <c r="A402" s="49">
        <v>348</v>
      </c>
      <c r="B402" s="22">
        <v>401</v>
      </c>
      <c r="C402" s="18" t="s">
        <v>2546</v>
      </c>
      <c r="D402" s="18" t="s">
        <v>33</v>
      </c>
      <c r="E402" s="53" t="s">
        <v>1568</v>
      </c>
      <c r="F402" s="69" t="s">
        <v>63</v>
      </c>
      <c r="G402" s="69" t="s">
        <v>1566</v>
      </c>
      <c r="H402" s="69" t="s">
        <v>1569</v>
      </c>
      <c r="I402" s="47" t="s">
        <v>1567</v>
      </c>
      <c r="J402" s="23">
        <v>2</v>
      </c>
      <c r="K402" s="39">
        <v>43040</v>
      </c>
      <c r="L402" s="39">
        <v>43189</v>
      </c>
      <c r="M402" s="46">
        <f t="shared" si="128"/>
        <v>21.285714285714285</v>
      </c>
      <c r="N402" s="22" t="s">
        <v>1488</v>
      </c>
      <c r="O402" s="78">
        <v>0</v>
      </c>
      <c r="P402" s="22"/>
      <c r="Q402" s="41">
        <f t="shared" si="122"/>
        <v>0</v>
      </c>
      <c r="R402" s="42">
        <f t="shared" si="123"/>
        <v>0</v>
      </c>
      <c r="S402" s="42">
        <f t="shared" si="124"/>
        <v>0</v>
      </c>
      <c r="T402" s="42">
        <f t="shared" si="125"/>
        <v>21.285714285714285</v>
      </c>
      <c r="U402" s="23" t="str">
        <f t="shared" si="127"/>
        <v>NO</v>
      </c>
      <c r="V402" s="85" t="str">
        <f t="shared" si="126"/>
        <v>VENCIDO</v>
      </c>
      <c r="W402" s="85" t="str">
        <f t="shared" si="129"/>
        <v>VENCIDO</v>
      </c>
      <c r="X402" s="86" t="s">
        <v>505</v>
      </c>
      <c r="Y402" s="87" t="s">
        <v>268</v>
      </c>
      <c r="Z402" s="86">
        <f t="shared" si="130"/>
        <v>1</v>
      </c>
      <c r="AA402" s="86" t="str">
        <f t="shared" si="121"/>
        <v>H11R14 - 1</v>
      </c>
      <c r="AB402" s="135">
        <f t="shared" si="118"/>
        <v>1</v>
      </c>
      <c r="AC402" s="135">
        <f t="shared" si="119"/>
        <v>1</v>
      </c>
      <c r="AD402" s="135" t="str">
        <f t="shared" si="120"/>
        <v>H11R14.</v>
      </c>
      <c r="AE402" s="135" t="str">
        <f t="shared" si="131"/>
        <v>H11R14</v>
      </c>
      <c r="AF402" s="15"/>
      <c r="AG402" s="15"/>
      <c r="AH402" s="15"/>
      <c r="AI402" s="15"/>
      <c r="AJ402" s="15"/>
      <c r="AK402" s="15"/>
      <c r="AL402" s="15"/>
      <c r="AM402" s="15"/>
      <c r="AN402" s="15"/>
      <c r="AO402" s="15"/>
    </row>
    <row r="403" spans="1:41" s="2" customFormat="1" ht="249.95" customHeight="1" x14ac:dyDescent="0.2">
      <c r="A403" s="49">
        <v>349</v>
      </c>
      <c r="B403" s="22">
        <v>402</v>
      </c>
      <c r="C403" s="18" t="s">
        <v>2546</v>
      </c>
      <c r="D403" s="18" t="s">
        <v>40</v>
      </c>
      <c r="E403" s="68" t="s">
        <v>2514</v>
      </c>
      <c r="F403" s="69" t="s">
        <v>64</v>
      </c>
      <c r="G403" s="52" t="s">
        <v>937</v>
      </c>
      <c r="H403" s="53" t="s">
        <v>938</v>
      </c>
      <c r="I403" s="54" t="s">
        <v>897</v>
      </c>
      <c r="J403" s="54">
        <v>3</v>
      </c>
      <c r="K403" s="55">
        <v>43040</v>
      </c>
      <c r="L403" s="55">
        <v>43403</v>
      </c>
      <c r="M403" s="46">
        <f t="shared" si="128"/>
        <v>51.857142857142854</v>
      </c>
      <c r="N403" s="54" t="s">
        <v>28</v>
      </c>
      <c r="O403" s="78">
        <v>0</v>
      </c>
      <c r="P403" s="22"/>
      <c r="Q403" s="41">
        <f t="shared" si="122"/>
        <v>0</v>
      </c>
      <c r="R403" s="42">
        <f t="shared" si="123"/>
        <v>0</v>
      </c>
      <c r="S403" s="42">
        <f t="shared" si="124"/>
        <v>0</v>
      </c>
      <c r="T403" s="42">
        <f t="shared" si="125"/>
        <v>0</v>
      </c>
      <c r="U403" s="23" t="str">
        <f t="shared" si="127"/>
        <v>NO</v>
      </c>
      <c r="V403" s="85" t="str">
        <f t="shared" si="126"/>
        <v>PRÓXIMO A VENCER</v>
      </c>
      <c r="W403" s="85" t="str">
        <f t="shared" si="129"/>
        <v>PRÓXIMO A VENCER</v>
      </c>
      <c r="X403" s="86" t="s">
        <v>505</v>
      </c>
      <c r="Y403" s="87" t="s">
        <v>269</v>
      </c>
      <c r="Z403" s="86">
        <f t="shared" si="130"/>
        <v>1</v>
      </c>
      <c r="AA403" s="86" t="str">
        <f t="shared" si="121"/>
        <v>H13R14 - 1</v>
      </c>
      <c r="AB403" s="135">
        <f t="shared" ref="AB403:AB466" si="132">IF(V403="VENCIDO",1,IF(V403="PRÓXIMO A VENCER",2,IF(V403="EN TERMINO",3,IF(V403="CON AVANCE",4,IF(V403="CUMPLIDO",5,)))))</f>
        <v>2</v>
      </c>
      <c r="AC403" s="135">
        <f t="shared" ref="AC403:AC466" si="133">IF(Z404=Z403+1,MIN(AB403,AC404),AB403)</f>
        <v>2</v>
      </c>
      <c r="AD403" s="135" t="str">
        <f t="shared" si="120"/>
        <v>H13R14</v>
      </c>
      <c r="AE403" s="135" t="str">
        <f t="shared" si="131"/>
        <v>H13R14</v>
      </c>
      <c r="AF403" s="15"/>
      <c r="AG403" s="15"/>
      <c r="AH403" s="15"/>
      <c r="AI403" s="15"/>
      <c r="AJ403" s="15"/>
      <c r="AK403" s="15"/>
      <c r="AL403" s="15"/>
      <c r="AM403" s="15"/>
      <c r="AN403" s="15"/>
      <c r="AO403" s="15"/>
    </row>
    <row r="404" spans="1:41" s="2" customFormat="1" ht="249.95" customHeight="1" x14ac:dyDescent="0.2">
      <c r="A404" s="49">
        <v>350</v>
      </c>
      <c r="B404" s="22">
        <v>403</v>
      </c>
      <c r="C404" s="18" t="s">
        <v>2546</v>
      </c>
      <c r="D404" s="18" t="s">
        <v>33</v>
      </c>
      <c r="E404" s="68" t="s">
        <v>2515</v>
      </c>
      <c r="F404" s="69" t="s">
        <v>65</v>
      </c>
      <c r="G404" s="52" t="s">
        <v>939</v>
      </c>
      <c r="H404" s="53" t="s">
        <v>940</v>
      </c>
      <c r="I404" s="22" t="s">
        <v>941</v>
      </c>
      <c r="J404" s="54">
        <v>1</v>
      </c>
      <c r="K404" s="55">
        <v>43040</v>
      </c>
      <c r="L404" s="55">
        <v>43099</v>
      </c>
      <c r="M404" s="46">
        <f t="shared" si="128"/>
        <v>8.4285714285714288</v>
      </c>
      <c r="N404" s="22" t="s">
        <v>942</v>
      </c>
      <c r="O404" s="78">
        <v>1</v>
      </c>
      <c r="P404" s="22"/>
      <c r="Q404" s="41">
        <f t="shared" si="122"/>
        <v>100</v>
      </c>
      <c r="R404" s="42">
        <f t="shared" si="123"/>
        <v>8.4285714285714288</v>
      </c>
      <c r="S404" s="42">
        <f t="shared" si="124"/>
        <v>8.4285714285714288</v>
      </c>
      <c r="T404" s="42">
        <f t="shared" si="125"/>
        <v>8.4285714285714288</v>
      </c>
      <c r="U404" s="23" t="str">
        <f t="shared" si="127"/>
        <v>SI</v>
      </c>
      <c r="V404" s="85" t="str">
        <f t="shared" si="126"/>
        <v>CUMPLIDO</v>
      </c>
      <c r="W404" s="85" t="str">
        <f t="shared" si="129"/>
        <v>CUMPLIDO</v>
      </c>
      <c r="X404" s="86" t="s">
        <v>505</v>
      </c>
      <c r="Y404" s="87" t="s">
        <v>270</v>
      </c>
      <c r="Z404" s="86">
        <f t="shared" si="130"/>
        <v>1</v>
      </c>
      <c r="AA404" s="86" t="str">
        <f t="shared" si="121"/>
        <v>H14R14 - 1</v>
      </c>
      <c r="AB404" s="135">
        <f t="shared" si="132"/>
        <v>5</v>
      </c>
      <c r="AC404" s="135">
        <f t="shared" si="133"/>
        <v>5</v>
      </c>
      <c r="AD404" s="135" t="str">
        <f t="shared" si="120"/>
        <v>H14R14</v>
      </c>
      <c r="AE404" s="135" t="str">
        <f t="shared" si="131"/>
        <v>H14R14</v>
      </c>
      <c r="AF404" s="15"/>
      <c r="AG404" s="15"/>
      <c r="AH404" s="15"/>
      <c r="AI404" s="15"/>
      <c r="AJ404" s="15"/>
      <c r="AK404" s="15"/>
      <c r="AL404" s="15"/>
      <c r="AM404" s="15"/>
      <c r="AN404" s="15"/>
      <c r="AO404" s="15"/>
    </row>
    <row r="405" spans="1:41" s="2" customFormat="1" ht="249.95" customHeight="1" x14ac:dyDescent="0.2">
      <c r="A405" s="49">
        <v>351</v>
      </c>
      <c r="B405" s="22">
        <v>404</v>
      </c>
      <c r="C405" s="18" t="s">
        <v>2546</v>
      </c>
      <c r="D405" s="18" t="s">
        <v>33</v>
      </c>
      <c r="E405" s="68" t="s">
        <v>2704</v>
      </c>
      <c r="F405" s="69" t="s">
        <v>1898</v>
      </c>
      <c r="G405" s="43" t="s">
        <v>907</v>
      </c>
      <c r="H405" s="43" t="s">
        <v>908</v>
      </c>
      <c r="I405" s="49" t="s">
        <v>943</v>
      </c>
      <c r="J405" s="54">
        <v>2</v>
      </c>
      <c r="K405" s="55">
        <v>43132</v>
      </c>
      <c r="L405" s="55">
        <v>43159</v>
      </c>
      <c r="M405" s="46">
        <f t="shared" si="128"/>
        <v>3.8571428571428572</v>
      </c>
      <c r="N405" s="54" t="s">
        <v>28</v>
      </c>
      <c r="O405" s="78">
        <v>2</v>
      </c>
      <c r="P405" s="22"/>
      <c r="Q405" s="41">
        <f t="shared" si="122"/>
        <v>100</v>
      </c>
      <c r="R405" s="42">
        <f t="shared" si="123"/>
        <v>3.8571428571428572</v>
      </c>
      <c r="S405" s="42">
        <f t="shared" si="124"/>
        <v>3.8571428571428572</v>
      </c>
      <c r="T405" s="42">
        <f t="shared" si="125"/>
        <v>3.8571428571428572</v>
      </c>
      <c r="U405" s="23" t="str">
        <f t="shared" si="127"/>
        <v>SI</v>
      </c>
      <c r="V405" s="85" t="str">
        <f t="shared" si="126"/>
        <v>CUMPLIDO</v>
      </c>
      <c r="W405" s="85" t="str">
        <f t="shared" si="129"/>
        <v>CUMPLIDO</v>
      </c>
      <c r="X405" s="86" t="s">
        <v>505</v>
      </c>
      <c r="Y405" s="87" t="s">
        <v>271</v>
      </c>
      <c r="Z405" s="86">
        <f t="shared" si="130"/>
        <v>1</v>
      </c>
      <c r="AA405" s="86" t="str">
        <f t="shared" si="121"/>
        <v>H16R14 - 1</v>
      </c>
      <c r="AB405" s="135">
        <f t="shared" si="132"/>
        <v>5</v>
      </c>
      <c r="AC405" s="135">
        <f t="shared" si="133"/>
        <v>5</v>
      </c>
      <c r="AD405" s="135" t="str">
        <f t="shared" si="120"/>
        <v>H16R14</v>
      </c>
      <c r="AE405" s="135" t="str">
        <f t="shared" si="131"/>
        <v>H16R14</v>
      </c>
      <c r="AF405" s="15"/>
      <c r="AG405" s="15"/>
      <c r="AH405" s="15" t="s">
        <v>567</v>
      </c>
      <c r="AI405" s="15"/>
      <c r="AJ405" s="15"/>
      <c r="AK405" s="15"/>
      <c r="AL405" s="15"/>
      <c r="AM405" s="15"/>
      <c r="AN405" s="15"/>
      <c r="AO405" s="15"/>
    </row>
    <row r="406" spans="1:41" s="2" customFormat="1" ht="249.95" customHeight="1" x14ac:dyDescent="0.2">
      <c r="A406" s="49">
        <v>352</v>
      </c>
      <c r="B406" s="22">
        <v>405</v>
      </c>
      <c r="C406" s="18" t="s">
        <v>2590</v>
      </c>
      <c r="D406" s="18" t="s">
        <v>33</v>
      </c>
      <c r="E406" s="68" t="s">
        <v>570</v>
      </c>
      <c r="F406" s="69" t="s">
        <v>66</v>
      </c>
      <c r="G406" s="53" t="s">
        <v>944</v>
      </c>
      <c r="H406" s="53" t="s">
        <v>945</v>
      </c>
      <c r="I406" s="54" t="s">
        <v>946</v>
      </c>
      <c r="J406" s="65">
        <v>1</v>
      </c>
      <c r="K406" s="55">
        <v>43132</v>
      </c>
      <c r="L406" s="55">
        <v>43159</v>
      </c>
      <c r="M406" s="46">
        <f t="shared" si="128"/>
        <v>3.8571428571428572</v>
      </c>
      <c r="N406" s="54" t="s">
        <v>28</v>
      </c>
      <c r="O406" s="78">
        <v>1</v>
      </c>
      <c r="P406" s="22"/>
      <c r="Q406" s="41">
        <f t="shared" si="122"/>
        <v>100</v>
      </c>
      <c r="R406" s="42">
        <f t="shared" si="123"/>
        <v>3.8571428571428572</v>
      </c>
      <c r="S406" s="42">
        <f t="shared" si="124"/>
        <v>3.8571428571428572</v>
      </c>
      <c r="T406" s="42">
        <f t="shared" si="125"/>
        <v>3.8571428571428572</v>
      </c>
      <c r="U406" s="23" t="str">
        <f t="shared" si="127"/>
        <v>SI</v>
      </c>
      <c r="V406" s="85" t="str">
        <f t="shared" si="126"/>
        <v>CUMPLIDO</v>
      </c>
      <c r="W406" s="85" t="str">
        <f t="shared" si="129"/>
        <v>CUMPLIDO</v>
      </c>
      <c r="X406" s="86" t="s">
        <v>505</v>
      </c>
      <c r="Y406" s="87" t="s">
        <v>272</v>
      </c>
      <c r="Z406" s="86">
        <f t="shared" si="130"/>
        <v>1</v>
      </c>
      <c r="AA406" s="86" t="str">
        <f t="shared" si="121"/>
        <v>H17R14 - 1</v>
      </c>
      <c r="AB406" s="135">
        <f t="shared" si="132"/>
        <v>5</v>
      </c>
      <c r="AC406" s="135">
        <f t="shared" si="133"/>
        <v>5</v>
      </c>
      <c r="AD406" s="135" t="str">
        <f t="shared" ref="AD406:AD469" si="134">IF(A406&lt;&gt;"",MID(E406,1,FIND(" ",E406,1)-1),AD405)</f>
        <v>H17R14</v>
      </c>
      <c r="AE406" s="135" t="str">
        <f t="shared" si="131"/>
        <v>H17R14</v>
      </c>
      <c r="AF406" s="15"/>
      <c r="AG406" s="15"/>
      <c r="AH406" s="15"/>
      <c r="AI406" s="15"/>
      <c r="AJ406" s="15"/>
      <c r="AK406" s="15"/>
      <c r="AL406" s="15"/>
      <c r="AM406" s="15"/>
      <c r="AN406" s="15"/>
      <c r="AO406" s="15"/>
    </row>
    <row r="407" spans="1:41" s="2" customFormat="1" ht="249.95" customHeight="1" x14ac:dyDescent="0.2">
      <c r="A407" s="49">
        <v>353</v>
      </c>
      <c r="B407" s="22">
        <v>406</v>
      </c>
      <c r="C407" s="18" t="s">
        <v>2546</v>
      </c>
      <c r="D407" s="18" t="s">
        <v>33</v>
      </c>
      <c r="E407" s="68" t="s">
        <v>2591</v>
      </c>
      <c r="F407" s="69" t="s">
        <v>67</v>
      </c>
      <c r="G407" s="52" t="s">
        <v>947</v>
      </c>
      <c r="H407" s="53" t="s">
        <v>948</v>
      </c>
      <c r="I407" s="22" t="s">
        <v>949</v>
      </c>
      <c r="J407" s="54">
        <v>2</v>
      </c>
      <c r="K407" s="55">
        <v>43040</v>
      </c>
      <c r="L407" s="55">
        <v>43281</v>
      </c>
      <c r="M407" s="46">
        <f t="shared" si="128"/>
        <v>34.428571428571431</v>
      </c>
      <c r="N407" s="54" t="s">
        <v>28</v>
      </c>
      <c r="O407" s="78">
        <v>0</v>
      </c>
      <c r="P407" s="22"/>
      <c r="Q407" s="41">
        <f t="shared" si="122"/>
        <v>0</v>
      </c>
      <c r="R407" s="42">
        <f t="shared" si="123"/>
        <v>0</v>
      </c>
      <c r="S407" s="42">
        <f t="shared" si="124"/>
        <v>0</v>
      </c>
      <c r="T407" s="42">
        <f t="shared" si="125"/>
        <v>34.428571428571431</v>
      </c>
      <c r="U407" s="23" t="str">
        <f t="shared" si="127"/>
        <v>NO</v>
      </c>
      <c r="V407" s="85" t="str">
        <f t="shared" si="126"/>
        <v>VENCIDO</v>
      </c>
      <c r="W407" s="85" t="str">
        <f t="shared" si="129"/>
        <v>VENCIDO</v>
      </c>
      <c r="X407" s="86" t="s">
        <v>505</v>
      </c>
      <c r="Y407" s="87" t="s">
        <v>273</v>
      </c>
      <c r="Z407" s="86">
        <f t="shared" si="130"/>
        <v>1</v>
      </c>
      <c r="AA407" s="86" t="str">
        <f t="shared" si="121"/>
        <v>H19R14 - 1</v>
      </c>
      <c r="AB407" s="135">
        <f t="shared" si="132"/>
        <v>1</v>
      </c>
      <c r="AC407" s="135">
        <f t="shared" si="133"/>
        <v>1</v>
      </c>
      <c r="AD407" s="135" t="str">
        <f t="shared" si="134"/>
        <v>H19R14.</v>
      </c>
      <c r="AE407" s="135" t="str">
        <f t="shared" si="131"/>
        <v>H19R14</v>
      </c>
      <c r="AF407" s="15"/>
      <c r="AG407" s="15"/>
      <c r="AH407" s="15"/>
      <c r="AI407" s="15"/>
      <c r="AJ407" s="15"/>
      <c r="AK407" s="15"/>
      <c r="AL407" s="15"/>
      <c r="AM407" s="15"/>
      <c r="AN407" s="15"/>
      <c r="AO407" s="15"/>
    </row>
    <row r="408" spans="1:41" s="2" customFormat="1" ht="249.95" customHeight="1" x14ac:dyDescent="0.2">
      <c r="A408" s="49">
        <v>354</v>
      </c>
      <c r="B408" s="22">
        <v>407</v>
      </c>
      <c r="C408" s="18" t="s">
        <v>2546</v>
      </c>
      <c r="D408" s="18" t="s">
        <v>33</v>
      </c>
      <c r="E408" s="68" t="s">
        <v>2592</v>
      </c>
      <c r="F408" s="69" t="s">
        <v>68</v>
      </c>
      <c r="G408" s="52" t="s">
        <v>950</v>
      </c>
      <c r="H408" s="53" t="s">
        <v>951</v>
      </c>
      <c r="I408" s="51" t="s">
        <v>952</v>
      </c>
      <c r="J408" s="65">
        <v>4</v>
      </c>
      <c r="K408" s="55">
        <v>43040</v>
      </c>
      <c r="L408" s="55">
        <v>43403</v>
      </c>
      <c r="M408" s="46">
        <f t="shared" si="128"/>
        <v>51.857142857142854</v>
      </c>
      <c r="N408" s="54" t="s">
        <v>28</v>
      </c>
      <c r="O408" s="78">
        <v>0</v>
      </c>
      <c r="P408" s="22"/>
      <c r="Q408" s="41">
        <f t="shared" si="122"/>
        <v>0</v>
      </c>
      <c r="R408" s="42">
        <f t="shared" si="123"/>
        <v>0</v>
      </c>
      <c r="S408" s="42">
        <f t="shared" si="124"/>
        <v>0</v>
      </c>
      <c r="T408" s="42">
        <f t="shared" si="125"/>
        <v>0</v>
      </c>
      <c r="U408" s="23" t="str">
        <f t="shared" si="127"/>
        <v>NO</v>
      </c>
      <c r="V408" s="85" t="str">
        <f t="shared" si="126"/>
        <v>PRÓXIMO A VENCER</v>
      </c>
      <c r="W408" s="85" t="str">
        <f t="shared" si="129"/>
        <v>PRÓXIMO A VENCER</v>
      </c>
      <c r="X408" s="86" t="s">
        <v>505</v>
      </c>
      <c r="Y408" s="87" t="s">
        <v>274</v>
      </c>
      <c r="Z408" s="86">
        <f t="shared" si="130"/>
        <v>1</v>
      </c>
      <c r="AA408" s="86" t="str">
        <f t="shared" si="121"/>
        <v>H20R14 - 1</v>
      </c>
      <c r="AB408" s="135">
        <f t="shared" si="132"/>
        <v>2</v>
      </c>
      <c r="AC408" s="135">
        <f t="shared" si="133"/>
        <v>2</v>
      </c>
      <c r="AD408" s="135" t="str">
        <f t="shared" si="134"/>
        <v>H20R14.</v>
      </c>
      <c r="AE408" s="135" t="str">
        <f t="shared" si="131"/>
        <v>H20R14</v>
      </c>
      <c r="AF408" s="15"/>
      <c r="AG408" s="15"/>
      <c r="AH408" s="15"/>
      <c r="AI408" s="15"/>
      <c r="AJ408" s="15"/>
      <c r="AK408" s="15"/>
      <c r="AL408" s="15"/>
      <c r="AM408" s="15"/>
      <c r="AN408" s="15"/>
      <c r="AO408" s="15"/>
    </row>
    <row r="409" spans="1:41" s="2" customFormat="1" ht="249.95" customHeight="1" x14ac:dyDescent="0.2">
      <c r="A409" s="49">
        <v>355</v>
      </c>
      <c r="B409" s="22">
        <v>408</v>
      </c>
      <c r="C409" s="18" t="s">
        <v>2584</v>
      </c>
      <c r="D409" s="18" t="s">
        <v>33</v>
      </c>
      <c r="E409" s="68" t="s">
        <v>2516</v>
      </c>
      <c r="F409" s="60" t="s">
        <v>956</v>
      </c>
      <c r="G409" s="53" t="s">
        <v>1899</v>
      </c>
      <c r="H409" s="53" t="s">
        <v>953</v>
      </c>
      <c r="I409" s="54" t="s">
        <v>9</v>
      </c>
      <c r="J409" s="54">
        <v>1</v>
      </c>
      <c r="K409" s="55">
        <v>43160</v>
      </c>
      <c r="L409" s="55">
        <v>43189</v>
      </c>
      <c r="M409" s="46">
        <f t="shared" si="128"/>
        <v>4.1428571428571432</v>
      </c>
      <c r="N409" s="54" t="s">
        <v>28</v>
      </c>
      <c r="O409" s="78">
        <v>1</v>
      </c>
      <c r="P409" s="22"/>
      <c r="Q409" s="41">
        <f t="shared" si="122"/>
        <v>100</v>
      </c>
      <c r="R409" s="42">
        <f t="shared" si="123"/>
        <v>4.1428571428571432</v>
      </c>
      <c r="S409" s="42">
        <f t="shared" si="124"/>
        <v>4.1428571428571432</v>
      </c>
      <c r="T409" s="42">
        <f t="shared" si="125"/>
        <v>4.1428571428571432</v>
      </c>
      <c r="U409" s="23" t="str">
        <f t="shared" si="127"/>
        <v>SI</v>
      </c>
      <c r="V409" s="85" t="str">
        <f t="shared" si="126"/>
        <v>CUMPLIDO</v>
      </c>
      <c r="W409" s="85" t="str">
        <f t="shared" si="129"/>
        <v>CUMPLIDO</v>
      </c>
      <c r="X409" s="86" t="s">
        <v>505</v>
      </c>
      <c r="Y409" s="87" t="s">
        <v>275</v>
      </c>
      <c r="Z409" s="86">
        <f t="shared" si="130"/>
        <v>1</v>
      </c>
      <c r="AA409" s="86" t="str">
        <f t="shared" si="121"/>
        <v>H21R14 - 1</v>
      </c>
      <c r="AB409" s="135">
        <f t="shared" si="132"/>
        <v>5</v>
      </c>
      <c r="AC409" s="135">
        <f t="shared" si="133"/>
        <v>5</v>
      </c>
      <c r="AD409" s="135" t="str">
        <f t="shared" si="134"/>
        <v>H21R14.</v>
      </c>
      <c r="AE409" s="135" t="str">
        <f t="shared" si="131"/>
        <v>H21R14</v>
      </c>
      <c r="AF409" s="15"/>
      <c r="AG409" s="15"/>
      <c r="AH409" s="15"/>
      <c r="AI409" s="15"/>
      <c r="AJ409" s="15"/>
      <c r="AK409" s="15"/>
      <c r="AL409" s="15"/>
      <c r="AM409" s="15"/>
      <c r="AN409" s="15"/>
      <c r="AO409" s="15"/>
    </row>
    <row r="410" spans="1:41" s="2" customFormat="1" ht="249.95" customHeight="1" x14ac:dyDescent="0.2">
      <c r="A410" s="49"/>
      <c r="B410" s="22">
        <v>409</v>
      </c>
      <c r="C410" s="18" t="s">
        <v>2584</v>
      </c>
      <c r="D410" s="18" t="s">
        <v>33</v>
      </c>
      <c r="E410" s="68" t="s">
        <v>955</v>
      </c>
      <c r="F410" s="60" t="s">
        <v>69</v>
      </c>
      <c r="G410" s="53" t="s">
        <v>1900</v>
      </c>
      <c r="H410" s="53" t="s">
        <v>954</v>
      </c>
      <c r="I410" s="54" t="s">
        <v>8</v>
      </c>
      <c r="J410" s="54">
        <v>1</v>
      </c>
      <c r="K410" s="55">
        <v>43040</v>
      </c>
      <c r="L410" s="55">
        <v>43099</v>
      </c>
      <c r="M410" s="46">
        <f t="shared" si="128"/>
        <v>8.4285714285714288</v>
      </c>
      <c r="N410" s="54" t="s">
        <v>28</v>
      </c>
      <c r="O410" s="78">
        <v>1</v>
      </c>
      <c r="P410" s="22"/>
      <c r="Q410" s="41">
        <f t="shared" si="122"/>
        <v>100</v>
      </c>
      <c r="R410" s="42">
        <f t="shared" si="123"/>
        <v>8.4285714285714288</v>
      </c>
      <c r="S410" s="42">
        <f t="shared" si="124"/>
        <v>8.4285714285714288</v>
      </c>
      <c r="T410" s="42">
        <f t="shared" si="125"/>
        <v>8.4285714285714288</v>
      </c>
      <c r="U410" s="23" t="str">
        <f t="shared" si="127"/>
        <v>NO</v>
      </c>
      <c r="V410" s="85" t="str">
        <f t="shared" si="126"/>
        <v>CUMPLIDO</v>
      </c>
      <c r="W410" s="85" t="str">
        <f t="shared" si="129"/>
        <v/>
      </c>
      <c r="X410" s="86" t="s">
        <v>505</v>
      </c>
      <c r="Y410" s="87" t="s">
        <v>275</v>
      </c>
      <c r="Z410" s="86">
        <f t="shared" si="130"/>
        <v>2</v>
      </c>
      <c r="AA410" s="86" t="str">
        <f t="shared" si="121"/>
        <v>H21R14 - 2</v>
      </c>
      <c r="AB410" s="135">
        <f t="shared" si="132"/>
        <v>5</v>
      </c>
      <c r="AC410" s="135">
        <f t="shared" si="133"/>
        <v>5</v>
      </c>
      <c r="AD410" s="135" t="str">
        <f t="shared" si="134"/>
        <v>H21R14.</v>
      </c>
      <c r="AE410" s="135" t="str">
        <f t="shared" si="131"/>
        <v>H21R14</v>
      </c>
      <c r="AF410" s="15"/>
      <c r="AG410" s="15"/>
      <c r="AH410" s="15"/>
      <c r="AI410" s="15"/>
      <c r="AJ410" s="15"/>
      <c r="AK410" s="15"/>
      <c r="AL410" s="15"/>
      <c r="AM410" s="15"/>
      <c r="AN410" s="15"/>
      <c r="AO410" s="15"/>
    </row>
    <row r="411" spans="1:41" s="2" customFormat="1" ht="249.95" customHeight="1" x14ac:dyDescent="0.2">
      <c r="A411" s="49">
        <v>356</v>
      </c>
      <c r="B411" s="22">
        <v>410</v>
      </c>
      <c r="C411" s="18" t="s">
        <v>2546</v>
      </c>
      <c r="D411" s="18" t="s">
        <v>33</v>
      </c>
      <c r="E411" s="68" t="s">
        <v>1573</v>
      </c>
      <c r="F411" s="60" t="s">
        <v>1574</v>
      </c>
      <c r="G411" s="60" t="s">
        <v>1570</v>
      </c>
      <c r="H411" s="60" t="s">
        <v>1571</v>
      </c>
      <c r="I411" s="61" t="s">
        <v>1572</v>
      </c>
      <c r="J411" s="23">
        <v>1</v>
      </c>
      <c r="K411" s="62">
        <v>43040</v>
      </c>
      <c r="L411" s="62">
        <v>43099</v>
      </c>
      <c r="M411" s="46">
        <f t="shared" si="128"/>
        <v>8.4285714285714288</v>
      </c>
      <c r="N411" s="22" t="s">
        <v>1488</v>
      </c>
      <c r="O411" s="78">
        <v>1</v>
      </c>
      <c r="P411" s="22"/>
      <c r="Q411" s="41">
        <f t="shared" si="122"/>
        <v>100</v>
      </c>
      <c r="R411" s="42">
        <f t="shared" si="123"/>
        <v>8.4285714285714288</v>
      </c>
      <c r="S411" s="42">
        <f t="shared" si="124"/>
        <v>8.4285714285714288</v>
      </c>
      <c r="T411" s="42">
        <f t="shared" si="125"/>
        <v>8.4285714285714288</v>
      </c>
      <c r="U411" s="23" t="str">
        <f t="shared" si="127"/>
        <v>SI</v>
      </c>
      <c r="V411" s="85" t="str">
        <f t="shared" si="126"/>
        <v>CUMPLIDO</v>
      </c>
      <c r="W411" s="85" t="str">
        <f t="shared" si="129"/>
        <v>CUMPLIDO</v>
      </c>
      <c r="X411" s="86" t="s">
        <v>505</v>
      </c>
      <c r="Y411" s="87" t="s">
        <v>276</v>
      </c>
      <c r="Z411" s="86">
        <f t="shared" si="130"/>
        <v>1</v>
      </c>
      <c r="AA411" s="86" t="str">
        <f t="shared" si="121"/>
        <v>H22R14 - 1</v>
      </c>
      <c r="AB411" s="135">
        <f t="shared" si="132"/>
        <v>5</v>
      </c>
      <c r="AC411" s="135">
        <f t="shared" si="133"/>
        <v>5</v>
      </c>
      <c r="AD411" s="135" t="str">
        <f t="shared" si="134"/>
        <v>H22R14.</v>
      </c>
      <c r="AE411" s="135" t="str">
        <f t="shared" si="131"/>
        <v>H22R14</v>
      </c>
      <c r="AF411" s="15"/>
      <c r="AG411" s="15"/>
      <c r="AH411" s="15"/>
      <c r="AI411" s="15"/>
      <c r="AJ411" s="15"/>
      <c r="AK411" s="15"/>
      <c r="AL411" s="15"/>
      <c r="AM411" s="15"/>
      <c r="AN411" s="15"/>
      <c r="AO411" s="15"/>
    </row>
    <row r="412" spans="1:41" s="2" customFormat="1" ht="249.95" customHeight="1" x14ac:dyDescent="0.2">
      <c r="A412" s="49">
        <v>357</v>
      </c>
      <c r="B412" s="22">
        <v>411</v>
      </c>
      <c r="C412" s="18" t="s">
        <v>2545</v>
      </c>
      <c r="D412" s="18" t="s">
        <v>33</v>
      </c>
      <c r="E412" s="69" t="s">
        <v>1310</v>
      </c>
      <c r="F412" s="69" t="s">
        <v>70</v>
      </c>
      <c r="G412" s="68" t="s">
        <v>1311</v>
      </c>
      <c r="H412" s="68" t="s">
        <v>1308</v>
      </c>
      <c r="I412" s="47" t="s">
        <v>1309</v>
      </c>
      <c r="J412" s="23">
        <v>2</v>
      </c>
      <c r="K412" s="39">
        <v>43040</v>
      </c>
      <c r="L412" s="39">
        <v>43403</v>
      </c>
      <c r="M412" s="46">
        <f t="shared" si="128"/>
        <v>51.857142857142854</v>
      </c>
      <c r="N412" s="22" t="s">
        <v>1244</v>
      </c>
      <c r="O412" s="78">
        <v>2</v>
      </c>
      <c r="P412" s="22"/>
      <c r="Q412" s="41">
        <f t="shared" si="122"/>
        <v>100</v>
      </c>
      <c r="R412" s="42">
        <f t="shared" si="123"/>
        <v>51.857142857142854</v>
      </c>
      <c r="S412" s="42">
        <f t="shared" si="124"/>
        <v>0</v>
      </c>
      <c r="T412" s="42">
        <f t="shared" si="125"/>
        <v>0</v>
      </c>
      <c r="U412" s="23" t="str">
        <f t="shared" si="127"/>
        <v>SI</v>
      </c>
      <c r="V412" s="85" t="str">
        <f t="shared" si="126"/>
        <v>CUMPLIDO</v>
      </c>
      <c r="W412" s="85" t="str">
        <f t="shared" si="129"/>
        <v>CUMPLIDO</v>
      </c>
      <c r="X412" s="86" t="s">
        <v>505</v>
      </c>
      <c r="Y412" s="87" t="s">
        <v>277</v>
      </c>
      <c r="Z412" s="86">
        <f t="shared" si="130"/>
        <v>1</v>
      </c>
      <c r="AA412" s="86" t="str">
        <f t="shared" si="121"/>
        <v>H25R14 - 1</v>
      </c>
      <c r="AB412" s="135">
        <f t="shared" si="132"/>
        <v>5</v>
      </c>
      <c r="AC412" s="135">
        <f t="shared" si="133"/>
        <v>5</v>
      </c>
      <c r="AD412" s="135" t="str">
        <f t="shared" si="134"/>
        <v>H25R14.</v>
      </c>
      <c r="AE412" s="135" t="str">
        <f t="shared" si="131"/>
        <v>H25R14</v>
      </c>
      <c r="AF412" s="15"/>
      <c r="AG412" s="15"/>
      <c r="AH412" s="15"/>
      <c r="AI412" s="15"/>
      <c r="AJ412" s="15"/>
      <c r="AK412" s="15"/>
      <c r="AL412" s="15"/>
      <c r="AM412" s="15"/>
      <c r="AN412" s="15"/>
      <c r="AO412" s="15"/>
    </row>
    <row r="413" spans="1:41" s="2" customFormat="1" ht="249.95" customHeight="1" x14ac:dyDescent="0.2">
      <c r="A413" s="49">
        <v>358</v>
      </c>
      <c r="B413" s="22">
        <v>412</v>
      </c>
      <c r="C413" s="18" t="s">
        <v>2546</v>
      </c>
      <c r="D413" s="18" t="s">
        <v>33</v>
      </c>
      <c r="E413" s="69" t="s">
        <v>1577</v>
      </c>
      <c r="F413" s="60" t="s">
        <v>71</v>
      </c>
      <c r="G413" s="69" t="s">
        <v>1575</v>
      </c>
      <c r="H413" s="69" t="s">
        <v>1578</v>
      </c>
      <c r="I413" s="47" t="s">
        <v>1576</v>
      </c>
      <c r="J413" s="23">
        <v>2</v>
      </c>
      <c r="K413" s="39">
        <v>43040</v>
      </c>
      <c r="L413" s="39">
        <v>43189</v>
      </c>
      <c r="M413" s="46">
        <f t="shared" si="128"/>
        <v>21.285714285714285</v>
      </c>
      <c r="N413" s="22" t="s">
        <v>1488</v>
      </c>
      <c r="O413" s="78">
        <v>0</v>
      </c>
      <c r="P413" s="22"/>
      <c r="Q413" s="41">
        <f t="shared" si="122"/>
        <v>0</v>
      </c>
      <c r="R413" s="42">
        <f t="shared" si="123"/>
        <v>0</v>
      </c>
      <c r="S413" s="42">
        <f t="shared" si="124"/>
        <v>0</v>
      </c>
      <c r="T413" s="42">
        <f t="shared" si="125"/>
        <v>21.285714285714285</v>
      </c>
      <c r="U413" s="23" t="str">
        <f t="shared" si="127"/>
        <v>NO</v>
      </c>
      <c r="V413" s="85" t="str">
        <f t="shared" si="126"/>
        <v>VENCIDO</v>
      </c>
      <c r="W413" s="85" t="str">
        <f t="shared" si="129"/>
        <v>VENCIDO</v>
      </c>
      <c r="X413" s="86" t="s">
        <v>505</v>
      </c>
      <c r="Y413" s="87" t="s">
        <v>278</v>
      </c>
      <c r="Z413" s="86">
        <f t="shared" si="130"/>
        <v>1</v>
      </c>
      <c r="AA413" s="86" t="str">
        <f t="shared" ref="AA413:AA476" si="135">CONCATENATE(Y413," - ",Z413)</f>
        <v>H27R14 - 1</v>
      </c>
      <c r="AB413" s="135">
        <f t="shared" si="132"/>
        <v>1</v>
      </c>
      <c r="AC413" s="135">
        <f t="shared" si="133"/>
        <v>1</v>
      </c>
      <c r="AD413" s="135" t="str">
        <f t="shared" si="134"/>
        <v>H27R14.</v>
      </c>
      <c r="AE413" s="135" t="str">
        <f t="shared" si="131"/>
        <v>H27R14</v>
      </c>
      <c r="AF413" s="15"/>
      <c r="AG413" s="15"/>
      <c r="AH413" s="15"/>
      <c r="AI413" s="15"/>
      <c r="AJ413" s="15"/>
      <c r="AK413" s="15"/>
      <c r="AL413" s="15"/>
      <c r="AM413" s="15"/>
      <c r="AN413" s="15"/>
      <c r="AO413" s="15"/>
    </row>
    <row r="414" spans="1:41" s="2" customFormat="1" ht="196.5" customHeight="1" x14ac:dyDescent="0.2">
      <c r="A414" s="49">
        <v>359</v>
      </c>
      <c r="B414" s="22">
        <v>413</v>
      </c>
      <c r="C414" s="18" t="s">
        <v>2545</v>
      </c>
      <c r="D414" s="18" t="s">
        <v>33</v>
      </c>
      <c r="E414" s="69" t="s">
        <v>1314</v>
      </c>
      <c r="F414" s="60" t="s">
        <v>1315</v>
      </c>
      <c r="G414" s="69" t="s">
        <v>1312</v>
      </c>
      <c r="H414" s="69" t="s">
        <v>1313</v>
      </c>
      <c r="I414" s="47" t="s">
        <v>1309</v>
      </c>
      <c r="J414" s="23">
        <v>2</v>
      </c>
      <c r="K414" s="39">
        <v>43040</v>
      </c>
      <c r="L414" s="39">
        <v>43281</v>
      </c>
      <c r="M414" s="46">
        <f t="shared" si="128"/>
        <v>34.428571428571431</v>
      </c>
      <c r="N414" s="22" t="s">
        <v>1244</v>
      </c>
      <c r="O414" s="78">
        <v>2</v>
      </c>
      <c r="P414" s="22"/>
      <c r="Q414" s="41">
        <f t="shared" si="122"/>
        <v>100</v>
      </c>
      <c r="R414" s="42">
        <f t="shared" si="123"/>
        <v>34.428571428571431</v>
      </c>
      <c r="S414" s="42">
        <f t="shared" si="124"/>
        <v>34.428571428571431</v>
      </c>
      <c r="T414" s="42">
        <f t="shared" si="125"/>
        <v>34.428571428571431</v>
      </c>
      <c r="U414" s="23" t="str">
        <f t="shared" si="127"/>
        <v>SI</v>
      </c>
      <c r="V414" s="85" t="str">
        <f t="shared" si="126"/>
        <v>CUMPLIDO</v>
      </c>
      <c r="W414" s="85" t="str">
        <f t="shared" si="129"/>
        <v>CUMPLIDO</v>
      </c>
      <c r="X414" s="86" t="s">
        <v>505</v>
      </c>
      <c r="Y414" s="87" t="s">
        <v>279</v>
      </c>
      <c r="Z414" s="86">
        <f t="shared" si="130"/>
        <v>1</v>
      </c>
      <c r="AA414" s="86" t="str">
        <f t="shared" si="135"/>
        <v>H28R14 - 1</v>
      </c>
      <c r="AB414" s="135">
        <f t="shared" si="132"/>
        <v>5</v>
      </c>
      <c r="AC414" s="135">
        <f t="shared" si="133"/>
        <v>5</v>
      </c>
      <c r="AD414" s="135" t="str">
        <f t="shared" si="134"/>
        <v>H28R14.</v>
      </c>
      <c r="AE414" s="135" t="str">
        <f t="shared" si="131"/>
        <v>H28R14</v>
      </c>
      <c r="AF414" s="15"/>
      <c r="AG414" s="15"/>
      <c r="AH414" s="15"/>
      <c r="AI414" s="15"/>
      <c r="AJ414" s="15"/>
      <c r="AK414" s="15"/>
      <c r="AL414" s="15"/>
      <c r="AM414" s="15"/>
      <c r="AN414" s="15"/>
      <c r="AO414" s="15"/>
    </row>
    <row r="415" spans="1:41" s="2" customFormat="1" ht="249.95" customHeight="1" x14ac:dyDescent="0.2">
      <c r="A415" s="49">
        <v>360</v>
      </c>
      <c r="B415" s="22">
        <v>414</v>
      </c>
      <c r="C415" s="18" t="s">
        <v>2545</v>
      </c>
      <c r="D415" s="18" t="s">
        <v>33</v>
      </c>
      <c r="E415" s="68" t="s">
        <v>2568</v>
      </c>
      <c r="F415" s="69" t="s">
        <v>72</v>
      </c>
      <c r="G415" s="69" t="s">
        <v>1582</v>
      </c>
      <c r="H415" s="69" t="s">
        <v>2048</v>
      </c>
      <c r="I415" s="47" t="s">
        <v>1581</v>
      </c>
      <c r="J415" s="23">
        <v>3</v>
      </c>
      <c r="K415" s="39">
        <v>43040</v>
      </c>
      <c r="L415" s="39">
        <v>43342</v>
      </c>
      <c r="M415" s="46">
        <f t="shared" si="128"/>
        <v>43.142857142857146</v>
      </c>
      <c r="N415" s="22" t="s">
        <v>1488</v>
      </c>
      <c r="O415" s="78">
        <v>0</v>
      </c>
      <c r="P415" s="22"/>
      <c r="Q415" s="41">
        <f t="shared" si="122"/>
        <v>0</v>
      </c>
      <c r="R415" s="42">
        <f t="shared" si="123"/>
        <v>0</v>
      </c>
      <c r="S415" s="42">
        <f t="shared" si="124"/>
        <v>0</v>
      </c>
      <c r="T415" s="42">
        <f t="shared" si="125"/>
        <v>43.142857142857146</v>
      </c>
      <c r="U415" s="23" t="str">
        <f t="shared" si="127"/>
        <v>NO</v>
      </c>
      <c r="V415" s="85" t="str">
        <f t="shared" si="126"/>
        <v>VENCIDO</v>
      </c>
      <c r="W415" s="85" t="str">
        <f t="shared" si="129"/>
        <v>VENCIDO</v>
      </c>
      <c r="X415" s="86" t="s">
        <v>505</v>
      </c>
      <c r="Y415" s="87" t="s">
        <v>280</v>
      </c>
      <c r="Z415" s="86">
        <f t="shared" si="130"/>
        <v>1</v>
      </c>
      <c r="AA415" s="86" t="str">
        <f t="shared" si="135"/>
        <v>H29R14 - 1</v>
      </c>
      <c r="AB415" s="135">
        <f t="shared" si="132"/>
        <v>1</v>
      </c>
      <c r="AC415" s="135">
        <f t="shared" si="133"/>
        <v>1</v>
      </c>
      <c r="AD415" s="135" t="str">
        <f t="shared" si="134"/>
        <v>H29R14.</v>
      </c>
      <c r="AE415" s="135" t="str">
        <f t="shared" si="131"/>
        <v>H29R14</v>
      </c>
      <c r="AF415" s="15"/>
      <c r="AG415" s="15"/>
      <c r="AH415" s="15"/>
      <c r="AI415" s="15"/>
      <c r="AJ415" s="15"/>
      <c r="AK415" s="15"/>
      <c r="AL415" s="15"/>
      <c r="AM415" s="15"/>
      <c r="AN415" s="15"/>
      <c r="AO415" s="15"/>
    </row>
    <row r="416" spans="1:41" s="2" customFormat="1" ht="249.95" customHeight="1" x14ac:dyDescent="0.2">
      <c r="A416" s="49">
        <v>361</v>
      </c>
      <c r="B416" s="22">
        <v>415</v>
      </c>
      <c r="C416" s="18" t="s">
        <v>2546</v>
      </c>
      <c r="D416" s="18" t="s">
        <v>33</v>
      </c>
      <c r="E416" s="69" t="s">
        <v>1583</v>
      </c>
      <c r="F416" s="60" t="s">
        <v>73</v>
      </c>
      <c r="G416" s="69" t="s">
        <v>1582</v>
      </c>
      <c r="H416" s="69" t="s">
        <v>1596</v>
      </c>
      <c r="I416" s="47" t="s">
        <v>1581</v>
      </c>
      <c r="J416" s="23">
        <v>3</v>
      </c>
      <c r="K416" s="39">
        <v>43040</v>
      </c>
      <c r="L416" s="39">
        <v>43342</v>
      </c>
      <c r="M416" s="46">
        <f t="shared" si="128"/>
        <v>43.142857142857146</v>
      </c>
      <c r="N416" s="22" t="s">
        <v>1488</v>
      </c>
      <c r="O416" s="78">
        <v>0</v>
      </c>
      <c r="P416" s="22"/>
      <c r="Q416" s="41">
        <f t="shared" si="122"/>
        <v>0</v>
      </c>
      <c r="R416" s="42">
        <f t="shared" si="123"/>
        <v>0</v>
      </c>
      <c r="S416" s="42">
        <f t="shared" si="124"/>
        <v>0</v>
      </c>
      <c r="T416" s="42">
        <f t="shared" si="125"/>
        <v>43.142857142857146</v>
      </c>
      <c r="U416" s="23" t="str">
        <f t="shared" si="127"/>
        <v>NO</v>
      </c>
      <c r="V416" s="85" t="str">
        <f t="shared" si="126"/>
        <v>VENCIDO</v>
      </c>
      <c r="W416" s="85" t="str">
        <f t="shared" si="129"/>
        <v>VENCIDO</v>
      </c>
      <c r="X416" s="86" t="s">
        <v>505</v>
      </c>
      <c r="Y416" s="87" t="s">
        <v>281</v>
      </c>
      <c r="Z416" s="86">
        <f t="shared" si="130"/>
        <v>1</v>
      </c>
      <c r="AA416" s="86" t="str">
        <f t="shared" si="135"/>
        <v>H31R14 - 1</v>
      </c>
      <c r="AB416" s="135">
        <f t="shared" si="132"/>
        <v>1</v>
      </c>
      <c r="AC416" s="135">
        <f t="shared" si="133"/>
        <v>1</v>
      </c>
      <c r="AD416" s="135" t="str">
        <f t="shared" si="134"/>
        <v>H31R14.</v>
      </c>
      <c r="AE416" s="135" t="str">
        <f t="shared" si="131"/>
        <v>H31R14</v>
      </c>
      <c r="AF416" s="15"/>
      <c r="AG416" s="15"/>
      <c r="AH416" s="15"/>
      <c r="AI416" s="15"/>
      <c r="AJ416" s="15"/>
      <c r="AK416" s="15"/>
      <c r="AL416" s="15"/>
      <c r="AM416" s="15"/>
      <c r="AN416" s="15"/>
      <c r="AO416" s="15"/>
    </row>
    <row r="417" spans="1:41" s="2" customFormat="1" ht="249.95" customHeight="1" x14ac:dyDescent="0.2">
      <c r="A417" s="49">
        <v>362</v>
      </c>
      <c r="B417" s="22">
        <v>416</v>
      </c>
      <c r="C417" s="18" t="s">
        <v>2546</v>
      </c>
      <c r="D417" s="18" t="s">
        <v>39</v>
      </c>
      <c r="E417" s="69" t="s">
        <v>1584</v>
      </c>
      <c r="F417" s="60" t="s">
        <v>74</v>
      </c>
      <c r="G417" s="69" t="s">
        <v>1582</v>
      </c>
      <c r="H417" s="69" t="s">
        <v>1596</v>
      </c>
      <c r="I417" s="47" t="s">
        <v>1581</v>
      </c>
      <c r="J417" s="23">
        <v>3</v>
      </c>
      <c r="K417" s="39">
        <v>43040</v>
      </c>
      <c r="L417" s="39">
        <v>43342</v>
      </c>
      <c r="M417" s="46">
        <f t="shared" si="128"/>
        <v>43.142857142857146</v>
      </c>
      <c r="N417" s="22" t="s">
        <v>1488</v>
      </c>
      <c r="O417" s="78">
        <v>0</v>
      </c>
      <c r="P417" s="22"/>
      <c r="Q417" s="41">
        <f t="shared" si="122"/>
        <v>0</v>
      </c>
      <c r="R417" s="42">
        <f t="shared" si="123"/>
        <v>0</v>
      </c>
      <c r="S417" s="42">
        <f t="shared" si="124"/>
        <v>0</v>
      </c>
      <c r="T417" s="42">
        <f t="shared" si="125"/>
        <v>43.142857142857146</v>
      </c>
      <c r="U417" s="23" t="str">
        <f t="shared" si="127"/>
        <v>NO</v>
      </c>
      <c r="V417" s="85" t="str">
        <f t="shared" si="126"/>
        <v>VENCIDO</v>
      </c>
      <c r="W417" s="85" t="str">
        <f t="shared" si="129"/>
        <v>VENCIDO</v>
      </c>
      <c r="X417" s="86" t="s">
        <v>505</v>
      </c>
      <c r="Y417" s="87" t="s">
        <v>282</v>
      </c>
      <c r="Z417" s="86">
        <f t="shared" si="130"/>
        <v>1</v>
      </c>
      <c r="AA417" s="86" t="str">
        <f t="shared" si="135"/>
        <v>H32R14 - 1</v>
      </c>
      <c r="AB417" s="135">
        <f t="shared" si="132"/>
        <v>1</v>
      </c>
      <c r="AC417" s="135">
        <f t="shared" si="133"/>
        <v>1</v>
      </c>
      <c r="AD417" s="135" t="str">
        <f t="shared" si="134"/>
        <v>H32R14.</v>
      </c>
      <c r="AE417" s="135" t="str">
        <f t="shared" si="131"/>
        <v>H32R14</v>
      </c>
      <c r="AF417" s="15"/>
      <c r="AG417" s="15"/>
      <c r="AH417" s="15"/>
      <c r="AI417" s="15"/>
      <c r="AJ417" s="15"/>
      <c r="AK417" s="15"/>
      <c r="AL417" s="15"/>
      <c r="AM417" s="15"/>
      <c r="AN417" s="15"/>
      <c r="AO417" s="15"/>
    </row>
    <row r="418" spans="1:41" s="2" customFormat="1" ht="249.95" customHeight="1" x14ac:dyDescent="0.2">
      <c r="A418" s="49">
        <v>363</v>
      </c>
      <c r="B418" s="22">
        <v>417</v>
      </c>
      <c r="C418" s="18" t="s">
        <v>2546</v>
      </c>
      <c r="D418" s="18" t="s">
        <v>45</v>
      </c>
      <c r="E418" s="69" t="s">
        <v>1585</v>
      </c>
      <c r="F418" s="60" t="s">
        <v>75</v>
      </c>
      <c r="G418" s="60" t="s">
        <v>2034</v>
      </c>
      <c r="H418" s="60" t="s">
        <v>2035</v>
      </c>
      <c r="I418" s="61" t="s">
        <v>2036</v>
      </c>
      <c r="J418" s="23">
        <v>2</v>
      </c>
      <c r="K418" s="39">
        <v>43040</v>
      </c>
      <c r="L418" s="39">
        <v>43099</v>
      </c>
      <c r="M418" s="46">
        <f t="shared" si="128"/>
        <v>8.4285714285714288</v>
      </c>
      <c r="N418" s="22" t="s">
        <v>1488</v>
      </c>
      <c r="O418" s="78">
        <v>2</v>
      </c>
      <c r="P418" s="22"/>
      <c r="Q418" s="41">
        <f t="shared" ref="Q418:Q481" si="136">IF(O418/J418&gt;1,100,+O418/J418*100)</f>
        <v>100</v>
      </c>
      <c r="R418" s="42">
        <f t="shared" ref="R418:R481" si="137">+M418*Q418/100</f>
        <v>8.4285714285714288</v>
      </c>
      <c r="S418" s="42">
        <f t="shared" ref="S418:S481" si="138">IF(L418&lt;=$AG$1,R418,0)</f>
        <v>8.4285714285714288</v>
      </c>
      <c r="T418" s="42">
        <f t="shared" ref="T418:T481" si="139">IF($AG$1&gt;=L418,M418,0)</f>
        <v>8.4285714285714288</v>
      </c>
      <c r="U418" s="23" t="str">
        <f t="shared" si="127"/>
        <v>SI</v>
      </c>
      <c r="V418" s="85" t="str">
        <f t="shared" ref="V418:V481" si="140">IF(Q418=100,"CUMPLIDO",IF(L418-$AG$1&lt;0,"VENCIDO",IF(L418-$AG$1&lt;=30,"PRÓXIMO A VENCER",IF(Q418&gt;0,"CON AVANCE","EN TERMINO"))))</f>
        <v>CUMPLIDO</v>
      </c>
      <c r="W418" s="85" t="str">
        <f t="shared" si="129"/>
        <v>CUMPLIDO</v>
      </c>
      <c r="X418" s="86" t="s">
        <v>505</v>
      </c>
      <c r="Y418" s="87" t="s">
        <v>283</v>
      </c>
      <c r="Z418" s="86">
        <f t="shared" si="130"/>
        <v>1</v>
      </c>
      <c r="AA418" s="86" t="str">
        <f t="shared" si="135"/>
        <v>H33R14 - 1</v>
      </c>
      <c r="AB418" s="135">
        <f t="shared" si="132"/>
        <v>5</v>
      </c>
      <c r="AC418" s="135">
        <f t="shared" si="133"/>
        <v>5</v>
      </c>
      <c r="AD418" s="135" t="str">
        <f t="shared" si="134"/>
        <v>H33R14.</v>
      </c>
      <c r="AE418" s="135" t="str">
        <f t="shared" si="131"/>
        <v>H33R14</v>
      </c>
      <c r="AF418" s="15"/>
      <c r="AG418" s="15"/>
      <c r="AH418" s="15"/>
      <c r="AI418" s="15"/>
      <c r="AJ418" s="15"/>
      <c r="AK418" s="15"/>
      <c r="AL418" s="15"/>
      <c r="AM418" s="15"/>
      <c r="AN418" s="15"/>
      <c r="AO418" s="15"/>
    </row>
    <row r="419" spans="1:41" s="15" customFormat="1" ht="249.95" customHeight="1" x14ac:dyDescent="0.2">
      <c r="A419" s="49">
        <v>364</v>
      </c>
      <c r="B419" s="22">
        <v>418</v>
      </c>
      <c r="C419" s="18" t="s">
        <v>2546</v>
      </c>
      <c r="D419" s="18" t="s">
        <v>33</v>
      </c>
      <c r="E419" s="43" t="s">
        <v>2517</v>
      </c>
      <c r="F419" s="43" t="s">
        <v>76</v>
      </c>
      <c r="G419" s="43" t="s">
        <v>2037</v>
      </c>
      <c r="H419" s="43" t="s">
        <v>1901</v>
      </c>
      <c r="I419" s="49" t="s">
        <v>8</v>
      </c>
      <c r="J419" s="22">
        <v>1</v>
      </c>
      <c r="K419" s="44">
        <v>43040</v>
      </c>
      <c r="L419" s="44">
        <v>43099</v>
      </c>
      <c r="M419" s="40">
        <f t="shared" ref="M419:M456" si="141">(+L419-K419)/7</f>
        <v>8.4285714285714288</v>
      </c>
      <c r="N419" s="22" t="s">
        <v>1895</v>
      </c>
      <c r="O419" s="78">
        <v>1</v>
      </c>
      <c r="P419" s="22"/>
      <c r="Q419" s="41">
        <f t="shared" si="136"/>
        <v>100</v>
      </c>
      <c r="R419" s="42">
        <f t="shared" si="137"/>
        <v>8.4285714285714288</v>
      </c>
      <c r="S419" s="42">
        <f t="shared" si="138"/>
        <v>8.4285714285714288</v>
      </c>
      <c r="T419" s="42">
        <f t="shared" si="139"/>
        <v>8.4285714285714288</v>
      </c>
      <c r="U419" s="23" t="str">
        <f t="shared" ref="U419:U482" si="142">IF(W419="CUMPLIDO","SI","NO")</f>
        <v>SI</v>
      </c>
      <c r="V419" s="85" t="str">
        <f t="shared" si="140"/>
        <v>CUMPLIDO</v>
      </c>
      <c r="W419" s="85" t="str">
        <f t="shared" si="129"/>
        <v>CUMPLIDO</v>
      </c>
      <c r="X419" s="88" t="s">
        <v>505</v>
      </c>
      <c r="Y419" s="89" t="s">
        <v>284</v>
      </c>
      <c r="Z419" s="86">
        <f t="shared" si="130"/>
        <v>1</v>
      </c>
      <c r="AA419" s="86" t="str">
        <f t="shared" si="135"/>
        <v>H34R14 - 1</v>
      </c>
      <c r="AB419" s="135">
        <f t="shared" si="132"/>
        <v>5</v>
      </c>
      <c r="AC419" s="135">
        <f t="shared" si="133"/>
        <v>5</v>
      </c>
      <c r="AD419" s="135" t="str">
        <f t="shared" si="134"/>
        <v>H34R14</v>
      </c>
      <c r="AE419" s="135" t="str">
        <f t="shared" si="131"/>
        <v>H34R14</v>
      </c>
    </row>
    <row r="420" spans="1:41" s="2" customFormat="1" ht="249.95" customHeight="1" x14ac:dyDescent="0.2">
      <c r="A420" s="49">
        <v>365</v>
      </c>
      <c r="B420" s="22">
        <v>419</v>
      </c>
      <c r="C420" s="18" t="s">
        <v>2545</v>
      </c>
      <c r="D420" s="21" t="s">
        <v>22</v>
      </c>
      <c r="E420" s="68" t="s">
        <v>1586</v>
      </c>
      <c r="F420" s="69" t="s">
        <v>77</v>
      </c>
      <c r="G420" s="69" t="s">
        <v>1587</v>
      </c>
      <c r="H420" s="69" t="s">
        <v>1588</v>
      </c>
      <c r="I420" s="23" t="s">
        <v>1166</v>
      </c>
      <c r="J420" s="23">
        <v>1</v>
      </c>
      <c r="K420" s="39">
        <v>43040</v>
      </c>
      <c r="L420" s="39">
        <v>43099</v>
      </c>
      <c r="M420" s="46">
        <f t="shared" si="141"/>
        <v>8.4285714285714288</v>
      </c>
      <c r="N420" s="22" t="s">
        <v>1488</v>
      </c>
      <c r="O420" s="78">
        <v>1</v>
      </c>
      <c r="P420" s="22"/>
      <c r="Q420" s="41">
        <f t="shared" si="136"/>
        <v>100</v>
      </c>
      <c r="R420" s="42">
        <f t="shared" si="137"/>
        <v>8.4285714285714288</v>
      </c>
      <c r="S420" s="42">
        <f t="shared" si="138"/>
        <v>8.4285714285714288</v>
      </c>
      <c r="T420" s="42">
        <f t="shared" si="139"/>
        <v>8.4285714285714288</v>
      </c>
      <c r="U420" s="23" t="str">
        <f t="shared" si="142"/>
        <v>SI</v>
      </c>
      <c r="V420" s="85" t="str">
        <f t="shared" si="140"/>
        <v>CUMPLIDO</v>
      </c>
      <c r="W420" s="85" t="str">
        <f t="shared" si="129"/>
        <v>CUMPLIDO</v>
      </c>
      <c r="X420" s="86" t="s">
        <v>505</v>
      </c>
      <c r="Y420" s="87" t="s">
        <v>285</v>
      </c>
      <c r="Z420" s="86">
        <f t="shared" si="130"/>
        <v>1</v>
      </c>
      <c r="AA420" s="86" t="str">
        <f t="shared" si="135"/>
        <v>H35R14 - 1</v>
      </c>
      <c r="AB420" s="135">
        <f t="shared" si="132"/>
        <v>5</v>
      </c>
      <c r="AC420" s="135">
        <f t="shared" si="133"/>
        <v>5</v>
      </c>
      <c r="AD420" s="135" t="str">
        <f t="shared" si="134"/>
        <v>H35R14.</v>
      </c>
      <c r="AE420" s="135" t="str">
        <f t="shared" si="131"/>
        <v>H35R14</v>
      </c>
      <c r="AF420" s="15"/>
      <c r="AG420" s="15"/>
      <c r="AH420" s="15"/>
      <c r="AI420" s="15"/>
      <c r="AJ420" s="15"/>
      <c r="AK420" s="15"/>
      <c r="AL420" s="15"/>
      <c r="AM420" s="15"/>
      <c r="AN420" s="15"/>
      <c r="AO420" s="15"/>
    </row>
    <row r="421" spans="1:41" s="2" customFormat="1" ht="249.95" customHeight="1" x14ac:dyDescent="0.2">
      <c r="A421" s="49">
        <v>366</v>
      </c>
      <c r="B421" s="22">
        <v>420</v>
      </c>
      <c r="C421" s="18" t="s">
        <v>2546</v>
      </c>
      <c r="D421" s="21" t="s">
        <v>33</v>
      </c>
      <c r="E421" s="68" t="s">
        <v>1591</v>
      </c>
      <c r="F421" s="69" t="s">
        <v>78</v>
      </c>
      <c r="G421" s="69" t="s">
        <v>2038</v>
      </c>
      <c r="H421" s="69" t="s">
        <v>1592</v>
      </c>
      <c r="I421" s="23" t="s">
        <v>1593</v>
      </c>
      <c r="J421" s="23">
        <v>2</v>
      </c>
      <c r="K421" s="39">
        <v>43040</v>
      </c>
      <c r="L421" s="39">
        <v>43189</v>
      </c>
      <c r="M421" s="46">
        <f t="shared" si="141"/>
        <v>21.285714285714285</v>
      </c>
      <c r="N421" s="22" t="s">
        <v>1488</v>
      </c>
      <c r="O421" s="78">
        <v>0</v>
      </c>
      <c r="P421" s="22"/>
      <c r="Q421" s="41">
        <f t="shared" si="136"/>
        <v>0</v>
      </c>
      <c r="R421" s="42">
        <f t="shared" si="137"/>
        <v>0</v>
      </c>
      <c r="S421" s="42">
        <f t="shared" si="138"/>
        <v>0</v>
      </c>
      <c r="T421" s="42">
        <f t="shared" si="139"/>
        <v>21.285714285714285</v>
      </c>
      <c r="U421" s="23" t="str">
        <f t="shared" si="142"/>
        <v>NO</v>
      </c>
      <c r="V421" s="85" t="str">
        <f t="shared" si="140"/>
        <v>VENCIDO</v>
      </c>
      <c r="W421" s="85" t="str">
        <f t="shared" si="129"/>
        <v>VENCIDO</v>
      </c>
      <c r="X421" s="86" t="s">
        <v>505</v>
      </c>
      <c r="Y421" s="87" t="s">
        <v>2055</v>
      </c>
      <c r="Z421" s="86">
        <f t="shared" si="130"/>
        <v>1</v>
      </c>
      <c r="AA421" s="86" t="str">
        <f t="shared" si="135"/>
        <v>H36R14 - 1</v>
      </c>
      <c r="AB421" s="135">
        <f t="shared" si="132"/>
        <v>1</v>
      </c>
      <c r="AC421" s="135">
        <f t="shared" si="133"/>
        <v>1</v>
      </c>
      <c r="AD421" s="135" t="str">
        <f t="shared" si="134"/>
        <v>H36R14.</v>
      </c>
      <c r="AE421" s="135" t="str">
        <f t="shared" si="131"/>
        <v>H36R14</v>
      </c>
      <c r="AF421" s="15"/>
      <c r="AG421" s="15"/>
      <c r="AH421" s="15"/>
      <c r="AI421" s="15"/>
      <c r="AJ421" s="15"/>
      <c r="AK421" s="15"/>
      <c r="AL421" s="15"/>
      <c r="AM421" s="15"/>
      <c r="AN421" s="15"/>
      <c r="AO421" s="15"/>
    </row>
    <row r="422" spans="1:41" s="2" customFormat="1" ht="249.95" customHeight="1" x14ac:dyDescent="0.2">
      <c r="A422" s="49">
        <v>367</v>
      </c>
      <c r="B422" s="22">
        <v>421</v>
      </c>
      <c r="C422" s="18" t="s">
        <v>2546</v>
      </c>
      <c r="D422" s="21" t="s">
        <v>33</v>
      </c>
      <c r="E422" s="68" t="s">
        <v>2160</v>
      </c>
      <c r="F422" s="69" t="s">
        <v>79</v>
      </c>
      <c r="G422" s="69" t="s">
        <v>1594</v>
      </c>
      <c r="H422" s="69" t="s">
        <v>1595</v>
      </c>
      <c r="I422" s="23" t="s">
        <v>2039</v>
      </c>
      <c r="J422" s="23">
        <v>1</v>
      </c>
      <c r="K422" s="39">
        <v>43040</v>
      </c>
      <c r="L422" s="39">
        <v>43189</v>
      </c>
      <c r="M422" s="46">
        <f t="shared" si="141"/>
        <v>21.285714285714285</v>
      </c>
      <c r="N422" s="22" t="s">
        <v>1488</v>
      </c>
      <c r="O422" s="78">
        <v>1</v>
      </c>
      <c r="P422" s="22"/>
      <c r="Q422" s="41">
        <f t="shared" si="136"/>
        <v>100</v>
      </c>
      <c r="R422" s="42">
        <f t="shared" si="137"/>
        <v>21.285714285714285</v>
      </c>
      <c r="S422" s="42">
        <f t="shared" si="138"/>
        <v>21.285714285714285</v>
      </c>
      <c r="T422" s="42">
        <f t="shared" si="139"/>
        <v>21.285714285714285</v>
      </c>
      <c r="U422" s="23" t="str">
        <f t="shared" si="142"/>
        <v>SI</v>
      </c>
      <c r="V422" s="85" t="str">
        <f t="shared" si="140"/>
        <v>CUMPLIDO</v>
      </c>
      <c r="W422" s="85" t="str">
        <f t="shared" si="129"/>
        <v>CUMPLIDO</v>
      </c>
      <c r="X422" s="86" t="s">
        <v>505</v>
      </c>
      <c r="Y422" s="87" t="s">
        <v>286</v>
      </c>
      <c r="Z422" s="86">
        <f t="shared" si="130"/>
        <v>1</v>
      </c>
      <c r="AA422" s="86" t="str">
        <f t="shared" si="135"/>
        <v>H40R14 - 1</v>
      </c>
      <c r="AB422" s="135">
        <f t="shared" si="132"/>
        <v>5</v>
      </c>
      <c r="AC422" s="135">
        <f t="shared" si="133"/>
        <v>5</v>
      </c>
      <c r="AD422" s="135" t="str">
        <f t="shared" si="134"/>
        <v>H40R14.</v>
      </c>
      <c r="AE422" s="135" t="str">
        <f t="shared" si="131"/>
        <v>H40R14</v>
      </c>
      <c r="AF422" s="15"/>
      <c r="AG422" s="15"/>
      <c r="AH422" s="15"/>
      <c r="AI422" s="15"/>
      <c r="AJ422" s="15"/>
      <c r="AK422" s="15"/>
      <c r="AL422" s="15"/>
      <c r="AM422" s="15"/>
      <c r="AN422" s="15"/>
      <c r="AO422" s="15"/>
    </row>
    <row r="423" spans="1:41" s="2" customFormat="1" ht="249.95" customHeight="1" x14ac:dyDescent="0.2">
      <c r="A423" s="49">
        <v>368</v>
      </c>
      <c r="B423" s="22">
        <v>422</v>
      </c>
      <c r="C423" s="18" t="s">
        <v>2545</v>
      </c>
      <c r="D423" s="21" t="s">
        <v>33</v>
      </c>
      <c r="E423" s="68" t="s">
        <v>2162</v>
      </c>
      <c r="F423" s="69" t="s">
        <v>80</v>
      </c>
      <c r="G423" s="69" t="s">
        <v>1596</v>
      </c>
      <c r="H423" s="69" t="s">
        <v>1597</v>
      </c>
      <c r="I423" s="23" t="s">
        <v>1166</v>
      </c>
      <c r="J423" s="23">
        <v>3</v>
      </c>
      <c r="K423" s="39">
        <v>43040</v>
      </c>
      <c r="L423" s="39">
        <v>43342</v>
      </c>
      <c r="M423" s="46">
        <f t="shared" si="141"/>
        <v>43.142857142857146</v>
      </c>
      <c r="N423" s="22" t="s">
        <v>1488</v>
      </c>
      <c r="O423" s="78">
        <v>0</v>
      </c>
      <c r="P423" s="22"/>
      <c r="Q423" s="41">
        <f t="shared" si="136"/>
        <v>0</v>
      </c>
      <c r="R423" s="42">
        <f t="shared" si="137"/>
        <v>0</v>
      </c>
      <c r="S423" s="42">
        <f t="shared" si="138"/>
        <v>0</v>
      </c>
      <c r="T423" s="42">
        <f t="shared" si="139"/>
        <v>43.142857142857146</v>
      </c>
      <c r="U423" s="23" t="str">
        <f t="shared" si="142"/>
        <v>NO</v>
      </c>
      <c r="V423" s="85" t="str">
        <f t="shared" si="140"/>
        <v>VENCIDO</v>
      </c>
      <c r="W423" s="85" t="str">
        <f t="shared" si="129"/>
        <v>VENCIDO</v>
      </c>
      <c r="X423" s="86" t="s">
        <v>505</v>
      </c>
      <c r="Y423" s="87" t="s">
        <v>287</v>
      </c>
      <c r="Z423" s="86">
        <f t="shared" si="130"/>
        <v>1</v>
      </c>
      <c r="AA423" s="86" t="str">
        <f t="shared" si="135"/>
        <v>H41R14 - 1</v>
      </c>
      <c r="AB423" s="135">
        <f t="shared" si="132"/>
        <v>1</v>
      </c>
      <c r="AC423" s="135">
        <f t="shared" si="133"/>
        <v>1</v>
      </c>
      <c r="AD423" s="135" t="str">
        <f t="shared" si="134"/>
        <v>H41R14.</v>
      </c>
      <c r="AE423" s="135" t="str">
        <f t="shared" si="131"/>
        <v>H41R14</v>
      </c>
      <c r="AF423" s="15"/>
      <c r="AG423" s="15"/>
      <c r="AH423" s="15"/>
      <c r="AI423" s="15"/>
      <c r="AJ423" s="15"/>
      <c r="AK423" s="15"/>
      <c r="AL423" s="15"/>
      <c r="AM423" s="15"/>
      <c r="AN423" s="15"/>
      <c r="AO423" s="15"/>
    </row>
    <row r="424" spans="1:41" s="2" customFormat="1" ht="249.95" customHeight="1" x14ac:dyDescent="0.2">
      <c r="A424" s="49">
        <v>369</v>
      </c>
      <c r="B424" s="22">
        <v>423</v>
      </c>
      <c r="C424" s="18" t="s">
        <v>2546</v>
      </c>
      <c r="D424" s="21" t="s">
        <v>47</v>
      </c>
      <c r="E424" s="68" t="s">
        <v>2161</v>
      </c>
      <c r="F424" s="69" t="s">
        <v>81</v>
      </c>
      <c r="G424" s="69" t="s">
        <v>1580</v>
      </c>
      <c r="H424" s="69" t="s">
        <v>1581</v>
      </c>
      <c r="I424" s="23" t="s">
        <v>8</v>
      </c>
      <c r="J424" s="23">
        <v>3</v>
      </c>
      <c r="K424" s="39">
        <v>43040</v>
      </c>
      <c r="L424" s="39">
        <v>43342</v>
      </c>
      <c r="M424" s="46">
        <f t="shared" si="141"/>
        <v>43.142857142857146</v>
      </c>
      <c r="N424" s="22" t="s">
        <v>1488</v>
      </c>
      <c r="O424" s="78">
        <v>0</v>
      </c>
      <c r="P424" s="22"/>
      <c r="Q424" s="41">
        <f t="shared" si="136"/>
        <v>0</v>
      </c>
      <c r="R424" s="42">
        <f t="shared" si="137"/>
        <v>0</v>
      </c>
      <c r="S424" s="42">
        <f t="shared" si="138"/>
        <v>0</v>
      </c>
      <c r="T424" s="42">
        <f t="shared" si="139"/>
        <v>43.142857142857146</v>
      </c>
      <c r="U424" s="23" t="str">
        <f t="shared" si="142"/>
        <v>NO</v>
      </c>
      <c r="V424" s="85" t="str">
        <f t="shared" si="140"/>
        <v>VENCIDO</v>
      </c>
      <c r="W424" s="85" t="str">
        <f t="shared" si="129"/>
        <v>VENCIDO</v>
      </c>
      <c r="X424" s="86" t="s">
        <v>505</v>
      </c>
      <c r="Y424" s="87" t="s">
        <v>288</v>
      </c>
      <c r="Z424" s="86">
        <f t="shared" si="130"/>
        <v>1</v>
      </c>
      <c r="AA424" s="86" t="str">
        <f t="shared" si="135"/>
        <v>H44R14 - 1</v>
      </c>
      <c r="AB424" s="135">
        <f t="shared" si="132"/>
        <v>1</v>
      </c>
      <c r="AC424" s="135">
        <f t="shared" si="133"/>
        <v>1</v>
      </c>
      <c r="AD424" s="135" t="str">
        <f t="shared" si="134"/>
        <v>H44R14.</v>
      </c>
      <c r="AE424" s="135" t="str">
        <f t="shared" si="131"/>
        <v>H44R14</v>
      </c>
      <c r="AF424" s="15"/>
      <c r="AG424" s="15"/>
      <c r="AH424" s="15"/>
      <c r="AI424" s="15"/>
      <c r="AJ424" s="15"/>
      <c r="AK424" s="15"/>
      <c r="AL424" s="15"/>
      <c r="AM424" s="15"/>
      <c r="AN424" s="15"/>
      <c r="AO424" s="15"/>
    </row>
    <row r="425" spans="1:41" s="2" customFormat="1" ht="249.95" customHeight="1" x14ac:dyDescent="0.2">
      <c r="A425" s="49">
        <v>370</v>
      </c>
      <c r="B425" s="22">
        <v>424</v>
      </c>
      <c r="C425" s="18" t="s">
        <v>2593</v>
      </c>
      <c r="D425" s="21" t="s">
        <v>47</v>
      </c>
      <c r="E425" s="68" t="s">
        <v>2518</v>
      </c>
      <c r="F425" s="69" t="s">
        <v>82</v>
      </c>
      <c r="G425" s="69" t="s">
        <v>1580</v>
      </c>
      <c r="H425" s="69" t="s">
        <v>1581</v>
      </c>
      <c r="I425" s="23" t="s">
        <v>8</v>
      </c>
      <c r="J425" s="23">
        <v>3</v>
      </c>
      <c r="K425" s="39">
        <v>43040</v>
      </c>
      <c r="L425" s="39">
        <v>43342</v>
      </c>
      <c r="M425" s="46">
        <f t="shared" si="141"/>
        <v>43.142857142857146</v>
      </c>
      <c r="N425" s="22" t="s">
        <v>1488</v>
      </c>
      <c r="O425" s="78">
        <v>0</v>
      </c>
      <c r="P425" s="22"/>
      <c r="Q425" s="41">
        <f t="shared" si="136"/>
        <v>0</v>
      </c>
      <c r="R425" s="42">
        <f t="shared" si="137"/>
        <v>0</v>
      </c>
      <c r="S425" s="42">
        <f t="shared" si="138"/>
        <v>0</v>
      </c>
      <c r="T425" s="42">
        <f t="shared" si="139"/>
        <v>43.142857142857146</v>
      </c>
      <c r="U425" s="23" t="str">
        <f t="shared" si="142"/>
        <v>NO</v>
      </c>
      <c r="V425" s="85" t="str">
        <f t="shared" si="140"/>
        <v>VENCIDO</v>
      </c>
      <c r="W425" s="85" t="str">
        <f t="shared" si="129"/>
        <v>VENCIDO</v>
      </c>
      <c r="X425" s="86" t="s">
        <v>505</v>
      </c>
      <c r="Y425" s="87" t="s">
        <v>289</v>
      </c>
      <c r="Z425" s="86">
        <f t="shared" si="130"/>
        <v>1</v>
      </c>
      <c r="AA425" s="86" t="str">
        <f t="shared" si="135"/>
        <v>H45R14 - 1</v>
      </c>
      <c r="AB425" s="135">
        <f t="shared" si="132"/>
        <v>1</v>
      </c>
      <c r="AC425" s="135">
        <f t="shared" si="133"/>
        <v>1</v>
      </c>
      <c r="AD425" s="135" t="str">
        <f t="shared" si="134"/>
        <v>H45R14</v>
      </c>
      <c r="AE425" s="135" t="str">
        <f t="shared" si="131"/>
        <v>H45R14</v>
      </c>
      <c r="AF425" s="15"/>
      <c r="AG425" s="15"/>
      <c r="AH425" s="15"/>
      <c r="AI425" s="15"/>
      <c r="AJ425" s="15"/>
      <c r="AK425" s="15"/>
      <c r="AL425" s="15"/>
      <c r="AM425" s="15"/>
      <c r="AN425" s="15"/>
      <c r="AO425" s="15"/>
    </row>
    <row r="426" spans="1:41" s="2" customFormat="1" ht="249.95" customHeight="1" x14ac:dyDescent="0.2">
      <c r="A426" s="49">
        <v>371</v>
      </c>
      <c r="B426" s="22">
        <v>425</v>
      </c>
      <c r="C426" s="18" t="s">
        <v>2546</v>
      </c>
      <c r="D426" s="21" t="s">
        <v>22</v>
      </c>
      <c r="E426" s="68" t="s">
        <v>2594</v>
      </c>
      <c r="F426" s="69" t="s">
        <v>83</v>
      </c>
      <c r="G426" s="69" t="s">
        <v>2040</v>
      </c>
      <c r="H426" s="69" t="s">
        <v>2041</v>
      </c>
      <c r="I426" s="23" t="s">
        <v>1598</v>
      </c>
      <c r="J426" s="23">
        <v>1</v>
      </c>
      <c r="K426" s="39">
        <v>43040</v>
      </c>
      <c r="L426" s="39">
        <v>43099</v>
      </c>
      <c r="M426" s="46">
        <f t="shared" si="141"/>
        <v>8.4285714285714288</v>
      </c>
      <c r="N426" s="22" t="s">
        <v>1496</v>
      </c>
      <c r="O426" s="78">
        <v>0</v>
      </c>
      <c r="P426" s="22"/>
      <c r="Q426" s="41">
        <f t="shared" si="136"/>
        <v>0</v>
      </c>
      <c r="R426" s="42">
        <f t="shared" si="137"/>
        <v>0</v>
      </c>
      <c r="S426" s="42">
        <f t="shared" si="138"/>
        <v>0</v>
      </c>
      <c r="T426" s="42">
        <f t="shared" si="139"/>
        <v>8.4285714285714288</v>
      </c>
      <c r="U426" s="23" t="str">
        <f t="shared" si="142"/>
        <v>NO</v>
      </c>
      <c r="V426" s="85" t="str">
        <f t="shared" si="140"/>
        <v>VENCIDO</v>
      </c>
      <c r="W426" s="85" t="str">
        <f t="shared" si="129"/>
        <v>VENCIDO</v>
      </c>
      <c r="X426" s="86" t="s">
        <v>505</v>
      </c>
      <c r="Y426" s="87" t="s">
        <v>290</v>
      </c>
      <c r="Z426" s="86">
        <f t="shared" si="130"/>
        <v>1</v>
      </c>
      <c r="AA426" s="86" t="str">
        <f t="shared" si="135"/>
        <v>H46R14 - 1</v>
      </c>
      <c r="AB426" s="135">
        <f t="shared" si="132"/>
        <v>1</v>
      </c>
      <c r="AC426" s="135">
        <f t="shared" si="133"/>
        <v>1</v>
      </c>
      <c r="AD426" s="135" t="str">
        <f t="shared" si="134"/>
        <v>H46R14.</v>
      </c>
      <c r="AE426" s="135" t="str">
        <f t="shared" si="131"/>
        <v>H46R14</v>
      </c>
      <c r="AF426" s="15"/>
      <c r="AG426" s="15"/>
      <c r="AH426" s="15"/>
      <c r="AI426" s="15"/>
      <c r="AJ426" s="15"/>
      <c r="AK426" s="15"/>
      <c r="AL426" s="15"/>
      <c r="AM426" s="15"/>
      <c r="AN426" s="15"/>
      <c r="AO426" s="15"/>
    </row>
    <row r="427" spans="1:41" s="2" customFormat="1" ht="249.95" customHeight="1" x14ac:dyDescent="0.2">
      <c r="A427" s="49">
        <v>372</v>
      </c>
      <c r="B427" s="22">
        <v>426</v>
      </c>
      <c r="C427" s="18" t="s">
        <v>2546</v>
      </c>
      <c r="D427" s="21" t="s">
        <v>35</v>
      </c>
      <c r="E427" s="68" t="s">
        <v>2519</v>
      </c>
      <c r="F427" s="69" t="s">
        <v>84</v>
      </c>
      <c r="G427" s="69" t="s">
        <v>1580</v>
      </c>
      <c r="H427" s="69" t="s">
        <v>1581</v>
      </c>
      <c r="I427" s="23" t="s">
        <v>8</v>
      </c>
      <c r="J427" s="23">
        <v>3</v>
      </c>
      <c r="K427" s="39">
        <v>43040</v>
      </c>
      <c r="L427" s="39">
        <v>43342</v>
      </c>
      <c r="M427" s="46">
        <f t="shared" si="141"/>
        <v>43.142857142857146</v>
      </c>
      <c r="N427" s="22" t="s">
        <v>1488</v>
      </c>
      <c r="O427" s="78">
        <v>0</v>
      </c>
      <c r="P427" s="22"/>
      <c r="Q427" s="41">
        <f t="shared" si="136"/>
        <v>0</v>
      </c>
      <c r="R427" s="42">
        <f t="shared" si="137"/>
        <v>0</v>
      </c>
      <c r="S427" s="42">
        <f t="shared" si="138"/>
        <v>0</v>
      </c>
      <c r="T427" s="42">
        <f t="shared" si="139"/>
        <v>43.142857142857146</v>
      </c>
      <c r="U427" s="23" t="str">
        <f t="shared" si="142"/>
        <v>NO</v>
      </c>
      <c r="V427" s="85" t="str">
        <f t="shared" si="140"/>
        <v>VENCIDO</v>
      </c>
      <c r="W427" s="85" t="str">
        <f t="shared" si="129"/>
        <v>VENCIDO</v>
      </c>
      <c r="X427" s="86" t="s">
        <v>505</v>
      </c>
      <c r="Y427" s="87" t="s">
        <v>291</v>
      </c>
      <c r="Z427" s="86">
        <f t="shared" si="130"/>
        <v>1</v>
      </c>
      <c r="AA427" s="86" t="str">
        <f t="shared" si="135"/>
        <v>H47R14 - 1</v>
      </c>
      <c r="AB427" s="135">
        <f t="shared" si="132"/>
        <v>1</v>
      </c>
      <c r="AC427" s="135">
        <f t="shared" si="133"/>
        <v>1</v>
      </c>
      <c r="AD427" s="135" t="str">
        <f t="shared" si="134"/>
        <v>H47R14</v>
      </c>
      <c r="AE427" s="135" t="str">
        <f t="shared" si="131"/>
        <v>H47R14</v>
      </c>
      <c r="AF427" s="15"/>
      <c r="AG427" s="15"/>
      <c r="AH427" s="15"/>
      <c r="AI427" s="15"/>
      <c r="AJ427" s="15"/>
      <c r="AK427" s="15"/>
      <c r="AL427" s="15"/>
      <c r="AM427" s="15"/>
      <c r="AN427" s="15"/>
      <c r="AO427" s="15"/>
    </row>
    <row r="428" spans="1:41" s="2" customFormat="1" ht="249.95" customHeight="1" x14ac:dyDescent="0.2">
      <c r="A428" s="49">
        <v>373</v>
      </c>
      <c r="B428" s="22">
        <v>427</v>
      </c>
      <c r="C428" s="18" t="s">
        <v>2546</v>
      </c>
      <c r="D428" s="21" t="s">
        <v>35</v>
      </c>
      <c r="E428" s="68" t="s">
        <v>2520</v>
      </c>
      <c r="F428" s="69" t="s">
        <v>85</v>
      </c>
      <c r="G428" s="69" t="s">
        <v>1580</v>
      </c>
      <c r="H428" s="69" t="s">
        <v>1581</v>
      </c>
      <c r="I428" s="23" t="s">
        <v>8</v>
      </c>
      <c r="J428" s="23">
        <v>3</v>
      </c>
      <c r="K428" s="39">
        <v>43040</v>
      </c>
      <c r="L428" s="39">
        <v>43342</v>
      </c>
      <c r="M428" s="46">
        <f t="shared" si="141"/>
        <v>43.142857142857146</v>
      </c>
      <c r="N428" s="22" t="s">
        <v>1488</v>
      </c>
      <c r="O428" s="78">
        <v>0</v>
      </c>
      <c r="P428" s="22"/>
      <c r="Q428" s="41">
        <f t="shared" si="136"/>
        <v>0</v>
      </c>
      <c r="R428" s="42">
        <f t="shared" si="137"/>
        <v>0</v>
      </c>
      <c r="S428" s="42">
        <f t="shared" si="138"/>
        <v>0</v>
      </c>
      <c r="T428" s="42">
        <f t="shared" si="139"/>
        <v>43.142857142857146</v>
      </c>
      <c r="U428" s="23" t="str">
        <f t="shared" si="142"/>
        <v>NO</v>
      </c>
      <c r="V428" s="85" t="str">
        <f t="shared" si="140"/>
        <v>VENCIDO</v>
      </c>
      <c r="W428" s="85" t="str">
        <f t="shared" si="129"/>
        <v>VENCIDO</v>
      </c>
      <c r="X428" s="86" t="s">
        <v>505</v>
      </c>
      <c r="Y428" s="87" t="s">
        <v>292</v>
      </c>
      <c r="Z428" s="86">
        <f t="shared" si="130"/>
        <v>1</v>
      </c>
      <c r="AA428" s="86" t="str">
        <f t="shared" si="135"/>
        <v>H49R14 - 1</v>
      </c>
      <c r="AB428" s="135">
        <f t="shared" si="132"/>
        <v>1</v>
      </c>
      <c r="AC428" s="135">
        <f t="shared" si="133"/>
        <v>1</v>
      </c>
      <c r="AD428" s="135" t="str">
        <f t="shared" si="134"/>
        <v>H49R14</v>
      </c>
      <c r="AE428" s="135" t="str">
        <f t="shared" si="131"/>
        <v>H49R14</v>
      </c>
      <c r="AF428" s="15"/>
      <c r="AG428" s="15"/>
      <c r="AH428" s="15"/>
      <c r="AI428" s="15"/>
      <c r="AJ428" s="15"/>
      <c r="AK428" s="15"/>
      <c r="AL428" s="15"/>
      <c r="AM428" s="15"/>
      <c r="AN428" s="15"/>
      <c r="AO428" s="15"/>
    </row>
    <row r="429" spans="1:41" s="2" customFormat="1" ht="249.95" customHeight="1" x14ac:dyDescent="0.2">
      <c r="A429" s="49">
        <v>374</v>
      </c>
      <c r="B429" s="22">
        <v>428</v>
      </c>
      <c r="C429" s="18" t="s">
        <v>2546</v>
      </c>
      <c r="D429" s="21" t="s">
        <v>35</v>
      </c>
      <c r="E429" s="68" t="s">
        <v>2595</v>
      </c>
      <c r="F429" s="69" t="s">
        <v>86</v>
      </c>
      <c r="G429" s="69" t="s">
        <v>1599</v>
      </c>
      <c r="H429" s="69" t="s">
        <v>1600</v>
      </c>
      <c r="I429" s="23" t="s">
        <v>9</v>
      </c>
      <c r="J429" s="23">
        <v>1</v>
      </c>
      <c r="K429" s="39">
        <v>43040</v>
      </c>
      <c r="L429" s="39">
        <v>43099</v>
      </c>
      <c r="M429" s="46">
        <f t="shared" si="141"/>
        <v>8.4285714285714288</v>
      </c>
      <c r="N429" s="22" t="s">
        <v>1488</v>
      </c>
      <c r="O429" s="78">
        <v>1</v>
      </c>
      <c r="P429" s="22"/>
      <c r="Q429" s="41">
        <f t="shared" si="136"/>
        <v>100</v>
      </c>
      <c r="R429" s="42">
        <f t="shared" si="137"/>
        <v>8.4285714285714288</v>
      </c>
      <c r="S429" s="42">
        <f t="shared" si="138"/>
        <v>8.4285714285714288</v>
      </c>
      <c r="T429" s="42">
        <f t="shared" si="139"/>
        <v>8.4285714285714288</v>
      </c>
      <c r="U429" s="23" t="str">
        <f t="shared" si="142"/>
        <v>SI</v>
      </c>
      <c r="V429" s="85" t="str">
        <f t="shared" si="140"/>
        <v>CUMPLIDO</v>
      </c>
      <c r="W429" s="85" t="str">
        <f t="shared" si="129"/>
        <v>CUMPLIDO</v>
      </c>
      <c r="X429" s="86" t="s">
        <v>505</v>
      </c>
      <c r="Y429" s="87" t="s">
        <v>293</v>
      </c>
      <c r="Z429" s="86">
        <f t="shared" si="130"/>
        <v>1</v>
      </c>
      <c r="AA429" s="86" t="str">
        <f t="shared" si="135"/>
        <v>H50R14 - 1</v>
      </c>
      <c r="AB429" s="135">
        <f t="shared" si="132"/>
        <v>5</v>
      </c>
      <c r="AC429" s="135">
        <f t="shared" si="133"/>
        <v>5</v>
      </c>
      <c r="AD429" s="135" t="str">
        <f t="shared" si="134"/>
        <v>H50R14.</v>
      </c>
      <c r="AE429" s="135" t="str">
        <f t="shared" si="131"/>
        <v>H50R14</v>
      </c>
      <c r="AF429" s="15"/>
      <c r="AG429" s="15"/>
      <c r="AH429" s="15"/>
      <c r="AI429" s="15"/>
      <c r="AJ429" s="15"/>
      <c r="AK429" s="15"/>
      <c r="AL429" s="15"/>
      <c r="AM429" s="15"/>
      <c r="AN429" s="15"/>
      <c r="AO429" s="15"/>
    </row>
    <row r="430" spans="1:41" s="2" customFormat="1" ht="249.95" customHeight="1" x14ac:dyDescent="0.2">
      <c r="A430" s="49">
        <v>375</v>
      </c>
      <c r="B430" s="22">
        <v>429</v>
      </c>
      <c r="C430" s="18" t="s">
        <v>2546</v>
      </c>
      <c r="D430" s="21" t="s">
        <v>35</v>
      </c>
      <c r="E430" s="68" t="s">
        <v>2596</v>
      </c>
      <c r="F430" s="69" t="s">
        <v>87</v>
      </c>
      <c r="G430" s="69" t="s">
        <v>1601</v>
      </c>
      <c r="H430" s="69" t="s">
        <v>1600</v>
      </c>
      <c r="I430" s="23" t="s">
        <v>9</v>
      </c>
      <c r="J430" s="23">
        <v>1</v>
      </c>
      <c r="K430" s="39">
        <v>43040</v>
      </c>
      <c r="L430" s="39">
        <v>43099</v>
      </c>
      <c r="M430" s="46">
        <f t="shared" si="141"/>
        <v>8.4285714285714288</v>
      </c>
      <c r="N430" s="22" t="s">
        <v>1488</v>
      </c>
      <c r="O430" s="78">
        <v>1</v>
      </c>
      <c r="P430" s="22"/>
      <c r="Q430" s="41">
        <f t="shared" si="136"/>
        <v>100</v>
      </c>
      <c r="R430" s="42">
        <f t="shared" si="137"/>
        <v>8.4285714285714288</v>
      </c>
      <c r="S430" s="42">
        <f t="shared" si="138"/>
        <v>8.4285714285714288</v>
      </c>
      <c r="T430" s="42">
        <f t="shared" si="139"/>
        <v>8.4285714285714288</v>
      </c>
      <c r="U430" s="23" t="str">
        <f t="shared" si="142"/>
        <v>SI</v>
      </c>
      <c r="V430" s="85" t="str">
        <f t="shared" si="140"/>
        <v>CUMPLIDO</v>
      </c>
      <c r="W430" s="85" t="str">
        <f t="shared" si="129"/>
        <v>CUMPLIDO</v>
      </c>
      <c r="X430" s="86" t="s">
        <v>505</v>
      </c>
      <c r="Y430" s="87" t="s">
        <v>294</v>
      </c>
      <c r="Z430" s="86">
        <f t="shared" si="130"/>
        <v>1</v>
      </c>
      <c r="AA430" s="86" t="str">
        <f t="shared" si="135"/>
        <v>H51R14 - 1</v>
      </c>
      <c r="AB430" s="135">
        <f t="shared" si="132"/>
        <v>5</v>
      </c>
      <c r="AC430" s="135">
        <f t="shared" si="133"/>
        <v>5</v>
      </c>
      <c r="AD430" s="135" t="str">
        <f t="shared" si="134"/>
        <v>H51R14.</v>
      </c>
      <c r="AE430" s="135" t="str">
        <f t="shared" si="131"/>
        <v>H51R14</v>
      </c>
      <c r="AF430" s="15"/>
      <c r="AG430" s="15"/>
      <c r="AH430" s="15"/>
      <c r="AI430" s="15"/>
      <c r="AJ430" s="15"/>
      <c r="AK430" s="15"/>
      <c r="AL430" s="15"/>
      <c r="AM430" s="15"/>
      <c r="AN430" s="15"/>
      <c r="AO430" s="15"/>
    </row>
    <row r="431" spans="1:41" s="2" customFormat="1" ht="249.95" customHeight="1" x14ac:dyDescent="0.2">
      <c r="A431" s="49">
        <v>376</v>
      </c>
      <c r="B431" s="22">
        <v>430</v>
      </c>
      <c r="C431" s="18" t="s">
        <v>2546</v>
      </c>
      <c r="D431" s="21" t="s">
        <v>35</v>
      </c>
      <c r="E431" s="68" t="s">
        <v>2597</v>
      </c>
      <c r="F431" s="69" t="s">
        <v>88</v>
      </c>
      <c r="G431" s="69" t="s">
        <v>1602</v>
      </c>
      <c r="H431" s="69" t="s">
        <v>1600</v>
      </c>
      <c r="I431" s="23" t="s">
        <v>9</v>
      </c>
      <c r="J431" s="23">
        <v>1</v>
      </c>
      <c r="K431" s="39">
        <v>43040</v>
      </c>
      <c r="L431" s="39">
        <v>43099</v>
      </c>
      <c r="M431" s="46">
        <f t="shared" si="141"/>
        <v>8.4285714285714288</v>
      </c>
      <c r="N431" s="22" t="s">
        <v>1488</v>
      </c>
      <c r="O431" s="78">
        <v>1</v>
      </c>
      <c r="P431" s="22"/>
      <c r="Q431" s="41">
        <f t="shared" si="136"/>
        <v>100</v>
      </c>
      <c r="R431" s="42">
        <f t="shared" si="137"/>
        <v>8.4285714285714288</v>
      </c>
      <c r="S431" s="42">
        <f t="shared" si="138"/>
        <v>8.4285714285714288</v>
      </c>
      <c r="T431" s="42">
        <f t="shared" si="139"/>
        <v>8.4285714285714288</v>
      </c>
      <c r="U431" s="23" t="str">
        <f t="shared" si="142"/>
        <v>SI</v>
      </c>
      <c r="V431" s="85" t="str">
        <f t="shared" si="140"/>
        <v>CUMPLIDO</v>
      </c>
      <c r="W431" s="85" t="str">
        <f t="shared" si="129"/>
        <v>CUMPLIDO</v>
      </c>
      <c r="X431" s="86" t="s">
        <v>505</v>
      </c>
      <c r="Y431" s="87" t="s">
        <v>295</v>
      </c>
      <c r="Z431" s="86">
        <f t="shared" si="130"/>
        <v>1</v>
      </c>
      <c r="AA431" s="86" t="str">
        <f t="shared" si="135"/>
        <v>H52R14 - 1</v>
      </c>
      <c r="AB431" s="135">
        <f t="shared" si="132"/>
        <v>5</v>
      </c>
      <c r="AC431" s="135">
        <f t="shared" si="133"/>
        <v>5</v>
      </c>
      <c r="AD431" s="135" t="str">
        <f t="shared" si="134"/>
        <v>H52R14.</v>
      </c>
      <c r="AE431" s="135" t="str">
        <f t="shared" si="131"/>
        <v>H52R14</v>
      </c>
      <c r="AF431" s="15"/>
      <c r="AG431" s="15"/>
      <c r="AH431" s="15"/>
      <c r="AI431" s="15"/>
      <c r="AJ431" s="15"/>
      <c r="AK431" s="15"/>
      <c r="AL431" s="15"/>
      <c r="AM431" s="15"/>
      <c r="AN431" s="15"/>
      <c r="AO431" s="15"/>
    </row>
    <row r="432" spans="1:41" s="2" customFormat="1" ht="249.95" customHeight="1" x14ac:dyDescent="0.2">
      <c r="A432" s="49">
        <v>377</v>
      </c>
      <c r="B432" s="22">
        <v>431</v>
      </c>
      <c r="C432" s="18" t="s">
        <v>2546</v>
      </c>
      <c r="D432" s="21" t="s">
        <v>35</v>
      </c>
      <c r="E432" s="68" t="s">
        <v>2598</v>
      </c>
      <c r="F432" s="69" t="s">
        <v>87</v>
      </c>
      <c r="G432" s="69" t="s">
        <v>1603</v>
      </c>
      <c r="H432" s="69" t="s">
        <v>1600</v>
      </c>
      <c r="I432" s="23" t="s">
        <v>9</v>
      </c>
      <c r="J432" s="23">
        <v>1</v>
      </c>
      <c r="K432" s="39">
        <v>43040</v>
      </c>
      <c r="L432" s="39">
        <v>43099</v>
      </c>
      <c r="M432" s="46">
        <f t="shared" si="141"/>
        <v>8.4285714285714288</v>
      </c>
      <c r="N432" s="22" t="s">
        <v>1488</v>
      </c>
      <c r="O432" s="78">
        <v>1</v>
      </c>
      <c r="P432" s="22"/>
      <c r="Q432" s="41">
        <f t="shared" si="136"/>
        <v>100</v>
      </c>
      <c r="R432" s="42">
        <f t="shared" si="137"/>
        <v>8.4285714285714288</v>
      </c>
      <c r="S432" s="42">
        <f t="shared" si="138"/>
        <v>8.4285714285714288</v>
      </c>
      <c r="T432" s="42">
        <f t="shared" si="139"/>
        <v>8.4285714285714288</v>
      </c>
      <c r="U432" s="23" t="str">
        <f t="shared" si="142"/>
        <v>SI</v>
      </c>
      <c r="V432" s="85" t="str">
        <f t="shared" si="140"/>
        <v>CUMPLIDO</v>
      </c>
      <c r="W432" s="85" t="str">
        <f t="shared" si="129"/>
        <v>CUMPLIDO</v>
      </c>
      <c r="X432" s="86" t="s">
        <v>505</v>
      </c>
      <c r="Y432" s="87" t="s">
        <v>296</v>
      </c>
      <c r="Z432" s="86">
        <f t="shared" si="130"/>
        <v>1</v>
      </c>
      <c r="AA432" s="86" t="str">
        <f t="shared" si="135"/>
        <v>H53R14 - 1</v>
      </c>
      <c r="AB432" s="135">
        <f t="shared" si="132"/>
        <v>5</v>
      </c>
      <c r="AC432" s="135">
        <f t="shared" si="133"/>
        <v>5</v>
      </c>
      <c r="AD432" s="135" t="str">
        <f t="shared" si="134"/>
        <v>H53R14.</v>
      </c>
      <c r="AE432" s="135" t="str">
        <f t="shared" si="131"/>
        <v>H53R14</v>
      </c>
      <c r="AF432" s="15"/>
      <c r="AG432" s="15"/>
      <c r="AH432" s="15"/>
      <c r="AI432" s="15"/>
      <c r="AJ432" s="15"/>
      <c r="AK432" s="15"/>
      <c r="AL432" s="15"/>
      <c r="AM432" s="15"/>
      <c r="AN432" s="15"/>
      <c r="AO432" s="15"/>
    </row>
    <row r="433" spans="1:41" s="2" customFormat="1" ht="249.95" customHeight="1" x14ac:dyDescent="0.2">
      <c r="A433" s="49">
        <v>378</v>
      </c>
      <c r="B433" s="22">
        <v>432</v>
      </c>
      <c r="C433" s="18" t="s">
        <v>2546</v>
      </c>
      <c r="D433" s="21" t="s">
        <v>35</v>
      </c>
      <c r="E433" s="68" t="s">
        <v>2599</v>
      </c>
      <c r="F433" s="69" t="s">
        <v>89</v>
      </c>
      <c r="G433" s="69" t="s">
        <v>1604</v>
      </c>
      <c r="H433" s="69" t="s">
        <v>1600</v>
      </c>
      <c r="I433" s="23" t="s">
        <v>9</v>
      </c>
      <c r="J433" s="23">
        <v>1</v>
      </c>
      <c r="K433" s="39">
        <v>43040</v>
      </c>
      <c r="L433" s="39">
        <v>43099</v>
      </c>
      <c r="M433" s="46">
        <f t="shared" si="141"/>
        <v>8.4285714285714288</v>
      </c>
      <c r="N433" s="22" t="s">
        <v>1488</v>
      </c>
      <c r="O433" s="78">
        <v>1</v>
      </c>
      <c r="P433" s="22"/>
      <c r="Q433" s="41">
        <f t="shared" si="136"/>
        <v>100</v>
      </c>
      <c r="R433" s="42">
        <f t="shared" si="137"/>
        <v>8.4285714285714288</v>
      </c>
      <c r="S433" s="42">
        <f t="shared" si="138"/>
        <v>8.4285714285714288</v>
      </c>
      <c r="T433" s="42">
        <f t="shared" si="139"/>
        <v>8.4285714285714288</v>
      </c>
      <c r="U433" s="23" t="str">
        <f t="shared" si="142"/>
        <v>SI</v>
      </c>
      <c r="V433" s="85" t="str">
        <f t="shared" si="140"/>
        <v>CUMPLIDO</v>
      </c>
      <c r="W433" s="85" t="str">
        <f t="shared" si="129"/>
        <v>CUMPLIDO</v>
      </c>
      <c r="X433" s="86" t="s">
        <v>505</v>
      </c>
      <c r="Y433" s="87" t="s">
        <v>297</v>
      </c>
      <c r="Z433" s="86">
        <f t="shared" si="130"/>
        <v>1</v>
      </c>
      <c r="AA433" s="86" t="str">
        <f t="shared" si="135"/>
        <v>H54R14 - 1</v>
      </c>
      <c r="AB433" s="135">
        <f t="shared" si="132"/>
        <v>5</v>
      </c>
      <c r="AC433" s="135">
        <f t="shared" si="133"/>
        <v>5</v>
      </c>
      <c r="AD433" s="135" t="str">
        <f t="shared" si="134"/>
        <v>H54R14.</v>
      </c>
      <c r="AE433" s="135" t="str">
        <f t="shared" si="131"/>
        <v>H54R14</v>
      </c>
      <c r="AF433" s="15"/>
      <c r="AG433" s="15"/>
      <c r="AH433" s="15"/>
      <c r="AI433" s="15"/>
      <c r="AJ433" s="15"/>
      <c r="AK433" s="15"/>
      <c r="AL433" s="15"/>
      <c r="AM433" s="15"/>
      <c r="AN433" s="15"/>
      <c r="AO433" s="15"/>
    </row>
    <row r="434" spans="1:41" s="2" customFormat="1" ht="249.95" customHeight="1" x14ac:dyDescent="0.2">
      <c r="A434" s="49">
        <v>379</v>
      </c>
      <c r="B434" s="22">
        <v>433</v>
      </c>
      <c r="C434" s="18" t="s">
        <v>2546</v>
      </c>
      <c r="D434" s="21" t="s">
        <v>35</v>
      </c>
      <c r="E434" s="68" t="s">
        <v>2600</v>
      </c>
      <c r="F434" s="69" t="s">
        <v>90</v>
      </c>
      <c r="G434" s="69" t="s">
        <v>1605</v>
      </c>
      <c r="H434" s="69" t="s">
        <v>1606</v>
      </c>
      <c r="I434" s="23" t="s">
        <v>1607</v>
      </c>
      <c r="J434" s="23">
        <v>2</v>
      </c>
      <c r="K434" s="39">
        <v>43040</v>
      </c>
      <c r="L434" s="39">
        <v>43099</v>
      </c>
      <c r="M434" s="46">
        <f t="shared" si="141"/>
        <v>8.4285714285714288</v>
      </c>
      <c r="N434" s="22" t="s">
        <v>1488</v>
      </c>
      <c r="O434" s="78">
        <v>2</v>
      </c>
      <c r="P434" s="22"/>
      <c r="Q434" s="41">
        <f t="shared" si="136"/>
        <v>100</v>
      </c>
      <c r="R434" s="42">
        <f t="shared" si="137"/>
        <v>8.4285714285714288</v>
      </c>
      <c r="S434" s="42">
        <f t="shared" si="138"/>
        <v>8.4285714285714288</v>
      </c>
      <c r="T434" s="42">
        <f t="shared" si="139"/>
        <v>8.4285714285714288</v>
      </c>
      <c r="U434" s="23" t="str">
        <f t="shared" si="142"/>
        <v>SI</v>
      </c>
      <c r="V434" s="85" t="str">
        <f t="shared" si="140"/>
        <v>CUMPLIDO</v>
      </c>
      <c r="W434" s="85" t="str">
        <f t="shared" si="129"/>
        <v>CUMPLIDO</v>
      </c>
      <c r="X434" s="86" t="s">
        <v>505</v>
      </c>
      <c r="Y434" s="87" t="s">
        <v>298</v>
      </c>
      <c r="Z434" s="86">
        <f t="shared" si="130"/>
        <v>1</v>
      </c>
      <c r="AA434" s="86" t="str">
        <f t="shared" si="135"/>
        <v>H56R14 - 1</v>
      </c>
      <c r="AB434" s="135">
        <f t="shared" si="132"/>
        <v>5</v>
      </c>
      <c r="AC434" s="135">
        <f t="shared" si="133"/>
        <v>5</v>
      </c>
      <c r="AD434" s="135" t="str">
        <f t="shared" si="134"/>
        <v>H56R14.</v>
      </c>
      <c r="AE434" s="135" t="str">
        <f t="shared" si="131"/>
        <v>H56R14</v>
      </c>
      <c r="AF434" s="15"/>
      <c r="AG434" s="15"/>
      <c r="AH434" s="15"/>
      <c r="AI434" s="15"/>
      <c r="AJ434" s="15"/>
      <c r="AK434" s="15"/>
      <c r="AL434" s="15"/>
      <c r="AM434" s="15"/>
      <c r="AN434" s="15"/>
      <c r="AO434" s="15"/>
    </row>
    <row r="435" spans="1:41" s="2" customFormat="1" ht="249.95" customHeight="1" x14ac:dyDescent="0.2">
      <c r="A435" s="49">
        <v>380</v>
      </c>
      <c r="B435" s="22">
        <v>434</v>
      </c>
      <c r="C435" s="18" t="s">
        <v>2546</v>
      </c>
      <c r="D435" s="21" t="s">
        <v>35</v>
      </c>
      <c r="E435" s="68" t="s">
        <v>2253</v>
      </c>
      <c r="F435" s="69" t="s">
        <v>91</v>
      </c>
      <c r="G435" s="69" t="s">
        <v>1608</v>
      </c>
      <c r="H435" s="69" t="s">
        <v>1609</v>
      </c>
      <c r="I435" s="23" t="s">
        <v>1610</v>
      </c>
      <c r="J435" s="23">
        <v>1</v>
      </c>
      <c r="K435" s="39">
        <v>43040</v>
      </c>
      <c r="L435" s="39">
        <v>43099</v>
      </c>
      <c r="M435" s="46">
        <f t="shared" si="141"/>
        <v>8.4285714285714288</v>
      </c>
      <c r="N435" s="22" t="s">
        <v>1488</v>
      </c>
      <c r="O435" s="78">
        <v>0</v>
      </c>
      <c r="P435" s="22"/>
      <c r="Q435" s="41">
        <f t="shared" si="136"/>
        <v>0</v>
      </c>
      <c r="R435" s="42">
        <f t="shared" si="137"/>
        <v>0</v>
      </c>
      <c r="S435" s="42">
        <f t="shared" si="138"/>
        <v>0</v>
      </c>
      <c r="T435" s="42">
        <f t="shared" si="139"/>
        <v>8.4285714285714288</v>
      </c>
      <c r="U435" s="23" t="str">
        <f t="shared" si="142"/>
        <v>NO</v>
      </c>
      <c r="V435" s="85" t="str">
        <f t="shared" si="140"/>
        <v>VENCIDO</v>
      </c>
      <c r="W435" s="85" t="str">
        <f t="shared" si="129"/>
        <v>VENCIDO</v>
      </c>
      <c r="X435" s="86" t="s">
        <v>505</v>
      </c>
      <c r="Y435" s="87" t="s">
        <v>299</v>
      </c>
      <c r="Z435" s="86">
        <f t="shared" si="130"/>
        <v>1</v>
      </c>
      <c r="AA435" s="86" t="str">
        <f t="shared" si="135"/>
        <v>H57R14 - 1</v>
      </c>
      <c r="AB435" s="135">
        <f t="shared" si="132"/>
        <v>1</v>
      </c>
      <c r="AC435" s="135">
        <f t="shared" si="133"/>
        <v>1</v>
      </c>
      <c r="AD435" s="135" t="str">
        <f t="shared" si="134"/>
        <v>H57R14.</v>
      </c>
      <c r="AE435" s="135" t="str">
        <f t="shared" si="131"/>
        <v>H57R14</v>
      </c>
      <c r="AF435" s="15"/>
      <c r="AG435" s="15"/>
      <c r="AH435" s="15"/>
      <c r="AI435" s="15"/>
      <c r="AJ435" s="15"/>
      <c r="AK435" s="15"/>
      <c r="AL435" s="15"/>
      <c r="AM435" s="15"/>
      <c r="AN435" s="15"/>
      <c r="AO435" s="15"/>
    </row>
    <row r="436" spans="1:41" s="2" customFormat="1" ht="249.95" customHeight="1" x14ac:dyDescent="0.2">
      <c r="A436" s="49">
        <v>381</v>
      </c>
      <c r="B436" s="22">
        <v>435</v>
      </c>
      <c r="C436" s="18" t="s">
        <v>2546</v>
      </c>
      <c r="D436" s="21" t="s">
        <v>33</v>
      </c>
      <c r="E436" s="68" t="s">
        <v>2601</v>
      </c>
      <c r="F436" s="69" t="s">
        <v>92</v>
      </c>
      <c r="G436" s="69" t="s">
        <v>1611</v>
      </c>
      <c r="H436" s="69" t="s">
        <v>1612</v>
      </c>
      <c r="I436" s="23" t="s">
        <v>1613</v>
      </c>
      <c r="J436" s="23">
        <v>2</v>
      </c>
      <c r="K436" s="39">
        <v>43040</v>
      </c>
      <c r="L436" s="39">
        <v>43099</v>
      </c>
      <c r="M436" s="46">
        <f t="shared" si="141"/>
        <v>8.4285714285714288</v>
      </c>
      <c r="N436" s="22" t="s">
        <v>1488</v>
      </c>
      <c r="O436" s="78">
        <v>2</v>
      </c>
      <c r="P436" s="22"/>
      <c r="Q436" s="41">
        <f t="shared" si="136"/>
        <v>100</v>
      </c>
      <c r="R436" s="42">
        <f t="shared" si="137"/>
        <v>8.4285714285714288</v>
      </c>
      <c r="S436" s="42">
        <f t="shared" si="138"/>
        <v>8.4285714285714288</v>
      </c>
      <c r="T436" s="42">
        <f t="shared" si="139"/>
        <v>8.4285714285714288</v>
      </c>
      <c r="U436" s="23" t="str">
        <f t="shared" si="142"/>
        <v>SI</v>
      </c>
      <c r="V436" s="85" t="str">
        <f t="shared" si="140"/>
        <v>CUMPLIDO</v>
      </c>
      <c r="W436" s="85" t="str">
        <f t="shared" si="129"/>
        <v>CUMPLIDO</v>
      </c>
      <c r="X436" s="86" t="s">
        <v>505</v>
      </c>
      <c r="Y436" s="87" t="s">
        <v>300</v>
      </c>
      <c r="Z436" s="86">
        <f t="shared" si="130"/>
        <v>1</v>
      </c>
      <c r="AA436" s="86" t="str">
        <f t="shared" si="135"/>
        <v>H58R14 - 1</v>
      </c>
      <c r="AB436" s="135">
        <f t="shared" si="132"/>
        <v>5</v>
      </c>
      <c r="AC436" s="135">
        <f t="shared" si="133"/>
        <v>5</v>
      </c>
      <c r="AD436" s="135" t="str">
        <f t="shared" si="134"/>
        <v>H58R14.</v>
      </c>
      <c r="AE436" s="135" t="str">
        <f t="shared" si="131"/>
        <v>H58R14</v>
      </c>
      <c r="AF436" s="15"/>
      <c r="AG436" s="15"/>
      <c r="AH436" s="15"/>
      <c r="AI436" s="15"/>
      <c r="AJ436" s="15"/>
      <c r="AK436" s="15"/>
      <c r="AL436" s="15"/>
      <c r="AM436" s="15"/>
      <c r="AN436" s="15"/>
      <c r="AO436" s="15"/>
    </row>
    <row r="437" spans="1:41" s="2" customFormat="1" ht="249.95" customHeight="1" x14ac:dyDescent="0.2">
      <c r="A437" s="49">
        <v>382</v>
      </c>
      <c r="B437" s="22">
        <v>436</v>
      </c>
      <c r="C437" s="18" t="s">
        <v>2546</v>
      </c>
      <c r="D437" s="21" t="s">
        <v>33</v>
      </c>
      <c r="E437" s="68" t="s">
        <v>2602</v>
      </c>
      <c r="F437" s="69" t="s">
        <v>93</v>
      </c>
      <c r="G437" s="69" t="s">
        <v>1580</v>
      </c>
      <c r="H437" s="69" t="s">
        <v>1581</v>
      </c>
      <c r="I437" s="23" t="s">
        <v>8</v>
      </c>
      <c r="J437" s="23">
        <v>3</v>
      </c>
      <c r="K437" s="39">
        <v>43040</v>
      </c>
      <c r="L437" s="39">
        <v>43342</v>
      </c>
      <c r="M437" s="46">
        <f t="shared" si="141"/>
        <v>43.142857142857146</v>
      </c>
      <c r="N437" s="22" t="s">
        <v>1488</v>
      </c>
      <c r="O437" s="78">
        <v>0</v>
      </c>
      <c r="P437" s="22"/>
      <c r="Q437" s="41">
        <f t="shared" si="136"/>
        <v>0</v>
      </c>
      <c r="R437" s="42">
        <f t="shared" si="137"/>
        <v>0</v>
      </c>
      <c r="S437" s="42">
        <f t="shared" si="138"/>
        <v>0</v>
      </c>
      <c r="T437" s="42">
        <f t="shared" si="139"/>
        <v>43.142857142857146</v>
      </c>
      <c r="U437" s="23" t="str">
        <f t="shared" si="142"/>
        <v>NO</v>
      </c>
      <c r="V437" s="85" t="str">
        <f t="shared" si="140"/>
        <v>VENCIDO</v>
      </c>
      <c r="W437" s="85" t="str">
        <f t="shared" si="129"/>
        <v>VENCIDO</v>
      </c>
      <c r="X437" s="86" t="s">
        <v>505</v>
      </c>
      <c r="Y437" s="87" t="s">
        <v>301</v>
      </c>
      <c r="Z437" s="86">
        <f t="shared" si="130"/>
        <v>1</v>
      </c>
      <c r="AA437" s="86" t="str">
        <f t="shared" si="135"/>
        <v>H59R14 - 1</v>
      </c>
      <c r="AB437" s="135">
        <f t="shared" si="132"/>
        <v>1</v>
      </c>
      <c r="AC437" s="135">
        <f t="shared" si="133"/>
        <v>1</v>
      </c>
      <c r="AD437" s="135" t="str">
        <f t="shared" si="134"/>
        <v>H59R14.</v>
      </c>
      <c r="AE437" s="135" t="str">
        <f t="shared" si="131"/>
        <v>H59R14</v>
      </c>
      <c r="AF437" s="15"/>
      <c r="AG437" s="15"/>
      <c r="AH437" s="15"/>
      <c r="AI437" s="15"/>
      <c r="AJ437" s="15"/>
      <c r="AK437" s="15"/>
      <c r="AL437" s="15"/>
      <c r="AM437" s="15"/>
      <c r="AN437" s="15"/>
      <c r="AO437" s="15"/>
    </row>
    <row r="438" spans="1:41" s="2" customFormat="1" ht="249.95" customHeight="1" x14ac:dyDescent="0.2">
      <c r="A438" s="49">
        <v>383</v>
      </c>
      <c r="B438" s="22">
        <v>437</v>
      </c>
      <c r="C438" s="18" t="s">
        <v>2547</v>
      </c>
      <c r="D438" s="21" t="s">
        <v>33</v>
      </c>
      <c r="E438" s="68" t="s">
        <v>2603</v>
      </c>
      <c r="F438" s="69" t="s">
        <v>94</v>
      </c>
      <c r="G438" s="69" t="s">
        <v>1614</v>
      </c>
      <c r="H438" s="69" t="s">
        <v>1615</v>
      </c>
      <c r="I438" s="23" t="s">
        <v>1572</v>
      </c>
      <c r="J438" s="23">
        <v>1</v>
      </c>
      <c r="K438" s="39">
        <v>43040</v>
      </c>
      <c r="L438" s="39">
        <v>43099</v>
      </c>
      <c r="M438" s="46">
        <f t="shared" si="141"/>
        <v>8.4285714285714288</v>
      </c>
      <c r="N438" s="22" t="s">
        <v>1488</v>
      </c>
      <c r="O438" s="78">
        <v>1</v>
      </c>
      <c r="P438" s="22"/>
      <c r="Q438" s="41">
        <f t="shared" si="136"/>
        <v>100</v>
      </c>
      <c r="R438" s="42">
        <f t="shared" si="137"/>
        <v>8.4285714285714288</v>
      </c>
      <c r="S438" s="42">
        <f t="shared" si="138"/>
        <v>8.4285714285714288</v>
      </c>
      <c r="T438" s="42">
        <f t="shared" si="139"/>
        <v>8.4285714285714288</v>
      </c>
      <c r="U438" s="23" t="str">
        <f t="shared" si="142"/>
        <v>SI</v>
      </c>
      <c r="V438" s="85" t="str">
        <f t="shared" si="140"/>
        <v>CUMPLIDO</v>
      </c>
      <c r="W438" s="85" t="str">
        <f t="shared" si="129"/>
        <v>CUMPLIDO</v>
      </c>
      <c r="X438" s="86" t="s">
        <v>505</v>
      </c>
      <c r="Y438" s="87" t="s">
        <v>302</v>
      </c>
      <c r="Z438" s="86">
        <f t="shared" si="130"/>
        <v>1</v>
      </c>
      <c r="AA438" s="86" t="str">
        <f t="shared" si="135"/>
        <v>H61R14 - 1</v>
      </c>
      <c r="AB438" s="135">
        <f t="shared" si="132"/>
        <v>5</v>
      </c>
      <c r="AC438" s="135">
        <f t="shared" si="133"/>
        <v>5</v>
      </c>
      <c r="AD438" s="135" t="str">
        <f t="shared" si="134"/>
        <v>H61R14.</v>
      </c>
      <c r="AE438" s="135" t="str">
        <f t="shared" si="131"/>
        <v>H61R14</v>
      </c>
      <c r="AF438" s="15"/>
      <c r="AG438" s="15"/>
      <c r="AH438" s="15"/>
      <c r="AI438" s="15"/>
      <c r="AJ438" s="15"/>
      <c r="AK438" s="15"/>
      <c r="AL438" s="15"/>
      <c r="AM438" s="15"/>
      <c r="AN438" s="15"/>
      <c r="AO438" s="15"/>
    </row>
    <row r="439" spans="1:41" s="2" customFormat="1" ht="249.95" customHeight="1" x14ac:dyDescent="0.2">
      <c r="A439" s="49">
        <v>384</v>
      </c>
      <c r="B439" s="22">
        <v>438</v>
      </c>
      <c r="C439" s="18" t="s">
        <v>2604</v>
      </c>
      <c r="D439" s="21" t="s">
        <v>42</v>
      </c>
      <c r="E439" s="68" t="s">
        <v>2605</v>
      </c>
      <c r="F439" s="69" t="s">
        <v>95</v>
      </c>
      <c r="G439" s="69" t="s">
        <v>1580</v>
      </c>
      <c r="H439" s="69" t="s">
        <v>1581</v>
      </c>
      <c r="I439" s="23" t="s">
        <v>8</v>
      </c>
      <c r="J439" s="23">
        <v>3</v>
      </c>
      <c r="K439" s="39">
        <v>43040</v>
      </c>
      <c r="L439" s="39">
        <v>43342</v>
      </c>
      <c r="M439" s="46">
        <f t="shared" si="141"/>
        <v>43.142857142857146</v>
      </c>
      <c r="N439" s="22" t="s">
        <v>1488</v>
      </c>
      <c r="O439" s="78">
        <v>0</v>
      </c>
      <c r="P439" s="22"/>
      <c r="Q439" s="41">
        <f t="shared" si="136"/>
        <v>0</v>
      </c>
      <c r="R439" s="42">
        <f t="shared" si="137"/>
        <v>0</v>
      </c>
      <c r="S439" s="42">
        <f t="shared" si="138"/>
        <v>0</v>
      </c>
      <c r="T439" s="42">
        <f t="shared" si="139"/>
        <v>43.142857142857146</v>
      </c>
      <c r="U439" s="23" t="str">
        <f t="shared" si="142"/>
        <v>NO</v>
      </c>
      <c r="V439" s="85" t="str">
        <f t="shared" si="140"/>
        <v>VENCIDO</v>
      </c>
      <c r="W439" s="85" t="str">
        <f t="shared" si="129"/>
        <v>VENCIDO</v>
      </c>
      <c r="X439" s="86" t="s">
        <v>505</v>
      </c>
      <c r="Y439" s="87" t="s">
        <v>303</v>
      </c>
      <c r="Z439" s="86">
        <f t="shared" si="130"/>
        <v>1</v>
      </c>
      <c r="AA439" s="86" t="str">
        <f t="shared" si="135"/>
        <v>H64R14 - 1</v>
      </c>
      <c r="AB439" s="135">
        <f t="shared" si="132"/>
        <v>1</v>
      </c>
      <c r="AC439" s="135">
        <f t="shared" si="133"/>
        <v>1</v>
      </c>
      <c r="AD439" s="135" t="str">
        <f t="shared" si="134"/>
        <v>H64R14.</v>
      </c>
      <c r="AE439" s="135" t="str">
        <f t="shared" si="131"/>
        <v>H64R14</v>
      </c>
      <c r="AF439" s="15"/>
      <c r="AG439" s="15"/>
      <c r="AH439" s="15"/>
      <c r="AI439" s="15"/>
      <c r="AJ439" s="15"/>
      <c r="AK439" s="15"/>
      <c r="AL439" s="15"/>
      <c r="AM439" s="15"/>
      <c r="AN439" s="15"/>
      <c r="AO439" s="15"/>
    </row>
    <row r="440" spans="1:41" s="2" customFormat="1" ht="249.95" customHeight="1" x14ac:dyDescent="0.2">
      <c r="A440" s="49">
        <v>385</v>
      </c>
      <c r="B440" s="22">
        <v>439</v>
      </c>
      <c r="C440" s="18" t="s">
        <v>2545</v>
      </c>
      <c r="D440" s="21" t="s">
        <v>33</v>
      </c>
      <c r="E440" s="68" t="s">
        <v>2099</v>
      </c>
      <c r="F440" s="69" t="s">
        <v>96</v>
      </c>
      <c r="G440" s="69" t="s">
        <v>1616</v>
      </c>
      <c r="H440" s="69" t="s">
        <v>1617</v>
      </c>
      <c r="I440" s="23" t="s">
        <v>1347</v>
      </c>
      <c r="J440" s="23">
        <v>1</v>
      </c>
      <c r="K440" s="39">
        <v>43040</v>
      </c>
      <c r="L440" s="39">
        <v>43189</v>
      </c>
      <c r="M440" s="46">
        <f t="shared" si="141"/>
        <v>21.285714285714285</v>
      </c>
      <c r="N440" s="22" t="s">
        <v>1488</v>
      </c>
      <c r="O440" s="78">
        <v>0.5</v>
      </c>
      <c r="P440" s="22"/>
      <c r="Q440" s="41">
        <f t="shared" si="136"/>
        <v>50</v>
      </c>
      <c r="R440" s="42">
        <f t="shared" si="137"/>
        <v>10.642857142857142</v>
      </c>
      <c r="S440" s="42">
        <f t="shared" si="138"/>
        <v>10.642857142857142</v>
      </c>
      <c r="T440" s="42">
        <f t="shared" si="139"/>
        <v>21.285714285714285</v>
      </c>
      <c r="U440" s="23" t="str">
        <f t="shared" si="142"/>
        <v>NO</v>
      </c>
      <c r="V440" s="85" t="str">
        <f t="shared" si="140"/>
        <v>VENCIDO</v>
      </c>
      <c r="W440" s="85" t="str">
        <f t="shared" si="129"/>
        <v>VENCIDO</v>
      </c>
      <c r="X440" s="86" t="s">
        <v>505</v>
      </c>
      <c r="Y440" s="87" t="s">
        <v>304</v>
      </c>
      <c r="Z440" s="86">
        <f t="shared" si="130"/>
        <v>1</v>
      </c>
      <c r="AA440" s="86" t="str">
        <f t="shared" si="135"/>
        <v>H65R14 - 1</v>
      </c>
      <c r="AB440" s="135">
        <f t="shared" si="132"/>
        <v>1</v>
      </c>
      <c r="AC440" s="135">
        <f t="shared" si="133"/>
        <v>1</v>
      </c>
      <c r="AD440" s="135" t="str">
        <f t="shared" si="134"/>
        <v>H65R14</v>
      </c>
      <c r="AE440" s="135" t="str">
        <f t="shared" si="131"/>
        <v>H65R14</v>
      </c>
      <c r="AF440" s="15"/>
      <c r="AG440" s="15"/>
      <c r="AH440" s="15"/>
      <c r="AI440" s="15"/>
      <c r="AJ440" s="15"/>
      <c r="AK440" s="15"/>
      <c r="AL440" s="15"/>
      <c r="AM440" s="15"/>
      <c r="AN440" s="15"/>
      <c r="AO440" s="15"/>
    </row>
    <row r="441" spans="1:41" s="2" customFormat="1" ht="249.95" customHeight="1" x14ac:dyDescent="0.2">
      <c r="A441" s="49">
        <v>386</v>
      </c>
      <c r="B441" s="22">
        <v>440</v>
      </c>
      <c r="C441" s="18" t="s">
        <v>2545</v>
      </c>
      <c r="D441" s="21" t="s">
        <v>33</v>
      </c>
      <c r="E441" s="68" t="s">
        <v>97</v>
      </c>
      <c r="F441" s="69" t="s">
        <v>98</v>
      </c>
      <c r="G441" s="69" t="s">
        <v>1618</v>
      </c>
      <c r="H441" s="69" t="s">
        <v>2042</v>
      </c>
      <c r="I441" s="23" t="s">
        <v>1619</v>
      </c>
      <c r="J441" s="23">
        <v>1</v>
      </c>
      <c r="K441" s="39">
        <v>43040</v>
      </c>
      <c r="L441" s="39">
        <v>43099</v>
      </c>
      <c r="M441" s="46">
        <f t="shared" si="141"/>
        <v>8.4285714285714288</v>
      </c>
      <c r="N441" s="22" t="s">
        <v>1488</v>
      </c>
      <c r="O441" s="78">
        <v>1</v>
      </c>
      <c r="P441" s="22"/>
      <c r="Q441" s="41">
        <f t="shared" si="136"/>
        <v>100</v>
      </c>
      <c r="R441" s="42">
        <f t="shared" si="137"/>
        <v>8.4285714285714288</v>
      </c>
      <c r="S441" s="42">
        <f t="shared" si="138"/>
        <v>8.4285714285714288</v>
      </c>
      <c r="T441" s="42">
        <f t="shared" si="139"/>
        <v>8.4285714285714288</v>
      </c>
      <c r="U441" s="23" t="str">
        <f t="shared" si="142"/>
        <v>SI</v>
      </c>
      <c r="V441" s="85" t="str">
        <f t="shared" si="140"/>
        <v>CUMPLIDO</v>
      </c>
      <c r="W441" s="85" t="str">
        <f t="shared" si="129"/>
        <v>CUMPLIDO</v>
      </c>
      <c r="X441" s="86" t="s">
        <v>505</v>
      </c>
      <c r="Y441" s="87" t="s">
        <v>305</v>
      </c>
      <c r="Z441" s="86">
        <f t="shared" si="130"/>
        <v>1</v>
      </c>
      <c r="AA441" s="86" t="str">
        <f t="shared" si="135"/>
        <v>H66R14 - 1</v>
      </c>
      <c r="AB441" s="135">
        <f t="shared" si="132"/>
        <v>5</v>
      </c>
      <c r="AC441" s="135">
        <f t="shared" si="133"/>
        <v>5</v>
      </c>
      <c r="AD441" s="135" t="str">
        <f t="shared" si="134"/>
        <v>H66R14</v>
      </c>
      <c r="AE441" s="135" t="str">
        <f t="shared" si="131"/>
        <v>H66R14</v>
      </c>
      <c r="AF441" s="15"/>
      <c r="AG441" s="15"/>
      <c r="AH441" s="15"/>
      <c r="AI441" s="15"/>
      <c r="AJ441" s="15"/>
      <c r="AK441" s="15"/>
      <c r="AL441" s="15"/>
      <c r="AM441" s="15"/>
      <c r="AN441" s="15"/>
      <c r="AO441" s="15"/>
    </row>
    <row r="442" spans="1:41" s="2" customFormat="1" ht="249.95" customHeight="1" x14ac:dyDescent="0.2">
      <c r="A442" s="49">
        <v>387</v>
      </c>
      <c r="B442" s="22">
        <v>441</v>
      </c>
      <c r="C442" s="18" t="s">
        <v>2546</v>
      </c>
      <c r="D442" s="21" t="s">
        <v>40</v>
      </c>
      <c r="E442" s="68" t="s">
        <v>568</v>
      </c>
      <c r="F442" s="69" t="s">
        <v>99</v>
      </c>
      <c r="G442" s="69" t="s">
        <v>2038</v>
      </c>
      <c r="H442" s="69" t="s">
        <v>1589</v>
      </c>
      <c r="I442" s="23" t="s">
        <v>1590</v>
      </c>
      <c r="J442" s="23">
        <v>2</v>
      </c>
      <c r="K442" s="39">
        <v>43040</v>
      </c>
      <c r="L442" s="39">
        <v>43189</v>
      </c>
      <c r="M442" s="46">
        <f t="shared" si="141"/>
        <v>21.285714285714285</v>
      </c>
      <c r="N442" s="22" t="s">
        <v>1488</v>
      </c>
      <c r="O442" s="78">
        <v>0</v>
      </c>
      <c r="P442" s="22"/>
      <c r="Q442" s="41">
        <f t="shared" si="136"/>
        <v>0</v>
      </c>
      <c r="R442" s="42">
        <f t="shared" si="137"/>
        <v>0</v>
      </c>
      <c r="S442" s="42">
        <f t="shared" si="138"/>
        <v>0</v>
      </c>
      <c r="T442" s="42">
        <f t="shared" si="139"/>
        <v>21.285714285714285</v>
      </c>
      <c r="U442" s="23" t="str">
        <f t="shared" si="142"/>
        <v>NO</v>
      </c>
      <c r="V442" s="85" t="str">
        <f t="shared" si="140"/>
        <v>VENCIDO</v>
      </c>
      <c r="W442" s="85" t="str">
        <f t="shared" si="129"/>
        <v>VENCIDO</v>
      </c>
      <c r="X442" s="86" t="s">
        <v>505</v>
      </c>
      <c r="Y442" s="87" t="s">
        <v>306</v>
      </c>
      <c r="Z442" s="86">
        <f t="shared" si="130"/>
        <v>1</v>
      </c>
      <c r="AA442" s="86" t="str">
        <f t="shared" si="135"/>
        <v>H67R14 - 1</v>
      </c>
      <c r="AB442" s="135">
        <f t="shared" si="132"/>
        <v>1</v>
      </c>
      <c r="AC442" s="135">
        <f t="shared" si="133"/>
        <v>1</v>
      </c>
      <c r="AD442" s="135" t="str">
        <f t="shared" si="134"/>
        <v>H67R14</v>
      </c>
      <c r="AE442" s="135" t="str">
        <f t="shared" si="131"/>
        <v>H67R14</v>
      </c>
      <c r="AF442" s="15"/>
      <c r="AG442" s="15"/>
      <c r="AH442" s="15"/>
      <c r="AI442" s="15"/>
      <c r="AJ442" s="15"/>
      <c r="AK442" s="15"/>
      <c r="AL442" s="15"/>
      <c r="AM442" s="15"/>
      <c r="AN442" s="15"/>
      <c r="AO442" s="15"/>
    </row>
    <row r="443" spans="1:41" s="2" customFormat="1" ht="183" customHeight="1" x14ac:dyDescent="0.2">
      <c r="A443" s="49">
        <v>388</v>
      </c>
      <c r="B443" s="22">
        <v>442</v>
      </c>
      <c r="C443" s="18" t="s">
        <v>2545</v>
      </c>
      <c r="D443" s="21" t="s">
        <v>20</v>
      </c>
      <c r="E443" s="68" t="s">
        <v>1622</v>
      </c>
      <c r="F443" s="69" t="s">
        <v>100</v>
      </c>
      <c r="G443" s="69" t="s">
        <v>2043</v>
      </c>
      <c r="H443" s="69" t="s">
        <v>1620</v>
      </c>
      <c r="I443" s="23" t="s">
        <v>1621</v>
      </c>
      <c r="J443" s="23">
        <v>2</v>
      </c>
      <c r="K443" s="39">
        <v>43040</v>
      </c>
      <c r="L443" s="39">
        <v>43099</v>
      </c>
      <c r="M443" s="46">
        <f t="shared" si="141"/>
        <v>8.4285714285714288</v>
      </c>
      <c r="N443" s="22" t="s">
        <v>1488</v>
      </c>
      <c r="O443" s="78">
        <v>2</v>
      </c>
      <c r="P443" s="22"/>
      <c r="Q443" s="41">
        <f t="shared" si="136"/>
        <v>100</v>
      </c>
      <c r="R443" s="42">
        <f t="shared" si="137"/>
        <v>8.4285714285714288</v>
      </c>
      <c r="S443" s="42">
        <f t="shared" si="138"/>
        <v>8.4285714285714288</v>
      </c>
      <c r="T443" s="42">
        <f t="shared" si="139"/>
        <v>8.4285714285714288</v>
      </c>
      <c r="U443" s="23" t="str">
        <f t="shared" si="142"/>
        <v>SI</v>
      </c>
      <c r="V443" s="85" t="str">
        <f t="shared" si="140"/>
        <v>CUMPLIDO</v>
      </c>
      <c r="W443" s="85" t="str">
        <f t="shared" si="129"/>
        <v>CUMPLIDO</v>
      </c>
      <c r="X443" s="86" t="s">
        <v>505</v>
      </c>
      <c r="Y443" s="87" t="s">
        <v>307</v>
      </c>
      <c r="Z443" s="86">
        <f t="shared" si="130"/>
        <v>1</v>
      </c>
      <c r="AA443" s="86" t="str">
        <f t="shared" si="135"/>
        <v>H68R14 - 1</v>
      </c>
      <c r="AB443" s="135">
        <f t="shared" si="132"/>
        <v>5</v>
      </c>
      <c r="AC443" s="135">
        <f t="shared" si="133"/>
        <v>5</v>
      </c>
      <c r="AD443" s="135" t="str">
        <f t="shared" si="134"/>
        <v>H68R14.</v>
      </c>
      <c r="AE443" s="135" t="str">
        <f t="shared" si="131"/>
        <v>H68R14</v>
      </c>
      <c r="AF443" s="15"/>
      <c r="AG443" s="15"/>
      <c r="AH443" s="15"/>
      <c r="AI443" s="15"/>
      <c r="AJ443" s="15"/>
      <c r="AK443" s="15"/>
      <c r="AL443" s="15"/>
      <c r="AM443" s="15"/>
      <c r="AN443" s="15"/>
      <c r="AO443" s="15"/>
    </row>
    <row r="444" spans="1:41" s="2" customFormat="1" ht="249.95" customHeight="1" x14ac:dyDescent="0.2">
      <c r="A444" s="49">
        <v>389</v>
      </c>
      <c r="B444" s="22">
        <v>443</v>
      </c>
      <c r="C444" s="18" t="s">
        <v>2546</v>
      </c>
      <c r="D444" s="21" t="s">
        <v>33</v>
      </c>
      <c r="E444" s="68" t="s">
        <v>1467</v>
      </c>
      <c r="F444" s="69" t="s">
        <v>101</v>
      </c>
      <c r="G444" s="69" t="s">
        <v>1468</v>
      </c>
      <c r="H444" s="69" t="s">
        <v>1469</v>
      </c>
      <c r="I444" s="23" t="s">
        <v>1470</v>
      </c>
      <c r="J444" s="23">
        <v>1</v>
      </c>
      <c r="K444" s="39">
        <v>43040</v>
      </c>
      <c r="L444" s="39">
        <v>43099</v>
      </c>
      <c r="M444" s="46">
        <f t="shared" si="141"/>
        <v>8.4285714285714288</v>
      </c>
      <c r="N444" s="22" t="s">
        <v>1412</v>
      </c>
      <c r="O444" s="78">
        <v>1</v>
      </c>
      <c r="P444" s="22"/>
      <c r="Q444" s="41">
        <f t="shared" si="136"/>
        <v>100</v>
      </c>
      <c r="R444" s="42">
        <f t="shared" si="137"/>
        <v>8.4285714285714288</v>
      </c>
      <c r="S444" s="42">
        <f t="shared" si="138"/>
        <v>8.4285714285714288</v>
      </c>
      <c r="T444" s="42">
        <f t="shared" si="139"/>
        <v>8.4285714285714288</v>
      </c>
      <c r="U444" s="23" t="str">
        <f t="shared" si="142"/>
        <v>SI</v>
      </c>
      <c r="V444" s="85" t="str">
        <f t="shared" si="140"/>
        <v>CUMPLIDO</v>
      </c>
      <c r="W444" s="85" t="str">
        <f t="shared" si="129"/>
        <v>CUMPLIDO</v>
      </c>
      <c r="X444" s="86" t="s">
        <v>505</v>
      </c>
      <c r="Y444" s="87" t="s">
        <v>308</v>
      </c>
      <c r="Z444" s="86">
        <f t="shared" si="130"/>
        <v>1</v>
      </c>
      <c r="AA444" s="86" t="str">
        <f t="shared" si="135"/>
        <v>H69R14 - 1</v>
      </c>
      <c r="AB444" s="135">
        <f t="shared" si="132"/>
        <v>5</v>
      </c>
      <c r="AC444" s="135">
        <f t="shared" si="133"/>
        <v>5</v>
      </c>
      <c r="AD444" s="135" t="str">
        <f t="shared" si="134"/>
        <v>H69R14.</v>
      </c>
      <c r="AE444" s="135" t="str">
        <f t="shared" si="131"/>
        <v>H69R14</v>
      </c>
      <c r="AF444" s="15"/>
      <c r="AG444" s="15"/>
      <c r="AH444" s="15"/>
      <c r="AI444" s="15"/>
      <c r="AJ444" s="15"/>
      <c r="AK444" s="15"/>
      <c r="AL444" s="15"/>
      <c r="AM444" s="15"/>
      <c r="AN444" s="15"/>
      <c r="AO444" s="15"/>
    </row>
    <row r="445" spans="1:41" s="2" customFormat="1" ht="249.95" customHeight="1" x14ac:dyDescent="0.2">
      <c r="A445" s="49">
        <v>390</v>
      </c>
      <c r="B445" s="22">
        <v>444</v>
      </c>
      <c r="C445" s="18" t="s">
        <v>2545</v>
      </c>
      <c r="D445" s="21" t="s">
        <v>33</v>
      </c>
      <c r="E445" s="68" t="s">
        <v>1472</v>
      </c>
      <c r="F445" s="69" t="s">
        <v>1473</v>
      </c>
      <c r="G445" s="69" t="s">
        <v>1471</v>
      </c>
      <c r="H445" s="69" t="s">
        <v>1474</v>
      </c>
      <c r="I445" s="23" t="s">
        <v>1475</v>
      </c>
      <c r="J445" s="23">
        <v>5</v>
      </c>
      <c r="K445" s="39">
        <v>43040</v>
      </c>
      <c r="L445" s="39">
        <v>43403</v>
      </c>
      <c r="M445" s="46">
        <f t="shared" si="141"/>
        <v>51.857142857142854</v>
      </c>
      <c r="N445" s="22" t="s">
        <v>1412</v>
      </c>
      <c r="O445" s="78">
        <v>0</v>
      </c>
      <c r="P445" s="22"/>
      <c r="Q445" s="41">
        <f t="shared" si="136"/>
        <v>0</v>
      </c>
      <c r="R445" s="42">
        <f t="shared" si="137"/>
        <v>0</v>
      </c>
      <c r="S445" s="42">
        <f t="shared" si="138"/>
        <v>0</v>
      </c>
      <c r="T445" s="42">
        <f t="shared" si="139"/>
        <v>0</v>
      </c>
      <c r="U445" s="23" t="str">
        <f t="shared" si="142"/>
        <v>NO</v>
      </c>
      <c r="V445" s="85" t="str">
        <f t="shared" si="140"/>
        <v>PRÓXIMO A VENCER</v>
      </c>
      <c r="W445" s="85" t="str">
        <f t="shared" si="129"/>
        <v>PRÓXIMO A VENCER</v>
      </c>
      <c r="X445" s="86" t="s">
        <v>505</v>
      </c>
      <c r="Y445" s="87" t="s">
        <v>309</v>
      </c>
      <c r="Z445" s="86">
        <f t="shared" si="130"/>
        <v>1</v>
      </c>
      <c r="AA445" s="86" t="str">
        <f t="shared" si="135"/>
        <v>H70R14 - 1</v>
      </c>
      <c r="AB445" s="135">
        <f t="shared" si="132"/>
        <v>2</v>
      </c>
      <c r="AC445" s="135">
        <f t="shared" si="133"/>
        <v>2</v>
      </c>
      <c r="AD445" s="135" t="str">
        <f t="shared" si="134"/>
        <v>H70R14.</v>
      </c>
      <c r="AE445" s="135" t="str">
        <f t="shared" si="131"/>
        <v>H70R14</v>
      </c>
      <c r="AF445" s="15"/>
      <c r="AG445" s="15"/>
      <c r="AH445" s="15"/>
      <c r="AI445" s="15"/>
      <c r="AJ445" s="15"/>
      <c r="AK445" s="15"/>
      <c r="AL445" s="15"/>
      <c r="AM445" s="15"/>
      <c r="AN445" s="15"/>
      <c r="AO445" s="15"/>
    </row>
    <row r="446" spans="1:41" s="2" customFormat="1" ht="249.95" customHeight="1" x14ac:dyDescent="0.2">
      <c r="A446" s="49">
        <v>391</v>
      </c>
      <c r="B446" s="22">
        <v>445</v>
      </c>
      <c r="C446" s="18" t="s">
        <v>2545</v>
      </c>
      <c r="D446" s="21" t="s">
        <v>39</v>
      </c>
      <c r="E446" s="68" t="s">
        <v>1810</v>
      </c>
      <c r="F446" s="69" t="s">
        <v>102</v>
      </c>
      <c r="G446" s="69" t="s">
        <v>1808</v>
      </c>
      <c r="H446" s="69" t="s">
        <v>1809</v>
      </c>
      <c r="I446" s="23" t="s">
        <v>8</v>
      </c>
      <c r="J446" s="23">
        <v>1</v>
      </c>
      <c r="K446" s="39">
        <v>43040</v>
      </c>
      <c r="L446" s="39">
        <v>43281</v>
      </c>
      <c r="M446" s="46">
        <f t="shared" si="141"/>
        <v>34.428571428571431</v>
      </c>
      <c r="N446" s="22" t="s">
        <v>1721</v>
      </c>
      <c r="O446" s="78">
        <v>0.3</v>
      </c>
      <c r="P446" s="22"/>
      <c r="Q446" s="41">
        <f t="shared" si="136"/>
        <v>30</v>
      </c>
      <c r="R446" s="42">
        <f t="shared" si="137"/>
        <v>10.328571428571429</v>
      </c>
      <c r="S446" s="42">
        <f t="shared" si="138"/>
        <v>10.328571428571429</v>
      </c>
      <c r="T446" s="42">
        <f t="shared" si="139"/>
        <v>34.428571428571431</v>
      </c>
      <c r="U446" s="23" t="str">
        <f t="shared" si="142"/>
        <v>NO</v>
      </c>
      <c r="V446" s="85" t="str">
        <f t="shared" si="140"/>
        <v>VENCIDO</v>
      </c>
      <c r="W446" s="85" t="str">
        <f t="shared" si="129"/>
        <v>VENCIDO</v>
      </c>
      <c r="X446" s="86" t="s">
        <v>505</v>
      </c>
      <c r="Y446" s="87" t="s">
        <v>310</v>
      </c>
      <c r="Z446" s="86">
        <f t="shared" si="130"/>
        <v>1</v>
      </c>
      <c r="AA446" s="86" t="str">
        <f t="shared" si="135"/>
        <v>H71R14 - 1</v>
      </c>
      <c r="AB446" s="135">
        <f t="shared" si="132"/>
        <v>1</v>
      </c>
      <c r="AC446" s="135">
        <f t="shared" si="133"/>
        <v>1</v>
      </c>
      <c r="AD446" s="135" t="str">
        <f t="shared" si="134"/>
        <v>H71R14.</v>
      </c>
      <c r="AE446" s="135" t="str">
        <f t="shared" si="131"/>
        <v>H71R14</v>
      </c>
      <c r="AF446" s="15"/>
      <c r="AG446" s="15"/>
      <c r="AH446" s="15"/>
      <c r="AI446" s="15"/>
      <c r="AJ446" s="15"/>
      <c r="AK446" s="15"/>
      <c r="AL446" s="15"/>
      <c r="AM446" s="15"/>
      <c r="AN446" s="15"/>
      <c r="AO446" s="15"/>
    </row>
    <row r="447" spans="1:41" s="2" customFormat="1" ht="249.95" customHeight="1" x14ac:dyDescent="0.2">
      <c r="A447" s="49">
        <v>392</v>
      </c>
      <c r="B447" s="22">
        <v>446</v>
      </c>
      <c r="C447" s="18" t="s">
        <v>2546</v>
      </c>
      <c r="D447" s="21" t="s">
        <v>33</v>
      </c>
      <c r="E447" s="68" t="s">
        <v>103</v>
      </c>
      <c r="F447" s="69" t="s">
        <v>104</v>
      </c>
      <c r="G447" s="69" t="s">
        <v>1811</v>
      </c>
      <c r="H447" s="69" t="s">
        <v>1812</v>
      </c>
      <c r="I447" s="23" t="s">
        <v>2256</v>
      </c>
      <c r="J447" s="23">
        <v>1</v>
      </c>
      <c r="K447" s="39">
        <v>43040</v>
      </c>
      <c r="L447" s="39">
        <v>43099</v>
      </c>
      <c r="M447" s="46">
        <f t="shared" si="141"/>
        <v>8.4285714285714288</v>
      </c>
      <c r="N447" s="22" t="s">
        <v>1721</v>
      </c>
      <c r="O447" s="78">
        <v>1</v>
      </c>
      <c r="P447" s="22"/>
      <c r="Q447" s="41">
        <f t="shared" si="136"/>
        <v>100</v>
      </c>
      <c r="R447" s="42">
        <f t="shared" si="137"/>
        <v>8.4285714285714288</v>
      </c>
      <c r="S447" s="42">
        <f t="shared" si="138"/>
        <v>8.4285714285714288</v>
      </c>
      <c r="T447" s="42">
        <f t="shared" si="139"/>
        <v>8.4285714285714288</v>
      </c>
      <c r="U447" s="23" t="str">
        <f t="shared" si="142"/>
        <v>SI</v>
      </c>
      <c r="V447" s="85" t="str">
        <f t="shared" si="140"/>
        <v>CUMPLIDO</v>
      </c>
      <c r="W447" s="85" t="str">
        <f t="shared" si="129"/>
        <v>CUMPLIDO</v>
      </c>
      <c r="X447" s="86" t="s">
        <v>505</v>
      </c>
      <c r="Y447" s="87" t="s">
        <v>311</v>
      </c>
      <c r="Z447" s="86">
        <f t="shared" si="130"/>
        <v>1</v>
      </c>
      <c r="AA447" s="86" t="str">
        <f t="shared" si="135"/>
        <v>H73R14 - 1</v>
      </c>
      <c r="AB447" s="135">
        <f t="shared" si="132"/>
        <v>5</v>
      </c>
      <c r="AC447" s="135">
        <f t="shared" si="133"/>
        <v>5</v>
      </c>
      <c r="AD447" s="135" t="str">
        <f t="shared" si="134"/>
        <v>H73R14</v>
      </c>
      <c r="AE447" s="135" t="str">
        <f t="shared" si="131"/>
        <v>H73R14</v>
      </c>
      <c r="AF447" s="15"/>
      <c r="AG447" s="15"/>
      <c r="AH447" s="15"/>
      <c r="AI447" s="15"/>
      <c r="AJ447" s="15"/>
      <c r="AK447" s="15"/>
      <c r="AL447" s="15"/>
      <c r="AM447" s="15"/>
      <c r="AN447" s="15"/>
      <c r="AO447" s="15"/>
    </row>
    <row r="448" spans="1:41" s="2" customFormat="1" ht="249.95" customHeight="1" x14ac:dyDescent="0.2">
      <c r="A448" s="49">
        <v>393</v>
      </c>
      <c r="B448" s="22">
        <v>447</v>
      </c>
      <c r="C448" s="18" t="s">
        <v>2547</v>
      </c>
      <c r="D448" s="21" t="s">
        <v>33</v>
      </c>
      <c r="E448" s="68" t="s">
        <v>105</v>
      </c>
      <c r="F448" s="69" t="s">
        <v>106</v>
      </c>
      <c r="G448" s="69" t="s">
        <v>1813</v>
      </c>
      <c r="H448" s="69" t="s">
        <v>1814</v>
      </c>
      <c r="I448" s="23" t="s">
        <v>1815</v>
      </c>
      <c r="J448" s="23">
        <v>1</v>
      </c>
      <c r="K448" s="39">
        <v>43040</v>
      </c>
      <c r="L448" s="39">
        <v>43099</v>
      </c>
      <c r="M448" s="46">
        <f t="shared" si="141"/>
        <v>8.4285714285714288</v>
      </c>
      <c r="N448" s="22" t="s">
        <v>1721</v>
      </c>
      <c r="O448" s="78">
        <v>1</v>
      </c>
      <c r="P448" s="22"/>
      <c r="Q448" s="41">
        <f t="shared" si="136"/>
        <v>100</v>
      </c>
      <c r="R448" s="42">
        <f t="shared" si="137"/>
        <v>8.4285714285714288</v>
      </c>
      <c r="S448" s="42">
        <f t="shared" si="138"/>
        <v>8.4285714285714288</v>
      </c>
      <c r="T448" s="42">
        <f t="shared" si="139"/>
        <v>8.4285714285714288</v>
      </c>
      <c r="U448" s="23" t="str">
        <f t="shared" si="142"/>
        <v>SI</v>
      </c>
      <c r="V448" s="85" t="str">
        <f t="shared" si="140"/>
        <v>CUMPLIDO</v>
      </c>
      <c r="W448" s="85" t="str">
        <f t="shared" si="129"/>
        <v>CUMPLIDO</v>
      </c>
      <c r="X448" s="86" t="s">
        <v>505</v>
      </c>
      <c r="Y448" s="87" t="s">
        <v>312</v>
      </c>
      <c r="Z448" s="86">
        <f t="shared" si="130"/>
        <v>1</v>
      </c>
      <c r="AA448" s="86" t="str">
        <f t="shared" si="135"/>
        <v>H74R14 - 1</v>
      </c>
      <c r="AB448" s="135">
        <f t="shared" si="132"/>
        <v>5</v>
      </c>
      <c r="AC448" s="135">
        <f t="shared" si="133"/>
        <v>5</v>
      </c>
      <c r="AD448" s="135" t="str">
        <f t="shared" si="134"/>
        <v>H74R14</v>
      </c>
      <c r="AE448" s="135" t="str">
        <f t="shared" si="131"/>
        <v>H74R14</v>
      </c>
      <c r="AF448" s="15"/>
      <c r="AG448" s="15"/>
      <c r="AH448" s="15"/>
      <c r="AI448" s="15"/>
      <c r="AJ448" s="15"/>
      <c r="AK448" s="15"/>
      <c r="AL448" s="15"/>
      <c r="AM448" s="15"/>
      <c r="AN448" s="15"/>
      <c r="AO448" s="15"/>
    </row>
    <row r="449" spans="1:41" s="2" customFormat="1" ht="249.95" customHeight="1" x14ac:dyDescent="0.2">
      <c r="A449" s="49">
        <v>394</v>
      </c>
      <c r="B449" s="22">
        <v>448</v>
      </c>
      <c r="C449" s="18" t="s">
        <v>2546</v>
      </c>
      <c r="D449" s="21" t="s">
        <v>33</v>
      </c>
      <c r="E449" s="68" t="s">
        <v>2606</v>
      </c>
      <c r="F449" s="69" t="s">
        <v>107</v>
      </c>
      <c r="G449" s="69" t="s">
        <v>1816</v>
      </c>
      <c r="H449" s="69" t="s">
        <v>1817</v>
      </c>
      <c r="I449" s="23" t="s">
        <v>1818</v>
      </c>
      <c r="J449" s="23">
        <v>2</v>
      </c>
      <c r="K449" s="39">
        <v>43040</v>
      </c>
      <c r="L449" s="39">
        <v>43099</v>
      </c>
      <c r="M449" s="46">
        <f t="shared" si="141"/>
        <v>8.4285714285714288</v>
      </c>
      <c r="N449" s="22" t="s">
        <v>1721</v>
      </c>
      <c r="O449" s="78">
        <v>2</v>
      </c>
      <c r="P449" s="22"/>
      <c r="Q449" s="41">
        <f t="shared" si="136"/>
        <v>100</v>
      </c>
      <c r="R449" s="42">
        <f t="shared" si="137"/>
        <v>8.4285714285714288</v>
      </c>
      <c r="S449" s="42">
        <f t="shared" si="138"/>
        <v>8.4285714285714288</v>
      </c>
      <c r="T449" s="42">
        <f t="shared" si="139"/>
        <v>8.4285714285714288</v>
      </c>
      <c r="U449" s="23" t="str">
        <f t="shared" si="142"/>
        <v>SI</v>
      </c>
      <c r="V449" s="85" t="str">
        <f t="shared" si="140"/>
        <v>CUMPLIDO</v>
      </c>
      <c r="W449" s="85" t="str">
        <f t="shared" si="129"/>
        <v>CUMPLIDO</v>
      </c>
      <c r="X449" s="86" t="s">
        <v>505</v>
      </c>
      <c r="Y449" s="87" t="s">
        <v>313</v>
      </c>
      <c r="Z449" s="86">
        <f t="shared" si="130"/>
        <v>1</v>
      </c>
      <c r="AA449" s="86" t="str">
        <f t="shared" si="135"/>
        <v>H75R14 - 1</v>
      </c>
      <c r="AB449" s="135">
        <f t="shared" si="132"/>
        <v>5</v>
      </c>
      <c r="AC449" s="135">
        <f t="shared" si="133"/>
        <v>5</v>
      </c>
      <c r="AD449" s="135" t="str">
        <f t="shared" si="134"/>
        <v>H75R14</v>
      </c>
      <c r="AE449" s="135" t="str">
        <f t="shared" si="131"/>
        <v>H75R14</v>
      </c>
      <c r="AF449" s="15"/>
      <c r="AG449" s="15"/>
      <c r="AH449" s="15"/>
      <c r="AI449" s="15"/>
      <c r="AJ449" s="15"/>
      <c r="AK449" s="15"/>
      <c r="AL449" s="15"/>
      <c r="AM449" s="15"/>
      <c r="AN449" s="15"/>
      <c r="AO449" s="15"/>
    </row>
    <row r="450" spans="1:41" s="2" customFormat="1" ht="249.95" customHeight="1" x14ac:dyDescent="0.2">
      <c r="A450" s="49">
        <v>395</v>
      </c>
      <c r="B450" s="22">
        <v>449</v>
      </c>
      <c r="C450" s="18" t="s">
        <v>2546</v>
      </c>
      <c r="D450" s="21" t="s">
        <v>33</v>
      </c>
      <c r="E450" s="68" t="s">
        <v>2581</v>
      </c>
      <c r="F450" s="69" t="s">
        <v>108</v>
      </c>
      <c r="G450" s="69" t="s">
        <v>1819</v>
      </c>
      <c r="H450" s="69" t="s">
        <v>1820</v>
      </c>
      <c r="I450" s="23" t="s">
        <v>1821</v>
      </c>
      <c r="J450" s="23">
        <v>1</v>
      </c>
      <c r="K450" s="39">
        <v>43040</v>
      </c>
      <c r="L450" s="39">
        <v>43099</v>
      </c>
      <c r="M450" s="46">
        <f t="shared" si="141"/>
        <v>8.4285714285714288</v>
      </c>
      <c r="N450" s="22" t="s">
        <v>1721</v>
      </c>
      <c r="O450" s="78">
        <v>1</v>
      </c>
      <c r="P450" s="22"/>
      <c r="Q450" s="41">
        <f t="shared" si="136"/>
        <v>100</v>
      </c>
      <c r="R450" s="42">
        <f t="shared" si="137"/>
        <v>8.4285714285714288</v>
      </c>
      <c r="S450" s="42">
        <f t="shared" si="138"/>
        <v>8.4285714285714288</v>
      </c>
      <c r="T450" s="42">
        <f t="shared" si="139"/>
        <v>8.4285714285714288</v>
      </c>
      <c r="U450" s="23" t="str">
        <f t="shared" si="142"/>
        <v>SI</v>
      </c>
      <c r="V450" s="85" t="str">
        <f t="shared" si="140"/>
        <v>CUMPLIDO</v>
      </c>
      <c r="W450" s="85" t="str">
        <f t="shared" si="129"/>
        <v>CUMPLIDO</v>
      </c>
      <c r="X450" s="86" t="s">
        <v>505</v>
      </c>
      <c r="Y450" s="87" t="s">
        <v>314</v>
      </c>
      <c r="Z450" s="86">
        <f t="shared" si="130"/>
        <v>1</v>
      </c>
      <c r="AA450" s="86" t="str">
        <f t="shared" si="135"/>
        <v>H76R14 - 1</v>
      </c>
      <c r="AB450" s="135">
        <f t="shared" si="132"/>
        <v>5</v>
      </c>
      <c r="AC450" s="135">
        <f t="shared" si="133"/>
        <v>5</v>
      </c>
      <c r="AD450" s="135" t="str">
        <f t="shared" si="134"/>
        <v>H76R14.</v>
      </c>
      <c r="AE450" s="135" t="str">
        <f t="shared" si="131"/>
        <v>H76R14</v>
      </c>
      <c r="AF450" s="15"/>
      <c r="AG450" s="15"/>
      <c r="AH450" s="15"/>
      <c r="AI450" s="15"/>
      <c r="AJ450" s="15"/>
      <c r="AK450" s="15"/>
      <c r="AL450" s="15"/>
      <c r="AM450" s="15"/>
      <c r="AN450" s="15"/>
      <c r="AO450" s="15"/>
    </row>
    <row r="451" spans="1:41" s="2" customFormat="1" ht="249.95" customHeight="1" x14ac:dyDescent="0.2">
      <c r="A451" s="49">
        <v>396</v>
      </c>
      <c r="B451" s="22">
        <v>450</v>
      </c>
      <c r="C451" s="18" t="s">
        <v>2545</v>
      </c>
      <c r="D451" s="21" t="s">
        <v>47</v>
      </c>
      <c r="E451" s="68" t="s">
        <v>109</v>
      </c>
      <c r="F451" s="69" t="s">
        <v>110</v>
      </c>
      <c r="G451" s="53" t="s">
        <v>868</v>
      </c>
      <c r="H451" s="53" t="s">
        <v>869</v>
      </c>
      <c r="I451" s="54" t="s">
        <v>61</v>
      </c>
      <c r="J451" s="54">
        <v>3</v>
      </c>
      <c r="K451" s="55">
        <v>43040</v>
      </c>
      <c r="L451" s="55">
        <v>43342</v>
      </c>
      <c r="M451" s="46">
        <f t="shared" si="141"/>
        <v>43.142857142857146</v>
      </c>
      <c r="N451" s="54" t="s">
        <v>23</v>
      </c>
      <c r="O451" s="78">
        <v>1.99</v>
      </c>
      <c r="P451" s="22"/>
      <c r="Q451" s="41">
        <f t="shared" si="136"/>
        <v>66.333333333333329</v>
      </c>
      <c r="R451" s="42">
        <f t="shared" si="137"/>
        <v>28.61809523809524</v>
      </c>
      <c r="S451" s="42">
        <f t="shared" si="138"/>
        <v>28.61809523809524</v>
      </c>
      <c r="T451" s="42">
        <f t="shared" si="139"/>
        <v>43.142857142857146</v>
      </c>
      <c r="U451" s="23" t="str">
        <f t="shared" si="142"/>
        <v>NO</v>
      </c>
      <c r="V451" s="85" t="str">
        <f t="shared" si="140"/>
        <v>VENCIDO</v>
      </c>
      <c r="W451" s="85" t="str">
        <f t="shared" si="129"/>
        <v>VENCIDO</v>
      </c>
      <c r="X451" s="86" t="s">
        <v>505</v>
      </c>
      <c r="Y451" s="87" t="s">
        <v>315</v>
      </c>
      <c r="Z451" s="86">
        <f t="shared" si="130"/>
        <v>1</v>
      </c>
      <c r="AA451" s="86" t="str">
        <f t="shared" si="135"/>
        <v>H79R14 - 1</v>
      </c>
      <c r="AB451" s="135">
        <f t="shared" si="132"/>
        <v>1</v>
      </c>
      <c r="AC451" s="135">
        <f t="shared" si="133"/>
        <v>1</v>
      </c>
      <c r="AD451" s="135" t="str">
        <f t="shared" si="134"/>
        <v>H79R14.</v>
      </c>
      <c r="AE451" s="135" t="str">
        <f t="shared" si="131"/>
        <v>H79R14</v>
      </c>
      <c r="AF451" s="15"/>
      <c r="AG451" s="15"/>
      <c r="AH451" s="15"/>
      <c r="AI451" s="15"/>
      <c r="AJ451" s="15"/>
      <c r="AK451" s="15"/>
      <c r="AL451" s="15"/>
      <c r="AM451" s="15"/>
      <c r="AN451" s="15"/>
      <c r="AO451" s="15"/>
    </row>
    <row r="452" spans="1:41" s="2" customFormat="1" ht="249.95" customHeight="1" x14ac:dyDescent="0.2">
      <c r="A452" s="49">
        <v>397</v>
      </c>
      <c r="B452" s="22">
        <v>451</v>
      </c>
      <c r="C452" s="18" t="s">
        <v>2545</v>
      </c>
      <c r="D452" s="21" t="s">
        <v>25</v>
      </c>
      <c r="E452" s="68" t="s">
        <v>111</v>
      </c>
      <c r="F452" s="69" t="s">
        <v>112</v>
      </c>
      <c r="G452" s="53" t="s">
        <v>870</v>
      </c>
      <c r="H452" s="53" t="s">
        <v>871</v>
      </c>
      <c r="I452" s="54" t="s">
        <v>61</v>
      </c>
      <c r="J452" s="54">
        <v>3</v>
      </c>
      <c r="K452" s="55">
        <v>43040</v>
      </c>
      <c r="L452" s="55">
        <v>43342</v>
      </c>
      <c r="M452" s="46">
        <f t="shared" si="141"/>
        <v>43.142857142857146</v>
      </c>
      <c r="N452" s="22" t="s">
        <v>23</v>
      </c>
      <c r="O452" s="78">
        <v>1.99</v>
      </c>
      <c r="P452" s="22"/>
      <c r="Q452" s="41">
        <f t="shared" si="136"/>
        <v>66.333333333333329</v>
      </c>
      <c r="R452" s="42">
        <f t="shared" si="137"/>
        <v>28.61809523809524</v>
      </c>
      <c r="S452" s="42">
        <f t="shared" si="138"/>
        <v>28.61809523809524</v>
      </c>
      <c r="T452" s="42">
        <f t="shared" si="139"/>
        <v>43.142857142857146</v>
      </c>
      <c r="U452" s="23" t="str">
        <f t="shared" si="142"/>
        <v>NO</v>
      </c>
      <c r="V452" s="85" t="str">
        <f t="shared" si="140"/>
        <v>VENCIDO</v>
      </c>
      <c r="W452" s="85" t="str">
        <f t="shared" si="129"/>
        <v>VENCIDO</v>
      </c>
      <c r="X452" s="86" t="s">
        <v>505</v>
      </c>
      <c r="Y452" s="87" t="s">
        <v>316</v>
      </c>
      <c r="Z452" s="86">
        <f t="shared" si="130"/>
        <v>1</v>
      </c>
      <c r="AA452" s="86" t="str">
        <f t="shared" si="135"/>
        <v>H80R14 - 1</v>
      </c>
      <c r="AB452" s="135">
        <f t="shared" si="132"/>
        <v>1</v>
      </c>
      <c r="AC452" s="135">
        <f t="shared" si="133"/>
        <v>1</v>
      </c>
      <c r="AD452" s="135" t="str">
        <f t="shared" si="134"/>
        <v>H80R14.</v>
      </c>
      <c r="AE452" s="135" t="str">
        <f t="shared" si="131"/>
        <v>H80R14</v>
      </c>
      <c r="AF452" s="15"/>
      <c r="AG452" s="15"/>
      <c r="AH452" s="15"/>
      <c r="AI452" s="15"/>
      <c r="AJ452" s="15"/>
      <c r="AK452" s="15"/>
      <c r="AL452" s="15"/>
      <c r="AM452" s="15"/>
      <c r="AN452" s="15"/>
      <c r="AO452" s="15"/>
    </row>
    <row r="453" spans="1:41" s="2" customFormat="1" ht="249.95" customHeight="1" x14ac:dyDescent="0.2">
      <c r="A453" s="49">
        <v>398</v>
      </c>
      <c r="B453" s="22">
        <v>452</v>
      </c>
      <c r="C453" s="18" t="s">
        <v>2545</v>
      </c>
      <c r="D453" s="20" t="s">
        <v>33</v>
      </c>
      <c r="E453" s="68" t="s">
        <v>2607</v>
      </c>
      <c r="F453" s="68" t="s">
        <v>571</v>
      </c>
      <c r="G453" s="53" t="s">
        <v>872</v>
      </c>
      <c r="H453" s="53" t="s">
        <v>871</v>
      </c>
      <c r="I453" s="54" t="s">
        <v>61</v>
      </c>
      <c r="J453" s="54">
        <v>3</v>
      </c>
      <c r="K453" s="55">
        <v>43040</v>
      </c>
      <c r="L453" s="55">
        <v>43342</v>
      </c>
      <c r="M453" s="46">
        <f t="shared" si="141"/>
        <v>43.142857142857146</v>
      </c>
      <c r="N453" s="22" t="s">
        <v>23</v>
      </c>
      <c r="O453" s="78">
        <v>1.99</v>
      </c>
      <c r="P453" s="22"/>
      <c r="Q453" s="41">
        <f t="shared" si="136"/>
        <v>66.333333333333329</v>
      </c>
      <c r="R453" s="42">
        <f t="shared" si="137"/>
        <v>28.61809523809524</v>
      </c>
      <c r="S453" s="42">
        <f t="shared" si="138"/>
        <v>28.61809523809524</v>
      </c>
      <c r="T453" s="42">
        <f t="shared" si="139"/>
        <v>43.142857142857146</v>
      </c>
      <c r="U453" s="23" t="str">
        <f t="shared" si="142"/>
        <v>NO</v>
      </c>
      <c r="V453" s="85" t="str">
        <f t="shared" si="140"/>
        <v>VENCIDO</v>
      </c>
      <c r="W453" s="85" t="str">
        <f t="shared" si="129"/>
        <v>VENCIDO</v>
      </c>
      <c r="X453" s="86" t="s">
        <v>505</v>
      </c>
      <c r="Y453" s="87" t="s">
        <v>317</v>
      </c>
      <c r="Z453" s="86">
        <f t="shared" si="130"/>
        <v>1</v>
      </c>
      <c r="AA453" s="86" t="str">
        <f t="shared" si="135"/>
        <v>H81R14 - 1</v>
      </c>
      <c r="AB453" s="135">
        <f t="shared" si="132"/>
        <v>1</v>
      </c>
      <c r="AC453" s="135">
        <f t="shared" si="133"/>
        <v>1</v>
      </c>
      <c r="AD453" s="135" t="str">
        <f t="shared" si="134"/>
        <v>H81R14.</v>
      </c>
      <c r="AE453" s="135" t="str">
        <f t="shared" si="131"/>
        <v>H81R14</v>
      </c>
      <c r="AF453" s="15"/>
      <c r="AG453" s="15"/>
      <c r="AH453" s="15"/>
      <c r="AI453" s="15"/>
      <c r="AJ453" s="15"/>
      <c r="AK453" s="15"/>
      <c r="AL453" s="15"/>
      <c r="AM453" s="15"/>
      <c r="AN453" s="15"/>
      <c r="AO453" s="15"/>
    </row>
    <row r="454" spans="1:41" s="2" customFormat="1" ht="249.95" customHeight="1" x14ac:dyDescent="0.2">
      <c r="A454" s="49">
        <v>399</v>
      </c>
      <c r="B454" s="22">
        <v>453</v>
      </c>
      <c r="C454" s="18" t="s">
        <v>2546</v>
      </c>
      <c r="D454" s="20" t="s">
        <v>33</v>
      </c>
      <c r="E454" s="68" t="s">
        <v>113</v>
      </c>
      <c r="F454" s="68" t="s">
        <v>90</v>
      </c>
      <c r="G454" s="53" t="s">
        <v>873</v>
      </c>
      <c r="H454" s="53" t="s">
        <v>871</v>
      </c>
      <c r="I454" s="54" t="s">
        <v>61</v>
      </c>
      <c r="J454" s="54">
        <v>3</v>
      </c>
      <c r="K454" s="55">
        <v>43040</v>
      </c>
      <c r="L454" s="55">
        <v>43342</v>
      </c>
      <c r="M454" s="46">
        <f t="shared" si="141"/>
        <v>43.142857142857146</v>
      </c>
      <c r="N454" s="22" t="s">
        <v>23</v>
      </c>
      <c r="O454" s="78">
        <v>1.99</v>
      </c>
      <c r="P454" s="22"/>
      <c r="Q454" s="41">
        <f t="shared" si="136"/>
        <v>66.333333333333329</v>
      </c>
      <c r="R454" s="42">
        <f t="shared" si="137"/>
        <v>28.61809523809524</v>
      </c>
      <c r="S454" s="42">
        <f t="shared" si="138"/>
        <v>28.61809523809524</v>
      </c>
      <c r="T454" s="42">
        <f t="shared" si="139"/>
        <v>43.142857142857146</v>
      </c>
      <c r="U454" s="23" t="str">
        <f t="shared" si="142"/>
        <v>NO</v>
      </c>
      <c r="V454" s="85" t="str">
        <f t="shared" si="140"/>
        <v>VENCIDO</v>
      </c>
      <c r="W454" s="85" t="str">
        <f t="shared" si="129"/>
        <v>VENCIDO</v>
      </c>
      <c r="X454" s="86" t="s">
        <v>505</v>
      </c>
      <c r="Y454" s="87" t="s">
        <v>318</v>
      </c>
      <c r="Z454" s="86">
        <f t="shared" si="130"/>
        <v>1</v>
      </c>
      <c r="AA454" s="86" t="str">
        <f t="shared" si="135"/>
        <v>H83R14 - 1</v>
      </c>
      <c r="AB454" s="135">
        <f t="shared" si="132"/>
        <v>1</v>
      </c>
      <c r="AC454" s="135">
        <f t="shared" si="133"/>
        <v>1</v>
      </c>
      <c r="AD454" s="135" t="str">
        <f t="shared" si="134"/>
        <v>H83R14</v>
      </c>
      <c r="AE454" s="135" t="str">
        <f t="shared" si="131"/>
        <v>H83R14</v>
      </c>
      <c r="AF454" s="15"/>
      <c r="AG454" s="15"/>
      <c r="AH454" s="15"/>
      <c r="AI454" s="15"/>
      <c r="AJ454" s="15"/>
      <c r="AK454" s="15"/>
      <c r="AL454" s="15"/>
      <c r="AM454" s="15"/>
      <c r="AN454" s="15"/>
      <c r="AO454" s="15"/>
    </row>
    <row r="455" spans="1:41" s="2" customFormat="1" ht="249.95" customHeight="1" x14ac:dyDescent="0.2">
      <c r="A455" s="49">
        <v>400</v>
      </c>
      <c r="B455" s="22">
        <v>454</v>
      </c>
      <c r="C455" s="18" t="s">
        <v>2546</v>
      </c>
      <c r="D455" s="20" t="s">
        <v>47</v>
      </c>
      <c r="E455" s="68" t="s">
        <v>2608</v>
      </c>
      <c r="F455" s="68" t="s">
        <v>114</v>
      </c>
      <c r="G455" s="53" t="s">
        <v>874</v>
      </c>
      <c r="H455" s="53" t="s">
        <v>871</v>
      </c>
      <c r="I455" s="54" t="s">
        <v>61</v>
      </c>
      <c r="J455" s="54">
        <v>3</v>
      </c>
      <c r="K455" s="55">
        <v>43040</v>
      </c>
      <c r="L455" s="55">
        <v>43342</v>
      </c>
      <c r="M455" s="46">
        <f t="shared" si="141"/>
        <v>43.142857142857146</v>
      </c>
      <c r="N455" s="22" t="s">
        <v>23</v>
      </c>
      <c r="O455" s="78">
        <v>1.99</v>
      </c>
      <c r="P455" s="22"/>
      <c r="Q455" s="41">
        <f t="shared" si="136"/>
        <v>66.333333333333329</v>
      </c>
      <c r="R455" s="42">
        <f t="shared" si="137"/>
        <v>28.61809523809524</v>
      </c>
      <c r="S455" s="42">
        <f t="shared" si="138"/>
        <v>28.61809523809524</v>
      </c>
      <c r="T455" s="42">
        <f t="shared" si="139"/>
        <v>43.142857142857146</v>
      </c>
      <c r="U455" s="23" t="str">
        <f t="shared" si="142"/>
        <v>NO</v>
      </c>
      <c r="V455" s="85" t="str">
        <f t="shared" si="140"/>
        <v>VENCIDO</v>
      </c>
      <c r="W455" s="85" t="str">
        <f t="shared" si="129"/>
        <v>VENCIDO</v>
      </c>
      <c r="X455" s="86" t="s">
        <v>505</v>
      </c>
      <c r="Y455" s="87" t="s">
        <v>319</v>
      </c>
      <c r="Z455" s="86">
        <f t="shared" si="130"/>
        <v>1</v>
      </c>
      <c r="AA455" s="86" t="str">
        <f t="shared" si="135"/>
        <v>H84R14 - 1</v>
      </c>
      <c r="AB455" s="135">
        <f t="shared" si="132"/>
        <v>1</v>
      </c>
      <c r="AC455" s="135">
        <f t="shared" si="133"/>
        <v>1</v>
      </c>
      <c r="AD455" s="135" t="str">
        <f t="shared" si="134"/>
        <v>H84R14.</v>
      </c>
      <c r="AE455" s="135" t="str">
        <f t="shared" si="131"/>
        <v>H84R14</v>
      </c>
      <c r="AF455" s="15"/>
      <c r="AG455" s="15"/>
      <c r="AH455" s="15"/>
      <c r="AI455" s="15"/>
      <c r="AJ455" s="15"/>
      <c r="AK455" s="15"/>
      <c r="AL455" s="15"/>
      <c r="AM455" s="15"/>
      <c r="AN455" s="15"/>
      <c r="AO455" s="15"/>
    </row>
    <row r="456" spans="1:41" s="2" customFormat="1" ht="249.95" customHeight="1" x14ac:dyDescent="0.2">
      <c r="A456" s="49">
        <v>401</v>
      </c>
      <c r="B456" s="22">
        <v>455</v>
      </c>
      <c r="C456" s="18" t="s">
        <v>2546</v>
      </c>
      <c r="D456" s="20" t="s">
        <v>33</v>
      </c>
      <c r="E456" s="68" t="s">
        <v>2609</v>
      </c>
      <c r="F456" s="68" t="s">
        <v>115</v>
      </c>
      <c r="G456" s="53" t="s">
        <v>875</v>
      </c>
      <c r="H456" s="53" t="s">
        <v>871</v>
      </c>
      <c r="I456" s="54" t="s">
        <v>61</v>
      </c>
      <c r="J456" s="54">
        <v>3</v>
      </c>
      <c r="K456" s="55">
        <v>43040</v>
      </c>
      <c r="L456" s="55">
        <v>43342</v>
      </c>
      <c r="M456" s="46">
        <f t="shared" si="141"/>
        <v>43.142857142857146</v>
      </c>
      <c r="N456" s="22" t="s">
        <v>23</v>
      </c>
      <c r="O456" s="78">
        <v>1.99</v>
      </c>
      <c r="P456" s="22"/>
      <c r="Q456" s="41">
        <f t="shared" si="136"/>
        <v>66.333333333333329</v>
      </c>
      <c r="R456" s="42">
        <f t="shared" si="137"/>
        <v>28.61809523809524</v>
      </c>
      <c r="S456" s="42">
        <f t="shared" si="138"/>
        <v>28.61809523809524</v>
      </c>
      <c r="T456" s="42">
        <f t="shared" si="139"/>
        <v>43.142857142857146</v>
      </c>
      <c r="U456" s="23" t="str">
        <f t="shared" si="142"/>
        <v>NO</v>
      </c>
      <c r="V456" s="85" t="str">
        <f t="shared" si="140"/>
        <v>VENCIDO</v>
      </c>
      <c r="W456" s="85" t="str">
        <f t="shared" si="129"/>
        <v>VENCIDO</v>
      </c>
      <c r="X456" s="86" t="s">
        <v>505</v>
      </c>
      <c r="Y456" s="87" t="s">
        <v>320</v>
      </c>
      <c r="Z456" s="86">
        <f t="shared" si="130"/>
        <v>1</v>
      </c>
      <c r="AA456" s="86" t="str">
        <f t="shared" si="135"/>
        <v>H85R14 - 1</v>
      </c>
      <c r="AB456" s="135">
        <f t="shared" si="132"/>
        <v>1</v>
      </c>
      <c r="AC456" s="135">
        <f t="shared" si="133"/>
        <v>1</v>
      </c>
      <c r="AD456" s="135" t="str">
        <f t="shared" si="134"/>
        <v>H85R14.</v>
      </c>
      <c r="AE456" s="135" t="str">
        <f t="shared" si="131"/>
        <v>H85R14</v>
      </c>
      <c r="AF456" s="15"/>
      <c r="AG456" s="15"/>
      <c r="AH456" s="15"/>
      <c r="AI456" s="15"/>
      <c r="AJ456" s="15"/>
      <c r="AK456" s="15"/>
      <c r="AL456" s="15"/>
      <c r="AM456" s="15"/>
      <c r="AN456" s="15"/>
      <c r="AO456" s="15"/>
    </row>
    <row r="457" spans="1:41" s="2" customFormat="1" ht="249.95" customHeight="1" x14ac:dyDescent="0.2">
      <c r="A457" s="49">
        <v>402</v>
      </c>
      <c r="B457" s="22">
        <v>456</v>
      </c>
      <c r="C457" s="18" t="s">
        <v>2546</v>
      </c>
      <c r="D457" s="20" t="s">
        <v>47</v>
      </c>
      <c r="E457" s="68" t="s">
        <v>2610</v>
      </c>
      <c r="F457" s="68" t="s">
        <v>117</v>
      </c>
      <c r="G457" s="69" t="s">
        <v>1822</v>
      </c>
      <c r="H457" s="69" t="s">
        <v>1823</v>
      </c>
      <c r="I457" s="23" t="s">
        <v>1826</v>
      </c>
      <c r="J457" s="23">
        <v>1</v>
      </c>
      <c r="K457" s="39">
        <v>43040</v>
      </c>
      <c r="L457" s="39">
        <v>43099</v>
      </c>
      <c r="M457" s="46">
        <f t="shared" ref="M457:M505" si="143">(+L457-K457)/7</f>
        <v>8.4285714285714288</v>
      </c>
      <c r="N457" s="22" t="s">
        <v>1721</v>
      </c>
      <c r="O457" s="78">
        <v>1</v>
      </c>
      <c r="P457" s="22"/>
      <c r="Q457" s="41">
        <f t="shared" si="136"/>
        <v>100</v>
      </c>
      <c r="R457" s="42">
        <f t="shared" si="137"/>
        <v>8.4285714285714288</v>
      </c>
      <c r="S457" s="42">
        <f t="shared" si="138"/>
        <v>8.4285714285714288</v>
      </c>
      <c r="T457" s="42">
        <f t="shared" si="139"/>
        <v>8.4285714285714288</v>
      </c>
      <c r="U457" s="23" t="str">
        <f t="shared" si="142"/>
        <v>SI</v>
      </c>
      <c r="V457" s="85" t="str">
        <f t="shared" si="140"/>
        <v>CUMPLIDO</v>
      </c>
      <c r="W457" s="85" t="str">
        <f t="shared" si="129"/>
        <v>CUMPLIDO</v>
      </c>
      <c r="X457" s="86" t="s">
        <v>505</v>
      </c>
      <c r="Y457" s="87" t="s">
        <v>321</v>
      </c>
      <c r="Z457" s="86">
        <f t="shared" si="130"/>
        <v>1</v>
      </c>
      <c r="AA457" s="86" t="str">
        <f t="shared" si="135"/>
        <v>H98R14 - 1</v>
      </c>
      <c r="AB457" s="135">
        <f t="shared" si="132"/>
        <v>5</v>
      </c>
      <c r="AC457" s="135">
        <f t="shared" si="133"/>
        <v>5</v>
      </c>
      <c r="AD457" s="135" t="str">
        <f t="shared" si="134"/>
        <v>H98R14.</v>
      </c>
      <c r="AE457" s="135" t="str">
        <f t="shared" si="131"/>
        <v>H98R14</v>
      </c>
      <c r="AF457" s="15"/>
      <c r="AG457" s="15"/>
      <c r="AH457" s="15"/>
      <c r="AI457" s="15"/>
      <c r="AJ457" s="15"/>
      <c r="AK457" s="15"/>
      <c r="AL457" s="15"/>
      <c r="AM457" s="15"/>
      <c r="AN457" s="15"/>
      <c r="AO457" s="15"/>
    </row>
    <row r="458" spans="1:41" s="2" customFormat="1" ht="249.95" customHeight="1" x14ac:dyDescent="0.2">
      <c r="A458" s="49">
        <v>403</v>
      </c>
      <c r="B458" s="22">
        <v>457</v>
      </c>
      <c r="C458" s="18" t="s">
        <v>2546</v>
      </c>
      <c r="D458" s="20" t="s">
        <v>47</v>
      </c>
      <c r="E458" s="68" t="s">
        <v>2611</v>
      </c>
      <c r="F458" s="68" t="s">
        <v>118</v>
      </c>
      <c r="G458" s="69" t="s">
        <v>1824</v>
      </c>
      <c r="H458" s="69" t="s">
        <v>1825</v>
      </c>
      <c r="I458" s="23" t="s">
        <v>9</v>
      </c>
      <c r="J458" s="23">
        <v>1</v>
      </c>
      <c r="K458" s="39">
        <v>43040</v>
      </c>
      <c r="L458" s="39">
        <v>43099</v>
      </c>
      <c r="M458" s="46">
        <f t="shared" si="143"/>
        <v>8.4285714285714288</v>
      </c>
      <c r="N458" s="22" t="s">
        <v>1721</v>
      </c>
      <c r="O458" s="78">
        <v>1</v>
      </c>
      <c r="P458" s="22"/>
      <c r="Q458" s="41">
        <f t="shared" si="136"/>
        <v>100</v>
      </c>
      <c r="R458" s="42">
        <f t="shared" si="137"/>
        <v>8.4285714285714288</v>
      </c>
      <c r="S458" s="42">
        <f t="shared" si="138"/>
        <v>8.4285714285714288</v>
      </c>
      <c r="T458" s="42">
        <f t="shared" si="139"/>
        <v>8.4285714285714288</v>
      </c>
      <c r="U458" s="23" t="str">
        <f t="shared" si="142"/>
        <v>SI</v>
      </c>
      <c r="V458" s="85" t="str">
        <f t="shared" si="140"/>
        <v>CUMPLIDO</v>
      </c>
      <c r="W458" s="85" t="str">
        <f t="shared" si="129"/>
        <v>CUMPLIDO</v>
      </c>
      <c r="X458" s="86" t="s">
        <v>505</v>
      </c>
      <c r="Y458" s="87" t="s">
        <v>322</v>
      </c>
      <c r="Z458" s="86">
        <f t="shared" si="130"/>
        <v>1</v>
      </c>
      <c r="AA458" s="86" t="str">
        <f t="shared" si="135"/>
        <v>H99R14 - 1</v>
      </c>
      <c r="AB458" s="135">
        <f t="shared" si="132"/>
        <v>5</v>
      </c>
      <c r="AC458" s="135">
        <f t="shared" si="133"/>
        <v>5</v>
      </c>
      <c r="AD458" s="135" t="str">
        <f t="shared" si="134"/>
        <v>H99R14.</v>
      </c>
      <c r="AE458" s="135" t="str">
        <f t="shared" si="131"/>
        <v>H99R14</v>
      </c>
      <c r="AF458" s="15"/>
      <c r="AG458" s="15"/>
      <c r="AH458" s="15"/>
      <c r="AI458" s="15"/>
      <c r="AJ458" s="15"/>
      <c r="AK458" s="15"/>
      <c r="AL458" s="15"/>
      <c r="AM458" s="15"/>
      <c r="AN458" s="15"/>
      <c r="AO458" s="15"/>
    </row>
    <row r="459" spans="1:41" s="2" customFormat="1" ht="249.95" customHeight="1" x14ac:dyDescent="0.2">
      <c r="A459" s="49">
        <v>404</v>
      </c>
      <c r="B459" s="22">
        <v>458</v>
      </c>
      <c r="C459" s="18" t="s">
        <v>2546</v>
      </c>
      <c r="D459" s="20" t="s">
        <v>47</v>
      </c>
      <c r="E459" s="68" t="s">
        <v>2612</v>
      </c>
      <c r="F459" s="68" t="s">
        <v>119</v>
      </c>
      <c r="G459" s="69" t="s">
        <v>1827</v>
      </c>
      <c r="H459" s="69" t="s">
        <v>1828</v>
      </c>
      <c r="I459" s="23" t="s">
        <v>1760</v>
      </c>
      <c r="J459" s="23">
        <v>1</v>
      </c>
      <c r="K459" s="39">
        <v>43040</v>
      </c>
      <c r="L459" s="39">
        <v>43099</v>
      </c>
      <c r="M459" s="46">
        <f t="shared" si="143"/>
        <v>8.4285714285714288</v>
      </c>
      <c r="N459" s="22" t="s">
        <v>1721</v>
      </c>
      <c r="O459" s="78">
        <v>1</v>
      </c>
      <c r="P459" s="22"/>
      <c r="Q459" s="41">
        <f t="shared" si="136"/>
        <v>100</v>
      </c>
      <c r="R459" s="42">
        <f t="shared" si="137"/>
        <v>8.4285714285714288</v>
      </c>
      <c r="S459" s="42">
        <f t="shared" si="138"/>
        <v>8.4285714285714288</v>
      </c>
      <c r="T459" s="42">
        <f t="shared" si="139"/>
        <v>8.4285714285714288</v>
      </c>
      <c r="U459" s="23" t="str">
        <f t="shared" si="142"/>
        <v>SI</v>
      </c>
      <c r="V459" s="85" t="str">
        <f t="shared" si="140"/>
        <v>CUMPLIDO</v>
      </c>
      <c r="W459" s="85" t="str">
        <f t="shared" si="129"/>
        <v>CUMPLIDO</v>
      </c>
      <c r="X459" s="86" t="s">
        <v>505</v>
      </c>
      <c r="Y459" s="87" t="s">
        <v>323</v>
      </c>
      <c r="Z459" s="86">
        <f t="shared" si="130"/>
        <v>1</v>
      </c>
      <c r="AA459" s="86" t="str">
        <f t="shared" si="135"/>
        <v>H103R14 - 1</v>
      </c>
      <c r="AB459" s="135">
        <f t="shared" si="132"/>
        <v>5</v>
      </c>
      <c r="AC459" s="135">
        <f t="shared" si="133"/>
        <v>5</v>
      </c>
      <c r="AD459" s="135" t="str">
        <f t="shared" si="134"/>
        <v>H103R14.</v>
      </c>
      <c r="AE459" s="135" t="str">
        <f t="shared" si="131"/>
        <v>H103R14</v>
      </c>
      <c r="AF459" s="15"/>
      <c r="AG459" s="15"/>
      <c r="AH459" s="15"/>
      <c r="AI459" s="15"/>
      <c r="AJ459" s="15"/>
      <c r="AK459" s="15"/>
      <c r="AL459" s="15"/>
      <c r="AM459" s="15"/>
      <c r="AN459" s="15"/>
      <c r="AO459" s="15"/>
    </row>
    <row r="460" spans="1:41" s="2" customFormat="1" ht="249.95" customHeight="1" x14ac:dyDescent="0.2">
      <c r="A460" s="49">
        <v>405</v>
      </c>
      <c r="B460" s="22">
        <v>459</v>
      </c>
      <c r="C460" s="18" t="s">
        <v>2613</v>
      </c>
      <c r="D460" s="20" t="s">
        <v>50</v>
      </c>
      <c r="E460" s="68" t="s">
        <v>2614</v>
      </c>
      <c r="F460" s="68" t="s">
        <v>120</v>
      </c>
      <c r="G460" s="69" t="s">
        <v>1827</v>
      </c>
      <c r="H460" s="69" t="s">
        <v>1828</v>
      </c>
      <c r="I460" s="23" t="s">
        <v>1760</v>
      </c>
      <c r="J460" s="23">
        <v>1</v>
      </c>
      <c r="K460" s="39">
        <v>43040</v>
      </c>
      <c r="L460" s="39">
        <v>43099</v>
      </c>
      <c r="M460" s="46">
        <f t="shared" si="143"/>
        <v>8.4285714285714288</v>
      </c>
      <c r="N460" s="22" t="s">
        <v>1721</v>
      </c>
      <c r="O460" s="78">
        <v>1</v>
      </c>
      <c r="P460" s="22"/>
      <c r="Q460" s="41">
        <f t="shared" si="136"/>
        <v>100</v>
      </c>
      <c r="R460" s="42">
        <f t="shared" si="137"/>
        <v>8.4285714285714288</v>
      </c>
      <c r="S460" s="42">
        <f t="shared" si="138"/>
        <v>8.4285714285714288</v>
      </c>
      <c r="T460" s="42">
        <f t="shared" si="139"/>
        <v>8.4285714285714288</v>
      </c>
      <c r="U460" s="23" t="str">
        <f t="shared" si="142"/>
        <v>SI</v>
      </c>
      <c r="V460" s="85" t="str">
        <f t="shared" si="140"/>
        <v>CUMPLIDO</v>
      </c>
      <c r="W460" s="85" t="str">
        <f t="shared" si="129"/>
        <v>CUMPLIDO</v>
      </c>
      <c r="X460" s="86" t="s">
        <v>505</v>
      </c>
      <c r="Y460" s="87" t="s">
        <v>324</v>
      </c>
      <c r="Z460" s="86">
        <f t="shared" si="130"/>
        <v>1</v>
      </c>
      <c r="AA460" s="86" t="str">
        <f t="shared" si="135"/>
        <v>H104R14 - 1</v>
      </c>
      <c r="AB460" s="135">
        <f t="shared" si="132"/>
        <v>5</v>
      </c>
      <c r="AC460" s="135">
        <f t="shared" si="133"/>
        <v>5</v>
      </c>
      <c r="AD460" s="135" t="str">
        <f t="shared" si="134"/>
        <v>H104R14.</v>
      </c>
      <c r="AE460" s="135" t="str">
        <f t="shared" si="131"/>
        <v>H104R14</v>
      </c>
      <c r="AF460" s="15"/>
      <c r="AG460" s="15"/>
      <c r="AH460" s="15"/>
      <c r="AI460" s="15"/>
      <c r="AJ460" s="15"/>
      <c r="AK460" s="15"/>
      <c r="AL460" s="15"/>
      <c r="AM460" s="15"/>
      <c r="AN460" s="15"/>
      <c r="AO460" s="15"/>
    </row>
    <row r="461" spans="1:41" s="2" customFormat="1" ht="249.95" customHeight="1" x14ac:dyDescent="0.2">
      <c r="A461" s="49">
        <v>406</v>
      </c>
      <c r="B461" s="22">
        <v>460</v>
      </c>
      <c r="C461" s="18" t="s">
        <v>2546</v>
      </c>
      <c r="D461" s="20" t="s">
        <v>121</v>
      </c>
      <c r="E461" s="68" t="s">
        <v>2615</v>
      </c>
      <c r="F461" s="68" t="s">
        <v>122</v>
      </c>
      <c r="G461" s="69" t="s">
        <v>1829</v>
      </c>
      <c r="H461" s="69" t="s">
        <v>1830</v>
      </c>
      <c r="I461" s="23" t="s">
        <v>1831</v>
      </c>
      <c r="J461" s="23">
        <v>1</v>
      </c>
      <c r="K461" s="39">
        <v>43040</v>
      </c>
      <c r="L461" s="39">
        <v>43099</v>
      </c>
      <c r="M461" s="46">
        <f t="shared" si="143"/>
        <v>8.4285714285714288</v>
      </c>
      <c r="N461" s="22" t="s">
        <v>1721</v>
      </c>
      <c r="O461" s="78">
        <v>1</v>
      </c>
      <c r="P461" s="22"/>
      <c r="Q461" s="41">
        <f t="shared" si="136"/>
        <v>100</v>
      </c>
      <c r="R461" s="42">
        <f t="shared" si="137"/>
        <v>8.4285714285714288</v>
      </c>
      <c r="S461" s="42">
        <f t="shared" si="138"/>
        <v>8.4285714285714288</v>
      </c>
      <c r="T461" s="42">
        <f t="shared" si="139"/>
        <v>8.4285714285714288</v>
      </c>
      <c r="U461" s="23" t="str">
        <f t="shared" si="142"/>
        <v>SI</v>
      </c>
      <c r="V461" s="85" t="str">
        <f t="shared" si="140"/>
        <v>CUMPLIDO</v>
      </c>
      <c r="W461" s="85" t="str">
        <f t="shared" si="129"/>
        <v>CUMPLIDO</v>
      </c>
      <c r="X461" s="86" t="s">
        <v>505</v>
      </c>
      <c r="Y461" s="87" t="s">
        <v>325</v>
      </c>
      <c r="Z461" s="86">
        <f t="shared" si="130"/>
        <v>1</v>
      </c>
      <c r="AA461" s="86" t="str">
        <f t="shared" si="135"/>
        <v>H105R14 - 1</v>
      </c>
      <c r="AB461" s="135">
        <f t="shared" si="132"/>
        <v>5</v>
      </c>
      <c r="AC461" s="135">
        <f t="shared" si="133"/>
        <v>5</v>
      </c>
      <c r="AD461" s="135" t="str">
        <f t="shared" si="134"/>
        <v>H105R14.</v>
      </c>
      <c r="AE461" s="135" t="str">
        <f t="shared" si="131"/>
        <v>H105R14</v>
      </c>
      <c r="AF461" s="15"/>
      <c r="AG461" s="15"/>
      <c r="AH461" s="15"/>
      <c r="AI461" s="15"/>
      <c r="AJ461" s="15"/>
      <c r="AK461" s="15"/>
      <c r="AL461" s="15"/>
      <c r="AM461" s="15"/>
      <c r="AN461" s="15"/>
      <c r="AO461" s="15"/>
    </row>
    <row r="462" spans="1:41" s="2" customFormat="1" ht="249.95" customHeight="1" x14ac:dyDescent="0.2">
      <c r="A462" s="49">
        <v>407</v>
      </c>
      <c r="B462" s="22">
        <v>461</v>
      </c>
      <c r="C462" s="18" t="s">
        <v>2552</v>
      </c>
      <c r="D462" s="20" t="s">
        <v>33</v>
      </c>
      <c r="E462" s="68" t="s">
        <v>2616</v>
      </c>
      <c r="F462" s="68" t="s">
        <v>123</v>
      </c>
      <c r="G462" s="69" t="s">
        <v>1832</v>
      </c>
      <c r="H462" s="69" t="s">
        <v>1833</v>
      </c>
      <c r="I462" s="23" t="s">
        <v>116</v>
      </c>
      <c r="J462" s="23">
        <v>1</v>
      </c>
      <c r="K462" s="39">
        <v>43040</v>
      </c>
      <c r="L462" s="39">
        <v>43099</v>
      </c>
      <c r="M462" s="46">
        <f t="shared" si="143"/>
        <v>8.4285714285714288</v>
      </c>
      <c r="N462" s="22" t="s">
        <v>1721</v>
      </c>
      <c r="O462" s="78">
        <v>1</v>
      </c>
      <c r="P462" s="22"/>
      <c r="Q462" s="41">
        <f t="shared" si="136"/>
        <v>100</v>
      </c>
      <c r="R462" s="42">
        <f t="shared" si="137"/>
        <v>8.4285714285714288</v>
      </c>
      <c r="S462" s="42">
        <f t="shared" si="138"/>
        <v>8.4285714285714288</v>
      </c>
      <c r="T462" s="42">
        <f t="shared" si="139"/>
        <v>8.4285714285714288</v>
      </c>
      <c r="U462" s="23" t="str">
        <f t="shared" si="142"/>
        <v>SI</v>
      </c>
      <c r="V462" s="85" t="str">
        <f t="shared" si="140"/>
        <v>CUMPLIDO</v>
      </c>
      <c r="W462" s="85" t="str">
        <f t="shared" ref="W462:W529" si="144">IF(A462&lt;&gt;"",IF(AC462=1,"VENCIDO",IF(AC462=2,"PRÓXIMO A VENCER",IF(AC462=3,"EN TERMINO",IF(AC462=4,"CON AVANCE",IF(AC462=5,"CUMPLIDO",))))),"")</f>
        <v>CUMPLIDO</v>
      </c>
      <c r="X462" s="86" t="s">
        <v>505</v>
      </c>
      <c r="Y462" s="87" t="s">
        <v>326</v>
      </c>
      <c r="Z462" s="86">
        <f t="shared" ref="Z462:Z529" si="145">IF(A462&lt;&gt;"",1,Z461+1)</f>
        <v>1</v>
      </c>
      <c r="AA462" s="86" t="str">
        <f t="shared" si="135"/>
        <v>H107R14 - 1</v>
      </c>
      <c r="AB462" s="135">
        <f t="shared" si="132"/>
        <v>5</v>
      </c>
      <c r="AC462" s="135">
        <f t="shared" si="133"/>
        <v>5</v>
      </c>
      <c r="AD462" s="135" t="str">
        <f t="shared" si="134"/>
        <v>H107R14.</v>
      </c>
      <c r="AE462" s="135" t="str">
        <f t="shared" si="131"/>
        <v>H107R14</v>
      </c>
      <c r="AF462" s="15"/>
      <c r="AG462" s="15"/>
      <c r="AH462" s="15"/>
      <c r="AI462" s="15"/>
      <c r="AJ462" s="15"/>
      <c r="AK462" s="15"/>
      <c r="AL462" s="15"/>
      <c r="AM462" s="15"/>
      <c r="AN462" s="15"/>
      <c r="AO462" s="15"/>
    </row>
    <row r="463" spans="1:41" s="2" customFormat="1" ht="249.95" customHeight="1" x14ac:dyDescent="0.2">
      <c r="A463" s="49">
        <v>408</v>
      </c>
      <c r="B463" s="22">
        <v>462</v>
      </c>
      <c r="C463" s="18" t="s">
        <v>2552</v>
      </c>
      <c r="D463" s="20" t="s">
        <v>33</v>
      </c>
      <c r="E463" s="68" t="s">
        <v>2617</v>
      </c>
      <c r="F463" s="68" t="s">
        <v>124</v>
      </c>
      <c r="G463" s="69" t="s">
        <v>1832</v>
      </c>
      <c r="H463" s="69" t="s">
        <v>1833</v>
      </c>
      <c r="I463" s="23" t="s">
        <v>116</v>
      </c>
      <c r="J463" s="23">
        <v>1</v>
      </c>
      <c r="K463" s="39">
        <v>43040</v>
      </c>
      <c r="L463" s="39">
        <v>43099</v>
      </c>
      <c r="M463" s="46">
        <f t="shared" si="143"/>
        <v>8.4285714285714288</v>
      </c>
      <c r="N463" s="22" t="s">
        <v>1721</v>
      </c>
      <c r="O463" s="78">
        <v>1</v>
      </c>
      <c r="P463" s="22"/>
      <c r="Q463" s="41">
        <f t="shared" si="136"/>
        <v>100</v>
      </c>
      <c r="R463" s="42">
        <f t="shared" si="137"/>
        <v>8.4285714285714288</v>
      </c>
      <c r="S463" s="42">
        <f t="shared" si="138"/>
        <v>8.4285714285714288</v>
      </c>
      <c r="T463" s="42">
        <f t="shared" si="139"/>
        <v>8.4285714285714288</v>
      </c>
      <c r="U463" s="23" t="str">
        <f t="shared" si="142"/>
        <v>SI</v>
      </c>
      <c r="V463" s="85" t="str">
        <f t="shared" si="140"/>
        <v>CUMPLIDO</v>
      </c>
      <c r="W463" s="85" t="str">
        <f t="shared" si="144"/>
        <v>CUMPLIDO</v>
      </c>
      <c r="X463" s="86" t="s">
        <v>505</v>
      </c>
      <c r="Y463" s="87" t="s">
        <v>327</v>
      </c>
      <c r="Z463" s="86">
        <f t="shared" si="145"/>
        <v>1</v>
      </c>
      <c r="AA463" s="86" t="str">
        <f t="shared" si="135"/>
        <v>H108R14 - 1</v>
      </c>
      <c r="AB463" s="135">
        <f t="shared" si="132"/>
        <v>5</v>
      </c>
      <c r="AC463" s="135">
        <f t="shared" si="133"/>
        <v>5</v>
      </c>
      <c r="AD463" s="135" t="str">
        <f t="shared" si="134"/>
        <v>H108R14.</v>
      </c>
      <c r="AE463" s="135" t="str">
        <f t="shared" si="131"/>
        <v>H108R14</v>
      </c>
      <c r="AF463" s="15"/>
      <c r="AG463" s="15"/>
      <c r="AH463" s="15"/>
      <c r="AI463" s="15"/>
      <c r="AJ463" s="15"/>
      <c r="AK463" s="15"/>
      <c r="AL463" s="15"/>
      <c r="AM463" s="15"/>
      <c r="AN463" s="15"/>
      <c r="AO463" s="15"/>
    </row>
    <row r="464" spans="1:41" s="2" customFormat="1" ht="249.95" customHeight="1" x14ac:dyDescent="0.2">
      <c r="A464" s="49">
        <v>409</v>
      </c>
      <c r="B464" s="22">
        <v>463</v>
      </c>
      <c r="C464" s="18" t="s">
        <v>2552</v>
      </c>
      <c r="D464" s="20" t="s">
        <v>33</v>
      </c>
      <c r="E464" s="68" t="s">
        <v>2618</v>
      </c>
      <c r="F464" s="68" t="s">
        <v>125</v>
      </c>
      <c r="G464" s="69" t="s">
        <v>1832</v>
      </c>
      <c r="H464" s="69" t="s">
        <v>1833</v>
      </c>
      <c r="I464" s="23" t="s">
        <v>116</v>
      </c>
      <c r="J464" s="23">
        <v>1</v>
      </c>
      <c r="K464" s="39">
        <v>43040</v>
      </c>
      <c r="L464" s="39">
        <v>43099</v>
      </c>
      <c r="M464" s="46">
        <f t="shared" si="143"/>
        <v>8.4285714285714288</v>
      </c>
      <c r="N464" s="22" t="s">
        <v>1721</v>
      </c>
      <c r="O464" s="78">
        <v>1</v>
      </c>
      <c r="P464" s="22"/>
      <c r="Q464" s="41">
        <f t="shared" si="136"/>
        <v>100</v>
      </c>
      <c r="R464" s="42">
        <f t="shared" si="137"/>
        <v>8.4285714285714288</v>
      </c>
      <c r="S464" s="42">
        <f t="shared" si="138"/>
        <v>8.4285714285714288</v>
      </c>
      <c r="T464" s="42">
        <f t="shared" si="139"/>
        <v>8.4285714285714288</v>
      </c>
      <c r="U464" s="23" t="str">
        <f t="shared" si="142"/>
        <v>SI</v>
      </c>
      <c r="V464" s="85" t="str">
        <f t="shared" si="140"/>
        <v>CUMPLIDO</v>
      </c>
      <c r="W464" s="85" t="str">
        <f t="shared" si="144"/>
        <v>CUMPLIDO</v>
      </c>
      <c r="X464" s="86" t="s">
        <v>505</v>
      </c>
      <c r="Y464" s="87" t="s">
        <v>328</v>
      </c>
      <c r="Z464" s="86">
        <f t="shared" si="145"/>
        <v>1</v>
      </c>
      <c r="AA464" s="86" t="str">
        <f t="shared" si="135"/>
        <v>H110R14 - 1</v>
      </c>
      <c r="AB464" s="135">
        <f t="shared" si="132"/>
        <v>5</v>
      </c>
      <c r="AC464" s="135">
        <f t="shared" si="133"/>
        <v>5</v>
      </c>
      <c r="AD464" s="135" t="str">
        <f t="shared" si="134"/>
        <v>H110R14.</v>
      </c>
      <c r="AE464" s="135" t="str">
        <f t="shared" si="131"/>
        <v>H110R14</v>
      </c>
      <c r="AF464" s="15"/>
      <c r="AG464" s="15"/>
      <c r="AH464" s="15"/>
      <c r="AI464" s="15"/>
      <c r="AJ464" s="15"/>
      <c r="AK464" s="15"/>
      <c r="AL464" s="15"/>
      <c r="AM464" s="15"/>
      <c r="AN464" s="15"/>
      <c r="AO464" s="15"/>
    </row>
    <row r="465" spans="1:41" s="2" customFormat="1" ht="249.95" customHeight="1" x14ac:dyDescent="0.2">
      <c r="A465" s="49">
        <v>410</v>
      </c>
      <c r="B465" s="22">
        <v>464</v>
      </c>
      <c r="C465" s="18" t="s">
        <v>2545</v>
      </c>
      <c r="D465" s="20" t="s">
        <v>26</v>
      </c>
      <c r="E465" s="68" t="s">
        <v>1059</v>
      </c>
      <c r="F465" s="68" t="s">
        <v>126</v>
      </c>
      <c r="G465" s="69" t="s">
        <v>1056</v>
      </c>
      <c r="H465" s="69" t="s">
        <v>1057</v>
      </c>
      <c r="I465" s="23" t="s">
        <v>1058</v>
      </c>
      <c r="J465" s="23">
        <v>2</v>
      </c>
      <c r="K465" s="39">
        <v>43040</v>
      </c>
      <c r="L465" s="39">
        <v>43311</v>
      </c>
      <c r="M465" s="46">
        <f t="shared" si="143"/>
        <v>38.714285714285715</v>
      </c>
      <c r="N465" s="22" t="s">
        <v>1060</v>
      </c>
      <c r="O465" s="132">
        <v>0.2427</v>
      </c>
      <c r="P465" s="22" t="s">
        <v>2653</v>
      </c>
      <c r="Q465" s="41">
        <f t="shared" si="136"/>
        <v>12.135</v>
      </c>
      <c r="R465" s="42">
        <f t="shared" si="137"/>
        <v>4.6979785714285711</v>
      </c>
      <c r="S465" s="42">
        <f t="shared" si="138"/>
        <v>4.6979785714285711</v>
      </c>
      <c r="T465" s="42">
        <f t="shared" si="139"/>
        <v>38.714285714285715</v>
      </c>
      <c r="U465" s="23" t="str">
        <f t="shared" si="142"/>
        <v>NO</v>
      </c>
      <c r="V465" s="85" t="str">
        <f t="shared" si="140"/>
        <v>VENCIDO</v>
      </c>
      <c r="W465" s="85" t="str">
        <f t="shared" si="144"/>
        <v>VENCIDO</v>
      </c>
      <c r="X465" s="86" t="s">
        <v>505</v>
      </c>
      <c r="Y465" s="87" t="s">
        <v>329</v>
      </c>
      <c r="Z465" s="86">
        <f t="shared" si="145"/>
        <v>1</v>
      </c>
      <c r="AA465" s="86" t="str">
        <f t="shared" si="135"/>
        <v>H112R14 - 1</v>
      </c>
      <c r="AB465" s="135">
        <f t="shared" si="132"/>
        <v>1</v>
      </c>
      <c r="AC465" s="135">
        <f t="shared" si="133"/>
        <v>1</v>
      </c>
      <c r="AD465" s="135" t="str">
        <f t="shared" si="134"/>
        <v>H112R14.</v>
      </c>
      <c r="AE465" s="135" t="str">
        <f t="shared" ref="AE465:AE528" si="146">IFERROR(MID(AD465,1,FIND(".",AD465,1)-1),AD465)</f>
        <v>H112R14</v>
      </c>
      <c r="AF465" s="15"/>
      <c r="AG465" s="15"/>
      <c r="AH465" s="15"/>
      <c r="AI465" s="15"/>
      <c r="AJ465" s="15"/>
      <c r="AK465" s="15"/>
      <c r="AL465" s="15"/>
      <c r="AM465" s="15"/>
      <c r="AN465" s="15"/>
      <c r="AO465" s="15"/>
    </row>
    <row r="466" spans="1:41" s="2" customFormat="1" ht="189" customHeight="1" x14ac:dyDescent="0.2">
      <c r="A466" s="49">
        <v>411</v>
      </c>
      <c r="B466" s="22">
        <v>465</v>
      </c>
      <c r="C466" s="18" t="s">
        <v>2545</v>
      </c>
      <c r="D466" s="20" t="s">
        <v>127</v>
      </c>
      <c r="E466" s="68" t="s">
        <v>1902</v>
      </c>
      <c r="F466" s="68" t="s">
        <v>1316</v>
      </c>
      <c r="G466" s="69" t="s">
        <v>1903</v>
      </c>
      <c r="H466" s="69" t="s">
        <v>1318</v>
      </c>
      <c r="I466" s="23" t="s">
        <v>1317</v>
      </c>
      <c r="J466" s="23">
        <v>2</v>
      </c>
      <c r="K466" s="39">
        <v>43040</v>
      </c>
      <c r="L466" s="39">
        <v>43403</v>
      </c>
      <c r="M466" s="46">
        <f t="shared" si="143"/>
        <v>51.857142857142854</v>
      </c>
      <c r="N466" s="22" t="s">
        <v>1244</v>
      </c>
      <c r="O466" s="78">
        <v>1</v>
      </c>
      <c r="P466" s="22"/>
      <c r="Q466" s="41">
        <f t="shared" si="136"/>
        <v>50</v>
      </c>
      <c r="R466" s="42">
        <f t="shared" si="137"/>
        <v>25.928571428571427</v>
      </c>
      <c r="S466" s="42">
        <f t="shared" si="138"/>
        <v>0</v>
      </c>
      <c r="T466" s="42">
        <f t="shared" si="139"/>
        <v>0</v>
      </c>
      <c r="U466" s="23" t="str">
        <f t="shared" si="142"/>
        <v>NO</v>
      </c>
      <c r="V466" s="85" t="str">
        <f t="shared" si="140"/>
        <v>PRÓXIMO A VENCER</v>
      </c>
      <c r="W466" s="85" t="str">
        <f t="shared" si="144"/>
        <v>PRÓXIMO A VENCER</v>
      </c>
      <c r="X466" s="86" t="s">
        <v>505</v>
      </c>
      <c r="Y466" s="87" t="s">
        <v>330</v>
      </c>
      <c r="Z466" s="86">
        <f t="shared" si="145"/>
        <v>1</v>
      </c>
      <c r="AA466" s="86" t="str">
        <f t="shared" si="135"/>
        <v>H113R14 - 1</v>
      </c>
      <c r="AB466" s="135">
        <f t="shared" si="132"/>
        <v>2</v>
      </c>
      <c r="AC466" s="135">
        <f t="shared" si="133"/>
        <v>2</v>
      </c>
      <c r="AD466" s="135" t="str">
        <f t="shared" si="134"/>
        <v>H113R14.</v>
      </c>
      <c r="AE466" s="135" t="str">
        <f t="shared" si="146"/>
        <v>H113R14</v>
      </c>
      <c r="AF466" s="15"/>
      <c r="AG466" s="15"/>
      <c r="AH466" s="15"/>
      <c r="AI466" s="15"/>
      <c r="AJ466" s="15"/>
      <c r="AK466" s="15"/>
      <c r="AL466" s="15"/>
      <c r="AM466" s="15"/>
      <c r="AN466" s="15"/>
      <c r="AO466" s="15"/>
    </row>
    <row r="467" spans="1:41" s="2" customFormat="1" ht="152.25" customHeight="1" x14ac:dyDescent="0.2">
      <c r="A467" s="49">
        <v>412</v>
      </c>
      <c r="B467" s="22">
        <v>466</v>
      </c>
      <c r="C467" s="18" t="s">
        <v>2546</v>
      </c>
      <c r="D467" s="20" t="s">
        <v>127</v>
      </c>
      <c r="E467" s="68" t="s">
        <v>1321</v>
      </c>
      <c r="F467" s="68" t="s">
        <v>128</v>
      </c>
      <c r="G467" s="69" t="s">
        <v>2044</v>
      </c>
      <c r="H467" s="69" t="s">
        <v>2045</v>
      </c>
      <c r="I467" s="23" t="s">
        <v>1061</v>
      </c>
      <c r="J467" s="23">
        <v>26</v>
      </c>
      <c r="K467" s="39">
        <v>43040</v>
      </c>
      <c r="L467" s="39">
        <v>43099</v>
      </c>
      <c r="M467" s="46">
        <f t="shared" si="143"/>
        <v>8.4285714285714288</v>
      </c>
      <c r="N467" s="22" t="s">
        <v>1046</v>
      </c>
      <c r="O467" s="78">
        <v>26</v>
      </c>
      <c r="P467" s="22"/>
      <c r="Q467" s="41">
        <f t="shared" si="136"/>
        <v>100</v>
      </c>
      <c r="R467" s="42">
        <f t="shared" si="137"/>
        <v>8.4285714285714288</v>
      </c>
      <c r="S467" s="42">
        <f t="shared" si="138"/>
        <v>8.4285714285714288</v>
      </c>
      <c r="T467" s="42">
        <f t="shared" si="139"/>
        <v>8.4285714285714288</v>
      </c>
      <c r="U467" s="23" t="str">
        <f t="shared" si="142"/>
        <v>NO</v>
      </c>
      <c r="V467" s="85" t="str">
        <f t="shared" si="140"/>
        <v>CUMPLIDO</v>
      </c>
      <c r="W467" s="85" t="str">
        <f t="shared" si="144"/>
        <v>VENCIDO</v>
      </c>
      <c r="X467" s="86" t="s">
        <v>505</v>
      </c>
      <c r="Y467" s="87" t="s">
        <v>331</v>
      </c>
      <c r="Z467" s="86">
        <f t="shared" si="145"/>
        <v>1</v>
      </c>
      <c r="AA467" s="86" t="str">
        <f t="shared" si="135"/>
        <v>H114R14 - 1</v>
      </c>
      <c r="AB467" s="135">
        <f t="shared" ref="AB467:AB529" si="147">IF(V467="VENCIDO",1,IF(V467="PRÓXIMO A VENCER",2,IF(V467="EN TERMINO",3,IF(V467="CON AVANCE",4,IF(V467="CUMPLIDO",5,)))))</f>
        <v>5</v>
      </c>
      <c r="AC467" s="135">
        <f t="shared" ref="AC467:AC529" si="148">IF(Z468=Z467+1,MIN(AB467,AC468),AB467)</f>
        <v>1</v>
      </c>
      <c r="AD467" s="135" t="str">
        <f t="shared" si="134"/>
        <v>H114R14.</v>
      </c>
      <c r="AE467" s="135" t="str">
        <f t="shared" si="146"/>
        <v>H114R14</v>
      </c>
      <c r="AF467" s="15"/>
      <c r="AG467" s="15"/>
      <c r="AH467" s="15"/>
      <c r="AI467" s="15"/>
      <c r="AJ467" s="15"/>
      <c r="AK467" s="15"/>
      <c r="AL467" s="15"/>
      <c r="AM467" s="15"/>
      <c r="AN467" s="15"/>
      <c r="AO467" s="15"/>
    </row>
    <row r="468" spans="1:41" s="15" customFormat="1" ht="249.95" customHeight="1" x14ac:dyDescent="0.2">
      <c r="A468" s="49"/>
      <c r="B468" s="22">
        <v>467</v>
      </c>
      <c r="C468" s="18" t="s">
        <v>2546</v>
      </c>
      <c r="D468" s="21" t="s">
        <v>127</v>
      </c>
      <c r="E468" s="68" t="s">
        <v>1322</v>
      </c>
      <c r="F468" s="53" t="s">
        <v>129</v>
      </c>
      <c r="G468" s="43" t="s">
        <v>1323</v>
      </c>
      <c r="H468" s="43" t="s">
        <v>1319</v>
      </c>
      <c r="I468" s="22" t="s">
        <v>1320</v>
      </c>
      <c r="J468" s="22">
        <v>2</v>
      </c>
      <c r="K468" s="44">
        <v>43040</v>
      </c>
      <c r="L468" s="44">
        <v>43281</v>
      </c>
      <c r="M468" s="40">
        <f t="shared" si="143"/>
        <v>34.428571428571431</v>
      </c>
      <c r="N468" s="22" t="s">
        <v>1244</v>
      </c>
      <c r="O468" s="78">
        <v>1</v>
      </c>
      <c r="P468" s="22"/>
      <c r="Q468" s="41">
        <f t="shared" si="136"/>
        <v>50</v>
      </c>
      <c r="R468" s="42">
        <f t="shared" si="137"/>
        <v>17.214285714285715</v>
      </c>
      <c r="S468" s="42">
        <f t="shared" si="138"/>
        <v>17.214285714285715</v>
      </c>
      <c r="T468" s="42">
        <f t="shared" si="139"/>
        <v>34.428571428571431</v>
      </c>
      <c r="U468" s="23" t="str">
        <f t="shared" si="142"/>
        <v>NO</v>
      </c>
      <c r="V468" s="85" t="str">
        <f t="shared" si="140"/>
        <v>VENCIDO</v>
      </c>
      <c r="W468" s="85" t="str">
        <f t="shared" si="144"/>
        <v/>
      </c>
      <c r="X468" s="88" t="s">
        <v>505</v>
      </c>
      <c r="Y468" s="89" t="s">
        <v>331</v>
      </c>
      <c r="Z468" s="86">
        <f t="shared" si="145"/>
        <v>2</v>
      </c>
      <c r="AA468" s="86" t="str">
        <f t="shared" si="135"/>
        <v>H114R14 - 2</v>
      </c>
      <c r="AB468" s="135">
        <f t="shared" si="147"/>
        <v>1</v>
      </c>
      <c r="AC468" s="135">
        <f t="shared" si="148"/>
        <v>1</v>
      </c>
      <c r="AD468" s="135" t="str">
        <f t="shared" si="134"/>
        <v>H114R14.</v>
      </c>
      <c r="AE468" s="135" t="str">
        <f t="shared" si="146"/>
        <v>H114R14</v>
      </c>
    </row>
    <row r="469" spans="1:41" s="2" customFormat="1" ht="125.25" customHeight="1" x14ac:dyDescent="0.2">
      <c r="A469" s="49">
        <v>413</v>
      </c>
      <c r="B469" s="22">
        <v>468</v>
      </c>
      <c r="C469" s="18" t="s">
        <v>2545</v>
      </c>
      <c r="D469" s="20" t="s">
        <v>26</v>
      </c>
      <c r="E469" s="68" t="s">
        <v>1324</v>
      </c>
      <c r="F469" s="68" t="s">
        <v>1326</v>
      </c>
      <c r="G469" s="69" t="s">
        <v>1327</v>
      </c>
      <c r="H469" s="69" t="s">
        <v>1062</v>
      </c>
      <c r="I469" s="23" t="s">
        <v>1058</v>
      </c>
      <c r="J469" s="23">
        <v>2</v>
      </c>
      <c r="K469" s="39">
        <v>43040</v>
      </c>
      <c r="L469" s="39">
        <v>43311</v>
      </c>
      <c r="M469" s="46">
        <f t="shared" si="143"/>
        <v>38.714285714285715</v>
      </c>
      <c r="N469" s="22" t="s">
        <v>1046</v>
      </c>
      <c r="O469" s="78">
        <v>2</v>
      </c>
      <c r="P469" s="22" t="s">
        <v>2640</v>
      </c>
      <c r="Q469" s="41">
        <f t="shared" si="136"/>
        <v>100</v>
      </c>
      <c r="R469" s="42">
        <f t="shared" si="137"/>
        <v>38.714285714285715</v>
      </c>
      <c r="S469" s="42">
        <f t="shared" si="138"/>
        <v>38.714285714285715</v>
      </c>
      <c r="T469" s="42">
        <f t="shared" si="139"/>
        <v>38.714285714285715</v>
      </c>
      <c r="U469" s="23" t="str">
        <f t="shared" si="142"/>
        <v>NO</v>
      </c>
      <c r="V469" s="85" t="str">
        <f t="shared" si="140"/>
        <v>CUMPLIDO</v>
      </c>
      <c r="W469" s="85" t="str">
        <f t="shared" si="144"/>
        <v>VENCIDO</v>
      </c>
      <c r="X469" s="86" t="s">
        <v>505</v>
      </c>
      <c r="Y469" s="87" t="s">
        <v>332</v>
      </c>
      <c r="Z469" s="86">
        <f t="shared" si="145"/>
        <v>1</v>
      </c>
      <c r="AA469" s="86" t="str">
        <f t="shared" si="135"/>
        <v>H115R14 - 1</v>
      </c>
      <c r="AB469" s="135">
        <f t="shared" si="147"/>
        <v>5</v>
      </c>
      <c r="AC469" s="135">
        <f t="shared" si="148"/>
        <v>1</v>
      </c>
      <c r="AD469" s="135" t="str">
        <f t="shared" si="134"/>
        <v>H115R14.</v>
      </c>
      <c r="AE469" s="135" t="str">
        <f t="shared" si="146"/>
        <v>H115R14</v>
      </c>
      <c r="AF469" s="15"/>
      <c r="AG469" s="15"/>
      <c r="AH469" s="15"/>
      <c r="AI469" s="15"/>
      <c r="AJ469" s="15"/>
      <c r="AK469" s="15"/>
      <c r="AL469" s="15"/>
      <c r="AM469" s="15"/>
      <c r="AN469" s="15"/>
      <c r="AO469" s="15"/>
    </row>
    <row r="470" spans="1:41" s="2" customFormat="1" ht="150.75" customHeight="1" x14ac:dyDescent="0.2">
      <c r="A470" s="49"/>
      <c r="B470" s="22">
        <v>469</v>
      </c>
      <c r="C470" s="18" t="s">
        <v>2545</v>
      </c>
      <c r="D470" s="20" t="s">
        <v>26</v>
      </c>
      <c r="E470" s="68" t="s">
        <v>1325</v>
      </c>
      <c r="F470" s="68" t="s">
        <v>1326</v>
      </c>
      <c r="G470" s="69" t="s">
        <v>1904</v>
      </c>
      <c r="H470" s="69" t="s">
        <v>1328</v>
      </c>
      <c r="I470" s="23" t="s">
        <v>1329</v>
      </c>
      <c r="J470" s="23">
        <v>2</v>
      </c>
      <c r="K470" s="39">
        <v>43040</v>
      </c>
      <c r="L470" s="39">
        <v>43281</v>
      </c>
      <c r="M470" s="46">
        <f t="shared" si="143"/>
        <v>34.428571428571431</v>
      </c>
      <c r="N470" s="22" t="s">
        <v>1244</v>
      </c>
      <c r="O470" s="78">
        <v>1</v>
      </c>
      <c r="P470" s="22"/>
      <c r="Q470" s="41">
        <f t="shared" si="136"/>
        <v>50</v>
      </c>
      <c r="R470" s="42">
        <f t="shared" si="137"/>
        <v>17.214285714285715</v>
      </c>
      <c r="S470" s="42">
        <f t="shared" si="138"/>
        <v>17.214285714285715</v>
      </c>
      <c r="T470" s="42">
        <f t="shared" si="139"/>
        <v>34.428571428571431</v>
      </c>
      <c r="U470" s="23" t="str">
        <f t="shared" si="142"/>
        <v>NO</v>
      </c>
      <c r="V470" s="85" t="str">
        <f t="shared" si="140"/>
        <v>VENCIDO</v>
      </c>
      <c r="W470" s="85" t="str">
        <f t="shared" si="144"/>
        <v/>
      </c>
      <c r="X470" s="86" t="s">
        <v>505</v>
      </c>
      <c r="Y470" s="87" t="s">
        <v>332</v>
      </c>
      <c r="Z470" s="86">
        <f t="shared" si="145"/>
        <v>2</v>
      </c>
      <c r="AA470" s="86" t="str">
        <f t="shared" si="135"/>
        <v>H115R14 - 2</v>
      </c>
      <c r="AB470" s="135">
        <f t="shared" si="147"/>
        <v>1</v>
      </c>
      <c r="AC470" s="135">
        <f t="shared" si="148"/>
        <v>1</v>
      </c>
      <c r="AD470" s="135" t="str">
        <f t="shared" ref="AD470:AD529" si="149">IF(A470&lt;&gt;"",MID(E470,1,FIND(" ",E470,1)-1),AD469)</f>
        <v>H115R14.</v>
      </c>
      <c r="AE470" s="135" t="str">
        <f t="shared" si="146"/>
        <v>H115R14</v>
      </c>
      <c r="AF470" s="15"/>
      <c r="AG470" s="15"/>
      <c r="AH470" s="15"/>
      <c r="AI470" s="15"/>
      <c r="AJ470" s="15"/>
      <c r="AK470" s="15"/>
      <c r="AL470" s="15"/>
      <c r="AM470" s="15"/>
      <c r="AN470" s="15"/>
      <c r="AO470" s="15"/>
    </row>
    <row r="471" spans="1:41" s="2" customFormat="1" ht="249.95" customHeight="1" x14ac:dyDescent="0.2">
      <c r="A471" s="49">
        <v>414</v>
      </c>
      <c r="B471" s="22">
        <v>470</v>
      </c>
      <c r="C471" s="18" t="s">
        <v>2546</v>
      </c>
      <c r="D471" s="20" t="s">
        <v>26</v>
      </c>
      <c r="E471" s="68" t="s">
        <v>1333</v>
      </c>
      <c r="F471" s="68" t="s">
        <v>131</v>
      </c>
      <c r="G471" s="69" t="s">
        <v>1330</v>
      </c>
      <c r="H471" s="69" t="s">
        <v>1331</v>
      </c>
      <c r="I471" s="23" t="s">
        <v>1332</v>
      </c>
      <c r="J471" s="23">
        <v>2</v>
      </c>
      <c r="K471" s="39">
        <v>43040</v>
      </c>
      <c r="L471" s="39">
        <v>43403</v>
      </c>
      <c r="M471" s="46">
        <f t="shared" si="143"/>
        <v>51.857142857142854</v>
      </c>
      <c r="N471" s="22" t="s">
        <v>1244</v>
      </c>
      <c r="O471" s="78">
        <v>0</v>
      </c>
      <c r="P471" s="22"/>
      <c r="Q471" s="41">
        <f t="shared" si="136"/>
        <v>0</v>
      </c>
      <c r="R471" s="42">
        <f t="shared" si="137"/>
        <v>0</v>
      </c>
      <c r="S471" s="42">
        <f t="shared" si="138"/>
        <v>0</v>
      </c>
      <c r="T471" s="42">
        <f t="shared" si="139"/>
        <v>0</v>
      </c>
      <c r="U471" s="23" t="str">
        <f t="shared" si="142"/>
        <v>NO</v>
      </c>
      <c r="V471" s="85" t="str">
        <f t="shared" si="140"/>
        <v>PRÓXIMO A VENCER</v>
      </c>
      <c r="W471" s="85" t="str">
        <f t="shared" si="144"/>
        <v>PRÓXIMO A VENCER</v>
      </c>
      <c r="X471" s="86" t="s">
        <v>505</v>
      </c>
      <c r="Y471" s="87" t="s">
        <v>333</v>
      </c>
      <c r="Z471" s="86">
        <f t="shared" si="145"/>
        <v>1</v>
      </c>
      <c r="AA471" s="86" t="str">
        <f t="shared" si="135"/>
        <v>H116R14 - 1</v>
      </c>
      <c r="AB471" s="135">
        <f t="shared" si="147"/>
        <v>2</v>
      </c>
      <c r="AC471" s="135">
        <f t="shared" si="148"/>
        <v>2</v>
      </c>
      <c r="AD471" s="135" t="str">
        <f t="shared" si="149"/>
        <v>H116R14.</v>
      </c>
      <c r="AE471" s="135" t="str">
        <f t="shared" si="146"/>
        <v>H116R14</v>
      </c>
      <c r="AF471" s="15"/>
      <c r="AG471" s="15"/>
      <c r="AH471" s="15"/>
      <c r="AI471" s="15"/>
      <c r="AJ471" s="15"/>
      <c r="AK471" s="15"/>
      <c r="AL471" s="15"/>
      <c r="AM471" s="15"/>
      <c r="AN471" s="15"/>
      <c r="AO471" s="15"/>
    </row>
    <row r="472" spans="1:41" s="2" customFormat="1" ht="160.5" customHeight="1" x14ac:dyDescent="0.2">
      <c r="A472" s="49">
        <v>415</v>
      </c>
      <c r="B472" s="22">
        <v>471</v>
      </c>
      <c r="C472" s="18" t="s">
        <v>2546</v>
      </c>
      <c r="D472" s="20" t="s">
        <v>130</v>
      </c>
      <c r="E472" s="68" t="s">
        <v>1066</v>
      </c>
      <c r="F472" s="68" t="s">
        <v>131</v>
      </c>
      <c r="G472" s="69" t="s">
        <v>1063</v>
      </c>
      <c r="H472" s="69" t="s">
        <v>1064</v>
      </c>
      <c r="I472" s="23" t="s">
        <v>1065</v>
      </c>
      <c r="J472" s="23">
        <v>1</v>
      </c>
      <c r="K472" s="39">
        <v>43040</v>
      </c>
      <c r="L472" s="39">
        <v>43099</v>
      </c>
      <c r="M472" s="46">
        <f t="shared" si="143"/>
        <v>8.4285714285714288</v>
      </c>
      <c r="N472" s="22" t="s">
        <v>1046</v>
      </c>
      <c r="O472" s="22">
        <v>1</v>
      </c>
      <c r="P472" s="22"/>
      <c r="Q472" s="41">
        <f t="shared" si="136"/>
        <v>100</v>
      </c>
      <c r="R472" s="42">
        <f t="shared" si="137"/>
        <v>8.4285714285714288</v>
      </c>
      <c r="S472" s="42">
        <f t="shared" si="138"/>
        <v>8.4285714285714288</v>
      </c>
      <c r="T472" s="42">
        <f t="shared" si="139"/>
        <v>8.4285714285714288</v>
      </c>
      <c r="U472" s="23" t="str">
        <f t="shared" si="142"/>
        <v>SI</v>
      </c>
      <c r="V472" s="85" t="str">
        <f t="shared" si="140"/>
        <v>CUMPLIDO</v>
      </c>
      <c r="W472" s="85" t="str">
        <f t="shared" si="144"/>
        <v>CUMPLIDO</v>
      </c>
      <c r="X472" s="86" t="s">
        <v>505</v>
      </c>
      <c r="Y472" s="87" t="s">
        <v>334</v>
      </c>
      <c r="Z472" s="86">
        <f t="shared" si="145"/>
        <v>1</v>
      </c>
      <c r="AA472" s="86" t="str">
        <f t="shared" si="135"/>
        <v>H117R14 - 1</v>
      </c>
      <c r="AB472" s="135">
        <f t="shared" si="147"/>
        <v>5</v>
      </c>
      <c r="AC472" s="135">
        <f t="shared" si="148"/>
        <v>5</v>
      </c>
      <c r="AD472" s="135" t="str">
        <f t="shared" si="149"/>
        <v>H117R14.</v>
      </c>
      <c r="AE472" s="135" t="str">
        <f t="shared" si="146"/>
        <v>H117R14</v>
      </c>
      <c r="AF472" s="15"/>
      <c r="AG472" s="15"/>
      <c r="AH472" s="15"/>
      <c r="AI472" s="15"/>
      <c r="AJ472" s="15"/>
      <c r="AK472" s="15"/>
      <c r="AL472" s="15"/>
      <c r="AM472" s="15"/>
      <c r="AN472" s="15"/>
      <c r="AO472" s="15"/>
    </row>
    <row r="473" spans="1:41" s="2" customFormat="1" ht="249.95" customHeight="1" x14ac:dyDescent="0.2">
      <c r="A473" s="49">
        <v>416</v>
      </c>
      <c r="B473" s="22">
        <v>472</v>
      </c>
      <c r="C473" s="18" t="s">
        <v>2546</v>
      </c>
      <c r="D473" s="20" t="s">
        <v>130</v>
      </c>
      <c r="E473" s="68" t="s">
        <v>1067</v>
      </c>
      <c r="F473" s="68" t="s">
        <v>131</v>
      </c>
      <c r="G473" s="69" t="s">
        <v>1334</v>
      </c>
      <c r="H473" s="69" t="s">
        <v>2705</v>
      </c>
      <c r="I473" s="23" t="s">
        <v>1335</v>
      </c>
      <c r="J473" s="23">
        <v>3</v>
      </c>
      <c r="K473" s="39">
        <v>43040</v>
      </c>
      <c r="L473" s="39">
        <v>43403</v>
      </c>
      <c r="M473" s="46">
        <f t="shared" si="143"/>
        <v>51.857142857142854</v>
      </c>
      <c r="N473" s="22" t="s">
        <v>1244</v>
      </c>
      <c r="O473" s="78">
        <v>0</v>
      </c>
      <c r="P473" s="22"/>
      <c r="Q473" s="41">
        <f t="shared" si="136"/>
        <v>0</v>
      </c>
      <c r="R473" s="42">
        <f t="shared" si="137"/>
        <v>0</v>
      </c>
      <c r="S473" s="42">
        <f t="shared" si="138"/>
        <v>0</v>
      </c>
      <c r="T473" s="42">
        <f t="shared" si="139"/>
        <v>0</v>
      </c>
      <c r="U473" s="23" t="str">
        <f t="shared" si="142"/>
        <v>NO</v>
      </c>
      <c r="V473" s="85" t="str">
        <f t="shared" si="140"/>
        <v>PRÓXIMO A VENCER</v>
      </c>
      <c r="W473" s="85" t="str">
        <f t="shared" si="144"/>
        <v>PRÓXIMO A VENCER</v>
      </c>
      <c r="X473" s="86" t="s">
        <v>505</v>
      </c>
      <c r="Y473" s="87" t="s">
        <v>335</v>
      </c>
      <c r="Z473" s="86">
        <f t="shared" si="145"/>
        <v>1</v>
      </c>
      <c r="AA473" s="86" t="str">
        <f t="shared" si="135"/>
        <v>H118R14 - 1</v>
      </c>
      <c r="AB473" s="135">
        <f t="shared" si="147"/>
        <v>2</v>
      </c>
      <c r="AC473" s="135">
        <f t="shared" si="148"/>
        <v>2</v>
      </c>
      <c r="AD473" s="135" t="str">
        <f t="shared" si="149"/>
        <v>H118R14.</v>
      </c>
      <c r="AE473" s="135" t="str">
        <f t="shared" si="146"/>
        <v>H118R14</v>
      </c>
      <c r="AF473" s="15"/>
      <c r="AG473" s="15"/>
      <c r="AH473" s="15"/>
      <c r="AI473" s="15"/>
      <c r="AJ473" s="15"/>
      <c r="AK473" s="15"/>
      <c r="AL473" s="15"/>
      <c r="AM473" s="15"/>
      <c r="AN473" s="15"/>
      <c r="AO473" s="15"/>
    </row>
    <row r="474" spans="1:41" s="2" customFormat="1" ht="249.95" customHeight="1" x14ac:dyDescent="0.2">
      <c r="A474" s="49">
        <v>417</v>
      </c>
      <c r="B474" s="22">
        <v>473</v>
      </c>
      <c r="C474" s="18" t="s">
        <v>2546</v>
      </c>
      <c r="D474" s="20" t="s">
        <v>26</v>
      </c>
      <c r="E474" s="68" t="s">
        <v>1070</v>
      </c>
      <c r="F474" s="68" t="s">
        <v>132</v>
      </c>
      <c r="G474" s="69" t="s">
        <v>1069</v>
      </c>
      <c r="H474" s="69" t="s">
        <v>2569</v>
      </c>
      <c r="I474" s="23" t="s">
        <v>1068</v>
      </c>
      <c r="J474" s="23">
        <v>3</v>
      </c>
      <c r="K474" s="39">
        <v>43040</v>
      </c>
      <c r="L474" s="39">
        <v>43403</v>
      </c>
      <c r="M474" s="46">
        <f t="shared" si="143"/>
        <v>51.857142857142854</v>
      </c>
      <c r="N474" s="22" t="s">
        <v>1046</v>
      </c>
      <c r="O474" s="78">
        <v>0</v>
      </c>
      <c r="P474" s="22"/>
      <c r="Q474" s="41">
        <f t="shared" si="136"/>
        <v>0</v>
      </c>
      <c r="R474" s="42">
        <f t="shared" si="137"/>
        <v>0</v>
      </c>
      <c r="S474" s="42">
        <f t="shared" si="138"/>
        <v>0</v>
      </c>
      <c r="T474" s="42">
        <f t="shared" si="139"/>
        <v>0</v>
      </c>
      <c r="U474" s="23" t="str">
        <f t="shared" si="142"/>
        <v>NO</v>
      </c>
      <c r="V474" s="85" t="str">
        <f t="shared" si="140"/>
        <v>PRÓXIMO A VENCER</v>
      </c>
      <c r="W474" s="85" t="str">
        <f t="shared" si="144"/>
        <v>PRÓXIMO A VENCER</v>
      </c>
      <c r="X474" s="86" t="s">
        <v>505</v>
      </c>
      <c r="Y474" s="87" t="s">
        <v>336</v>
      </c>
      <c r="Z474" s="86">
        <f t="shared" si="145"/>
        <v>1</v>
      </c>
      <c r="AA474" s="86" t="str">
        <f t="shared" si="135"/>
        <v>H119R14 - 1</v>
      </c>
      <c r="AB474" s="135">
        <f t="shared" si="147"/>
        <v>2</v>
      </c>
      <c r="AC474" s="135">
        <f t="shared" si="148"/>
        <v>2</v>
      </c>
      <c r="AD474" s="135" t="str">
        <f t="shared" si="149"/>
        <v>H119R14.</v>
      </c>
      <c r="AE474" s="135" t="str">
        <f t="shared" si="146"/>
        <v>H119R14</v>
      </c>
      <c r="AF474" s="15"/>
      <c r="AG474" s="15"/>
      <c r="AH474" s="15"/>
      <c r="AI474" s="15"/>
      <c r="AJ474" s="15"/>
      <c r="AK474" s="15"/>
      <c r="AL474" s="15"/>
      <c r="AM474" s="15"/>
      <c r="AN474" s="15"/>
      <c r="AO474" s="15"/>
    </row>
    <row r="475" spans="1:41" s="2" customFormat="1" ht="249.95" customHeight="1" x14ac:dyDescent="0.2">
      <c r="A475" s="49">
        <v>418</v>
      </c>
      <c r="B475" s="22">
        <v>474</v>
      </c>
      <c r="C475" s="18" t="s">
        <v>2545</v>
      </c>
      <c r="D475" s="20" t="s">
        <v>26</v>
      </c>
      <c r="E475" s="68" t="s">
        <v>1336</v>
      </c>
      <c r="F475" s="68" t="s">
        <v>133</v>
      </c>
      <c r="G475" s="69" t="s">
        <v>1337</v>
      </c>
      <c r="H475" s="69" t="s">
        <v>1338</v>
      </c>
      <c r="I475" s="23" t="s">
        <v>1332</v>
      </c>
      <c r="J475" s="23">
        <v>2</v>
      </c>
      <c r="K475" s="39">
        <v>43040</v>
      </c>
      <c r="L475" s="39">
        <v>43403</v>
      </c>
      <c r="M475" s="46">
        <f t="shared" si="143"/>
        <v>51.857142857142854</v>
      </c>
      <c r="N475" s="22" t="s">
        <v>1244</v>
      </c>
      <c r="O475" s="78">
        <v>0</v>
      </c>
      <c r="P475" s="22"/>
      <c r="Q475" s="41">
        <f t="shared" si="136"/>
        <v>0</v>
      </c>
      <c r="R475" s="42">
        <f t="shared" si="137"/>
        <v>0</v>
      </c>
      <c r="S475" s="42">
        <f t="shared" si="138"/>
        <v>0</v>
      </c>
      <c r="T475" s="42">
        <f t="shared" si="139"/>
        <v>0</v>
      </c>
      <c r="U475" s="23" t="str">
        <f t="shared" si="142"/>
        <v>NO</v>
      </c>
      <c r="V475" s="85" t="str">
        <f t="shared" si="140"/>
        <v>PRÓXIMO A VENCER</v>
      </c>
      <c r="W475" s="85" t="str">
        <f t="shared" si="144"/>
        <v>PRÓXIMO A VENCER</v>
      </c>
      <c r="X475" s="86" t="s">
        <v>505</v>
      </c>
      <c r="Y475" s="87" t="s">
        <v>337</v>
      </c>
      <c r="Z475" s="86">
        <f t="shared" si="145"/>
        <v>1</v>
      </c>
      <c r="AA475" s="86" t="str">
        <f t="shared" si="135"/>
        <v>H120R14 - 1</v>
      </c>
      <c r="AB475" s="135">
        <f t="shared" si="147"/>
        <v>2</v>
      </c>
      <c r="AC475" s="135">
        <f t="shared" si="148"/>
        <v>2</v>
      </c>
      <c r="AD475" s="135" t="str">
        <f t="shared" si="149"/>
        <v>H120R14.</v>
      </c>
      <c r="AE475" s="135" t="str">
        <f t="shared" si="146"/>
        <v>H120R14</v>
      </c>
      <c r="AF475" s="15"/>
      <c r="AG475" s="15"/>
      <c r="AH475" s="15"/>
      <c r="AI475" s="15"/>
      <c r="AJ475" s="15"/>
      <c r="AK475" s="15"/>
      <c r="AL475" s="15"/>
      <c r="AM475" s="15"/>
      <c r="AN475" s="15"/>
      <c r="AO475" s="15"/>
    </row>
    <row r="476" spans="1:41" s="2" customFormat="1" ht="249.95" customHeight="1" x14ac:dyDescent="0.2">
      <c r="A476" s="49">
        <v>419</v>
      </c>
      <c r="B476" s="22">
        <v>475</v>
      </c>
      <c r="C476" s="18" t="s">
        <v>2545</v>
      </c>
      <c r="D476" s="20" t="s">
        <v>26</v>
      </c>
      <c r="E476" s="68" t="s">
        <v>1288</v>
      </c>
      <c r="F476" s="68" t="s">
        <v>1287</v>
      </c>
      <c r="G476" s="69" t="s">
        <v>1284</v>
      </c>
      <c r="H476" s="69" t="s">
        <v>1285</v>
      </c>
      <c r="I476" s="23" t="s">
        <v>1286</v>
      </c>
      <c r="J476" s="23">
        <v>1</v>
      </c>
      <c r="K476" s="39">
        <v>43040</v>
      </c>
      <c r="L476" s="39">
        <v>43281</v>
      </c>
      <c r="M476" s="46">
        <f t="shared" si="143"/>
        <v>34.428571428571431</v>
      </c>
      <c r="N476" s="22" t="s">
        <v>1244</v>
      </c>
      <c r="O476" s="78">
        <v>0</v>
      </c>
      <c r="P476" s="22"/>
      <c r="Q476" s="41">
        <f t="shared" si="136"/>
        <v>0</v>
      </c>
      <c r="R476" s="42">
        <f t="shared" si="137"/>
        <v>0</v>
      </c>
      <c r="S476" s="42">
        <f t="shared" si="138"/>
        <v>0</v>
      </c>
      <c r="T476" s="42">
        <f t="shared" si="139"/>
        <v>34.428571428571431</v>
      </c>
      <c r="U476" s="23" t="str">
        <f t="shared" si="142"/>
        <v>NO</v>
      </c>
      <c r="V476" s="85" t="str">
        <f t="shared" si="140"/>
        <v>VENCIDO</v>
      </c>
      <c r="W476" s="85" t="str">
        <f t="shared" si="144"/>
        <v>VENCIDO</v>
      </c>
      <c r="X476" s="86" t="s">
        <v>505</v>
      </c>
      <c r="Y476" s="87" t="s">
        <v>2056</v>
      </c>
      <c r="Z476" s="86">
        <f t="shared" si="145"/>
        <v>1</v>
      </c>
      <c r="AA476" s="86" t="str">
        <f t="shared" si="135"/>
        <v>H121R14 - 1</v>
      </c>
      <c r="AB476" s="135">
        <f t="shared" si="147"/>
        <v>1</v>
      </c>
      <c r="AC476" s="135">
        <f t="shared" si="148"/>
        <v>1</v>
      </c>
      <c r="AD476" s="135" t="str">
        <f t="shared" si="149"/>
        <v>H121R14.</v>
      </c>
      <c r="AE476" s="135" t="str">
        <f t="shared" si="146"/>
        <v>H121R14</v>
      </c>
      <c r="AF476" s="15"/>
      <c r="AG476" s="15"/>
      <c r="AH476" s="15"/>
      <c r="AI476" s="15"/>
      <c r="AJ476" s="15"/>
      <c r="AK476" s="15"/>
      <c r="AL476" s="15"/>
      <c r="AM476" s="15"/>
      <c r="AN476" s="15"/>
      <c r="AO476" s="15"/>
    </row>
    <row r="477" spans="1:41" s="2" customFormat="1" ht="122.25" customHeight="1" x14ac:dyDescent="0.2">
      <c r="A477" s="49">
        <v>420</v>
      </c>
      <c r="B477" s="22">
        <v>476</v>
      </c>
      <c r="C477" s="67" t="s">
        <v>2546</v>
      </c>
      <c r="D477" s="20" t="s">
        <v>26</v>
      </c>
      <c r="E477" s="68" t="s">
        <v>1978</v>
      </c>
      <c r="F477" s="68" t="s">
        <v>1287</v>
      </c>
      <c r="G477" s="69" t="s">
        <v>1976</v>
      </c>
      <c r="H477" s="69" t="s">
        <v>1977</v>
      </c>
      <c r="I477" s="23" t="s">
        <v>1933</v>
      </c>
      <c r="J477" s="23">
        <v>1</v>
      </c>
      <c r="K477" s="39">
        <v>43040</v>
      </c>
      <c r="L477" s="39">
        <v>43159</v>
      </c>
      <c r="M477" s="46">
        <f t="shared" si="143"/>
        <v>17</v>
      </c>
      <c r="N477" s="23" t="s">
        <v>1244</v>
      </c>
      <c r="O477" s="78">
        <v>0</v>
      </c>
      <c r="P477" s="23"/>
      <c r="Q477" s="41">
        <f t="shared" si="136"/>
        <v>0</v>
      </c>
      <c r="R477" s="42">
        <f t="shared" si="137"/>
        <v>0</v>
      </c>
      <c r="S477" s="42">
        <f t="shared" si="138"/>
        <v>0</v>
      </c>
      <c r="T477" s="42">
        <f t="shared" si="139"/>
        <v>17</v>
      </c>
      <c r="U477" s="23" t="str">
        <f t="shared" si="142"/>
        <v>NO</v>
      </c>
      <c r="V477" s="85" t="str">
        <f t="shared" si="140"/>
        <v>VENCIDO</v>
      </c>
      <c r="W477" s="85" t="str">
        <f t="shared" si="144"/>
        <v>VENCIDO</v>
      </c>
      <c r="X477" s="86" t="s">
        <v>505</v>
      </c>
      <c r="Y477" s="87" t="s">
        <v>338</v>
      </c>
      <c r="Z477" s="86">
        <f t="shared" si="145"/>
        <v>1</v>
      </c>
      <c r="AA477" s="86" t="str">
        <f t="shared" ref="AA477:AA529" si="150">CONCATENATE(Y477," - ",Z477)</f>
        <v>H122R14 - 1</v>
      </c>
      <c r="AB477" s="135">
        <f t="shared" si="147"/>
        <v>1</v>
      </c>
      <c r="AC477" s="135">
        <f t="shared" si="148"/>
        <v>1</v>
      </c>
      <c r="AD477" s="135" t="str">
        <f t="shared" si="149"/>
        <v>H122R14</v>
      </c>
      <c r="AE477" s="135" t="str">
        <f t="shared" si="146"/>
        <v>H122R14</v>
      </c>
    </row>
    <row r="478" spans="1:41" s="2" customFormat="1" ht="119.25" customHeight="1" x14ac:dyDescent="0.2">
      <c r="A478" s="49">
        <v>421</v>
      </c>
      <c r="B478" s="22">
        <v>477</v>
      </c>
      <c r="C478" s="18" t="s">
        <v>2545</v>
      </c>
      <c r="D478" s="20" t="s">
        <v>135</v>
      </c>
      <c r="E478" s="68" t="s">
        <v>1150</v>
      </c>
      <c r="F478" s="68" t="s">
        <v>1071</v>
      </c>
      <c r="G478" s="69" t="s">
        <v>1905</v>
      </c>
      <c r="H478" s="69" t="s">
        <v>1052</v>
      </c>
      <c r="I478" s="23" t="s">
        <v>61</v>
      </c>
      <c r="J478" s="23">
        <v>4</v>
      </c>
      <c r="K478" s="39">
        <v>43040</v>
      </c>
      <c r="L478" s="39">
        <v>43403</v>
      </c>
      <c r="M478" s="46">
        <f t="shared" si="143"/>
        <v>51.857142857142854</v>
      </c>
      <c r="N478" s="22" t="s">
        <v>1046</v>
      </c>
      <c r="O478" s="78">
        <v>4</v>
      </c>
      <c r="P478" s="22" t="s">
        <v>2653</v>
      </c>
      <c r="Q478" s="41">
        <f t="shared" si="136"/>
        <v>100</v>
      </c>
      <c r="R478" s="42">
        <f t="shared" si="137"/>
        <v>51.857142857142854</v>
      </c>
      <c r="S478" s="42">
        <f t="shared" si="138"/>
        <v>0</v>
      </c>
      <c r="T478" s="42">
        <f t="shared" si="139"/>
        <v>0</v>
      </c>
      <c r="U478" s="23" t="str">
        <f t="shared" si="142"/>
        <v>NO</v>
      </c>
      <c r="V478" s="85" t="str">
        <f t="shared" si="140"/>
        <v>CUMPLIDO</v>
      </c>
      <c r="W478" s="85" t="str">
        <f t="shared" si="144"/>
        <v>PRÓXIMO A VENCER</v>
      </c>
      <c r="X478" s="86" t="s">
        <v>505</v>
      </c>
      <c r="Y478" s="87" t="s">
        <v>339</v>
      </c>
      <c r="Z478" s="86">
        <f t="shared" si="145"/>
        <v>1</v>
      </c>
      <c r="AA478" s="86" t="str">
        <f t="shared" si="150"/>
        <v>H123R14 - 1</v>
      </c>
      <c r="AB478" s="135">
        <f t="shared" si="147"/>
        <v>5</v>
      </c>
      <c r="AC478" s="135">
        <f t="shared" si="148"/>
        <v>2</v>
      </c>
      <c r="AD478" s="135" t="str">
        <f t="shared" si="149"/>
        <v>H123R14.</v>
      </c>
      <c r="AE478" s="135" t="str">
        <f t="shared" si="146"/>
        <v>H123R14</v>
      </c>
      <c r="AF478" s="15"/>
      <c r="AG478" s="15"/>
      <c r="AH478" s="15"/>
      <c r="AI478" s="15"/>
      <c r="AJ478" s="15"/>
      <c r="AK478" s="15"/>
      <c r="AL478" s="15"/>
      <c r="AM478" s="15"/>
      <c r="AN478" s="15"/>
      <c r="AO478" s="15"/>
    </row>
    <row r="479" spans="1:41" s="2" customFormat="1" ht="107.25" customHeight="1" x14ac:dyDescent="0.2">
      <c r="A479" s="49"/>
      <c r="B479" s="22">
        <v>478</v>
      </c>
      <c r="C479" s="18" t="s">
        <v>2545</v>
      </c>
      <c r="D479" s="20" t="s">
        <v>135</v>
      </c>
      <c r="E479" s="68" t="s">
        <v>1151</v>
      </c>
      <c r="F479" s="68" t="s">
        <v>1071</v>
      </c>
      <c r="G479" s="69" t="s">
        <v>1906</v>
      </c>
      <c r="H479" s="69" t="s">
        <v>1152</v>
      </c>
      <c r="I479" s="23" t="s">
        <v>1130</v>
      </c>
      <c r="J479" s="23">
        <v>2</v>
      </c>
      <c r="K479" s="39">
        <v>43040</v>
      </c>
      <c r="L479" s="39">
        <v>43403</v>
      </c>
      <c r="M479" s="46">
        <f t="shared" si="143"/>
        <v>51.857142857142854</v>
      </c>
      <c r="N479" s="22" t="s">
        <v>1112</v>
      </c>
      <c r="O479" s="78">
        <v>0</v>
      </c>
      <c r="P479" s="22"/>
      <c r="Q479" s="41">
        <f t="shared" si="136"/>
        <v>0</v>
      </c>
      <c r="R479" s="42">
        <f t="shared" si="137"/>
        <v>0</v>
      </c>
      <c r="S479" s="42">
        <f t="shared" si="138"/>
        <v>0</v>
      </c>
      <c r="T479" s="42">
        <f t="shared" si="139"/>
        <v>0</v>
      </c>
      <c r="U479" s="23" t="str">
        <f t="shared" si="142"/>
        <v>NO</v>
      </c>
      <c r="V479" s="85" t="str">
        <f t="shared" si="140"/>
        <v>PRÓXIMO A VENCER</v>
      </c>
      <c r="W479" s="85" t="str">
        <f t="shared" si="144"/>
        <v/>
      </c>
      <c r="X479" s="86" t="s">
        <v>505</v>
      </c>
      <c r="Y479" s="87" t="s">
        <v>339</v>
      </c>
      <c r="Z479" s="86">
        <f t="shared" si="145"/>
        <v>2</v>
      </c>
      <c r="AA479" s="86" t="str">
        <f t="shared" si="150"/>
        <v>H123R14 - 2</v>
      </c>
      <c r="AB479" s="135">
        <f t="shared" si="147"/>
        <v>2</v>
      </c>
      <c r="AC479" s="135">
        <f t="shared" si="148"/>
        <v>2</v>
      </c>
      <c r="AD479" s="135" t="str">
        <f t="shared" si="149"/>
        <v>H123R14.</v>
      </c>
      <c r="AE479" s="135" t="str">
        <f t="shared" si="146"/>
        <v>H123R14</v>
      </c>
      <c r="AF479" s="15"/>
      <c r="AG479" s="15"/>
      <c r="AH479" s="15"/>
      <c r="AI479" s="15"/>
      <c r="AJ479" s="15"/>
      <c r="AK479" s="15"/>
      <c r="AL479" s="15"/>
      <c r="AM479" s="15"/>
      <c r="AN479" s="15"/>
      <c r="AO479" s="15"/>
    </row>
    <row r="480" spans="1:41" s="2" customFormat="1" ht="122.25" customHeight="1" x14ac:dyDescent="0.2">
      <c r="A480" s="49"/>
      <c r="B480" s="22">
        <v>479</v>
      </c>
      <c r="C480" s="18" t="s">
        <v>2545</v>
      </c>
      <c r="D480" s="20" t="s">
        <v>135</v>
      </c>
      <c r="E480" s="68" t="s">
        <v>1289</v>
      </c>
      <c r="F480" s="68" t="s">
        <v>1071</v>
      </c>
      <c r="G480" s="69" t="s">
        <v>1907</v>
      </c>
      <c r="H480" s="69" t="s">
        <v>1290</v>
      </c>
      <c r="I480" s="23" t="s">
        <v>490</v>
      </c>
      <c r="J480" s="23">
        <v>2</v>
      </c>
      <c r="K480" s="39">
        <v>43040</v>
      </c>
      <c r="L480" s="39">
        <v>43403</v>
      </c>
      <c r="M480" s="46">
        <f t="shared" si="143"/>
        <v>51.857142857142854</v>
      </c>
      <c r="N480" s="22" t="s">
        <v>1244</v>
      </c>
      <c r="O480" s="78">
        <v>0</v>
      </c>
      <c r="P480" s="22"/>
      <c r="Q480" s="41">
        <f t="shared" si="136"/>
        <v>0</v>
      </c>
      <c r="R480" s="42">
        <f t="shared" si="137"/>
        <v>0</v>
      </c>
      <c r="S480" s="42">
        <f t="shared" si="138"/>
        <v>0</v>
      </c>
      <c r="T480" s="42">
        <f t="shared" si="139"/>
        <v>0</v>
      </c>
      <c r="U480" s="23" t="str">
        <f t="shared" si="142"/>
        <v>NO</v>
      </c>
      <c r="V480" s="85" t="str">
        <f t="shared" si="140"/>
        <v>PRÓXIMO A VENCER</v>
      </c>
      <c r="W480" s="85" t="str">
        <f t="shared" si="144"/>
        <v/>
      </c>
      <c r="X480" s="86" t="s">
        <v>505</v>
      </c>
      <c r="Y480" s="87" t="s">
        <v>339</v>
      </c>
      <c r="Z480" s="86">
        <f t="shared" si="145"/>
        <v>3</v>
      </c>
      <c r="AA480" s="86" t="str">
        <f t="shared" si="150"/>
        <v>H123R14 - 3</v>
      </c>
      <c r="AB480" s="135">
        <f t="shared" si="147"/>
        <v>2</v>
      </c>
      <c r="AC480" s="135">
        <f t="shared" si="148"/>
        <v>2</v>
      </c>
      <c r="AD480" s="135" t="str">
        <f t="shared" si="149"/>
        <v>H123R14.</v>
      </c>
      <c r="AE480" s="135" t="str">
        <f t="shared" si="146"/>
        <v>H123R14</v>
      </c>
      <c r="AF480" s="15"/>
      <c r="AG480" s="15"/>
      <c r="AH480" s="15"/>
      <c r="AI480" s="15"/>
      <c r="AJ480" s="15"/>
      <c r="AK480" s="15"/>
      <c r="AL480" s="15"/>
      <c r="AM480" s="15"/>
      <c r="AN480" s="15"/>
      <c r="AO480" s="15"/>
    </row>
    <row r="481" spans="1:41" s="2" customFormat="1" ht="249.95" customHeight="1" x14ac:dyDescent="0.2">
      <c r="A481" s="49">
        <v>422</v>
      </c>
      <c r="B481" s="22">
        <v>480</v>
      </c>
      <c r="C481" s="18" t="s">
        <v>2546</v>
      </c>
      <c r="D481" s="20" t="s">
        <v>135</v>
      </c>
      <c r="E481" s="68" t="s">
        <v>1339</v>
      </c>
      <c r="F481" s="68" t="s">
        <v>1340</v>
      </c>
      <c r="G481" s="69" t="s">
        <v>1341</v>
      </c>
      <c r="H481" s="69" t="s">
        <v>2706</v>
      </c>
      <c r="I481" s="23" t="s">
        <v>1342</v>
      </c>
      <c r="J481" s="23">
        <v>2</v>
      </c>
      <c r="K481" s="39">
        <v>43040</v>
      </c>
      <c r="L481" s="39">
        <v>43403</v>
      </c>
      <c r="M481" s="46">
        <f t="shared" si="143"/>
        <v>51.857142857142854</v>
      </c>
      <c r="N481" s="22" t="s">
        <v>1244</v>
      </c>
      <c r="O481" s="78">
        <v>0</v>
      </c>
      <c r="P481" s="22"/>
      <c r="Q481" s="41">
        <f t="shared" si="136"/>
        <v>0</v>
      </c>
      <c r="R481" s="42">
        <f t="shared" si="137"/>
        <v>0</v>
      </c>
      <c r="S481" s="42">
        <f t="shared" si="138"/>
        <v>0</v>
      </c>
      <c r="T481" s="42">
        <f t="shared" si="139"/>
        <v>0</v>
      </c>
      <c r="U481" s="23" t="str">
        <f t="shared" si="142"/>
        <v>NO</v>
      </c>
      <c r="V481" s="85" t="str">
        <f t="shared" si="140"/>
        <v>PRÓXIMO A VENCER</v>
      </c>
      <c r="W481" s="85" t="str">
        <f t="shared" si="144"/>
        <v>PRÓXIMO A VENCER</v>
      </c>
      <c r="X481" s="86" t="s">
        <v>505</v>
      </c>
      <c r="Y481" s="87" t="s">
        <v>340</v>
      </c>
      <c r="Z481" s="86">
        <f t="shared" si="145"/>
        <v>1</v>
      </c>
      <c r="AA481" s="86" t="str">
        <f t="shared" si="150"/>
        <v>H124R14 - 1</v>
      </c>
      <c r="AB481" s="135">
        <f t="shared" si="147"/>
        <v>2</v>
      </c>
      <c r="AC481" s="135">
        <f t="shared" si="148"/>
        <v>2</v>
      </c>
      <c r="AD481" s="135" t="str">
        <f t="shared" si="149"/>
        <v>H124R14.</v>
      </c>
      <c r="AE481" s="135" t="str">
        <f t="shared" si="146"/>
        <v>H124R14</v>
      </c>
      <c r="AF481" s="15"/>
      <c r="AG481" s="15"/>
      <c r="AH481" s="15"/>
      <c r="AI481" s="15"/>
      <c r="AJ481" s="15"/>
      <c r="AK481" s="15"/>
      <c r="AL481" s="15"/>
      <c r="AM481" s="15"/>
      <c r="AN481" s="15"/>
      <c r="AO481" s="15"/>
    </row>
    <row r="482" spans="1:41" s="2" customFormat="1" ht="249.95" customHeight="1" x14ac:dyDescent="0.2">
      <c r="A482" s="49">
        <v>423</v>
      </c>
      <c r="B482" s="22">
        <v>481</v>
      </c>
      <c r="C482" s="18" t="s">
        <v>2545</v>
      </c>
      <c r="D482" s="20" t="s">
        <v>26</v>
      </c>
      <c r="E482" s="68" t="s">
        <v>2521</v>
      </c>
      <c r="F482" s="68" t="s">
        <v>134</v>
      </c>
      <c r="G482" s="69" t="s">
        <v>1834</v>
      </c>
      <c r="H482" s="69" t="s">
        <v>1835</v>
      </c>
      <c r="I482" s="23" t="s">
        <v>1454</v>
      </c>
      <c r="J482" s="23">
        <v>2</v>
      </c>
      <c r="K482" s="39">
        <v>43040</v>
      </c>
      <c r="L482" s="39">
        <v>43099</v>
      </c>
      <c r="M482" s="46">
        <f t="shared" si="143"/>
        <v>8.4285714285714288</v>
      </c>
      <c r="N482" s="22" t="s">
        <v>1721</v>
      </c>
      <c r="O482" s="78">
        <v>2</v>
      </c>
      <c r="P482" s="22"/>
      <c r="Q482" s="41">
        <f t="shared" ref="Q482:Q529" si="151">IF(O482/J482&gt;1,100,+O482/J482*100)</f>
        <v>100</v>
      </c>
      <c r="R482" s="42">
        <f t="shared" ref="R482:R529" si="152">+M482*Q482/100</f>
        <v>8.4285714285714288</v>
      </c>
      <c r="S482" s="42">
        <f t="shared" ref="S482:S529" si="153">IF(L482&lt;=$AG$1,R482,0)</f>
        <v>8.4285714285714288</v>
      </c>
      <c r="T482" s="42">
        <f t="shared" ref="T482:T529" si="154">IF($AG$1&gt;=L482,M482,0)</f>
        <v>8.4285714285714288</v>
      </c>
      <c r="U482" s="23" t="str">
        <f t="shared" si="142"/>
        <v>SI</v>
      </c>
      <c r="V482" s="85" t="str">
        <f t="shared" ref="V482:V529" si="155">IF(Q482=100,"CUMPLIDO",IF(L482-$AG$1&lt;0,"VENCIDO",IF(L482-$AG$1&lt;=30,"PRÓXIMO A VENCER",IF(Q482&gt;0,"CON AVANCE","EN TERMINO"))))</f>
        <v>CUMPLIDO</v>
      </c>
      <c r="W482" s="85" t="str">
        <f t="shared" si="144"/>
        <v>CUMPLIDO</v>
      </c>
      <c r="X482" s="86" t="s">
        <v>505</v>
      </c>
      <c r="Y482" s="87" t="s">
        <v>341</v>
      </c>
      <c r="Z482" s="86">
        <f t="shared" si="145"/>
        <v>1</v>
      </c>
      <c r="AA482" s="86" t="str">
        <f t="shared" si="150"/>
        <v>H125R14 - 1</v>
      </c>
      <c r="AB482" s="135">
        <f t="shared" si="147"/>
        <v>5</v>
      </c>
      <c r="AC482" s="135">
        <f t="shared" si="148"/>
        <v>5</v>
      </c>
      <c r="AD482" s="135" t="str">
        <f t="shared" si="149"/>
        <v>H125R14</v>
      </c>
      <c r="AE482" s="135" t="str">
        <f t="shared" si="146"/>
        <v>H125R14</v>
      </c>
      <c r="AF482" s="15"/>
      <c r="AG482" s="15"/>
      <c r="AH482" s="15"/>
      <c r="AI482" s="15"/>
      <c r="AJ482" s="15"/>
      <c r="AK482" s="15"/>
      <c r="AL482" s="15"/>
      <c r="AM482" s="15"/>
      <c r="AN482" s="15"/>
      <c r="AO482" s="15"/>
    </row>
    <row r="483" spans="1:41" s="2" customFormat="1" ht="249.95" customHeight="1" x14ac:dyDescent="0.2">
      <c r="A483" s="49">
        <v>424</v>
      </c>
      <c r="B483" s="22">
        <v>482</v>
      </c>
      <c r="C483" s="18" t="s">
        <v>2545</v>
      </c>
      <c r="D483" s="20" t="s">
        <v>26</v>
      </c>
      <c r="E483" s="68" t="s">
        <v>2522</v>
      </c>
      <c r="F483" s="68" t="s">
        <v>134</v>
      </c>
      <c r="G483" s="53" t="s">
        <v>1729</v>
      </c>
      <c r="H483" s="53" t="s">
        <v>876</v>
      </c>
      <c r="I483" s="54" t="s">
        <v>61</v>
      </c>
      <c r="J483" s="54">
        <v>3</v>
      </c>
      <c r="K483" s="55">
        <v>43040</v>
      </c>
      <c r="L483" s="55">
        <v>43342</v>
      </c>
      <c r="M483" s="46">
        <f t="shared" si="143"/>
        <v>43.142857142857146</v>
      </c>
      <c r="N483" s="22" t="s">
        <v>1925</v>
      </c>
      <c r="O483" s="78">
        <v>0.76</v>
      </c>
      <c r="P483" s="22"/>
      <c r="Q483" s="41">
        <f t="shared" si="151"/>
        <v>25.333333333333336</v>
      </c>
      <c r="R483" s="42">
        <f t="shared" si="152"/>
        <v>10.929523809523811</v>
      </c>
      <c r="S483" s="42">
        <f t="shared" si="153"/>
        <v>10.929523809523811</v>
      </c>
      <c r="T483" s="42">
        <f t="shared" si="154"/>
        <v>43.142857142857146</v>
      </c>
      <c r="U483" s="23" t="str">
        <f t="shared" ref="U483:U529" si="156">IF(W483="CUMPLIDO","SI","NO")</f>
        <v>NO</v>
      </c>
      <c r="V483" s="85" t="str">
        <f t="shared" si="155"/>
        <v>VENCIDO</v>
      </c>
      <c r="W483" s="85" t="str">
        <f t="shared" si="144"/>
        <v>VENCIDO</v>
      </c>
      <c r="X483" s="86" t="s">
        <v>505</v>
      </c>
      <c r="Y483" s="87" t="s">
        <v>342</v>
      </c>
      <c r="Z483" s="86">
        <f t="shared" si="145"/>
        <v>1</v>
      </c>
      <c r="AA483" s="86" t="str">
        <f t="shared" si="150"/>
        <v>H126R14 - 1</v>
      </c>
      <c r="AB483" s="135">
        <f t="shared" si="147"/>
        <v>1</v>
      </c>
      <c r="AC483" s="135">
        <f t="shared" si="148"/>
        <v>1</v>
      </c>
      <c r="AD483" s="135" t="str">
        <f t="shared" si="149"/>
        <v>H126R14</v>
      </c>
      <c r="AE483" s="135" t="str">
        <f t="shared" si="146"/>
        <v>H126R14</v>
      </c>
      <c r="AF483" s="15"/>
      <c r="AG483" s="15"/>
      <c r="AH483" s="15"/>
      <c r="AI483" s="15"/>
      <c r="AJ483" s="15"/>
      <c r="AK483" s="15"/>
      <c r="AL483" s="15"/>
      <c r="AM483" s="15"/>
      <c r="AN483" s="15"/>
      <c r="AO483" s="15"/>
    </row>
    <row r="484" spans="1:41" s="2" customFormat="1" ht="197.25" customHeight="1" x14ac:dyDescent="0.2">
      <c r="A484" s="49">
        <v>425</v>
      </c>
      <c r="B484" s="22">
        <v>483</v>
      </c>
      <c r="C484" s="18" t="s">
        <v>2546</v>
      </c>
      <c r="D484" s="20" t="s">
        <v>26</v>
      </c>
      <c r="E484" s="68" t="s">
        <v>1910</v>
      </c>
      <c r="F484" s="68" t="s">
        <v>136</v>
      </c>
      <c r="G484" s="69" t="s">
        <v>1908</v>
      </c>
      <c r="H484" s="69" t="s">
        <v>1055</v>
      </c>
      <c r="I484" s="23" t="s">
        <v>1153</v>
      </c>
      <c r="J484" s="23">
        <v>4</v>
      </c>
      <c r="K484" s="39">
        <v>43040</v>
      </c>
      <c r="L484" s="39">
        <v>43403</v>
      </c>
      <c r="M484" s="46">
        <f t="shared" si="143"/>
        <v>51.857142857142854</v>
      </c>
      <c r="N484" s="22" t="s">
        <v>1926</v>
      </c>
      <c r="O484" s="78">
        <v>0</v>
      </c>
      <c r="P484" s="22"/>
      <c r="Q484" s="41">
        <f t="shared" si="151"/>
        <v>0</v>
      </c>
      <c r="R484" s="42">
        <f t="shared" si="152"/>
        <v>0</v>
      </c>
      <c r="S484" s="42">
        <f t="shared" si="153"/>
        <v>0</v>
      </c>
      <c r="T484" s="42">
        <f t="shared" si="154"/>
        <v>0</v>
      </c>
      <c r="U484" s="23" t="str">
        <f t="shared" si="156"/>
        <v>NO</v>
      </c>
      <c r="V484" s="85" t="str">
        <f t="shared" si="155"/>
        <v>PRÓXIMO A VENCER</v>
      </c>
      <c r="W484" s="85" t="str">
        <f t="shared" si="144"/>
        <v>PRÓXIMO A VENCER</v>
      </c>
      <c r="X484" s="86" t="s">
        <v>505</v>
      </c>
      <c r="Y484" s="87" t="s">
        <v>343</v>
      </c>
      <c r="Z484" s="86">
        <f t="shared" si="145"/>
        <v>1</v>
      </c>
      <c r="AA484" s="86" t="str">
        <f t="shared" si="150"/>
        <v>H127R14 - 1</v>
      </c>
      <c r="AB484" s="135">
        <f t="shared" si="147"/>
        <v>2</v>
      </c>
      <c r="AC484" s="135">
        <f t="shared" si="148"/>
        <v>2</v>
      </c>
      <c r="AD484" s="135" t="str">
        <f t="shared" si="149"/>
        <v>H127R14.</v>
      </c>
      <c r="AE484" s="135" t="str">
        <f t="shared" si="146"/>
        <v>H127R14</v>
      </c>
      <c r="AF484" s="15"/>
      <c r="AG484" s="15"/>
      <c r="AH484" s="15"/>
      <c r="AI484" s="15"/>
      <c r="AJ484" s="15"/>
      <c r="AK484" s="15"/>
      <c r="AL484" s="15"/>
      <c r="AM484" s="15"/>
      <c r="AN484" s="15"/>
      <c r="AO484" s="15"/>
    </row>
    <row r="485" spans="1:41" s="2" customFormat="1" ht="249.95" customHeight="1" x14ac:dyDescent="0.2">
      <c r="A485" s="49"/>
      <c r="B485" s="22">
        <v>484</v>
      </c>
      <c r="C485" s="18" t="s">
        <v>2546</v>
      </c>
      <c r="D485" s="20" t="s">
        <v>26</v>
      </c>
      <c r="E485" s="68" t="s">
        <v>1911</v>
      </c>
      <c r="F485" s="68" t="s">
        <v>136</v>
      </c>
      <c r="G485" s="69" t="s">
        <v>1909</v>
      </c>
      <c r="H485" s="69" t="s">
        <v>1291</v>
      </c>
      <c r="I485" s="23" t="s">
        <v>490</v>
      </c>
      <c r="J485" s="23">
        <v>2</v>
      </c>
      <c r="K485" s="39">
        <v>43040</v>
      </c>
      <c r="L485" s="39">
        <v>43434</v>
      </c>
      <c r="M485" s="46">
        <f t="shared" si="143"/>
        <v>56.285714285714285</v>
      </c>
      <c r="N485" s="22" t="s">
        <v>1244</v>
      </c>
      <c r="O485" s="78">
        <v>0</v>
      </c>
      <c r="P485" s="22"/>
      <c r="Q485" s="41">
        <f t="shared" si="151"/>
        <v>0</v>
      </c>
      <c r="R485" s="42">
        <f t="shared" si="152"/>
        <v>0</v>
      </c>
      <c r="S485" s="42">
        <f t="shared" si="153"/>
        <v>0</v>
      </c>
      <c r="T485" s="42">
        <f t="shared" si="154"/>
        <v>0</v>
      </c>
      <c r="U485" s="23" t="str">
        <f t="shared" si="156"/>
        <v>NO</v>
      </c>
      <c r="V485" s="85" t="str">
        <f t="shared" si="155"/>
        <v>EN TERMINO</v>
      </c>
      <c r="W485" s="85" t="str">
        <f t="shared" si="144"/>
        <v/>
      </c>
      <c r="X485" s="86" t="s">
        <v>505</v>
      </c>
      <c r="Y485" s="87" t="s">
        <v>343</v>
      </c>
      <c r="Z485" s="86">
        <f t="shared" si="145"/>
        <v>2</v>
      </c>
      <c r="AA485" s="86" t="str">
        <f t="shared" si="150"/>
        <v>H127R14 - 2</v>
      </c>
      <c r="AB485" s="135">
        <f t="shared" si="147"/>
        <v>3</v>
      </c>
      <c r="AC485" s="135">
        <f t="shared" si="148"/>
        <v>3</v>
      </c>
      <c r="AD485" s="135" t="str">
        <f t="shared" si="149"/>
        <v>H127R14.</v>
      </c>
      <c r="AE485" s="135" t="str">
        <f t="shared" si="146"/>
        <v>H127R14</v>
      </c>
      <c r="AF485" s="15"/>
      <c r="AG485" s="15"/>
      <c r="AH485" s="15"/>
      <c r="AI485" s="15"/>
      <c r="AJ485" s="15"/>
      <c r="AK485" s="15"/>
      <c r="AL485" s="15"/>
      <c r="AM485" s="15"/>
      <c r="AN485" s="15"/>
      <c r="AO485" s="15"/>
    </row>
    <row r="486" spans="1:41" s="2" customFormat="1" ht="249.95" customHeight="1" x14ac:dyDescent="0.2">
      <c r="A486" s="49">
        <v>426</v>
      </c>
      <c r="B486" s="22">
        <v>485</v>
      </c>
      <c r="C486" s="18" t="s">
        <v>2545</v>
      </c>
      <c r="D486" s="20" t="s">
        <v>26</v>
      </c>
      <c r="E486" s="68" t="s">
        <v>2619</v>
      </c>
      <c r="F486" s="68" t="s">
        <v>134</v>
      </c>
      <c r="G486" s="69" t="s">
        <v>1836</v>
      </c>
      <c r="H486" s="69" t="s">
        <v>1837</v>
      </c>
      <c r="I486" s="23" t="s">
        <v>1838</v>
      </c>
      <c r="J486" s="23">
        <v>1</v>
      </c>
      <c r="K486" s="39">
        <v>43040</v>
      </c>
      <c r="L486" s="39">
        <v>43099</v>
      </c>
      <c r="M486" s="46">
        <f t="shared" si="143"/>
        <v>8.4285714285714288</v>
      </c>
      <c r="N486" s="22" t="s">
        <v>1721</v>
      </c>
      <c r="O486" s="78">
        <v>1</v>
      </c>
      <c r="P486" s="22"/>
      <c r="Q486" s="41">
        <f t="shared" si="151"/>
        <v>100</v>
      </c>
      <c r="R486" s="42">
        <f t="shared" si="152"/>
        <v>8.4285714285714288</v>
      </c>
      <c r="S486" s="42">
        <f t="shared" si="153"/>
        <v>8.4285714285714288</v>
      </c>
      <c r="T486" s="42">
        <f t="shared" si="154"/>
        <v>8.4285714285714288</v>
      </c>
      <c r="U486" s="23" t="str">
        <f t="shared" si="156"/>
        <v>SI</v>
      </c>
      <c r="V486" s="85" t="str">
        <f t="shared" si="155"/>
        <v>CUMPLIDO</v>
      </c>
      <c r="W486" s="85" t="str">
        <f t="shared" si="144"/>
        <v>CUMPLIDO</v>
      </c>
      <c r="X486" s="86" t="s">
        <v>505</v>
      </c>
      <c r="Y486" s="87" t="s">
        <v>2057</v>
      </c>
      <c r="Z486" s="86">
        <f t="shared" si="145"/>
        <v>1</v>
      </c>
      <c r="AA486" s="86" t="str">
        <f t="shared" si="150"/>
        <v>H129R14 - 1</v>
      </c>
      <c r="AB486" s="135">
        <f t="shared" si="147"/>
        <v>5</v>
      </c>
      <c r="AC486" s="135">
        <f t="shared" si="148"/>
        <v>5</v>
      </c>
      <c r="AD486" s="135" t="str">
        <f t="shared" si="149"/>
        <v>H129R14.</v>
      </c>
      <c r="AE486" s="135" t="str">
        <f t="shared" si="146"/>
        <v>H129R14</v>
      </c>
      <c r="AF486" s="15"/>
      <c r="AG486" s="15"/>
      <c r="AH486" s="15"/>
      <c r="AI486" s="15"/>
      <c r="AJ486" s="15"/>
      <c r="AK486" s="15"/>
      <c r="AL486" s="15"/>
      <c r="AM486" s="15"/>
      <c r="AN486" s="15"/>
      <c r="AO486" s="15"/>
    </row>
    <row r="487" spans="1:41" s="2" customFormat="1" ht="249.95" customHeight="1" x14ac:dyDescent="0.2">
      <c r="A487" s="49">
        <v>427</v>
      </c>
      <c r="B487" s="22">
        <v>486</v>
      </c>
      <c r="C487" s="18" t="s">
        <v>2546</v>
      </c>
      <c r="D487" s="20" t="s">
        <v>40</v>
      </c>
      <c r="E487" s="68" t="s">
        <v>2620</v>
      </c>
      <c r="F487" s="68" t="s">
        <v>137</v>
      </c>
      <c r="G487" s="69" t="s">
        <v>1839</v>
      </c>
      <c r="H487" s="69" t="s">
        <v>1840</v>
      </c>
      <c r="I487" s="23" t="s">
        <v>1841</v>
      </c>
      <c r="J487" s="23">
        <v>3</v>
      </c>
      <c r="K487" s="39">
        <v>43040</v>
      </c>
      <c r="L487" s="39">
        <v>43342</v>
      </c>
      <c r="M487" s="46">
        <f t="shared" si="143"/>
        <v>43.142857142857146</v>
      </c>
      <c r="N487" s="22" t="s">
        <v>1721</v>
      </c>
      <c r="O487" s="78">
        <v>0</v>
      </c>
      <c r="P487" s="22"/>
      <c r="Q487" s="41">
        <f t="shared" si="151"/>
        <v>0</v>
      </c>
      <c r="R487" s="42">
        <f t="shared" si="152"/>
        <v>0</v>
      </c>
      <c r="S487" s="42">
        <f t="shared" si="153"/>
        <v>0</v>
      </c>
      <c r="T487" s="42">
        <f t="shared" si="154"/>
        <v>43.142857142857146</v>
      </c>
      <c r="U487" s="23" t="str">
        <f t="shared" si="156"/>
        <v>NO</v>
      </c>
      <c r="V487" s="85" t="str">
        <f t="shared" si="155"/>
        <v>VENCIDO</v>
      </c>
      <c r="W487" s="85" t="str">
        <f t="shared" si="144"/>
        <v>VENCIDO</v>
      </c>
      <c r="X487" s="86" t="s">
        <v>505</v>
      </c>
      <c r="Y487" s="87" t="s">
        <v>344</v>
      </c>
      <c r="Z487" s="86">
        <f t="shared" si="145"/>
        <v>1</v>
      </c>
      <c r="AA487" s="86" t="str">
        <f t="shared" si="150"/>
        <v>H130R14 - 1</v>
      </c>
      <c r="AB487" s="135">
        <f t="shared" si="147"/>
        <v>1</v>
      </c>
      <c r="AC487" s="135">
        <f t="shared" si="148"/>
        <v>1</v>
      </c>
      <c r="AD487" s="135" t="str">
        <f t="shared" si="149"/>
        <v>H130R14.</v>
      </c>
      <c r="AE487" s="135" t="str">
        <f t="shared" si="146"/>
        <v>H130R14</v>
      </c>
      <c r="AF487" s="15"/>
      <c r="AG487" s="15"/>
      <c r="AH487" s="15"/>
      <c r="AI487" s="15"/>
      <c r="AJ487" s="15"/>
      <c r="AK487" s="15"/>
      <c r="AL487" s="15"/>
      <c r="AM487" s="15"/>
      <c r="AN487" s="15"/>
      <c r="AO487" s="15"/>
    </row>
    <row r="488" spans="1:41" s="2" customFormat="1" ht="129.75" customHeight="1" x14ac:dyDescent="0.2">
      <c r="A488" s="49">
        <v>428</v>
      </c>
      <c r="B488" s="22">
        <v>487</v>
      </c>
      <c r="C488" s="18" t="s">
        <v>2546</v>
      </c>
      <c r="D488" s="20" t="s">
        <v>26</v>
      </c>
      <c r="E488" s="68" t="s">
        <v>1292</v>
      </c>
      <c r="F488" s="68" t="s">
        <v>1073</v>
      </c>
      <c r="G488" s="69" t="s">
        <v>1912</v>
      </c>
      <c r="H488" s="69" t="s">
        <v>1072</v>
      </c>
      <c r="I488" s="23" t="s">
        <v>1068</v>
      </c>
      <c r="J488" s="23">
        <v>3</v>
      </c>
      <c r="K488" s="39">
        <v>43040</v>
      </c>
      <c r="L488" s="39">
        <v>43403</v>
      </c>
      <c r="M488" s="46">
        <f t="shared" si="143"/>
        <v>51.857142857142854</v>
      </c>
      <c r="N488" s="22" t="s">
        <v>1046</v>
      </c>
      <c r="O488" s="78">
        <v>1</v>
      </c>
      <c r="P488" s="22"/>
      <c r="Q488" s="41">
        <f t="shared" si="151"/>
        <v>33.333333333333329</v>
      </c>
      <c r="R488" s="42">
        <f t="shared" si="152"/>
        <v>17.285714285714281</v>
      </c>
      <c r="S488" s="42">
        <f t="shared" si="153"/>
        <v>0</v>
      </c>
      <c r="T488" s="42">
        <f t="shared" si="154"/>
        <v>0</v>
      </c>
      <c r="U488" s="23" t="str">
        <f t="shared" si="156"/>
        <v>NO</v>
      </c>
      <c r="V488" s="85" t="str">
        <f t="shared" si="155"/>
        <v>PRÓXIMO A VENCER</v>
      </c>
      <c r="W488" s="85" t="str">
        <f t="shared" si="144"/>
        <v>PRÓXIMO A VENCER</v>
      </c>
      <c r="X488" s="86" t="s">
        <v>505</v>
      </c>
      <c r="Y488" s="87" t="s">
        <v>345</v>
      </c>
      <c r="Z488" s="86">
        <f t="shared" si="145"/>
        <v>1</v>
      </c>
      <c r="AA488" s="86" t="str">
        <f t="shared" si="150"/>
        <v>H131R14 - 1</v>
      </c>
      <c r="AB488" s="135">
        <f t="shared" si="147"/>
        <v>2</v>
      </c>
      <c r="AC488" s="135">
        <f t="shared" si="148"/>
        <v>2</v>
      </c>
      <c r="AD488" s="135" t="str">
        <f t="shared" si="149"/>
        <v>H131R14.</v>
      </c>
      <c r="AE488" s="135" t="str">
        <f t="shared" si="146"/>
        <v>H131R14</v>
      </c>
      <c r="AF488" s="15"/>
      <c r="AG488" s="15"/>
      <c r="AH488" s="15"/>
      <c r="AI488" s="15"/>
      <c r="AJ488" s="15"/>
      <c r="AK488" s="15"/>
      <c r="AL488" s="15"/>
      <c r="AM488" s="15"/>
      <c r="AN488" s="15"/>
      <c r="AO488" s="15"/>
    </row>
    <row r="489" spans="1:41" s="2" customFormat="1" ht="196.5" customHeight="1" x14ac:dyDescent="0.2">
      <c r="A489" s="49"/>
      <c r="B489" s="22">
        <v>488</v>
      </c>
      <c r="C489" s="18" t="s">
        <v>2546</v>
      </c>
      <c r="D489" s="20" t="s">
        <v>26</v>
      </c>
      <c r="E489" s="68" t="s">
        <v>1293</v>
      </c>
      <c r="F489" s="68" t="s">
        <v>1073</v>
      </c>
      <c r="G489" s="69" t="s">
        <v>1913</v>
      </c>
      <c r="H489" s="69" t="s">
        <v>1294</v>
      </c>
      <c r="I489" s="23" t="s">
        <v>1295</v>
      </c>
      <c r="J489" s="23">
        <v>3</v>
      </c>
      <c r="K489" s="39">
        <v>43069</v>
      </c>
      <c r="L489" s="39">
        <v>43403</v>
      </c>
      <c r="M489" s="46">
        <f t="shared" si="143"/>
        <v>47.714285714285715</v>
      </c>
      <c r="N489" s="22" t="s">
        <v>1244</v>
      </c>
      <c r="O489" s="78">
        <v>0</v>
      </c>
      <c r="P489" s="22"/>
      <c r="Q489" s="41">
        <f t="shared" si="151"/>
        <v>0</v>
      </c>
      <c r="R489" s="42">
        <f t="shared" si="152"/>
        <v>0</v>
      </c>
      <c r="S489" s="42">
        <f t="shared" si="153"/>
        <v>0</v>
      </c>
      <c r="T489" s="42">
        <f t="shared" si="154"/>
        <v>0</v>
      </c>
      <c r="U489" s="23" t="str">
        <f t="shared" si="156"/>
        <v>NO</v>
      </c>
      <c r="V489" s="85" t="str">
        <f t="shared" si="155"/>
        <v>PRÓXIMO A VENCER</v>
      </c>
      <c r="W489" s="85" t="str">
        <f t="shared" si="144"/>
        <v/>
      </c>
      <c r="X489" s="86" t="s">
        <v>505</v>
      </c>
      <c r="Y489" s="87" t="s">
        <v>345</v>
      </c>
      <c r="Z489" s="86">
        <f t="shared" si="145"/>
        <v>2</v>
      </c>
      <c r="AA489" s="86" t="str">
        <f t="shared" si="150"/>
        <v>H131R14 - 2</v>
      </c>
      <c r="AB489" s="135">
        <f t="shared" si="147"/>
        <v>2</v>
      </c>
      <c r="AC489" s="135">
        <f t="shared" si="148"/>
        <v>2</v>
      </c>
      <c r="AD489" s="135" t="str">
        <f t="shared" si="149"/>
        <v>H131R14.</v>
      </c>
      <c r="AE489" s="135" t="str">
        <f t="shared" si="146"/>
        <v>H131R14</v>
      </c>
      <c r="AF489" s="15"/>
      <c r="AG489" s="15"/>
      <c r="AH489" s="15"/>
      <c r="AI489" s="15"/>
      <c r="AJ489" s="15"/>
      <c r="AK489" s="15"/>
      <c r="AL489" s="15"/>
      <c r="AM489" s="15"/>
      <c r="AN489" s="15"/>
      <c r="AO489" s="15"/>
    </row>
    <row r="490" spans="1:41" s="2" customFormat="1" ht="249.95" customHeight="1" x14ac:dyDescent="0.2">
      <c r="A490" s="49">
        <v>429</v>
      </c>
      <c r="B490" s="22">
        <v>489</v>
      </c>
      <c r="C490" s="18" t="s">
        <v>2546</v>
      </c>
      <c r="D490" s="20" t="s">
        <v>33</v>
      </c>
      <c r="E490" s="68" t="s">
        <v>2523</v>
      </c>
      <c r="F490" s="68" t="s">
        <v>138</v>
      </c>
      <c r="G490" s="53" t="s">
        <v>877</v>
      </c>
      <c r="H490" s="53" t="s">
        <v>878</v>
      </c>
      <c r="I490" s="54" t="s">
        <v>61</v>
      </c>
      <c r="J490" s="54">
        <v>3</v>
      </c>
      <c r="K490" s="55">
        <v>43040</v>
      </c>
      <c r="L490" s="55">
        <v>43342</v>
      </c>
      <c r="M490" s="46">
        <f t="shared" si="143"/>
        <v>43.142857142857146</v>
      </c>
      <c r="N490" s="22" t="s">
        <v>23</v>
      </c>
      <c r="O490" s="78">
        <v>0.89</v>
      </c>
      <c r="P490" s="22"/>
      <c r="Q490" s="41">
        <f t="shared" si="151"/>
        <v>29.666666666666668</v>
      </c>
      <c r="R490" s="42">
        <f t="shared" si="152"/>
        <v>12.799047619047622</v>
      </c>
      <c r="S490" s="42">
        <f t="shared" si="153"/>
        <v>12.799047619047622</v>
      </c>
      <c r="T490" s="42">
        <f t="shared" si="154"/>
        <v>43.142857142857146</v>
      </c>
      <c r="U490" s="23" t="str">
        <f t="shared" si="156"/>
        <v>NO</v>
      </c>
      <c r="V490" s="85" t="str">
        <f t="shared" si="155"/>
        <v>VENCIDO</v>
      </c>
      <c r="W490" s="85" t="str">
        <f t="shared" si="144"/>
        <v>VENCIDO</v>
      </c>
      <c r="X490" s="86" t="s">
        <v>505</v>
      </c>
      <c r="Y490" s="87" t="s">
        <v>346</v>
      </c>
      <c r="Z490" s="86">
        <f t="shared" si="145"/>
        <v>1</v>
      </c>
      <c r="AA490" s="86" t="str">
        <f t="shared" si="150"/>
        <v>H132R14 - 1</v>
      </c>
      <c r="AB490" s="135">
        <f t="shared" si="147"/>
        <v>1</v>
      </c>
      <c r="AC490" s="135">
        <f t="shared" si="148"/>
        <v>1</v>
      </c>
      <c r="AD490" s="135" t="str">
        <f t="shared" si="149"/>
        <v>H132R14</v>
      </c>
      <c r="AE490" s="135" t="str">
        <f t="shared" si="146"/>
        <v>H132R14</v>
      </c>
      <c r="AF490" s="15"/>
      <c r="AG490" s="15"/>
      <c r="AH490" s="15"/>
      <c r="AI490" s="15"/>
      <c r="AJ490" s="15"/>
      <c r="AK490" s="15"/>
      <c r="AL490" s="15"/>
      <c r="AM490" s="15"/>
      <c r="AN490" s="15"/>
      <c r="AO490" s="15"/>
    </row>
    <row r="491" spans="1:41" s="2" customFormat="1" ht="249.95" customHeight="1" x14ac:dyDescent="0.2">
      <c r="A491" s="49">
        <v>430</v>
      </c>
      <c r="B491" s="22">
        <v>490</v>
      </c>
      <c r="C491" s="18" t="s">
        <v>2545</v>
      </c>
      <c r="D491" s="20" t="s">
        <v>33</v>
      </c>
      <c r="E491" s="68" t="s">
        <v>2621</v>
      </c>
      <c r="F491" s="68" t="s">
        <v>139</v>
      </c>
      <c r="G491" s="69" t="s">
        <v>1842</v>
      </c>
      <c r="H491" s="69" t="s">
        <v>1843</v>
      </c>
      <c r="I491" s="23" t="s">
        <v>1844</v>
      </c>
      <c r="J491" s="23">
        <v>1</v>
      </c>
      <c r="K491" s="39">
        <v>43040</v>
      </c>
      <c r="L491" s="39">
        <v>43189</v>
      </c>
      <c r="M491" s="46">
        <f t="shared" si="143"/>
        <v>21.285714285714285</v>
      </c>
      <c r="N491" s="22" t="s">
        <v>1721</v>
      </c>
      <c r="O491" s="78">
        <v>1</v>
      </c>
      <c r="P491" s="22"/>
      <c r="Q491" s="41">
        <f t="shared" si="151"/>
        <v>100</v>
      </c>
      <c r="R491" s="42">
        <f t="shared" si="152"/>
        <v>21.285714285714285</v>
      </c>
      <c r="S491" s="42">
        <f t="shared" si="153"/>
        <v>21.285714285714285</v>
      </c>
      <c r="T491" s="42">
        <f t="shared" si="154"/>
        <v>21.285714285714285</v>
      </c>
      <c r="U491" s="23" t="str">
        <f t="shared" si="156"/>
        <v>SI</v>
      </c>
      <c r="V491" s="85" t="str">
        <f t="shared" si="155"/>
        <v>CUMPLIDO</v>
      </c>
      <c r="W491" s="85" t="str">
        <f t="shared" si="144"/>
        <v>CUMPLIDO</v>
      </c>
      <c r="X491" s="86" t="s">
        <v>505</v>
      </c>
      <c r="Y491" s="87" t="s">
        <v>347</v>
      </c>
      <c r="Z491" s="86">
        <f t="shared" si="145"/>
        <v>1</v>
      </c>
      <c r="AA491" s="86" t="str">
        <f t="shared" si="150"/>
        <v>H133R14 - 1</v>
      </c>
      <c r="AB491" s="135">
        <f t="shared" si="147"/>
        <v>5</v>
      </c>
      <c r="AC491" s="135">
        <f t="shared" si="148"/>
        <v>5</v>
      </c>
      <c r="AD491" s="135" t="str">
        <f t="shared" si="149"/>
        <v>H133R14.</v>
      </c>
      <c r="AE491" s="135" t="str">
        <f t="shared" si="146"/>
        <v>H133R14</v>
      </c>
      <c r="AF491" s="15"/>
      <c r="AG491" s="15"/>
      <c r="AH491" s="15"/>
      <c r="AI491" s="15"/>
      <c r="AJ491" s="15"/>
      <c r="AK491" s="15"/>
      <c r="AL491" s="15"/>
      <c r="AM491" s="15"/>
      <c r="AN491" s="15"/>
      <c r="AO491" s="15"/>
    </row>
    <row r="492" spans="1:41" s="2" customFormat="1" ht="249.95" customHeight="1" x14ac:dyDescent="0.2">
      <c r="A492" s="49">
        <v>431</v>
      </c>
      <c r="B492" s="22">
        <v>491</v>
      </c>
      <c r="C492" s="18" t="s">
        <v>2593</v>
      </c>
      <c r="D492" s="20" t="s">
        <v>33</v>
      </c>
      <c r="E492" s="68" t="s">
        <v>2622</v>
      </c>
      <c r="F492" s="68" t="s">
        <v>140</v>
      </c>
      <c r="G492" s="43" t="s">
        <v>879</v>
      </c>
      <c r="H492" s="53" t="s">
        <v>880</v>
      </c>
      <c r="I492" s="54" t="s">
        <v>9</v>
      </c>
      <c r="J492" s="54">
        <v>1</v>
      </c>
      <c r="K492" s="55">
        <v>43040</v>
      </c>
      <c r="L492" s="55">
        <v>43099</v>
      </c>
      <c r="M492" s="46">
        <f t="shared" si="143"/>
        <v>8.4285714285714288</v>
      </c>
      <c r="N492" s="22" t="s">
        <v>23</v>
      </c>
      <c r="O492" s="22">
        <v>1</v>
      </c>
      <c r="P492" s="22"/>
      <c r="Q492" s="41">
        <f t="shared" si="151"/>
        <v>100</v>
      </c>
      <c r="R492" s="42">
        <f t="shared" si="152"/>
        <v>8.4285714285714288</v>
      </c>
      <c r="S492" s="42">
        <f t="shared" si="153"/>
        <v>8.4285714285714288</v>
      </c>
      <c r="T492" s="42">
        <f t="shared" si="154"/>
        <v>8.4285714285714288</v>
      </c>
      <c r="U492" s="23" t="str">
        <f t="shared" si="156"/>
        <v>SI</v>
      </c>
      <c r="V492" s="85" t="str">
        <f t="shared" si="155"/>
        <v>CUMPLIDO</v>
      </c>
      <c r="W492" s="85" t="str">
        <f t="shared" si="144"/>
        <v>CUMPLIDO</v>
      </c>
      <c r="X492" s="86" t="s">
        <v>505</v>
      </c>
      <c r="Y492" s="87" t="s">
        <v>348</v>
      </c>
      <c r="Z492" s="86">
        <f t="shared" si="145"/>
        <v>1</v>
      </c>
      <c r="AA492" s="86" t="str">
        <f t="shared" si="150"/>
        <v>H134R14 - 1</v>
      </c>
      <c r="AB492" s="135">
        <f t="shared" si="147"/>
        <v>5</v>
      </c>
      <c r="AC492" s="135">
        <f t="shared" si="148"/>
        <v>5</v>
      </c>
      <c r="AD492" s="135" t="str">
        <f t="shared" si="149"/>
        <v>H134R14.</v>
      </c>
      <c r="AE492" s="135" t="str">
        <f t="shared" si="146"/>
        <v>H134R14</v>
      </c>
      <c r="AF492" s="15"/>
      <c r="AG492" s="15"/>
      <c r="AH492" s="15"/>
      <c r="AI492" s="15"/>
      <c r="AJ492" s="15"/>
      <c r="AK492" s="15"/>
      <c r="AL492" s="15"/>
      <c r="AM492" s="15"/>
      <c r="AN492" s="15"/>
      <c r="AO492" s="15"/>
    </row>
    <row r="493" spans="1:41" s="2" customFormat="1" ht="183.75" customHeight="1" x14ac:dyDescent="0.2">
      <c r="A493" s="49">
        <v>432</v>
      </c>
      <c r="B493" s="22">
        <v>492</v>
      </c>
      <c r="C493" s="18" t="s">
        <v>2613</v>
      </c>
      <c r="D493" s="20" t="s">
        <v>33</v>
      </c>
      <c r="E493" s="68" t="s">
        <v>2623</v>
      </c>
      <c r="F493" s="68" t="s">
        <v>884</v>
      </c>
      <c r="G493" s="43" t="s">
        <v>1731</v>
      </c>
      <c r="H493" s="53" t="s">
        <v>1730</v>
      </c>
      <c r="I493" s="54" t="s">
        <v>1572</v>
      </c>
      <c r="J493" s="54">
        <v>1</v>
      </c>
      <c r="K493" s="55">
        <v>43040</v>
      </c>
      <c r="L493" s="55">
        <v>43342</v>
      </c>
      <c r="M493" s="46">
        <f t="shared" si="143"/>
        <v>43.142857142857146</v>
      </c>
      <c r="N493" s="22" t="s">
        <v>23</v>
      </c>
      <c r="O493" s="78"/>
      <c r="P493" s="22"/>
      <c r="Q493" s="41">
        <f t="shared" si="151"/>
        <v>0</v>
      </c>
      <c r="R493" s="42">
        <f t="shared" si="152"/>
        <v>0</v>
      </c>
      <c r="S493" s="42">
        <f t="shared" si="153"/>
        <v>0</v>
      </c>
      <c r="T493" s="42">
        <f t="shared" si="154"/>
        <v>43.142857142857146</v>
      </c>
      <c r="U493" s="23" t="str">
        <f t="shared" si="156"/>
        <v>NO</v>
      </c>
      <c r="V493" s="85" t="str">
        <f t="shared" si="155"/>
        <v>VENCIDO</v>
      </c>
      <c r="W493" s="85" t="str">
        <f t="shared" si="144"/>
        <v>VENCIDO</v>
      </c>
      <c r="X493" s="86" t="s">
        <v>505</v>
      </c>
      <c r="Y493" s="87" t="s">
        <v>349</v>
      </c>
      <c r="Z493" s="86">
        <f t="shared" si="145"/>
        <v>1</v>
      </c>
      <c r="AA493" s="86" t="str">
        <f t="shared" si="150"/>
        <v>H135R14 - 1</v>
      </c>
      <c r="AB493" s="135">
        <f t="shared" si="147"/>
        <v>1</v>
      </c>
      <c r="AC493" s="135">
        <f t="shared" si="148"/>
        <v>1</v>
      </c>
      <c r="AD493" s="135" t="str">
        <f t="shared" si="149"/>
        <v>H135R14.</v>
      </c>
      <c r="AE493" s="135" t="str">
        <f t="shared" si="146"/>
        <v>H135R14</v>
      </c>
      <c r="AF493" s="15"/>
      <c r="AG493" s="15"/>
      <c r="AH493" s="15"/>
      <c r="AI493" s="15"/>
      <c r="AJ493" s="15"/>
      <c r="AK493" s="15"/>
      <c r="AL493" s="15"/>
      <c r="AM493" s="15"/>
      <c r="AN493" s="15"/>
      <c r="AO493" s="15"/>
    </row>
    <row r="494" spans="1:41" s="2" customFormat="1" ht="186" customHeight="1" x14ac:dyDescent="0.2">
      <c r="A494" s="49"/>
      <c r="B494" s="22">
        <v>493</v>
      </c>
      <c r="C494" s="18" t="s">
        <v>2613</v>
      </c>
      <c r="D494" s="20" t="s">
        <v>33</v>
      </c>
      <c r="E494" s="68" t="s">
        <v>2524</v>
      </c>
      <c r="F494" s="68" t="s">
        <v>884</v>
      </c>
      <c r="G494" s="53" t="s">
        <v>1732</v>
      </c>
      <c r="H494" s="53" t="s">
        <v>871</v>
      </c>
      <c r="I494" s="54" t="s">
        <v>61</v>
      </c>
      <c r="J494" s="54">
        <v>3</v>
      </c>
      <c r="K494" s="55">
        <v>43040</v>
      </c>
      <c r="L494" s="55">
        <v>43342</v>
      </c>
      <c r="M494" s="46">
        <f t="shared" si="143"/>
        <v>43.142857142857146</v>
      </c>
      <c r="N494" s="54" t="s">
        <v>23</v>
      </c>
      <c r="O494" s="78">
        <v>1.5</v>
      </c>
      <c r="P494" s="22"/>
      <c r="Q494" s="41">
        <f t="shared" si="151"/>
        <v>50</v>
      </c>
      <c r="R494" s="42">
        <f t="shared" si="152"/>
        <v>21.571428571428573</v>
      </c>
      <c r="S494" s="42">
        <f t="shared" si="153"/>
        <v>21.571428571428573</v>
      </c>
      <c r="T494" s="42">
        <f t="shared" si="154"/>
        <v>43.142857142857146</v>
      </c>
      <c r="U494" s="23" t="str">
        <f t="shared" si="156"/>
        <v>NO</v>
      </c>
      <c r="V494" s="85" t="str">
        <f t="shared" si="155"/>
        <v>VENCIDO</v>
      </c>
      <c r="W494" s="85" t="str">
        <f t="shared" si="144"/>
        <v/>
      </c>
      <c r="X494" s="86" t="s">
        <v>505</v>
      </c>
      <c r="Y494" s="87" t="s">
        <v>349</v>
      </c>
      <c r="Z494" s="86">
        <f t="shared" si="145"/>
        <v>2</v>
      </c>
      <c r="AA494" s="86" t="str">
        <f t="shared" si="150"/>
        <v>H135R14 - 2</v>
      </c>
      <c r="AB494" s="135">
        <f t="shared" si="147"/>
        <v>1</v>
      </c>
      <c r="AC494" s="135">
        <f t="shared" si="148"/>
        <v>1</v>
      </c>
      <c r="AD494" s="135" t="str">
        <f t="shared" si="149"/>
        <v>H135R14.</v>
      </c>
      <c r="AE494" s="135" t="str">
        <f t="shared" si="146"/>
        <v>H135R14</v>
      </c>
      <c r="AF494" s="15"/>
      <c r="AG494" s="15"/>
      <c r="AH494" s="15"/>
      <c r="AI494" s="15"/>
      <c r="AJ494" s="15"/>
      <c r="AK494" s="15"/>
      <c r="AL494" s="15"/>
      <c r="AM494" s="15"/>
      <c r="AN494" s="15"/>
      <c r="AO494" s="15"/>
    </row>
    <row r="495" spans="1:41" s="2" customFormat="1" ht="249.95" customHeight="1" x14ac:dyDescent="0.2">
      <c r="A495" s="49">
        <v>433</v>
      </c>
      <c r="B495" s="22">
        <v>494</v>
      </c>
      <c r="C495" s="18" t="s">
        <v>2546</v>
      </c>
      <c r="D495" s="20" t="s">
        <v>47</v>
      </c>
      <c r="E495" s="68" t="s">
        <v>2525</v>
      </c>
      <c r="F495" s="68" t="s">
        <v>141</v>
      </c>
      <c r="G495" s="43" t="s">
        <v>881</v>
      </c>
      <c r="H495" s="53" t="s">
        <v>882</v>
      </c>
      <c r="I495" s="54" t="s">
        <v>61</v>
      </c>
      <c r="J495" s="54">
        <v>3</v>
      </c>
      <c r="K495" s="55">
        <v>43040</v>
      </c>
      <c r="L495" s="55">
        <v>43342</v>
      </c>
      <c r="M495" s="46">
        <f t="shared" si="143"/>
        <v>43.142857142857146</v>
      </c>
      <c r="N495" s="54" t="s">
        <v>23</v>
      </c>
      <c r="O495" s="78">
        <v>1.99</v>
      </c>
      <c r="P495" s="22"/>
      <c r="Q495" s="41">
        <f t="shared" si="151"/>
        <v>66.333333333333329</v>
      </c>
      <c r="R495" s="42">
        <f t="shared" si="152"/>
        <v>28.61809523809524</v>
      </c>
      <c r="S495" s="42">
        <f t="shared" si="153"/>
        <v>28.61809523809524</v>
      </c>
      <c r="T495" s="42">
        <f t="shared" si="154"/>
        <v>43.142857142857146</v>
      </c>
      <c r="U495" s="23" t="str">
        <f t="shared" si="156"/>
        <v>NO</v>
      </c>
      <c r="V495" s="85" t="str">
        <f t="shared" si="155"/>
        <v>VENCIDO</v>
      </c>
      <c r="W495" s="85" t="str">
        <f t="shared" si="144"/>
        <v>VENCIDO</v>
      </c>
      <c r="X495" s="86" t="s">
        <v>505</v>
      </c>
      <c r="Y495" s="87" t="s">
        <v>350</v>
      </c>
      <c r="Z495" s="86">
        <f t="shared" si="145"/>
        <v>1</v>
      </c>
      <c r="AA495" s="86" t="str">
        <f t="shared" si="150"/>
        <v>H136R14 - 1</v>
      </c>
      <c r="AB495" s="135">
        <f t="shared" si="147"/>
        <v>1</v>
      </c>
      <c r="AC495" s="135">
        <f t="shared" si="148"/>
        <v>1</v>
      </c>
      <c r="AD495" s="135" t="str">
        <f t="shared" si="149"/>
        <v>H136R14</v>
      </c>
      <c r="AE495" s="135" t="str">
        <f t="shared" si="146"/>
        <v>H136R14</v>
      </c>
      <c r="AF495" s="15"/>
      <c r="AG495" s="15"/>
      <c r="AH495" s="15"/>
      <c r="AI495" s="15"/>
      <c r="AJ495" s="15"/>
      <c r="AK495" s="15"/>
      <c r="AL495" s="15"/>
      <c r="AM495" s="15"/>
      <c r="AN495" s="15"/>
      <c r="AO495" s="15"/>
    </row>
    <row r="496" spans="1:41" s="2" customFormat="1" ht="249.95" customHeight="1" x14ac:dyDescent="0.2">
      <c r="A496" s="49">
        <v>434</v>
      </c>
      <c r="B496" s="22">
        <v>495</v>
      </c>
      <c r="C496" s="18" t="s">
        <v>2545</v>
      </c>
      <c r="D496" s="20" t="s">
        <v>33</v>
      </c>
      <c r="E496" s="68" t="s">
        <v>2526</v>
      </c>
      <c r="F496" s="68" t="s">
        <v>142</v>
      </c>
      <c r="G496" s="53" t="s">
        <v>883</v>
      </c>
      <c r="H496" s="53" t="s">
        <v>871</v>
      </c>
      <c r="I496" s="54" t="s">
        <v>61</v>
      </c>
      <c r="J496" s="54">
        <v>3</v>
      </c>
      <c r="K496" s="55">
        <v>43040</v>
      </c>
      <c r="L496" s="55">
        <v>43342</v>
      </c>
      <c r="M496" s="46">
        <f t="shared" si="143"/>
        <v>43.142857142857146</v>
      </c>
      <c r="N496" s="54" t="s">
        <v>23</v>
      </c>
      <c r="O496" s="78">
        <v>1.5</v>
      </c>
      <c r="P496" s="22"/>
      <c r="Q496" s="41">
        <f t="shared" si="151"/>
        <v>50</v>
      </c>
      <c r="R496" s="42">
        <f t="shared" si="152"/>
        <v>21.571428571428573</v>
      </c>
      <c r="S496" s="42">
        <f t="shared" si="153"/>
        <v>21.571428571428573</v>
      </c>
      <c r="T496" s="42">
        <f t="shared" si="154"/>
        <v>43.142857142857146</v>
      </c>
      <c r="U496" s="23" t="str">
        <f t="shared" si="156"/>
        <v>NO</v>
      </c>
      <c r="V496" s="85" t="str">
        <f t="shared" si="155"/>
        <v>VENCIDO</v>
      </c>
      <c r="W496" s="85" t="str">
        <f t="shared" si="144"/>
        <v>VENCIDO</v>
      </c>
      <c r="X496" s="86" t="s">
        <v>505</v>
      </c>
      <c r="Y496" s="87" t="s">
        <v>351</v>
      </c>
      <c r="Z496" s="86">
        <f t="shared" si="145"/>
        <v>1</v>
      </c>
      <c r="AA496" s="86" t="str">
        <f t="shared" si="150"/>
        <v>H137R14 - 1</v>
      </c>
      <c r="AB496" s="135">
        <f t="shared" si="147"/>
        <v>1</v>
      </c>
      <c r="AC496" s="135">
        <f t="shared" si="148"/>
        <v>1</v>
      </c>
      <c r="AD496" s="135" t="str">
        <f t="shared" si="149"/>
        <v>H137R14</v>
      </c>
      <c r="AE496" s="135" t="str">
        <f t="shared" si="146"/>
        <v>H137R14</v>
      </c>
      <c r="AF496" s="15"/>
      <c r="AG496" s="15"/>
      <c r="AH496" s="15"/>
      <c r="AI496" s="15"/>
      <c r="AJ496" s="15"/>
      <c r="AK496" s="15"/>
      <c r="AL496" s="15"/>
      <c r="AM496" s="15"/>
      <c r="AN496" s="15"/>
      <c r="AO496" s="15"/>
    </row>
    <row r="497" spans="1:41" s="2" customFormat="1" ht="141.75" customHeight="1" x14ac:dyDescent="0.2">
      <c r="A497" s="49">
        <v>435</v>
      </c>
      <c r="B497" s="22">
        <v>496</v>
      </c>
      <c r="C497" s="67" t="s">
        <v>2545</v>
      </c>
      <c r="D497" s="20" t="s">
        <v>143</v>
      </c>
      <c r="E497" s="68" t="s">
        <v>1914</v>
      </c>
      <c r="F497" s="68" t="s">
        <v>1936</v>
      </c>
      <c r="G497" s="69" t="s">
        <v>1979</v>
      </c>
      <c r="H497" s="69" t="s">
        <v>1980</v>
      </c>
      <c r="I497" s="23" t="s">
        <v>1130</v>
      </c>
      <c r="J497" s="23">
        <v>2</v>
      </c>
      <c r="K497" s="39">
        <v>43040</v>
      </c>
      <c r="L497" s="39">
        <v>43311</v>
      </c>
      <c r="M497" s="46">
        <f t="shared" si="143"/>
        <v>38.714285714285715</v>
      </c>
      <c r="N497" s="23" t="s">
        <v>1895</v>
      </c>
      <c r="O497" s="78">
        <v>2</v>
      </c>
      <c r="P497" s="23" t="s">
        <v>2640</v>
      </c>
      <c r="Q497" s="41">
        <f t="shared" si="151"/>
        <v>100</v>
      </c>
      <c r="R497" s="42">
        <f t="shared" si="152"/>
        <v>38.714285714285715</v>
      </c>
      <c r="S497" s="42">
        <f t="shared" si="153"/>
        <v>38.714285714285715</v>
      </c>
      <c r="T497" s="42">
        <f t="shared" si="154"/>
        <v>38.714285714285715</v>
      </c>
      <c r="U497" s="23" t="str">
        <f t="shared" si="156"/>
        <v>SI</v>
      </c>
      <c r="V497" s="85" t="str">
        <f t="shared" si="155"/>
        <v>CUMPLIDO</v>
      </c>
      <c r="W497" s="85" t="str">
        <f t="shared" si="144"/>
        <v>CUMPLIDO</v>
      </c>
      <c r="X497" s="86" t="s">
        <v>505</v>
      </c>
      <c r="Y497" s="87" t="s">
        <v>352</v>
      </c>
      <c r="Z497" s="86">
        <f t="shared" si="145"/>
        <v>1</v>
      </c>
      <c r="AA497" s="86" t="str">
        <f t="shared" si="150"/>
        <v>H138R14 - 1</v>
      </c>
      <c r="AB497" s="135">
        <f t="shared" si="147"/>
        <v>5</v>
      </c>
      <c r="AC497" s="135">
        <f t="shared" si="148"/>
        <v>5</v>
      </c>
      <c r="AD497" s="135" t="str">
        <f t="shared" si="149"/>
        <v>H138R14.</v>
      </c>
      <c r="AE497" s="135" t="str">
        <f t="shared" si="146"/>
        <v>H138R14</v>
      </c>
    </row>
    <row r="498" spans="1:41" s="2" customFormat="1" ht="249.95" customHeight="1" x14ac:dyDescent="0.2">
      <c r="A498" s="49">
        <v>436</v>
      </c>
      <c r="B498" s="22">
        <v>497</v>
      </c>
      <c r="C498" s="18" t="s">
        <v>2545</v>
      </c>
      <c r="D498" s="20" t="s">
        <v>144</v>
      </c>
      <c r="E498" s="68" t="s">
        <v>2624</v>
      </c>
      <c r="F498" s="68" t="s">
        <v>145</v>
      </c>
      <c r="G498" s="43" t="s">
        <v>885</v>
      </c>
      <c r="H498" s="53" t="s">
        <v>886</v>
      </c>
      <c r="I498" s="54" t="s">
        <v>1733</v>
      </c>
      <c r="J498" s="54">
        <v>1</v>
      </c>
      <c r="K498" s="55">
        <v>43040</v>
      </c>
      <c r="L498" s="55">
        <v>43100</v>
      </c>
      <c r="M498" s="46">
        <f t="shared" si="143"/>
        <v>8.5714285714285712</v>
      </c>
      <c r="N498" s="22" t="s">
        <v>23</v>
      </c>
      <c r="O498" s="78">
        <v>1</v>
      </c>
      <c r="P498" s="22"/>
      <c r="Q498" s="41">
        <f t="shared" si="151"/>
        <v>100</v>
      </c>
      <c r="R498" s="42">
        <f t="shared" si="152"/>
        <v>8.5714285714285712</v>
      </c>
      <c r="S498" s="42">
        <f t="shared" si="153"/>
        <v>8.5714285714285712</v>
      </c>
      <c r="T498" s="42">
        <f t="shared" si="154"/>
        <v>8.5714285714285712</v>
      </c>
      <c r="U498" s="23" t="str">
        <f t="shared" si="156"/>
        <v>SI</v>
      </c>
      <c r="V498" s="85" t="str">
        <f t="shared" si="155"/>
        <v>CUMPLIDO</v>
      </c>
      <c r="W498" s="85" t="str">
        <f t="shared" si="144"/>
        <v>CUMPLIDO</v>
      </c>
      <c r="X498" s="86" t="s">
        <v>505</v>
      </c>
      <c r="Y498" s="87" t="s">
        <v>353</v>
      </c>
      <c r="Z498" s="86">
        <f t="shared" si="145"/>
        <v>1</v>
      </c>
      <c r="AA498" s="86" t="str">
        <f t="shared" si="150"/>
        <v>H139R14 - 1</v>
      </c>
      <c r="AB498" s="135">
        <f t="shared" si="147"/>
        <v>5</v>
      </c>
      <c r="AC498" s="135">
        <f t="shared" si="148"/>
        <v>5</v>
      </c>
      <c r="AD498" s="135" t="str">
        <f t="shared" si="149"/>
        <v>H139R14.</v>
      </c>
      <c r="AE498" s="135" t="str">
        <f t="shared" si="146"/>
        <v>H139R14</v>
      </c>
      <c r="AF498" s="15"/>
      <c r="AG498" s="15"/>
      <c r="AH498" s="15"/>
      <c r="AI498" s="15"/>
      <c r="AJ498" s="15"/>
      <c r="AK498" s="15"/>
      <c r="AL498" s="15"/>
      <c r="AM498" s="15"/>
      <c r="AN498" s="15"/>
      <c r="AO498" s="15"/>
    </row>
    <row r="499" spans="1:41" s="2" customFormat="1" ht="249.95" customHeight="1" x14ac:dyDescent="0.2">
      <c r="A499" s="49">
        <v>437</v>
      </c>
      <c r="B499" s="22">
        <v>498</v>
      </c>
      <c r="C499" s="18" t="s">
        <v>2545</v>
      </c>
      <c r="D499" s="20" t="s">
        <v>33</v>
      </c>
      <c r="E499" s="68" t="s">
        <v>1915</v>
      </c>
      <c r="F499" s="68" t="s">
        <v>146</v>
      </c>
      <c r="G499" s="69" t="s">
        <v>1343</v>
      </c>
      <c r="H499" s="69" t="s">
        <v>1344</v>
      </c>
      <c r="I499" s="23" t="s">
        <v>1345</v>
      </c>
      <c r="J499" s="23">
        <v>3</v>
      </c>
      <c r="K499" s="39">
        <v>43040</v>
      </c>
      <c r="L499" s="39">
        <v>43403</v>
      </c>
      <c r="M499" s="46">
        <f t="shared" si="143"/>
        <v>51.857142857142854</v>
      </c>
      <c r="N499" s="22" t="s">
        <v>1244</v>
      </c>
      <c r="O499" s="78">
        <v>0</v>
      </c>
      <c r="P499" s="22"/>
      <c r="Q499" s="41">
        <f t="shared" si="151"/>
        <v>0</v>
      </c>
      <c r="R499" s="42">
        <f t="shared" si="152"/>
        <v>0</v>
      </c>
      <c r="S499" s="42">
        <f t="shared" si="153"/>
        <v>0</v>
      </c>
      <c r="T499" s="42">
        <f t="shared" si="154"/>
        <v>0</v>
      </c>
      <c r="U499" s="23" t="str">
        <f t="shared" si="156"/>
        <v>NO</v>
      </c>
      <c r="V499" s="85" t="str">
        <f t="shared" si="155"/>
        <v>PRÓXIMO A VENCER</v>
      </c>
      <c r="W499" s="85" t="str">
        <f t="shared" si="144"/>
        <v>PRÓXIMO A VENCER</v>
      </c>
      <c r="X499" s="86" t="s">
        <v>505</v>
      </c>
      <c r="Y499" s="87" t="s">
        <v>354</v>
      </c>
      <c r="Z499" s="86">
        <f t="shared" si="145"/>
        <v>1</v>
      </c>
      <c r="AA499" s="86" t="str">
        <f t="shared" si="150"/>
        <v>H140R14 - 1</v>
      </c>
      <c r="AB499" s="135">
        <f t="shared" si="147"/>
        <v>2</v>
      </c>
      <c r="AC499" s="135">
        <f t="shared" si="148"/>
        <v>2</v>
      </c>
      <c r="AD499" s="135" t="str">
        <f t="shared" si="149"/>
        <v>H140R14.</v>
      </c>
      <c r="AE499" s="135" t="str">
        <f t="shared" si="146"/>
        <v>H140R14</v>
      </c>
      <c r="AF499" s="15"/>
      <c r="AG499" s="15"/>
      <c r="AH499" s="15"/>
      <c r="AI499" s="15"/>
      <c r="AJ499" s="15"/>
      <c r="AK499" s="15"/>
      <c r="AL499" s="15"/>
      <c r="AM499" s="15"/>
      <c r="AN499" s="15"/>
      <c r="AO499" s="15"/>
    </row>
    <row r="500" spans="1:41" s="2" customFormat="1" ht="249.95" customHeight="1" x14ac:dyDescent="0.2">
      <c r="A500" s="49">
        <v>438</v>
      </c>
      <c r="B500" s="22">
        <v>499</v>
      </c>
      <c r="C500" s="18" t="s">
        <v>2545</v>
      </c>
      <c r="D500" s="20" t="s">
        <v>147</v>
      </c>
      <c r="E500" s="68" t="s">
        <v>2527</v>
      </c>
      <c r="F500" s="68" t="s">
        <v>148</v>
      </c>
      <c r="G500" s="69" t="s">
        <v>2046</v>
      </c>
      <c r="H500" s="69" t="s">
        <v>2047</v>
      </c>
      <c r="I500" s="23" t="s">
        <v>988</v>
      </c>
      <c r="J500" s="23">
        <v>3</v>
      </c>
      <c r="K500" s="39">
        <v>43040</v>
      </c>
      <c r="L500" s="39">
        <v>43403</v>
      </c>
      <c r="M500" s="46">
        <f t="shared" si="143"/>
        <v>51.857142857142854</v>
      </c>
      <c r="N500" s="22" t="s">
        <v>974</v>
      </c>
      <c r="O500" s="78">
        <v>2</v>
      </c>
      <c r="P500" s="22"/>
      <c r="Q500" s="41">
        <f t="shared" si="151"/>
        <v>66.666666666666657</v>
      </c>
      <c r="R500" s="42">
        <f t="shared" si="152"/>
        <v>34.571428571428562</v>
      </c>
      <c r="S500" s="42">
        <f t="shared" si="153"/>
        <v>0</v>
      </c>
      <c r="T500" s="42">
        <f t="shared" si="154"/>
        <v>0</v>
      </c>
      <c r="U500" s="23" t="str">
        <f t="shared" si="156"/>
        <v>NO</v>
      </c>
      <c r="V500" s="85" t="str">
        <f t="shared" si="155"/>
        <v>PRÓXIMO A VENCER</v>
      </c>
      <c r="W500" s="85" t="str">
        <f t="shared" si="144"/>
        <v>PRÓXIMO A VENCER</v>
      </c>
      <c r="X500" s="86" t="s">
        <v>505</v>
      </c>
      <c r="Y500" s="87" t="s">
        <v>355</v>
      </c>
      <c r="Z500" s="86">
        <f t="shared" si="145"/>
        <v>1</v>
      </c>
      <c r="AA500" s="86" t="str">
        <f t="shared" si="150"/>
        <v>H146R14 - 1</v>
      </c>
      <c r="AB500" s="135">
        <f t="shared" si="147"/>
        <v>2</v>
      </c>
      <c r="AC500" s="135">
        <f t="shared" si="148"/>
        <v>2</v>
      </c>
      <c r="AD500" s="135" t="str">
        <f t="shared" si="149"/>
        <v>H146R14</v>
      </c>
      <c r="AE500" s="135" t="str">
        <f t="shared" si="146"/>
        <v>H146R14</v>
      </c>
      <c r="AF500" s="15"/>
      <c r="AG500" s="15"/>
      <c r="AH500" s="15"/>
      <c r="AI500" s="15"/>
      <c r="AJ500" s="15"/>
      <c r="AK500" s="15"/>
      <c r="AL500" s="15"/>
      <c r="AM500" s="15"/>
      <c r="AN500" s="15"/>
      <c r="AO500" s="15"/>
    </row>
    <row r="501" spans="1:41" s="2" customFormat="1" ht="249.95" customHeight="1" x14ac:dyDescent="0.2">
      <c r="A501" s="49">
        <v>439</v>
      </c>
      <c r="B501" s="22">
        <v>500</v>
      </c>
      <c r="C501" s="18" t="s">
        <v>2545</v>
      </c>
      <c r="D501" s="20" t="s">
        <v>39</v>
      </c>
      <c r="E501" s="68" t="s">
        <v>2528</v>
      </c>
      <c r="F501" s="68" t="s">
        <v>149</v>
      </c>
      <c r="G501" s="43" t="s">
        <v>1723</v>
      </c>
      <c r="H501" s="43" t="s">
        <v>1723</v>
      </c>
      <c r="I501" s="49" t="s">
        <v>61</v>
      </c>
      <c r="J501" s="49">
        <v>3</v>
      </c>
      <c r="K501" s="55">
        <v>43040</v>
      </c>
      <c r="L501" s="55">
        <v>43342</v>
      </c>
      <c r="M501" s="46">
        <f t="shared" si="143"/>
        <v>43.142857142857146</v>
      </c>
      <c r="N501" s="22" t="s">
        <v>23</v>
      </c>
      <c r="O501" s="78">
        <v>1.5</v>
      </c>
      <c r="P501" s="22"/>
      <c r="Q501" s="41">
        <f t="shared" si="151"/>
        <v>50</v>
      </c>
      <c r="R501" s="42">
        <f t="shared" si="152"/>
        <v>21.571428571428573</v>
      </c>
      <c r="S501" s="42">
        <f t="shared" si="153"/>
        <v>21.571428571428573</v>
      </c>
      <c r="T501" s="42">
        <f t="shared" si="154"/>
        <v>43.142857142857146</v>
      </c>
      <c r="U501" s="23" t="str">
        <f t="shared" si="156"/>
        <v>NO</v>
      </c>
      <c r="V501" s="85" t="str">
        <f t="shared" si="155"/>
        <v>VENCIDO</v>
      </c>
      <c r="W501" s="85" t="str">
        <f t="shared" si="144"/>
        <v>VENCIDO</v>
      </c>
      <c r="X501" s="86" t="s">
        <v>505</v>
      </c>
      <c r="Y501" s="87" t="s">
        <v>356</v>
      </c>
      <c r="Z501" s="86">
        <f t="shared" si="145"/>
        <v>1</v>
      </c>
      <c r="AA501" s="86" t="str">
        <f t="shared" si="150"/>
        <v>H149R14 - 1</v>
      </c>
      <c r="AB501" s="135">
        <f t="shared" si="147"/>
        <v>1</v>
      </c>
      <c r="AC501" s="135">
        <f t="shared" si="148"/>
        <v>1</v>
      </c>
      <c r="AD501" s="135" t="str">
        <f t="shared" si="149"/>
        <v>H149R14</v>
      </c>
      <c r="AE501" s="135" t="str">
        <f t="shared" si="146"/>
        <v>H149R14</v>
      </c>
      <c r="AF501" s="15"/>
      <c r="AG501" s="15"/>
      <c r="AH501" s="15"/>
      <c r="AI501" s="15"/>
      <c r="AJ501" s="15"/>
      <c r="AK501" s="15"/>
      <c r="AL501" s="15"/>
      <c r="AM501" s="15"/>
      <c r="AN501" s="15"/>
      <c r="AO501" s="15"/>
    </row>
    <row r="502" spans="1:41" s="2" customFormat="1" ht="249.95" customHeight="1" x14ac:dyDescent="0.2">
      <c r="A502" s="49">
        <v>440</v>
      </c>
      <c r="B502" s="22">
        <v>501</v>
      </c>
      <c r="C502" s="18" t="s">
        <v>2546</v>
      </c>
      <c r="D502" s="20" t="s">
        <v>44</v>
      </c>
      <c r="E502" s="68" t="s">
        <v>1157</v>
      </c>
      <c r="F502" s="68" t="s">
        <v>1158</v>
      </c>
      <c r="G502" s="69" t="s">
        <v>1159</v>
      </c>
      <c r="H502" s="69" t="s">
        <v>1160</v>
      </c>
      <c r="I502" s="23" t="s">
        <v>8</v>
      </c>
      <c r="J502" s="23">
        <v>1</v>
      </c>
      <c r="K502" s="39">
        <v>43040</v>
      </c>
      <c r="L502" s="39">
        <v>43099</v>
      </c>
      <c r="M502" s="46">
        <f t="shared" si="143"/>
        <v>8.4285714285714288</v>
      </c>
      <c r="N502" s="22" t="s">
        <v>1112</v>
      </c>
      <c r="O502" s="22">
        <v>1</v>
      </c>
      <c r="P502" s="22"/>
      <c r="Q502" s="41">
        <f t="shared" si="151"/>
        <v>100</v>
      </c>
      <c r="R502" s="42">
        <f t="shared" si="152"/>
        <v>8.4285714285714288</v>
      </c>
      <c r="S502" s="42">
        <f t="shared" si="153"/>
        <v>8.4285714285714288</v>
      </c>
      <c r="T502" s="42">
        <f t="shared" si="154"/>
        <v>8.4285714285714288</v>
      </c>
      <c r="U502" s="23" t="str">
        <f t="shared" si="156"/>
        <v>SI</v>
      </c>
      <c r="V502" s="85" t="str">
        <f t="shared" si="155"/>
        <v>CUMPLIDO</v>
      </c>
      <c r="W502" s="85" t="str">
        <f t="shared" si="144"/>
        <v>CUMPLIDO</v>
      </c>
      <c r="X502" s="86" t="s">
        <v>505</v>
      </c>
      <c r="Y502" s="87" t="s">
        <v>357</v>
      </c>
      <c r="Z502" s="86">
        <f t="shared" si="145"/>
        <v>1</v>
      </c>
      <c r="AA502" s="86" t="str">
        <f t="shared" si="150"/>
        <v>H151R14 - 1</v>
      </c>
      <c r="AB502" s="135">
        <f t="shared" si="147"/>
        <v>5</v>
      </c>
      <c r="AC502" s="135">
        <f t="shared" si="148"/>
        <v>5</v>
      </c>
      <c r="AD502" s="135" t="str">
        <f t="shared" si="149"/>
        <v>H151R14.</v>
      </c>
      <c r="AE502" s="135" t="str">
        <f t="shared" si="146"/>
        <v>H151R14</v>
      </c>
      <c r="AF502" s="15"/>
      <c r="AG502" s="15"/>
      <c r="AH502" s="15"/>
      <c r="AI502" s="15"/>
      <c r="AJ502" s="15"/>
      <c r="AK502" s="15"/>
      <c r="AL502" s="15"/>
      <c r="AM502" s="15"/>
      <c r="AN502" s="15"/>
      <c r="AO502" s="15"/>
    </row>
    <row r="503" spans="1:41" s="2" customFormat="1" ht="249.95" customHeight="1" x14ac:dyDescent="0.2">
      <c r="A503" s="49">
        <v>441</v>
      </c>
      <c r="B503" s="22">
        <v>502</v>
      </c>
      <c r="C503" s="18" t="s">
        <v>2546</v>
      </c>
      <c r="D503" s="20" t="s">
        <v>30</v>
      </c>
      <c r="E503" s="68" t="s">
        <v>1161</v>
      </c>
      <c r="F503" s="68" t="s">
        <v>1162</v>
      </c>
      <c r="G503" s="43" t="s">
        <v>1727</v>
      </c>
      <c r="H503" s="43" t="s">
        <v>1727</v>
      </c>
      <c r="I503" s="49" t="s">
        <v>61</v>
      </c>
      <c r="J503" s="54">
        <v>3</v>
      </c>
      <c r="K503" s="55">
        <v>43040</v>
      </c>
      <c r="L503" s="55">
        <v>43342</v>
      </c>
      <c r="M503" s="46">
        <f t="shared" si="143"/>
        <v>43.142857142857146</v>
      </c>
      <c r="N503" s="22" t="s">
        <v>2643</v>
      </c>
      <c r="O503" s="78">
        <v>1.5</v>
      </c>
      <c r="P503" s="129" t="s">
        <v>2642</v>
      </c>
      <c r="Q503" s="41">
        <f t="shared" si="151"/>
        <v>50</v>
      </c>
      <c r="R503" s="42">
        <f t="shared" si="152"/>
        <v>21.571428571428573</v>
      </c>
      <c r="S503" s="42">
        <f t="shared" si="153"/>
        <v>21.571428571428573</v>
      </c>
      <c r="T503" s="42">
        <f t="shared" si="154"/>
        <v>43.142857142857146</v>
      </c>
      <c r="U503" s="23" t="str">
        <f t="shared" si="156"/>
        <v>NO</v>
      </c>
      <c r="V503" s="85" t="str">
        <f t="shared" si="155"/>
        <v>VENCIDO</v>
      </c>
      <c r="W503" s="85" t="str">
        <f t="shared" si="144"/>
        <v>VENCIDO</v>
      </c>
      <c r="X503" s="86" t="s">
        <v>505</v>
      </c>
      <c r="Y503" s="87" t="s">
        <v>358</v>
      </c>
      <c r="Z503" s="86">
        <f t="shared" si="145"/>
        <v>1</v>
      </c>
      <c r="AA503" s="86" t="str">
        <f t="shared" si="150"/>
        <v>H152R14 - 1</v>
      </c>
      <c r="AB503" s="135">
        <f t="shared" si="147"/>
        <v>1</v>
      </c>
      <c r="AC503" s="135">
        <f t="shared" si="148"/>
        <v>1</v>
      </c>
      <c r="AD503" s="135" t="str">
        <f t="shared" si="149"/>
        <v>H152R14.</v>
      </c>
      <c r="AE503" s="135" t="str">
        <f t="shared" si="146"/>
        <v>H152R14</v>
      </c>
      <c r="AF503" s="15"/>
      <c r="AG503" s="15"/>
      <c r="AH503" s="15"/>
      <c r="AI503" s="15"/>
      <c r="AJ503" s="15"/>
      <c r="AK503" s="15"/>
      <c r="AL503" s="15"/>
      <c r="AM503" s="15"/>
      <c r="AN503" s="15"/>
      <c r="AO503" s="15"/>
    </row>
    <row r="504" spans="1:41" s="2" customFormat="1" ht="249.95" customHeight="1" x14ac:dyDescent="0.2">
      <c r="A504" s="49">
        <v>442</v>
      </c>
      <c r="B504" s="22">
        <v>503</v>
      </c>
      <c r="C504" s="18" t="s">
        <v>2546</v>
      </c>
      <c r="D504" s="20" t="s">
        <v>44</v>
      </c>
      <c r="E504" s="68" t="s">
        <v>2579</v>
      </c>
      <c r="F504" s="68" t="s">
        <v>2580</v>
      </c>
      <c r="G504" s="69" t="s">
        <v>1163</v>
      </c>
      <c r="H504" s="69" t="s">
        <v>1164</v>
      </c>
      <c r="I504" s="23" t="s">
        <v>1130</v>
      </c>
      <c r="J504" s="23">
        <v>2</v>
      </c>
      <c r="K504" s="39">
        <v>43040</v>
      </c>
      <c r="L504" s="39">
        <v>43403</v>
      </c>
      <c r="M504" s="46">
        <f t="shared" si="143"/>
        <v>51.857142857142854</v>
      </c>
      <c r="N504" s="22" t="s">
        <v>1112</v>
      </c>
      <c r="O504" s="78">
        <v>1</v>
      </c>
      <c r="P504" s="22"/>
      <c r="Q504" s="41">
        <f t="shared" si="151"/>
        <v>50</v>
      </c>
      <c r="R504" s="42">
        <f t="shared" si="152"/>
        <v>25.928571428571427</v>
      </c>
      <c r="S504" s="42">
        <f t="shared" si="153"/>
        <v>0</v>
      </c>
      <c r="T504" s="42">
        <f t="shared" si="154"/>
        <v>0</v>
      </c>
      <c r="U504" s="23" t="str">
        <f t="shared" si="156"/>
        <v>NO</v>
      </c>
      <c r="V504" s="85" t="str">
        <f t="shared" si="155"/>
        <v>PRÓXIMO A VENCER</v>
      </c>
      <c r="W504" s="85" t="str">
        <f t="shared" si="144"/>
        <v>PRÓXIMO A VENCER</v>
      </c>
      <c r="X504" s="86" t="s">
        <v>505</v>
      </c>
      <c r="Y504" s="87" t="s">
        <v>359</v>
      </c>
      <c r="Z504" s="86">
        <f t="shared" si="145"/>
        <v>1</v>
      </c>
      <c r="AA504" s="86" t="str">
        <f t="shared" si="150"/>
        <v>H153R14 - 1</v>
      </c>
      <c r="AB504" s="135">
        <f t="shared" si="147"/>
        <v>2</v>
      </c>
      <c r="AC504" s="135">
        <f t="shared" si="148"/>
        <v>2</v>
      </c>
      <c r="AD504" s="135" t="str">
        <f t="shared" si="149"/>
        <v>H153R14.</v>
      </c>
      <c r="AE504" s="135" t="str">
        <f t="shared" si="146"/>
        <v>H153R14</v>
      </c>
      <c r="AF504" s="15"/>
      <c r="AG504" s="15"/>
      <c r="AH504" s="15"/>
      <c r="AI504" s="15"/>
      <c r="AJ504" s="15"/>
      <c r="AK504" s="15"/>
      <c r="AL504" s="15"/>
      <c r="AM504" s="15"/>
      <c r="AN504" s="15"/>
      <c r="AO504" s="15"/>
    </row>
    <row r="505" spans="1:41" s="2" customFormat="1" ht="249.95" customHeight="1" x14ac:dyDescent="0.2">
      <c r="A505" s="49">
        <v>443</v>
      </c>
      <c r="B505" s="22">
        <v>504</v>
      </c>
      <c r="C505" s="18" t="s">
        <v>2545</v>
      </c>
      <c r="D505" s="20" t="s">
        <v>44</v>
      </c>
      <c r="E505" s="68" t="s">
        <v>2530</v>
      </c>
      <c r="F505" s="68" t="s">
        <v>150</v>
      </c>
      <c r="G505" s="69" t="s">
        <v>1623</v>
      </c>
      <c r="H505" s="69" t="s">
        <v>2529</v>
      </c>
      <c r="I505" s="23" t="s">
        <v>1624</v>
      </c>
      <c r="J505" s="23">
        <v>1</v>
      </c>
      <c r="K505" s="39">
        <v>43040</v>
      </c>
      <c r="L505" s="39">
        <v>43099</v>
      </c>
      <c r="M505" s="46">
        <f t="shared" si="143"/>
        <v>8.4285714285714288</v>
      </c>
      <c r="N505" s="22" t="s">
        <v>1488</v>
      </c>
      <c r="O505" s="78">
        <v>0.8</v>
      </c>
      <c r="P505" s="22"/>
      <c r="Q505" s="41">
        <f t="shared" si="151"/>
        <v>80</v>
      </c>
      <c r="R505" s="42">
        <f t="shared" si="152"/>
        <v>6.7428571428571438</v>
      </c>
      <c r="S505" s="42">
        <f t="shared" si="153"/>
        <v>6.7428571428571438</v>
      </c>
      <c r="T505" s="42">
        <f t="shared" si="154"/>
        <v>8.4285714285714288</v>
      </c>
      <c r="U505" s="23" t="str">
        <f t="shared" si="156"/>
        <v>NO</v>
      </c>
      <c r="V505" s="85" t="str">
        <f t="shared" si="155"/>
        <v>VENCIDO</v>
      </c>
      <c r="W505" s="85" t="str">
        <f t="shared" si="144"/>
        <v>VENCIDO</v>
      </c>
      <c r="X505" s="86" t="s">
        <v>505</v>
      </c>
      <c r="Y505" s="87" t="s">
        <v>360</v>
      </c>
      <c r="Z505" s="86">
        <f t="shared" si="145"/>
        <v>1</v>
      </c>
      <c r="AA505" s="86" t="str">
        <f t="shared" si="150"/>
        <v>H154R14 - 1</v>
      </c>
      <c r="AB505" s="135">
        <f t="shared" si="147"/>
        <v>1</v>
      </c>
      <c r="AC505" s="135">
        <f t="shared" si="148"/>
        <v>1</v>
      </c>
      <c r="AD505" s="135" t="str">
        <f t="shared" si="149"/>
        <v>H154R14.</v>
      </c>
      <c r="AE505" s="135" t="str">
        <f t="shared" si="146"/>
        <v>H154R14</v>
      </c>
      <c r="AF505" s="15"/>
      <c r="AG505" s="15"/>
      <c r="AH505" s="15"/>
      <c r="AI505" s="15"/>
      <c r="AJ505" s="15"/>
      <c r="AK505" s="15"/>
      <c r="AL505" s="15"/>
      <c r="AM505" s="15"/>
      <c r="AN505" s="15"/>
      <c r="AO505" s="15"/>
    </row>
    <row r="506" spans="1:41" s="2" customFormat="1" ht="249.95" customHeight="1" x14ac:dyDescent="0.2">
      <c r="A506" s="49">
        <v>444</v>
      </c>
      <c r="B506" s="22">
        <v>505</v>
      </c>
      <c r="C506" s="18" t="s">
        <v>2545</v>
      </c>
      <c r="D506" s="20" t="s">
        <v>30</v>
      </c>
      <c r="E506" s="68" t="s">
        <v>2092</v>
      </c>
      <c r="F506" s="68" t="s">
        <v>151</v>
      </c>
      <c r="G506" s="53" t="s">
        <v>1735</v>
      </c>
      <c r="H506" s="43" t="s">
        <v>1734</v>
      </c>
      <c r="I506" s="49" t="s">
        <v>8</v>
      </c>
      <c r="J506" s="54">
        <v>1</v>
      </c>
      <c r="K506" s="55">
        <v>43040</v>
      </c>
      <c r="L506" s="55">
        <v>43099</v>
      </c>
      <c r="M506" s="46">
        <f t="shared" ref="M506:M529" si="157">(+L506-K506)/7</f>
        <v>8.4285714285714288</v>
      </c>
      <c r="N506" s="54" t="s">
        <v>2249</v>
      </c>
      <c r="O506" s="78">
        <v>1</v>
      </c>
      <c r="P506" s="22"/>
      <c r="Q506" s="41">
        <f t="shared" si="151"/>
        <v>100</v>
      </c>
      <c r="R506" s="42">
        <f t="shared" si="152"/>
        <v>8.4285714285714288</v>
      </c>
      <c r="S506" s="42">
        <f t="shared" si="153"/>
        <v>8.4285714285714288</v>
      </c>
      <c r="T506" s="42">
        <f t="shared" si="154"/>
        <v>8.4285714285714288</v>
      </c>
      <c r="U506" s="23" t="str">
        <f t="shared" si="156"/>
        <v>SI</v>
      </c>
      <c r="V506" s="85" t="str">
        <f t="shared" si="155"/>
        <v>CUMPLIDO</v>
      </c>
      <c r="W506" s="85" t="str">
        <f t="shared" si="144"/>
        <v>CUMPLIDO</v>
      </c>
      <c r="X506" s="86" t="s">
        <v>505</v>
      </c>
      <c r="Y506" s="87" t="s">
        <v>361</v>
      </c>
      <c r="Z506" s="86">
        <f t="shared" si="145"/>
        <v>1</v>
      </c>
      <c r="AA506" s="86" t="str">
        <f t="shared" si="150"/>
        <v>H155R14 - 1</v>
      </c>
      <c r="AB506" s="135">
        <f t="shared" si="147"/>
        <v>5</v>
      </c>
      <c r="AC506" s="135">
        <f t="shared" si="148"/>
        <v>5</v>
      </c>
      <c r="AD506" s="135" t="str">
        <f t="shared" si="149"/>
        <v>H155R14</v>
      </c>
      <c r="AE506" s="135" t="str">
        <f t="shared" si="146"/>
        <v>H155R14</v>
      </c>
      <c r="AF506" s="15"/>
      <c r="AG506" s="15"/>
      <c r="AH506" s="15"/>
      <c r="AI506" s="15"/>
      <c r="AJ506" s="15"/>
      <c r="AK506" s="15"/>
      <c r="AL506" s="15"/>
      <c r="AM506" s="15"/>
      <c r="AN506" s="15"/>
      <c r="AO506" s="15"/>
    </row>
    <row r="507" spans="1:41" s="2" customFormat="1" ht="249.95" customHeight="1" x14ac:dyDescent="0.2">
      <c r="A507" s="49">
        <v>445</v>
      </c>
      <c r="B507" s="22">
        <v>506</v>
      </c>
      <c r="C507" s="18" t="s">
        <v>2546</v>
      </c>
      <c r="D507" s="20" t="s">
        <v>30</v>
      </c>
      <c r="E507" s="68" t="s">
        <v>2531</v>
      </c>
      <c r="F507" s="68" t="s">
        <v>152</v>
      </c>
      <c r="G507" s="53" t="s">
        <v>866</v>
      </c>
      <c r="H507" s="43" t="s">
        <v>1723</v>
      </c>
      <c r="I507" s="54" t="s">
        <v>61</v>
      </c>
      <c r="J507" s="54">
        <v>3</v>
      </c>
      <c r="K507" s="55">
        <v>43040</v>
      </c>
      <c r="L507" s="55">
        <v>43342</v>
      </c>
      <c r="M507" s="46">
        <f t="shared" si="157"/>
        <v>43.142857142857146</v>
      </c>
      <c r="N507" s="54" t="s">
        <v>23</v>
      </c>
      <c r="O507" s="78">
        <v>1.5</v>
      </c>
      <c r="P507" s="22"/>
      <c r="Q507" s="41">
        <f t="shared" si="151"/>
        <v>50</v>
      </c>
      <c r="R507" s="42">
        <f t="shared" si="152"/>
        <v>21.571428571428573</v>
      </c>
      <c r="S507" s="42">
        <f t="shared" si="153"/>
        <v>21.571428571428573</v>
      </c>
      <c r="T507" s="42">
        <f t="shared" si="154"/>
        <v>43.142857142857146</v>
      </c>
      <c r="U507" s="23" t="str">
        <f t="shared" si="156"/>
        <v>NO</v>
      </c>
      <c r="V507" s="85" t="str">
        <f t="shared" si="155"/>
        <v>VENCIDO</v>
      </c>
      <c r="W507" s="85" t="str">
        <f t="shared" si="144"/>
        <v>VENCIDO</v>
      </c>
      <c r="X507" s="86" t="s">
        <v>505</v>
      </c>
      <c r="Y507" s="87" t="s">
        <v>362</v>
      </c>
      <c r="Z507" s="86">
        <f t="shared" si="145"/>
        <v>1</v>
      </c>
      <c r="AA507" s="86" t="str">
        <f t="shared" si="150"/>
        <v>H156R14 - 1</v>
      </c>
      <c r="AB507" s="135">
        <f t="shared" si="147"/>
        <v>1</v>
      </c>
      <c r="AC507" s="135">
        <f t="shared" si="148"/>
        <v>1</v>
      </c>
      <c r="AD507" s="135" t="str">
        <f t="shared" si="149"/>
        <v>H156R14</v>
      </c>
      <c r="AE507" s="135" t="str">
        <f t="shared" si="146"/>
        <v>H156R14</v>
      </c>
      <c r="AF507" s="15"/>
      <c r="AG507" s="15"/>
      <c r="AH507" s="15"/>
      <c r="AI507" s="15"/>
      <c r="AJ507" s="15"/>
      <c r="AK507" s="15"/>
      <c r="AL507" s="15"/>
      <c r="AM507" s="15"/>
      <c r="AN507" s="15"/>
      <c r="AO507" s="15"/>
    </row>
    <row r="508" spans="1:41" s="2" customFormat="1" ht="249.95" customHeight="1" x14ac:dyDescent="0.2">
      <c r="A508" s="49">
        <v>446</v>
      </c>
      <c r="B508" s="22">
        <v>507</v>
      </c>
      <c r="C508" s="18" t="s">
        <v>2545</v>
      </c>
      <c r="D508" s="20" t="s">
        <v>30</v>
      </c>
      <c r="E508" s="68" t="s">
        <v>153</v>
      </c>
      <c r="F508" s="68" t="s">
        <v>154</v>
      </c>
      <c r="G508" s="53" t="s">
        <v>1736</v>
      </c>
      <c r="H508" s="53" t="s">
        <v>1737</v>
      </c>
      <c r="I508" s="54" t="s">
        <v>8</v>
      </c>
      <c r="J508" s="54">
        <v>1</v>
      </c>
      <c r="K508" s="55">
        <v>43040</v>
      </c>
      <c r="L508" s="55">
        <v>43189</v>
      </c>
      <c r="M508" s="46">
        <f t="shared" si="157"/>
        <v>21.285714285714285</v>
      </c>
      <c r="N508" s="54" t="s">
        <v>2248</v>
      </c>
      <c r="O508" s="78">
        <v>1</v>
      </c>
      <c r="P508" s="22"/>
      <c r="Q508" s="41">
        <f t="shared" si="151"/>
        <v>100</v>
      </c>
      <c r="R508" s="42">
        <f t="shared" si="152"/>
        <v>21.285714285714285</v>
      </c>
      <c r="S508" s="42">
        <f t="shared" si="153"/>
        <v>21.285714285714285</v>
      </c>
      <c r="T508" s="42">
        <f t="shared" si="154"/>
        <v>21.285714285714285</v>
      </c>
      <c r="U508" s="23" t="str">
        <f t="shared" si="156"/>
        <v>SI</v>
      </c>
      <c r="V508" s="85" t="str">
        <f t="shared" si="155"/>
        <v>CUMPLIDO</v>
      </c>
      <c r="W508" s="85" t="str">
        <f t="shared" si="144"/>
        <v>CUMPLIDO</v>
      </c>
      <c r="X508" s="86" t="s">
        <v>505</v>
      </c>
      <c r="Y508" s="87" t="s">
        <v>363</v>
      </c>
      <c r="Z508" s="86">
        <f t="shared" si="145"/>
        <v>1</v>
      </c>
      <c r="AA508" s="86" t="str">
        <f t="shared" si="150"/>
        <v>H157R14 - 1</v>
      </c>
      <c r="AB508" s="135">
        <f t="shared" si="147"/>
        <v>5</v>
      </c>
      <c r="AC508" s="135">
        <f t="shared" si="148"/>
        <v>5</v>
      </c>
      <c r="AD508" s="135" t="str">
        <f t="shared" si="149"/>
        <v>H157R14</v>
      </c>
      <c r="AE508" s="135" t="str">
        <f t="shared" si="146"/>
        <v>H157R14</v>
      </c>
      <c r="AF508" s="15"/>
      <c r="AG508" s="15"/>
      <c r="AH508" s="15"/>
      <c r="AI508" s="15"/>
      <c r="AJ508" s="15"/>
      <c r="AK508" s="15"/>
      <c r="AL508" s="15"/>
      <c r="AM508" s="15"/>
      <c r="AN508" s="15"/>
      <c r="AO508" s="15"/>
    </row>
    <row r="509" spans="1:41" s="2" customFormat="1" ht="249.95" customHeight="1" x14ac:dyDescent="0.2">
      <c r="A509" s="49">
        <v>447</v>
      </c>
      <c r="B509" s="22">
        <v>508</v>
      </c>
      <c r="C509" s="18" t="s">
        <v>2546</v>
      </c>
      <c r="D509" s="20" t="s">
        <v>32</v>
      </c>
      <c r="E509" s="68" t="s">
        <v>1916</v>
      </c>
      <c r="F509" s="68" t="s">
        <v>155</v>
      </c>
      <c r="G509" s="69" t="s">
        <v>1165</v>
      </c>
      <c r="H509" s="69" t="s">
        <v>1123</v>
      </c>
      <c r="I509" s="23" t="s">
        <v>1166</v>
      </c>
      <c r="J509" s="23">
        <v>1</v>
      </c>
      <c r="K509" s="39">
        <v>43040</v>
      </c>
      <c r="L509" s="39">
        <v>43069</v>
      </c>
      <c r="M509" s="46">
        <f t="shared" si="157"/>
        <v>4.1428571428571432</v>
      </c>
      <c r="N509" s="22" t="s">
        <v>1112</v>
      </c>
      <c r="O509" s="22">
        <v>1</v>
      </c>
      <c r="P509" s="22"/>
      <c r="Q509" s="41">
        <f t="shared" si="151"/>
        <v>100</v>
      </c>
      <c r="R509" s="42">
        <f t="shared" si="152"/>
        <v>4.1428571428571432</v>
      </c>
      <c r="S509" s="42">
        <f t="shared" si="153"/>
        <v>4.1428571428571432</v>
      </c>
      <c r="T509" s="42">
        <f t="shared" si="154"/>
        <v>4.1428571428571432</v>
      </c>
      <c r="U509" s="23" t="str">
        <f t="shared" si="156"/>
        <v>SI</v>
      </c>
      <c r="V509" s="85" t="str">
        <f t="shared" si="155"/>
        <v>CUMPLIDO</v>
      </c>
      <c r="W509" s="85" t="str">
        <f t="shared" si="144"/>
        <v>CUMPLIDO</v>
      </c>
      <c r="X509" s="86" t="s">
        <v>505</v>
      </c>
      <c r="Y509" s="87" t="s">
        <v>364</v>
      </c>
      <c r="Z509" s="86">
        <f t="shared" si="145"/>
        <v>1</v>
      </c>
      <c r="AA509" s="86" t="str">
        <f t="shared" si="150"/>
        <v>H158R14 - 1</v>
      </c>
      <c r="AB509" s="135">
        <f t="shared" si="147"/>
        <v>5</v>
      </c>
      <c r="AC509" s="135">
        <f t="shared" si="148"/>
        <v>5</v>
      </c>
      <c r="AD509" s="135" t="str">
        <f t="shared" si="149"/>
        <v>H158R14.</v>
      </c>
      <c r="AE509" s="135" t="str">
        <f t="shared" si="146"/>
        <v>H158R14</v>
      </c>
      <c r="AF509" s="15"/>
      <c r="AG509" s="15"/>
      <c r="AH509" s="15"/>
      <c r="AI509" s="15"/>
      <c r="AJ509" s="15"/>
      <c r="AK509" s="15"/>
      <c r="AL509" s="15"/>
      <c r="AM509" s="15"/>
      <c r="AN509" s="15"/>
      <c r="AO509" s="15"/>
    </row>
    <row r="510" spans="1:41" s="2" customFormat="1" ht="249.95" customHeight="1" x14ac:dyDescent="0.2">
      <c r="A510" s="49">
        <v>448</v>
      </c>
      <c r="B510" s="22">
        <v>509</v>
      </c>
      <c r="C510" s="18" t="s">
        <v>2545</v>
      </c>
      <c r="D510" s="20" t="s">
        <v>30</v>
      </c>
      <c r="E510" s="68" t="s">
        <v>1078</v>
      </c>
      <c r="F510" s="68" t="s">
        <v>1080</v>
      </c>
      <c r="G510" s="69" t="s">
        <v>1917</v>
      </c>
      <c r="H510" s="69" t="s">
        <v>1074</v>
      </c>
      <c r="I510" s="23" t="s">
        <v>1075</v>
      </c>
      <c r="J510" s="23">
        <v>1</v>
      </c>
      <c r="K510" s="39">
        <v>43040</v>
      </c>
      <c r="L510" s="39">
        <v>43099</v>
      </c>
      <c r="M510" s="46">
        <f t="shared" si="157"/>
        <v>8.4285714285714288</v>
      </c>
      <c r="N510" s="22" t="s">
        <v>1046</v>
      </c>
      <c r="O510" s="78">
        <v>1</v>
      </c>
      <c r="P510" s="22"/>
      <c r="Q510" s="41">
        <f t="shared" si="151"/>
        <v>100</v>
      </c>
      <c r="R510" s="42">
        <f t="shared" si="152"/>
        <v>8.4285714285714288</v>
      </c>
      <c r="S510" s="42">
        <f t="shared" si="153"/>
        <v>8.4285714285714288</v>
      </c>
      <c r="T510" s="42">
        <f t="shared" si="154"/>
        <v>8.4285714285714288</v>
      </c>
      <c r="U510" s="23" t="str">
        <f t="shared" si="156"/>
        <v>SI</v>
      </c>
      <c r="V510" s="85" t="str">
        <f t="shared" si="155"/>
        <v>CUMPLIDO</v>
      </c>
      <c r="W510" s="85" t="str">
        <f t="shared" si="144"/>
        <v>CUMPLIDO</v>
      </c>
      <c r="X510" s="86" t="s">
        <v>505</v>
      </c>
      <c r="Y510" s="87" t="s">
        <v>365</v>
      </c>
      <c r="Z510" s="86">
        <f t="shared" si="145"/>
        <v>1</v>
      </c>
      <c r="AA510" s="86" t="str">
        <f t="shared" si="150"/>
        <v>H159R14 - 1</v>
      </c>
      <c r="AB510" s="135">
        <f t="shared" si="147"/>
        <v>5</v>
      </c>
      <c r="AC510" s="135">
        <f t="shared" si="148"/>
        <v>5</v>
      </c>
      <c r="AD510" s="135" t="str">
        <f t="shared" si="149"/>
        <v>H159R14.</v>
      </c>
      <c r="AE510" s="135" t="str">
        <f t="shared" si="146"/>
        <v>H159R14</v>
      </c>
      <c r="AF510" s="15"/>
      <c r="AG510" s="15"/>
      <c r="AH510" s="15"/>
      <c r="AI510" s="15"/>
      <c r="AJ510" s="15"/>
      <c r="AK510" s="15"/>
      <c r="AL510" s="15"/>
      <c r="AM510" s="15"/>
      <c r="AN510" s="15"/>
      <c r="AO510" s="15"/>
    </row>
    <row r="511" spans="1:41" s="2" customFormat="1" ht="249.95" customHeight="1" x14ac:dyDescent="0.2">
      <c r="A511" s="49"/>
      <c r="B511" s="22">
        <v>510</v>
      </c>
      <c r="C511" s="18" t="s">
        <v>2545</v>
      </c>
      <c r="D511" s="20" t="s">
        <v>30</v>
      </c>
      <c r="E511" s="68" t="s">
        <v>1079</v>
      </c>
      <c r="F511" s="68" t="s">
        <v>1080</v>
      </c>
      <c r="G511" s="69" t="s">
        <v>1918</v>
      </c>
      <c r="H511" s="69" t="s">
        <v>1076</v>
      </c>
      <c r="I511" s="23" t="s">
        <v>1077</v>
      </c>
      <c r="J511" s="23">
        <v>1</v>
      </c>
      <c r="K511" s="39">
        <v>43049</v>
      </c>
      <c r="L511" s="39">
        <v>43099</v>
      </c>
      <c r="M511" s="46">
        <f t="shared" si="157"/>
        <v>7.1428571428571432</v>
      </c>
      <c r="N511" s="22" t="s">
        <v>1046</v>
      </c>
      <c r="O511" s="78">
        <v>1</v>
      </c>
      <c r="P511" s="22"/>
      <c r="Q511" s="41">
        <f t="shared" si="151"/>
        <v>100</v>
      </c>
      <c r="R511" s="42">
        <f t="shared" si="152"/>
        <v>7.1428571428571432</v>
      </c>
      <c r="S511" s="42">
        <f t="shared" si="153"/>
        <v>7.1428571428571432</v>
      </c>
      <c r="T511" s="42">
        <f t="shared" si="154"/>
        <v>7.1428571428571432</v>
      </c>
      <c r="U511" s="23" t="str">
        <f t="shared" si="156"/>
        <v>NO</v>
      </c>
      <c r="V511" s="85" t="str">
        <f t="shared" si="155"/>
        <v>CUMPLIDO</v>
      </c>
      <c r="W511" s="85" t="str">
        <f t="shared" si="144"/>
        <v/>
      </c>
      <c r="X511" s="86" t="s">
        <v>505</v>
      </c>
      <c r="Y511" s="87" t="s">
        <v>365</v>
      </c>
      <c r="Z511" s="86">
        <f t="shared" si="145"/>
        <v>2</v>
      </c>
      <c r="AA511" s="86" t="str">
        <f t="shared" si="150"/>
        <v>H159R14 - 2</v>
      </c>
      <c r="AB511" s="135">
        <f t="shared" si="147"/>
        <v>5</v>
      </c>
      <c r="AC511" s="135">
        <f t="shared" si="148"/>
        <v>5</v>
      </c>
      <c r="AD511" s="135" t="str">
        <f t="shared" si="149"/>
        <v>H159R14.</v>
      </c>
      <c r="AE511" s="135" t="str">
        <f t="shared" si="146"/>
        <v>H159R14</v>
      </c>
      <c r="AF511" s="15"/>
      <c r="AG511" s="15"/>
      <c r="AH511" s="15"/>
      <c r="AI511" s="15"/>
      <c r="AJ511" s="15"/>
      <c r="AK511" s="15"/>
      <c r="AL511" s="15"/>
      <c r="AM511" s="15"/>
      <c r="AN511" s="15"/>
      <c r="AO511" s="15"/>
    </row>
    <row r="512" spans="1:41" s="2" customFormat="1" ht="249.95" customHeight="1" x14ac:dyDescent="0.2">
      <c r="A512" s="49">
        <v>449</v>
      </c>
      <c r="B512" s="22">
        <v>511</v>
      </c>
      <c r="C512" s="18" t="s">
        <v>2546</v>
      </c>
      <c r="D512" s="20" t="s">
        <v>31</v>
      </c>
      <c r="E512" s="68" t="s">
        <v>1167</v>
      </c>
      <c r="F512" s="68" t="s">
        <v>156</v>
      </c>
      <c r="G512" s="69" t="s">
        <v>1168</v>
      </c>
      <c r="H512" s="69" t="s">
        <v>1169</v>
      </c>
      <c r="I512" s="23" t="s">
        <v>1170</v>
      </c>
      <c r="J512" s="23">
        <v>1</v>
      </c>
      <c r="K512" s="39">
        <v>43040</v>
      </c>
      <c r="L512" s="39">
        <v>43099</v>
      </c>
      <c r="M512" s="46">
        <f t="shared" si="157"/>
        <v>8.4285714285714288</v>
      </c>
      <c r="N512" s="22" t="s">
        <v>1112</v>
      </c>
      <c r="O512" s="22">
        <v>1</v>
      </c>
      <c r="P512" s="22"/>
      <c r="Q512" s="41">
        <f t="shared" si="151"/>
        <v>100</v>
      </c>
      <c r="R512" s="42">
        <f t="shared" si="152"/>
        <v>8.4285714285714288</v>
      </c>
      <c r="S512" s="42">
        <f t="shared" si="153"/>
        <v>8.4285714285714288</v>
      </c>
      <c r="T512" s="42">
        <f t="shared" si="154"/>
        <v>8.4285714285714288</v>
      </c>
      <c r="U512" s="23" t="str">
        <f t="shared" si="156"/>
        <v>SI</v>
      </c>
      <c r="V512" s="85" t="str">
        <f t="shared" si="155"/>
        <v>CUMPLIDO</v>
      </c>
      <c r="W512" s="85" t="str">
        <f t="shared" si="144"/>
        <v>CUMPLIDO</v>
      </c>
      <c r="X512" s="86" t="s">
        <v>505</v>
      </c>
      <c r="Y512" s="87" t="s">
        <v>366</v>
      </c>
      <c r="Z512" s="86">
        <f t="shared" si="145"/>
        <v>1</v>
      </c>
      <c r="AA512" s="86" t="str">
        <f t="shared" si="150"/>
        <v>H160R14 - 1</v>
      </c>
      <c r="AB512" s="135">
        <f t="shared" si="147"/>
        <v>5</v>
      </c>
      <c r="AC512" s="135">
        <f t="shared" si="148"/>
        <v>5</v>
      </c>
      <c r="AD512" s="135" t="str">
        <f t="shared" si="149"/>
        <v>H160R14.</v>
      </c>
      <c r="AE512" s="135" t="str">
        <f t="shared" si="146"/>
        <v>H160R14</v>
      </c>
      <c r="AF512" s="15"/>
      <c r="AG512" s="15"/>
      <c r="AH512" s="15"/>
      <c r="AI512" s="15"/>
      <c r="AJ512" s="15"/>
      <c r="AK512" s="15"/>
      <c r="AL512" s="15"/>
      <c r="AM512" s="15"/>
      <c r="AN512" s="15"/>
      <c r="AO512" s="15"/>
    </row>
    <row r="513" spans="1:41" s="2" customFormat="1" ht="159" customHeight="1" x14ac:dyDescent="0.2">
      <c r="A513" s="49">
        <v>450</v>
      </c>
      <c r="B513" s="22">
        <v>512</v>
      </c>
      <c r="C513" s="18" t="s">
        <v>2545</v>
      </c>
      <c r="D513" s="20" t="s">
        <v>46</v>
      </c>
      <c r="E513" s="68" t="s">
        <v>2532</v>
      </c>
      <c r="F513" s="68" t="s">
        <v>1937</v>
      </c>
      <c r="G513" s="69" t="s">
        <v>1932</v>
      </c>
      <c r="H513" s="69" t="s">
        <v>1966</v>
      </c>
      <c r="I513" s="23" t="s">
        <v>1967</v>
      </c>
      <c r="J513" s="23">
        <v>1</v>
      </c>
      <c r="K513" s="39">
        <v>43132</v>
      </c>
      <c r="L513" s="39">
        <v>43159</v>
      </c>
      <c r="M513" s="46">
        <v>8.1428571428571423</v>
      </c>
      <c r="N513" s="23" t="s">
        <v>1721</v>
      </c>
      <c r="O513" s="78">
        <v>0.56999999999999995</v>
      </c>
      <c r="P513" s="23"/>
      <c r="Q513" s="41">
        <f t="shared" si="151"/>
        <v>56.999999999999993</v>
      </c>
      <c r="R513" s="42">
        <f t="shared" si="152"/>
        <v>4.6414285714285706</v>
      </c>
      <c r="S513" s="42">
        <f t="shared" si="153"/>
        <v>4.6414285714285706</v>
      </c>
      <c r="T513" s="42">
        <f t="shared" si="154"/>
        <v>8.1428571428571423</v>
      </c>
      <c r="U513" s="23" t="str">
        <f t="shared" si="156"/>
        <v>NO</v>
      </c>
      <c r="V513" s="85" t="str">
        <f t="shared" si="155"/>
        <v>VENCIDO</v>
      </c>
      <c r="W513" s="85" t="str">
        <f t="shared" si="144"/>
        <v>VENCIDO</v>
      </c>
      <c r="X513" s="86" t="s">
        <v>505</v>
      </c>
      <c r="Y513" s="87" t="s">
        <v>367</v>
      </c>
      <c r="Z513" s="86">
        <f t="shared" si="145"/>
        <v>1</v>
      </c>
      <c r="AA513" s="86" t="str">
        <f t="shared" si="150"/>
        <v>H161R14 - 1</v>
      </c>
      <c r="AB513" s="135">
        <f t="shared" si="147"/>
        <v>1</v>
      </c>
      <c r="AC513" s="135">
        <f t="shared" si="148"/>
        <v>1</v>
      </c>
      <c r="AD513" s="135" t="str">
        <f t="shared" si="149"/>
        <v>H161R14</v>
      </c>
      <c r="AE513" s="135" t="str">
        <f t="shared" si="146"/>
        <v>H161R14</v>
      </c>
    </row>
    <row r="514" spans="1:41" s="2" customFormat="1" ht="249.95" customHeight="1" x14ac:dyDescent="0.2">
      <c r="A514" s="49">
        <v>451</v>
      </c>
      <c r="B514" s="22">
        <v>513</v>
      </c>
      <c r="C514" s="18" t="s">
        <v>2545</v>
      </c>
      <c r="D514" s="20" t="s">
        <v>46</v>
      </c>
      <c r="E514" s="68" t="s">
        <v>2533</v>
      </c>
      <c r="F514" s="68" t="s">
        <v>157</v>
      </c>
      <c r="G514" s="69" t="s">
        <v>1625</v>
      </c>
      <c r="H514" s="69" t="s">
        <v>1626</v>
      </c>
      <c r="I514" s="23" t="s">
        <v>8</v>
      </c>
      <c r="J514" s="23">
        <v>1</v>
      </c>
      <c r="K514" s="39">
        <v>43040</v>
      </c>
      <c r="L514" s="39">
        <v>43099</v>
      </c>
      <c r="M514" s="46">
        <f t="shared" si="157"/>
        <v>8.4285714285714288</v>
      </c>
      <c r="N514" s="22" t="s">
        <v>1628</v>
      </c>
      <c r="O514" s="78">
        <v>1</v>
      </c>
      <c r="P514" s="22"/>
      <c r="Q514" s="41">
        <f t="shared" si="151"/>
        <v>100</v>
      </c>
      <c r="R514" s="42">
        <f t="shared" si="152"/>
        <v>8.4285714285714288</v>
      </c>
      <c r="S514" s="42">
        <f t="shared" si="153"/>
        <v>8.4285714285714288</v>
      </c>
      <c r="T514" s="42">
        <f t="shared" si="154"/>
        <v>8.4285714285714288</v>
      </c>
      <c r="U514" s="23" t="str">
        <f t="shared" si="156"/>
        <v>SI</v>
      </c>
      <c r="V514" s="85" t="str">
        <f t="shared" si="155"/>
        <v>CUMPLIDO</v>
      </c>
      <c r="W514" s="85" t="str">
        <f t="shared" si="144"/>
        <v>CUMPLIDO</v>
      </c>
      <c r="X514" s="86" t="s">
        <v>505</v>
      </c>
      <c r="Y514" s="87" t="s">
        <v>368</v>
      </c>
      <c r="Z514" s="86">
        <f t="shared" si="145"/>
        <v>1</v>
      </c>
      <c r="AA514" s="86" t="str">
        <f t="shared" si="150"/>
        <v>H162R14 - 1</v>
      </c>
      <c r="AB514" s="135">
        <f t="shared" si="147"/>
        <v>5</v>
      </c>
      <c r="AC514" s="135">
        <f t="shared" si="148"/>
        <v>5</v>
      </c>
      <c r="AD514" s="135" t="str">
        <f t="shared" si="149"/>
        <v>H162R14</v>
      </c>
      <c r="AE514" s="135" t="str">
        <f t="shared" si="146"/>
        <v>H162R14</v>
      </c>
      <c r="AF514" s="15"/>
      <c r="AG514" s="15"/>
      <c r="AH514" s="15"/>
      <c r="AI514" s="15"/>
      <c r="AJ514" s="15"/>
      <c r="AK514" s="15"/>
      <c r="AL514" s="15"/>
      <c r="AM514" s="15"/>
      <c r="AN514" s="15"/>
      <c r="AO514" s="15"/>
    </row>
    <row r="515" spans="1:41" s="2" customFormat="1" ht="249.95" customHeight="1" x14ac:dyDescent="0.2">
      <c r="A515" s="49">
        <v>452</v>
      </c>
      <c r="B515" s="22">
        <v>514</v>
      </c>
      <c r="C515" s="18" t="s">
        <v>2545</v>
      </c>
      <c r="D515" s="20" t="s">
        <v>45</v>
      </c>
      <c r="E515" s="68" t="s">
        <v>2534</v>
      </c>
      <c r="F515" s="68" t="s">
        <v>158</v>
      </c>
      <c r="G515" s="69" t="s">
        <v>1627</v>
      </c>
      <c r="H515" s="69" t="s">
        <v>8</v>
      </c>
      <c r="I515" s="23" t="s">
        <v>8</v>
      </c>
      <c r="J515" s="23">
        <v>1</v>
      </c>
      <c r="K515" s="39">
        <v>43040</v>
      </c>
      <c r="L515" s="39">
        <v>43099</v>
      </c>
      <c r="M515" s="46">
        <f t="shared" si="157"/>
        <v>8.4285714285714288</v>
      </c>
      <c r="N515" s="22" t="s">
        <v>1488</v>
      </c>
      <c r="O515" s="78">
        <v>0</v>
      </c>
      <c r="P515" s="22"/>
      <c r="Q515" s="41">
        <f t="shared" si="151"/>
        <v>0</v>
      </c>
      <c r="R515" s="42">
        <f t="shared" si="152"/>
        <v>0</v>
      </c>
      <c r="S515" s="42">
        <f t="shared" si="153"/>
        <v>0</v>
      </c>
      <c r="T515" s="42">
        <f t="shared" si="154"/>
        <v>8.4285714285714288</v>
      </c>
      <c r="U515" s="23" t="str">
        <f t="shared" si="156"/>
        <v>NO</v>
      </c>
      <c r="V515" s="85" t="str">
        <f t="shared" si="155"/>
        <v>VENCIDO</v>
      </c>
      <c r="W515" s="85" t="str">
        <f t="shared" si="144"/>
        <v>VENCIDO</v>
      </c>
      <c r="X515" s="86" t="s">
        <v>505</v>
      </c>
      <c r="Y515" s="87" t="s">
        <v>369</v>
      </c>
      <c r="Z515" s="86">
        <f t="shared" si="145"/>
        <v>1</v>
      </c>
      <c r="AA515" s="86" t="str">
        <f t="shared" si="150"/>
        <v>H163R14 - 1</v>
      </c>
      <c r="AB515" s="135">
        <f t="shared" si="147"/>
        <v>1</v>
      </c>
      <c r="AC515" s="135">
        <f t="shared" si="148"/>
        <v>1</v>
      </c>
      <c r="AD515" s="135" t="str">
        <f t="shared" si="149"/>
        <v>H163R14</v>
      </c>
      <c r="AE515" s="135" t="str">
        <f t="shared" si="146"/>
        <v>H163R14</v>
      </c>
      <c r="AF515" s="15"/>
      <c r="AG515" s="15"/>
      <c r="AH515" s="15"/>
      <c r="AI515" s="15"/>
      <c r="AJ515" s="15"/>
      <c r="AK515" s="15"/>
      <c r="AL515" s="15"/>
      <c r="AM515" s="15"/>
      <c r="AN515" s="15"/>
      <c r="AO515" s="15"/>
    </row>
    <row r="516" spans="1:41" s="2" customFormat="1" ht="249.95" customHeight="1" x14ac:dyDescent="0.2">
      <c r="A516" s="49">
        <v>453</v>
      </c>
      <c r="B516" s="22">
        <v>515</v>
      </c>
      <c r="C516" s="18" t="s">
        <v>2546</v>
      </c>
      <c r="D516" s="20" t="s">
        <v>31</v>
      </c>
      <c r="E516" s="68" t="s">
        <v>1174</v>
      </c>
      <c r="F516" s="68" t="s">
        <v>159</v>
      </c>
      <c r="G516" s="69" t="s">
        <v>1171</v>
      </c>
      <c r="H516" s="69" t="s">
        <v>1172</v>
      </c>
      <c r="I516" s="23" t="s">
        <v>1173</v>
      </c>
      <c r="J516" s="23">
        <v>1</v>
      </c>
      <c r="K516" s="39">
        <v>43040</v>
      </c>
      <c r="L516" s="39">
        <v>43069</v>
      </c>
      <c r="M516" s="46">
        <f t="shared" si="157"/>
        <v>4.1428571428571432</v>
      </c>
      <c r="N516" s="22" t="s">
        <v>1112</v>
      </c>
      <c r="O516" s="22">
        <v>1</v>
      </c>
      <c r="P516" s="22"/>
      <c r="Q516" s="41">
        <f t="shared" si="151"/>
        <v>100</v>
      </c>
      <c r="R516" s="42">
        <f t="shared" si="152"/>
        <v>4.1428571428571432</v>
      </c>
      <c r="S516" s="42">
        <f t="shared" si="153"/>
        <v>4.1428571428571432</v>
      </c>
      <c r="T516" s="42">
        <f t="shared" si="154"/>
        <v>4.1428571428571432</v>
      </c>
      <c r="U516" s="23" t="str">
        <f t="shared" si="156"/>
        <v>SI</v>
      </c>
      <c r="V516" s="85" t="str">
        <f t="shared" si="155"/>
        <v>CUMPLIDO</v>
      </c>
      <c r="W516" s="85" t="str">
        <f t="shared" si="144"/>
        <v>CUMPLIDO</v>
      </c>
      <c r="X516" s="86" t="s">
        <v>505</v>
      </c>
      <c r="Y516" s="87" t="s">
        <v>370</v>
      </c>
      <c r="Z516" s="86">
        <f t="shared" si="145"/>
        <v>1</v>
      </c>
      <c r="AA516" s="86" t="str">
        <f t="shared" si="150"/>
        <v>H164R14 - 1</v>
      </c>
      <c r="AB516" s="135">
        <f t="shared" si="147"/>
        <v>5</v>
      </c>
      <c r="AC516" s="135">
        <f t="shared" si="148"/>
        <v>5</v>
      </c>
      <c r="AD516" s="135" t="str">
        <f t="shared" si="149"/>
        <v>H164R14.</v>
      </c>
      <c r="AE516" s="135" t="str">
        <f t="shared" si="146"/>
        <v>H164R14</v>
      </c>
      <c r="AF516" s="15"/>
      <c r="AG516" s="15"/>
      <c r="AH516" s="15"/>
      <c r="AI516" s="15"/>
      <c r="AJ516" s="15"/>
      <c r="AK516" s="15"/>
      <c r="AL516" s="15"/>
      <c r="AM516" s="15"/>
      <c r="AN516" s="15"/>
      <c r="AO516" s="15"/>
    </row>
    <row r="517" spans="1:41" s="2" customFormat="1" ht="249.95" customHeight="1" x14ac:dyDescent="0.2">
      <c r="A517" s="49">
        <v>454</v>
      </c>
      <c r="B517" s="22">
        <v>516</v>
      </c>
      <c r="C517" s="18" t="s">
        <v>2546</v>
      </c>
      <c r="D517" s="20" t="s">
        <v>31</v>
      </c>
      <c r="E517" s="68" t="s">
        <v>1175</v>
      </c>
      <c r="F517" s="68" t="s">
        <v>160</v>
      </c>
      <c r="G517" s="69" t="s">
        <v>1176</v>
      </c>
      <c r="H517" s="69" t="s">
        <v>1177</v>
      </c>
      <c r="I517" s="23" t="s">
        <v>8</v>
      </c>
      <c r="J517" s="23">
        <v>1</v>
      </c>
      <c r="K517" s="39">
        <v>43040</v>
      </c>
      <c r="L517" s="39">
        <v>43069</v>
      </c>
      <c r="M517" s="46">
        <f t="shared" si="157"/>
        <v>4.1428571428571432</v>
      </c>
      <c r="N517" s="22" t="s">
        <v>1112</v>
      </c>
      <c r="O517" s="22">
        <v>1</v>
      </c>
      <c r="P517" s="22"/>
      <c r="Q517" s="41">
        <f t="shared" si="151"/>
        <v>100</v>
      </c>
      <c r="R517" s="42">
        <f t="shared" si="152"/>
        <v>4.1428571428571432</v>
      </c>
      <c r="S517" s="42">
        <f t="shared" si="153"/>
        <v>4.1428571428571432</v>
      </c>
      <c r="T517" s="42">
        <f t="shared" si="154"/>
        <v>4.1428571428571432</v>
      </c>
      <c r="U517" s="23" t="str">
        <f t="shared" si="156"/>
        <v>SI</v>
      </c>
      <c r="V517" s="85" t="str">
        <f t="shared" si="155"/>
        <v>CUMPLIDO</v>
      </c>
      <c r="W517" s="85" t="str">
        <f t="shared" si="144"/>
        <v>CUMPLIDO</v>
      </c>
      <c r="X517" s="86" t="s">
        <v>505</v>
      </c>
      <c r="Y517" s="87" t="s">
        <v>371</v>
      </c>
      <c r="Z517" s="86">
        <f t="shared" si="145"/>
        <v>1</v>
      </c>
      <c r="AA517" s="86" t="str">
        <f t="shared" si="150"/>
        <v>H168R14 - 1</v>
      </c>
      <c r="AB517" s="135">
        <f t="shared" si="147"/>
        <v>5</v>
      </c>
      <c r="AC517" s="135">
        <f t="shared" si="148"/>
        <v>5</v>
      </c>
      <c r="AD517" s="135" t="str">
        <f t="shared" si="149"/>
        <v>H168R14.</v>
      </c>
      <c r="AE517" s="135" t="str">
        <f t="shared" si="146"/>
        <v>H168R14</v>
      </c>
      <c r="AF517" s="15"/>
      <c r="AG517" s="15"/>
      <c r="AH517" s="15"/>
      <c r="AI517" s="15"/>
      <c r="AJ517" s="15"/>
      <c r="AK517" s="15"/>
      <c r="AL517" s="15"/>
      <c r="AM517" s="15"/>
      <c r="AN517" s="15"/>
      <c r="AO517" s="15"/>
    </row>
    <row r="518" spans="1:41" s="2" customFormat="1" ht="249.95" customHeight="1" x14ac:dyDescent="0.2">
      <c r="A518" s="49">
        <v>455</v>
      </c>
      <c r="B518" s="22">
        <v>517</v>
      </c>
      <c r="C518" s="18" t="s">
        <v>2546</v>
      </c>
      <c r="D518" s="20" t="s">
        <v>48</v>
      </c>
      <c r="E518" s="68" t="s">
        <v>1181</v>
      </c>
      <c r="F518" s="68" t="s">
        <v>1180</v>
      </c>
      <c r="G518" s="69" t="s">
        <v>1178</v>
      </c>
      <c r="H518" s="69" t="s">
        <v>1179</v>
      </c>
      <c r="I518" s="23" t="s">
        <v>8</v>
      </c>
      <c r="J518" s="23">
        <v>1</v>
      </c>
      <c r="K518" s="39">
        <v>43160</v>
      </c>
      <c r="L518" s="39">
        <v>43281</v>
      </c>
      <c r="M518" s="46">
        <f t="shared" si="157"/>
        <v>17.285714285714285</v>
      </c>
      <c r="N518" s="22" t="s">
        <v>1112</v>
      </c>
      <c r="O518" s="78">
        <v>1</v>
      </c>
      <c r="P518" s="22"/>
      <c r="Q518" s="41">
        <f t="shared" si="151"/>
        <v>100</v>
      </c>
      <c r="R518" s="42">
        <f t="shared" si="152"/>
        <v>17.285714285714285</v>
      </c>
      <c r="S518" s="42">
        <f t="shared" si="153"/>
        <v>17.285714285714285</v>
      </c>
      <c r="T518" s="42">
        <f t="shared" si="154"/>
        <v>17.285714285714285</v>
      </c>
      <c r="U518" s="23" t="str">
        <f t="shared" si="156"/>
        <v>SI</v>
      </c>
      <c r="V518" s="85" t="str">
        <f t="shared" si="155"/>
        <v>CUMPLIDO</v>
      </c>
      <c r="W518" s="85" t="str">
        <f t="shared" si="144"/>
        <v>CUMPLIDO</v>
      </c>
      <c r="X518" s="86" t="s">
        <v>505</v>
      </c>
      <c r="Y518" s="87" t="s">
        <v>372</v>
      </c>
      <c r="Z518" s="86">
        <f t="shared" si="145"/>
        <v>1</v>
      </c>
      <c r="AA518" s="86" t="str">
        <f t="shared" si="150"/>
        <v>H169R14 - 1</v>
      </c>
      <c r="AB518" s="135">
        <f t="shared" si="147"/>
        <v>5</v>
      </c>
      <c r="AC518" s="135">
        <f t="shared" si="148"/>
        <v>5</v>
      </c>
      <c r="AD518" s="135" t="str">
        <f t="shared" si="149"/>
        <v>H169R14.</v>
      </c>
      <c r="AE518" s="135" t="str">
        <f t="shared" si="146"/>
        <v>H169R14</v>
      </c>
      <c r="AF518" s="15"/>
      <c r="AG518" s="15"/>
      <c r="AH518" s="15"/>
      <c r="AI518" s="15"/>
      <c r="AJ518" s="15"/>
      <c r="AK518" s="15"/>
      <c r="AL518" s="15"/>
      <c r="AM518" s="15"/>
      <c r="AN518" s="15"/>
      <c r="AO518" s="15"/>
    </row>
    <row r="519" spans="1:41" s="2" customFormat="1" ht="249.95" customHeight="1" x14ac:dyDescent="0.2">
      <c r="A519" s="49">
        <v>456</v>
      </c>
      <c r="B519" s="22">
        <v>518</v>
      </c>
      <c r="C519" s="18" t="s">
        <v>2546</v>
      </c>
      <c r="D519" s="20" t="s">
        <v>31</v>
      </c>
      <c r="E519" s="68" t="s">
        <v>1182</v>
      </c>
      <c r="F519" s="68" t="s">
        <v>1183</v>
      </c>
      <c r="G519" s="69" t="s">
        <v>1184</v>
      </c>
      <c r="H519" s="69" t="s">
        <v>1185</v>
      </c>
      <c r="I519" s="23" t="s">
        <v>61</v>
      </c>
      <c r="J519" s="23">
        <v>3</v>
      </c>
      <c r="K519" s="39">
        <v>43040</v>
      </c>
      <c r="L519" s="39">
        <v>43311</v>
      </c>
      <c r="M519" s="46">
        <f t="shared" si="157"/>
        <v>38.714285714285715</v>
      </c>
      <c r="N519" s="22" t="s">
        <v>1112</v>
      </c>
      <c r="O519" s="78">
        <v>3</v>
      </c>
      <c r="P519" s="22" t="s">
        <v>2535</v>
      </c>
      <c r="Q519" s="41">
        <f t="shared" si="151"/>
        <v>100</v>
      </c>
      <c r="R519" s="42">
        <f t="shared" si="152"/>
        <v>38.714285714285715</v>
      </c>
      <c r="S519" s="42">
        <f t="shared" si="153"/>
        <v>38.714285714285715</v>
      </c>
      <c r="T519" s="42">
        <f t="shared" si="154"/>
        <v>38.714285714285715</v>
      </c>
      <c r="U519" s="23" t="str">
        <f t="shared" si="156"/>
        <v>SI</v>
      </c>
      <c r="V519" s="85" t="str">
        <f t="shared" si="155"/>
        <v>CUMPLIDO</v>
      </c>
      <c r="W519" s="85" t="str">
        <f t="shared" si="144"/>
        <v>CUMPLIDO</v>
      </c>
      <c r="X519" s="86" t="s">
        <v>505</v>
      </c>
      <c r="Y519" s="87" t="s">
        <v>373</v>
      </c>
      <c r="Z519" s="86">
        <f t="shared" si="145"/>
        <v>1</v>
      </c>
      <c r="AA519" s="86" t="str">
        <f t="shared" si="150"/>
        <v>H174R14 - 1</v>
      </c>
      <c r="AB519" s="135">
        <f t="shared" si="147"/>
        <v>5</v>
      </c>
      <c r="AC519" s="135">
        <f t="shared" si="148"/>
        <v>5</v>
      </c>
      <c r="AD519" s="135" t="str">
        <f t="shared" si="149"/>
        <v>H174R14.</v>
      </c>
      <c r="AE519" s="135" t="str">
        <f t="shared" si="146"/>
        <v>H174R14</v>
      </c>
      <c r="AF519" s="15"/>
      <c r="AG519" s="15"/>
      <c r="AH519" s="15"/>
      <c r="AI519" s="15"/>
      <c r="AJ519" s="15"/>
      <c r="AK519" s="15"/>
      <c r="AL519" s="15"/>
      <c r="AM519" s="15"/>
      <c r="AN519" s="15"/>
      <c r="AO519" s="15"/>
    </row>
    <row r="520" spans="1:41" s="2" customFormat="1" ht="249.95" customHeight="1" x14ac:dyDescent="0.2">
      <c r="A520" s="49">
        <v>457</v>
      </c>
      <c r="B520" s="22">
        <v>519</v>
      </c>
      <c r="C520" s="18" t="s">
        <v>2546</v>
      </c>
      <c r="D520" s="20" t="s">
        <v>31</v>
      </c>
      <c r="E520" s="68" t="s">
        <v>1919</v>
      </c>
      <c r="F520" s="68" t="s">
        <v>161</v>
      </c>
      <c r="G520" s="69" t="s">
        <v>1186</v>
      </c>
      <c r="H520" s="69" t="s">
        <v>1187</v>
      </c>
      <c r="I520" s="23" t="s">
        <v>61</v>
      </c>
      <c r="J520" s="23">
        <v>4</v>
      </c>
      <c r="K520" s="39">
        <v>43040</v>
      </c>
      <c r="L520" s="39">
        <v>43403</v>
      </c>
      <c r="M520" s="46">
        <f t="shared" si="157"/>
        <v>51.857142857142854</v>
      </c>
      <c r="N520" s="22" t="s">
        <v>1112</v>
      </c>
      <c r="O520" s="78">
        <v>0</v>
      </c>
      <c r="P520" s="22"/>
      <c r="Q520" s="41">
        <f t="shared" si="151"/>
        <v>0</v>
      </c>
      <c r="R520" s="42">
        <f t="shared" si="152"/>
        <v>0</v>
      </c>
      <c r="S520" s="42">
        <f t="shared" si="153"/>
        <v>0</v>
      </c>
      <c r="T520" s="42">
        <f t="shared" si="154"/>
        <v>0</v>
      </c>
      <c r="U520" s="23" t="str">
        <f t="shared" si="156"/>
        <v>NO</v>
      </c>
      <c r="V520" s="85" t="str">
        <f t="shared" si="155"/>
        <v>PRÓXIMO A VENCER</v>
      </c>
      <c r="W520" s="85" t="str">
        <f t="shared" si="144"/>
        <v>PRÓXIMO A VENCER</v>
      </c>
      <c r="X520" s="86" t="s">
        <v>505</v>
      </c>
      <c r="Y520" s="87" t="s">
        <v>374</v>
      </c>
      <c r="Z520" s="86">
        <f t="shared" si="145"/>
        <v>1</v>
      </c>
      <c r="AA520" s="86" t="str">
        <f t="shared" si="150"/>
        <v>H175R14 - 1</v>
      </c>
      <c r="AB520" s="135">
        <f t="shared" si="147"/>
        <v>2</v>
      </c>
      <c r="AC520" s="135">
        <f t="shared" si="148"/>
        <v>2</v>
      </c>
      <c r="AD520" s="135" t="str">
        <f t="shared" si="149"/>
        <v>H175R14.</v>
      </c>
      <c r="AE520" s="135" t="str">
        <f t="shared" si="146"/>
        <v>H175R14</v>
      </c>
      <c r="AF520" s="15"/>
      <c r="AG520" s="15"/>
      <c r="AH520" s="15"/>
      <c r="AI520" s="15"/>
      <c r="AJ520" s="15"/>
      <c r="AK520" s="15"/>
      <c r="AL520" s="15"/>
      <c r="AM520" s="15"/>
      <c r="AN520" s="15"/>
      <c r="AO520" s="15"/>
    </row>
    <row r="521" spans="1:41" s="2" customFormat="1" ht="128.25" customHeight="1" x14ac:dyDescent="0.2">
      <c r="A521" s="49">
        <v>458</v>
      </c>
      <c r="B521" s="22">
        <v>520</v>
      </c>
      <c r="C521" s="18" t="s">
        <v>2546</v>
      </c>
      <c r="D521" s="20" t="s">
        <v>162</v>
      </c>
      <c r="E521" s="68" t="s">
        <v>1154</v>
      </c>
      <c r="F521" s="68" t="s">
        <v>163</v>
      </c>
      <c r="G521" s="69" t="s">
        <v>1920</v>
      </c>
      <c r="H521" s="69" t="s">
        <v>1081</v>
      </c>
      <c r="I521" s="23" t="s">
        <v>1082</v>
      </c>
      <c r="J521" s="23">
        <v>3</v>
      </c>
      <c r="K521" s="39">
        <v>43040</v>
      </c>
      <c r="L521" s="39">
        <v>43403</v>
      </c>
      <c r="M521" s="46">
        <f t="shared" si="157"/>
        <v>51.857142857142854</v>
      </c>
      <c r="N521" s="22" t="s">
        <v>1046</v>
      </c>
      <c r="O521" s="78">
        <v>1</v>
      </c>
      <c r="P521" s="22"/>
      <c r="Q521" s="41">
        <f t="shared" si="151"/>
        <v>33.333333333333329</v>
      </c>
      <c r="R521" s="42">
        <f t="shared" si="152"/>
        <v>17.285714285714281</v>
      </c>
      <c r="S521" s="42">
        <f t="shared" si="153"/>
        <v>0</v>
      </c>
      <c r="T521" s="42">
        <f t="shared" si="154"/>
        <v>0</v>
      </c>
      <c r="U521" s="23" t="str">
        <f t="shared" si="156"/>
        <v>NO</v>
      </c>
      <c r="V521" s="85" t="str">
        <f t="shared" si="155"/>
        <v>PRÓXIMO A VENCER</v>
      </c>
      <c r="W521" s="85" t="str">
        <f t="shared" si="144"/>
        <v>PRÓXIMO A VENCER</v>
      </c>
      <c r="X521" s="86" t="s">
        <v>505</v>
      </c>
      <c r="Y521" s="87" t="s">
        <v>375</v>
      </c>
      <c r="Z521" s="86">
        <f t="shared" si="145"/>
        <v>1</v>
      </c>
      <c r="AA521" s="86" t="str">
        <f t="shared" si="150"/>
        <v>H176R14 - 1</v>
      </c>
      <c r="AB521" s="135">
        <f t="shared" si="147"/>
        <v>2</v>
      </c>
      <c r="AC521" s="135">
        <f t="shared" si="148"/>
        <v>2</v>
      </c>
      <c r="AD521" s="135" t="str">
        <f t="shared" si="149"/>
        <v>H176R14.</v>
      </c>
      <c r="AE521" s="135" t="str">
        <f t="shared" si="146"/>
        <v>H176R14</v>
      </c>
      <c r="AF521" s="15"/>
      <c r="AG521" s="15"/>
      <c r="AH521" s="15"/>
      <c r="AI521" s="15"/>
      <c r="AJ521" s="15"/>
      <c r="AK521" s="15"/>
      <c r="AL521" s="15"/>
      <c r="AM521" s="15"/>
      <c r="AN521" s="15"/>
      <c r="AO521" s="15"/>
    </row>
    <row r="522" spans="1:41" s="2" customFormat="1" ht="128.25" customHeight="1" x14ac:dyDescent="0.2">
      <c r="A522" s="49"/>
      <c r="B522" s="22">
        <v>521</v>
      </c>
      <c r="C522" s="18" t="s">
        <v>2546</v>
      </c>
      <c r="D522" s="20" t="s">
        <v>162</v>
      </c>
      <c r="E522" s="68" t="s">
        <v>1155</v>
      </c>
      <c r="F522" s="68" t="s">
        <v>163</v>
      </c>
      <c r="G522" s="69" t="s">
        <v>1921</v>
      </c>
      <c r="H522" s="69" t="s">
        <v>1156</v>
      </c>
      <c r="I522" s="23" t="s">
        <v>1130</v>
      </c>
      <c r="J522" s="23">
        <v>2</v>
      </c>
      <c r="K522" s="39">
        <v>43040</v>
      </c>
      <c r="L522" s="39">
        <v>43403</v>
      </c>
      <c r="M522" s="46">
        <f t="shared" si="157"/>
        <v>51.857142857142854</v>
      </c>
      <c r="N522" s="22" t="s">
        <v>1112</v>
      </c>
      <c r="O522" s="78">
        <v>0</v>
      </c>
      <c r="P522" s="22"/>
      <c r="Q522" s="41">
        <f t="shared" si="151"/>
        <v>0</v>
      </c>
      <c r="R522" s="42">
        <f t="shared" si="152"/>
        <v>0</v>
      </c>
      <c r="S522" s="42">
        <f t="shared" si="153"/>
        <v>0</v>
      </c>
      <c r="T522" s="42">
        <f t="shared" si="154"/>
        <v>0</v>
      </c>
      <c r="U522" s="23" t="str">
        <f t="shared" si="156"/>
        <v>NO</v>
      </c>
      <c r="V522" s="85" t="str">
        <f t="shared" si="155"/>
        <v>PRÓXIMO A VENCER</v>
      </c>
      <c r="W522" s="85" t="str">
        <f t="shared" si="144"/>
        <v/>
      </c>
      <c r="X522" s="86" t="s">
        <v>505</v>
      </c>
      <c r="Y522" s="87" t="s">
        <v>375</v>
      </c>
      <c r="Z522" s="86">
        <f t="shared" si="145"/>
        <v>2</v>
      </c>
      <c r="AA522" s="86" t="str">
        <f t="shared" si="150"/>
        <v>H176R14 - 2</v>
      </c>
      <c r="AB522" s="135">
        <f t="shared" si="147"/>
        <v>2</v>
      </c>
      <c r="AC522" s="135">
        <f t="shared" si="148"/>
        <v>2</v>
      </c>
      <c r="AD522" s="135" t="str">
        <f t="shared" si="149"/>
        <v>H176R14.</v>
      </c>
      <c r="AE522" s="135" t="str">
        <f t="shared" si="146"/>
        <v>H176R14</v>
      </c>
      <c r="AF522" s="15"/>
      <c r="AG522" s="15"/>
      <c r="AH522" s="15"/>
      <c r="AI522" s="15"/>
      <c r="AJ522" s="15"/>
      <c r="AK522" s="15"/>
      <c r="AL522" s="15"/>
      <c r="AM522" s="15"/>
      <c r="AN522" s="15"/>
      <c r="AO522" s="15"/>
    </row>
    <row r="523" spans="1:41" s="2" customFormat="1" ht="249.95" customHeight="1" x14ac:dyDescent="0.2">
      <c r="A523" s="49">
        <v>459</v>
      </c>
      <c r="B523" s="22">
        <v>522</v>
      </c>
      <c r="C523" s="18" t="s">
        <v>2546</v>
      </c>
      <c r="D523" s="20" t="s">
        <v>31</v>
      </c>
      <c r="E523" s="68" t="s">
        <v>1188</v>
      </c>
      <c r="F523" s="68" t="s">
        <v>164</v>
      </c>
      <c r="G523" s="69" t="s">
        <v>1189</v>
      </c>
      <c r="H523" s="69" t="s">
        <v>1190</v>
      </c>
      <c r="I523" s="23" t="s">
        <v>1191</v>
      </c>
      <c r="J523" s="23">
        <v>1</v>
      </c>
      <c r="K523" s="39">
        <v>43040</v>
      </c>
      <c r="L523" s="39">
        <v>43069</v>
      </c>
      <c r="M523" s="46">
        <f t="shared" si="157"/>
        <v>4.1428571428571432</v>
      </c>
      <c r="N523" s="22" t="s">
        <v>1112</v>
      </c>
      <c r="O523" s="22">
        <v>1</v>
      </c>
      <c r="P523" s="22"/>
      <c r="Q523" s="41">
        <f t="shared" si="151"/>
        <v>100</v>
      </c>
      <c r="R523" s="42">
        <f t="shared" si="152"/>
        <v>4.1428571428571432</v>
      </c>
      <c r="S523" s="42">
        <f t="shared" si="153"/>
        <v>4.1428571428571432</v>
      </c>
      <c r="T523" s="42">
        <f t="shared" si="154"/>
        <v>4.1428571428571432</v>
      </c>
      <c r="U523" s="23" t="str">
        <f t="shared" si="156"/>
        <v>SI</v>
      </c>
      <c r="V523" s="85" t="str">
        <f t="shared" si="155"/>
        <v>CUMPLIDO</v>
      </c>
      <c r="W523" s="85" t="str">
        <f t="shared" si="144"/>
        <v>CUMPLIDO</v>
      </c>
      <c r="X523" s="86" t="s">
        <v>505</v>
      </c>
      <c r="Y523" s="87" t="s">
        <v>376</v>
      </c>
      <c r="Z523" s="86">
        <f t="shared" si="145"/>
        <v>1</v>
      </c>
      <c r="AA523" s="86" t="str">
        <f t="shared" si="150"/>
        <v>H178R14 - 1</v>
      </c>
      <c r="AB523" s="135">
        <f t="shared" si="147"/>
        <v>5</v>
      </c>
      <c r="AC523" s="135">
        <f t="shared" si="148"/>
        <v>5</v>
      </c>
      <c r="AD523" s="135" t="str">
        <f t="shared" si="149"/>
        <v>H178R14.</v>
      </c>
      <c r="AE523" s="135" t="str">
        <f t="shared" si="146"/>
        <v>H178R14</v>
      </c>
      <c r="AF523" s="15"/>
      <c r="AG523" s="15"/>
      <c r="AH523" s="15"/>
      <c r="AI523" s="15"/>
      <c r="AJ523" s="15"/>
      <c r="AK523" s="15"/>
      <c r="AL523" s="15"/>
      <c r="AM523" s="15"/>
      <c r="AN523" s="15"/>
      <c r="AO523" s="15"/>
    </row>
    <row r="524" spans="1:41" s="2" customFormat="1" ht="181.5" customHeight="1" x14ac:dyDescent="0.2">
      <c r="A524" s="49">
        <v>460</v>
      </c>
      <c r="B524" s="22">
        <v>523</v>
      </c>
      <c r="C524" s="18" t="s">
        <v>2546</v>
      </c>
      <c r="D524" s="20" t="s">
        <v>31</v>
      </c>
      <c r="E524" s="68" t="s">
        <v>1194</v>
      </c>
      <c r="F524" s="68" t="s">
        <v>165</v>
      </c>
      <c r="G524" s="69" t="s">
        <v>1192</v>
      </c>
      <c r="H524" s="69" t="s">
        <v>1193</v>
      </c>
      <c r="I524" s="23" t="s">
        <v>61</v>
      </c>
      <c r="J524" s="23">
        <v>4</v>
      </c>
      <c r="K524" s="39">
        <v>43040</v>
      </c>
      <c r="L524" s="39">
        <v>43403</v>
      </c>
      <c r="M524" s="46">
        <f t="shared" si="157"/>
        <v>51.857142857142854</v>
      </c>
      <c r="N524" s="22" t="s">
        <v>1112</v>
      </c>
      <c r="O524" s="78">
        <v>0</v>
      </c>
      <c r="P524" s="22"/>
      <c r="Q524" s="41">
        <f t="shared" si="151"/>
        <v>0</v>
      </c>
      <c r="R524" s="42">
        <f t="shared" si="152"/>
        <v>0</v>
      </c>
      <c r="S524" s="42">
        <f t="shared" si="153"/>
        <v>0</v>
      </c>
      <c r="T524" s="42">
        <f t="shared" si="154"/>
        <v>0</v>
      </c>
      <c r="U524" s="23" t="str">
        <f t="shared" si="156"/>
        <v>NO</v>
      </c>
      <c r="V524" s="85" t="str">
        <f t="shared" si="155"/>
        <v>PRÓXIMO A VENCER</v>
      </c>
      <c r="W524" s="85" t="str">
        <f t="shared" si="144"/>
        <v>PRÓXIMO A VENCER</v>
      </c>
      <c r="X524" s="86" t="s">
        <v>505</v>
      </c>
      <c r="Y524" s="87" t="s">
        <v>377</v>
      </c>
      <c r="Z524" s="86">
        <f t="shared" si="145"/>
        <v>1</v>
      </c>
      <c r="AA524" s="86" t="str">
        <f t="shared" si="150"/>
        <v>H180R14 - 1</v>
      </c>
      <c r="AB524" s="135">
        <f t="shared" si="147"/>
        <v>2</v>
      </c>
      <c r="AC524" s="135">
        <f t="shared" si="148"/>
        <v>2</v>
      </c>
      <c r="AD524" s="135" t="str">
        <f t="shared" si="149"/>
        <v>H180R14.</v>
      </c>
      <c r="AE524" s="135" t="str">
        <f t="shared" si="146"/>
        <v>H180R14</v>
      </c>
      <c r="AF524" s="15"/>
      <c r="AG524" s="15"/>
      <c r="AH524" s="15"/>
      <c r="AI524" s="15"/>
      <c r="AJ524" s="15"/>
      <c r="AK524" s="15"/>
      <c r="AL524" s="15"/>
      <c r="AM524" s="15"/>
      <c r="AN524" s="15"/>
      <c r="AO524" s="15"/>
    </row>
    <row r="525" spans="1:41" s="2" customFormat="1" ht="249.95" customHeight="1" x14ac:dyDescent="0.2">
      <c r="A525" s="49">
        <v>461</v>
      </c>
      <c r="B525" s="22">
        <v>524</v>
      </c>
      <c r="C525" s="18" t="s">
        <v>2546</v>
      </c>
      <c r="D525" s="20" t="s">
        <v>31</v>
      </c>
      <c r="E525" s="68" t="s">
        <v>1197</v>
      </c>
      <c r="F525" s="68" t="s">
        <v>166</v>
      </c>
      <c r="G525" s="69" t="s">
        <v>1195</v>
      </c>
      <c r="H525" s="69" t="s">
        <v>1196</v>
      </c>
      <c r="I525" s="23" t="s">
        <v>9</v>
      </c>
      <c r="J525" s="23">
        <v>1</v>
      </c>
      <c r="K525" s="39">
        <v>43040</v>
      </c>
      <c r="L525" s="39">
        <v>43342</v>
      </c>
      <c r="M525" s="46">
        <f t="shared" si="157"/>
        <v>43.142857142857146</v>
      </c>
      <c r="N525" s="22" t="s">
        <v>1112</v>
      </c>
      <c r="O525" s="78">
        <v>1</v>
      </c>
      <c r="P525" s="22"/>
      <c r="Q525" s="41">
        <f t="shared" si="151"/>
        <v>100</v>
      </c>
      <c r="R525" s="42">
        <f t="shared" si="152"/>
        <v>43.142857142857146</v>
      </c>
      <c r="S525" s="42">
        <f t="shared" si="153"/>
        <v>43.142857142857146</v>
      </c>
      <c r="T525" s="42">
        <f t="shared" si="154"/>
        <v>43.142857142857146</v>
      </c>
      <c r="U525" s="23" t="str">
        <f t="shared" si="156"/>
        <v>SI</v>
      </c>
      <c r="V525" s="85" t="str">
        <f t="shared" si="155"/>
        <v>CUMPLIDO</v>
      </c>
      <c r="W525" s="85" t="str">
        <f t="shared" si="144"/>
        <v>CUMPLIDO</v>
      </c>
      <c r="X525" s="86" t="s">
        <v>505</v>
      </c>
      <c r="Y525" s="87" t="s">
        <v>378</v>
      </c>
      <c r="Z525" s="86">
        <f t="shared" si="145"/>
        <v>1</v>
      </c>
      <c r="AA525" s="86" t="str">
        <f t="shared" si="150"/>
        <v>H181R14 - 1</v>
      </c>
      <c r="AB525" s="135">
        <f t="shared" si="147"/>
        <v>5</v>
      </c>
      <c r="AC525" s="135">
        <f t="shared" si="148"/>
        <v>5</v>
      </c>
      <c r="AD525" s="135" t="str">
        <f t="shared" si="149"/>
        <v>H181R14.</v>
      </c>
      <c r="AE525" s="135" t="str">
        <f t="shared" si="146"/>
        <v>H181R14</v>
      </c>
      <c r="AF525" s="15"/>
      <c r="AG525" s="15"/>
      <c r="AH525" s="15"/>
      <c r="AI525" s="15"/>
      <c r="AJ525" s="15"/>
      <c r="AK525" s="15"/>
      <c r="AL525" s="15"/>
      <c r="AM525" s="15"/>
      <c r="AN525" s="15"/>
      <c r="AO525" s="15"/>
    </row>
    <row r="526" spans="1:41" s="2" customFormat="1" ht="249.95" customHeight="1" x14ac:dyDescent="0.2">
      <c r="A526" s="49">
        <v>462</v>
      </c>
      <c r="B526" s="22">
        <v>525</v>
      </c>
      <c r="C526" s="18" t="s">
        <v>2546</v>
      </c>
      <c r="D526" s="20" t="s">
        <v>31</v>
      </c>
      <c r="E526" s="68" t="s">
        <v>1200</v>
      </c>
      <c r="F526" s="68" t="s">
        <v>167</v>
      </c>
      <c r="G526" s="69" t="s">
        <v>1198</v>
      </c>
      <c r="H526" s="69" t="s">
        <v>1199</v>
      </c>
      <c r="I526" s="23" t="s">
        <v>1137</v>
      </c>
      <c r="J526" s="23">
        <v>1</v>
      </c>
      <c r="K526" s="39">
        <v>43070</v>
      </c>
      <c r="L526" s="39">
        <v>43100</v>
      </c>
      <c r="M526" s="46">
        <f t="shared" si="157"/>
        <v>4.2857142857142856</v>
      </c>
      <c r="N526" s="22" t="s">
        <v>1112</v>
      </c>
      <c r="O526" s="78">
        <v>1</v>
      </c>
      <c r="P526" s="22"/>
      <c r="Q526" s="41">
        <f t="shared" si="151"/>
        <v>100</v>
      </c>
      <c r="R526" s="42">
        <f t="shared" si="152"/>
        <v>4.2857142857142856</v>
      </c>
      <c r="S526" s="42">
        <f t="shared" si="153"/>
        <v>4.2857142857142856</v>
      </c>
      <c r="T526" s="42">
        <f t="shared" si="154"/>
        <v>4.2857142857142856</v>
      </c>
      <c r="U526" s="23" t="str">
        <f t="shared" si="156"/>
        <v>SI</v>
      </c>
      <c r="V526" s="85" t="str">
        <f t="shared" si="155"/>
        <v>CUMPLIDO</v>
      </c>
      <c r="W526" s="85" t="str">
        <f t="shared" si="144"/>
        <v>CUMPLIDO</v>
      </c>
      <c r="X526" s="86" t="s">
        <v>505</v>
      </c>
      <c r="Y526" s="87" t="s">
        <v>379</v>
      </c>
      <c r="Z526" s="86">
        <f t="shared" si="145"/>
        <v>1</v>
      </c>
      <c r="AA526" s="86" t="str">
        <f t="shared" si="150"/>
        <v>H182R14 - 1</v>
      </c>
      <c r="AB526" s="135">
        <f t="shared" si="147"/>
        <v>5</v>
      </c>
      <c r="AC526" s="135">
        <f t="shared" si="148"/>
        <v>5</v>
      </c>
      <c r="AD526" s="135" t="str">
        <f t="shared" si="149"/>
        <v>H182R14.</v>
      </c>
      <c r="AE526" s="135" t="str">
        <f t="shared" si="146"/>
        <v>H182R14</v>
      </c>
      <c r="AF526" s="15"/>
      <c r="AG526" s="15"/>
      <c r="AH526" s="15"/>
      <c r="AI526" s="15"/>
      <c r="AJ526" s="15"/>
      <c r="AK526" s="15"/>
      <c r="AL526" s="15"/>
      <c r="AM526" s="15"/>
      <c r="AN526" s="15"/>
      <c r="AO526" s="15"/>
    </row>
    <row r="527" spans="1:41" s="2" customFormat="1" ht="249.95" customHeight="1" x14ac:dyDescent="0.2">
      <c r="A527" s="49">
        <v>463</v>
      </c>
      <c r="B527" s="22">
        <v>526</v>
      </c>
      <c r="C527" s="18" t="s">
        <v>2546</v>
      </c>
      <c r="D527" s="20" t="s">
        <v>168</v>
      </c>
      <c r="E527" s="68" t="s">
        <v>1201</v>
      </c>
      <c r="F527" s="68" t="s">
        <v>169</v>
      </c>
      <c r="G527" s="69" t="s">
        <v>1198</v>
      </c>
      <c r="H527" s="69" t="s">
        <v>1199</v>
      </c>
      <c r="I527" s="23" t="s">
        <v>1137</v>
      </c>
      <c r="J527" s="23">
        <v>1</v>
      </c>
      <c r="K527" s="39">
        <v>43070</v>
      </c>
      <c r="L527" s="39">
        <v>43100</v>
      </c>
      <c r="M527" s="46">
        <f t="shared" si="157"/>
        <v>4.2857142857142856</v>
      </c>
      <c r="N527" s="22" t="s">
        <v>1112</v>
      </c>
      <c r="O527" s="78">
        <v>1</v>
      </c>
      <c r="P527" s="22"/>
      <c r="Q527" s="41">
        <f t="shared" si="151"/>
        <v>100</v>
      </c>
      <c r="R527" s="42">
        <f t="shared" si="152"/>
        <v>4.2857142857142856</v>
      </c>
      <c r="S527" s="42">
        <f t="shared" si="153"/>
        <v>4.2857142857142856</v>
      </c>
      <c r="T527" s="42">
        <f t="shared" si="154"/>
        <v>4.2857142857142856</v>
      </c>
      <c r="U527" s="23" t="str">
        <f t="shared" si="156"/>
        <v>SI</v>
      </c>
      <c r="V527" s="85" t="str">
        <f t="shared" si="155"/>
        <v>CUMPLIDO</v>
      </c>
      <c r="W527" s="85" t="str">
        <f t="shared" si="144"/>
        <v>CUMPLIDO</v>
      </c>
      <c r="X527" s="86" t="s">
        <v>505</v>
      </c>
      <c r="Y527" s="87" t="s">
        <v>380</v>
      </c>
      <c r="Z527" s="86">
        <f t="shared" si="145"/>
        <v>1</v>
      </c>
      <c r="AA527" s="86" t="str">
        <f t="shared" si="150"/>
        <v>H183R14 - 1</v>
      </c>
      <c r="AB527" s="135">
        <f t="shared" si="147"/>
        <v>5</v>
      </c>
      <c r="AC527" s="135">
        <f t="shared" si="148"/>
        <v>5</v>
      </c>
      <c r="AD527" s="135" t="str">
        <f t="shared" si="149"/>
        <v>H183R14.</v>
      </c>
      <c r="AE527" s="135" t="str">
        <f t="shared" si="146"/>
        <v>H183R14</v>
      </c>
      <c r="AF527" s="15"/>
      <c r="AG527" s="15"/>
      <c r="AH527" s="15"/>
      <c r="AI527" s="15"/>
      <c r="AJ527" s="15"/>
      <c r="AK527" s="15"/>
      <c r="AL527" s="15"/>
      <c r="AM527" s="15"/>
      <c r="AN527" s="15"/>
      <c r="AO527" s="15"/>
    </row>
    <row r="528" spans="1:41" s="2" customFormat="1" ht="249.95" customHeight="1" x14ac:dyDescent="0.2">
      <c r="A528" s="49">
        <v>464</v>
      </c>
      <c r="B528" s="22">
        <v>527</v>
      </c>
      <c r="C528" s="18" t="s">
        <v>2546</v>
      </c>
      <c r="D528" s="20" t="s">
        <v>37</v>
      </c>
      <c r="E528" s="68" t="s">
        <v>1037</v>
      </c>
      <c r="F528" s="68" t="s">
        <v>170</v>
      </c>
      <c r="G528" s="69" t="s">
        <v>1922</v>
      </c>
      <c r="H528" s="69" t="s">
        <v>1035</v>
      </c>
      <c r="I528" s="23" t="s">
        <v>1036</v>
      </c>
      <c r="J528" s="23">
        <v>2</v>
      </c>
      <c r="K528" s="39">
        <v>43040</v>
      </c>
      <c r="L528" s="39">
        <v>43069</v>
      </c>
      <c r="M528" s="46">
        <f t="shared" si="157"/>
        <v>4.1428571428571432</v>
      </c>
      <c r="N528" s="22" t="s">
        <v>1021</v>
      </c>
      <c r="O528" s="22">
        <v>2</v>
      </c>
      <c r="P528" s="22"/>
      <c r="Q528" s="41">
        <f t="shared" si="151"/>
        <v>100</v>
      </c>
      <c r="R528" s="42">
        <f t="shared" si="152"/>
        <v>4.1428571428571432</v>
      </c>
      <c r="S528" s="42">
        <f>IF(L528&lt;=$AG$1,R528,0)</f>
        <v>4.1428571428571432</v>
      </c>
      <c r="T528" s="42">
        <f t="shared" si="154"/>
        <v>4.1428571428571432</v>
      </c>
      <c r="U528" s="23" t="str">
        <f t="shared" si="156"/>
        <v>NO</v>
      </c>
      <c r="V528" s="85" t="str">
        <f t="shared" si="155"/>
        <v>CUMPLIDO</v>
      </c>
      <c r="W528" s="85" t="str">
        <f t="shared" si="144"/>
        <v>PRÓXIMO A VENCER</v>
      </c>
      <c r="X528" s="86" t="s">
        <v>505</v>
      </c>
      <c r="Y528" s="87" t="s">
        <v>381</v>
      </c>
      <c r="Z528" s="86">
        <f t="shared" si="145"/>
        <v>1</v>
      </c>
      <c r="AA528" s="86" t="str">
        <f t="shared" si="150"/>
        <v>H184R14 - 1</v>
      </c>
      <c r="AB528" s="135">
        <f t="shared" si="147"/>
        <v>5</v>
      </c>
      <c r="AC528" s="135">
        <f t="shared" si="148"/>
        <v>2</v>
      </c>
      <c r="AD528" s="135" t="str">
        <f t="shared" si="149"/>
        <v>H184R14.</v>
      </c>
      <c r="AE528" s="135" t="str">
        <f t="shared" si="146"/>
        <v>H184R14</v>
      </c>
      <c r="AF528" s="15"/>
      <c r="AG528" s="15"/>
      <c r="AH528" s="15"/>
      <c r="AI528" s="15"/>
      <c r="AJ528" s="15"/>
      <c r="AK528" s="15"/>
      <c r="AL528" s="15"/>
      <c r="AM528" s="15"/>
      <c r="AN528" s="15"/>
      <c r="AO528" s="15"/>
    </row>
    <row r="529" spans="1:41" s="2" customFormat="1" ht="249.95" customHeight="1" x14ac:dyDescent="0.2">
      <c r="A529" s="49"/>
      <c r="B529" s="22">
        <v>528</v>
      </c>
      <c r="C529" s="18" t="s">
        <v>2546</v>
      </c>
      <c r="D529" s="20" t="s">
        <v>37</v>
      </c>
      <c r="E529" s="68" t="s">
        <v>1038</v>
      </c>
      <c r="F529" s="68" t="s">
        <v>170</v>
      </c>
      <c r="G529" s="69" t="s">
        <v>1923</v>
      </c>
      <c r="H529" s="69" t="s">
        <v>1039</v>
      </c>
      <c r="I529" s="23" t="s">
        <v>61</v>
      </c>
      <c r="J529" s="23">
        <v>4</v>
      </c>
      <c r="K529" s="39">
        <v>43040</v>
      </c>
      <c r="L529" s="39">
        <v>43403</v>
      </c>
      <c r="M529" s="46">
        <f t="shared" si="157"/>
        <v>51.857142857142854</v>
      </c>
      <c r="N529" s="22" t="s">
        <v>1021</v>
      </c>
      <c r="O529" s="78">
        <v>0</v>
      </c>
      <c r="P529" s="22"/>
      <c r="Q529" s="41">
        <f t="shared" si="151"/>
        <v>0</v>
      </c>
      <c r="R529" s="42">
        <f t="shared" si="152"/>
        <v>0</v>
      </c>
      <c r="S529" s="42">
        <f t="shared" si="153"/>
        <v>0</v>
      </c>
      <c r="T529" s="42">
        <f t="shared" si="154"/>
        <v>0</v>
      </c>
      <c r="U529" s="23" t="str">
        <f t="shared" si="156"/>
        <v>NO</v>
      </c>
      <c r="V529" s="85" t="str">
        <f t="shared" si="155"/>
        <v>PRÓXIMO A VENCER</v>
      </c>
      <c r="W529" s="85" t="str">
        <f t="shared" si="144"/>
        <v/>
      </c>
      <c r="X529" s="86" t="s">
        <v>505</v>
      </c>
      <c r="Y529" s="87" t="s">
        <v>381</v>
      </c>
      <c r="Z529" s="86">
        <f t="shared" si="145"/>
        <v>2</v>
      </c>
      <c r="AA529" s="86" t="str">
        <f t="shared" si="150"/>
        <v>H184R14 - 2</v>
      </c>
      <c r="AB529" s="135">
        <f t="shared" si="147"/>
        <v>2</v>
      </c>
      <c r="AC529" s="135">
        <f t="shared" si="148"/>
        <v>2</v>
      </c>
      <c r="AD529" s="135" t="str">
        <f t="shared" si="149"/>
        <v>H184R14.</v>
      </c>
      <c r="AE529" s="135" t="str">
        <f>IFERROR(MID(AD529,1,FIND(".",AD529,1)-1),AD529)</f>
        <v>H184R14</v>
      </c>
      <c r="AF529" s="15"/>
      <c r="AG529" s="15"/>
      <c r="AH529" s="15"/>
      <c r="AI529" s="15"/>
      <c r="AJ529" s="15"/>
      <c r="AK529" s="15"/>
      <c r="AL529" s="15"/>
      <c r="AM529" s="15"/>
      <c r="AN529" s="15"/>
      <c r="AO529" s="15"/>
    </row>
    <row r="530" spans="1:41" x14ac:dyDescent="0.2">
      <c r="A530" s="150" t="s">
        <v>0</v>
      </c>
      <c r="B530" s="150"/>
      <c r="C530" s="150"/>
      <c r="D530" s="150"/>
      <c r="E530" s="150"/>
      <c r="F530" s="150"/>
      <c r="G530" s="150"/>
      <c r="H530" s="150"/>
      <c r="I530" s="150"/>
      <c r="J530" s="150"/>
      <c r="K530" s="150"/>
      <c r="L530" s="150"/>
      <c r="M530" s="150"/>
      <c r="N530" s="150"/>
      <c r="O530" s="150"/>
      <c r="P530" s="150"/>
      <c r="Q530" s="150"/>
      <c r="R530" s="90">
        <f>SUM(R2:R529)</f>
        <v>4653.4102333333421</v>
      </c>
      <c r="S530" s="90">
        <f>SUM(S2:S529)</f>
        <v>3516.728542857144</v>
      </c>
      <c r="T530" s="90">
        <f>SUM(T2:T529)</f>
        <v>6167.2857142857256</v>
      </c>
      <c r="U530" s="91"/>
      <c r="V530" s="23"/>
      <c r="W530" s="23"/>
      <c r="X530" s="58"/>
      <c r="Y530" s="58"/>
      <c r="Z530" s="92"/>
      <c r="AA530" s="58"/>
      <c r="AB530" s="135"/>
      <c r="AC530" s="135"/>
      <c r="AD530" s="136"/>
    </row>
    <row r="531" spans="1:41" x14ac:dyDescent="0.2">
      <c r="A531" s="151"/>
      <c r="B531" s="152"/>
      <c r="C531" s="152"/>
      <c r="D531" s="153"/>
      <c r="E531" s="153"/>
      <c r="F531" s="153"/>
      <c r="G531" s="153"/>
      <c r="H531" s="153"/>
      <c r="I531" s="153"/>
      <c r="J531" s="153"/>
      <c r="K531" s="153"/>
      <c r="L531" s="153"/>
      <c r="M531" s="153"/>
      <c r="N531" s="153"/>
      <c r="O531" s="153"/>
      <c r="P531" s="4"/>
      <c r="Q531" s="93"/>
      <c r="R531" s="94"/>
      <c r="S531" s="94"/>
      <c r="T531" s="94"/>
      <c r="U531" s="94"/>
      <c r="V531" s="95"/>
      <c r="W531" s="95"/>
      <c r="X531" s="96"/>
      <c r="Y531" s="96"/>
      <c r="Z531" s="96"/>
      <c r="AA531" s="96"/>
      <c r="AB531" s="135"/>
      <c r="AC531" s="135"/>
      <c r="AD531" s="136"/>
    </row>
    <row r="532" spans="1:41" x14ac:dyDescent="0.2">
      <c r="A532" s="111"/>
      <c r="B532" s="14"/>
      <c r="C532" s="14"/>
      <c r="D532" s="31"/>
      <c r="E532" s="1"/>
      <c r="F532" s="4"/>
      <c r="G532" s="4"/>
      <c r="H532" s="72"/>
      <c r="I532" s="37"/>
      <c r="J532" s="5"/>
      <c r="K532" s="6"/>
      <c r="L532" s="6"/>
      <c r="M532" s="2"/>
      <c r="N532" s="7"/>
      <c r="O532" s="2"/>
      <c r="P532" s="2"/>
      <c r="Q532" s="93"/>
      <c r="R532" s="94"/>
      <c r="S532" s="94"/>
      <c r="T532" s="94"/>
      <c r="U532" s="94"/>
      <c r="V532" s="95"/>
      <c r="AB532" s="135"/>
      <c r="AC532" s="135"/>
      <c r="AD532" s="135"/>
    </row>
    <row r="533" spans="1:41" x14ac:dyDescent="0.2">
      <c r="A533" s="111"/>
      <c r="B533" s="15"/>
      <c r="C533" s="15"/>
      <c r="D533" s="31"/>
      <c r="E533" s="1"/>
      <c r="F533" s="2"/>
      <c r="G533" s="2"/>
      <c r="H533" s="72"/>
      <c r="I533" s="37"/>
      <c r="J533" s="163" t="s">
        <v>51</v>
      </c>
      <c r="K533" s="163"/>
      <c r="L533" s="163"/>
      <c r="M533" s="2"/>
      <c r="N533" s="7"/>
      <c r="O533" s="2"/>
      <c r="P533" s="2"/>
      <c r="Q533" s="93"/>
      <c r="R533" s="94"/>
      <c r="S533" s="94"/>
      <c r="T533" s="94"/>
      <c r="U533" s="94"/>
      <c r="V533" s="95"/>
      <c r="AB533" s="138"/>
      <c r="AC533" s="138"/>
      <c r="AD533" s="138"/>
    </row>
    <row r="534" spans="1:41" x14ac:dyDescent="0.2">
      <c r="A534" s="111"/>
      <c r="B534" s="15"/>
      <c r="C534" s="15"/>
      <c r="D534" s="31"/>
      <c r="E534" s="1"/>
      <c r="F534" s="2"/>
      <c r="G534" s="2"/>
      <c r="H534" s="72"/>
      <c r="I534" s="37"/>
      <c r="J534" s="159" t="s">
        <v>2682</v>
      </c>
      <c r="K534" s="159"/>
      <c r="L534" s="159"/>
      <c r="M534" s="2"/>
      <c r="N534" s="7"/>
      <c r="O534" s="2"/>
      <c r="P534" s="2"/>
      <c r="Q534" s="93"/>
      <c r="R534" s="94"/>
      <c r="S534" s="94"/>
      <c r="T534" s="94"/>
      <c r="U534" s="94"/>
      <c r="V534" s="95"/>
      <c r="AB534" s="135"/>
      <c r="AC534" s="135"/>
      <c r="AD534" s="135"/>
    </row>
    <row r="535" spans="1:41" x14ac:dyDescent="0.2">
      <c r="A535" s="111"/>
      <c r="B535" s="15"/>
      <c r="C535" s="15"/>
      <c r="D535" s="31"/>
      <c r="E535" s="1"/>
      <c r="F535" s="2"/>
      <c r="G535" s="2"/>
      <c r="H535" s="72"/>
      <c r="I535" s="37"/>
      <c r="J535" s="159" t="s">
        <v>2683</v>
      </c>
      <c r="K535" s="159"/>
      <c r="L535" s="159"/>
      <c r="M535" s="2"/>
      <c r="N535" s="7"/>
      <c r="O535" s="2"/>
      <c r="P535" s="2"/>
      <c r="Q535" s="93"/>
      <c r="R535" s="94"/>
      <c r="S535" s="94"/>
      <c r="T535" s="94"/>
      <c r="U535" s="94"/>
      <c r="V535" s="95"/>
      <c r="AB535" s="135"/>
      <c r="AC535" s="135"/>
      <c r="AD535" s="135"/>
    </row>
    <row r="536" spans="1:41" ht="13.5" thickBot="1" x14ac:dyDescent="0.25">
      <c r="A536" s="111"/>
      <c r="B536" s="15"/>
      <c r="C536" s="15"/>
      <c r="D536" s="31"/>
      <c r="E536" s="1"/>
      <c r="F536" s="2"/>
      <c r="G536" s="2"/>
      <c r="H536" s="72"/>
      <c r="I536" s="37"/>
      <c r="J536" s="2"/>
      <c r="K536" s="3"/>
      <c r="L536" s="3"/>
      <c r="M536" s="2"/>
      <c r="N536" s="7"/>
      <c r="O536" s="2"/>
      <c r="P536" s="2"/>
      <c r="Q536" s="93"/>
      <c r="R536" s="94"/>
      <c r="S536" s="94"/>
      <c r="T536" s="94"/>
      <c r="U536" s="94"/>
      <c r="V536" s="95"/>
      <c r="AA536" s="99"/>
      <c r="AB536" s="135"/>
      <c r="AC536" s="135"/>
      <c r="AD536" s="135"/>
    </row>
    <row r="537" spans="1:41" ht="13.5" thickBot="1" x14ac:dyDescent="0.25">
      <c r="A537" s="112"/>
      <c r="B537" s="16"/>
      <c r="C537" s="16"/>
      <c r="D537" s="36"/>
      <c r="E537" s="9"/>
      <c r="F537" s="8"/>
      <c r="G537" s="8"/>
      <c r="H537" s="72"/>
      <c r="I537" s="37"/>
      <c r="J537" s="2"/>
      <c r="K537" s="3"/>
      <c r="L537" s="3"/>
      <c r="M537" s="2"/>
      <c r="N537" s="7"/>
      <c r="O537" s="2"/>
      <c r="P537" s="2"/>
      <c r="Q537" s="93"/>
      <c r="R537" s="94"/>
      <c r="S537" s="94"/>
      <c r="T537" s="94"/>
      <c r="U537" s="94"/>
      <c r="V537" s="95"/>
      <c r="W537" s="95"/>
      <c r="X537" s="96"/>
      <c r="Y537" s="100"/>
      <c r="Z537" s="101"/>
      <c r="AA537" s="102"/>
      <c r="AB537" s="135"/>
      <c r="AC537" s="135"/>
      <c r="AD537" s="135"/>
    </row>
    <row r="538" spans="1:41" ht="13.5" thickBot="1" x14ac:dyDescent="0.25">
      <c r="A538" s="161" t="s">
        <v>52</v>
      </c>
      <c r="B538" s="162"/>
      <c r="C538" s="162"/>
      <c r="D538" s="162"/>
      <c r="E538" s="162"/>
      <c r="F538" s="162"/>
      <c r="G538" s="10"/>
      <c r="H538" s="80"/>
      <c r="I538" s="81"/>
      <c r="J538" s="81"/>
      <c r="K538" s="81"/>
      <c r="L538" s="81"/>
      <c r="M538" s="81"/>
      <c r="N538" s="81"/>
      <c r="O538" s="81"/>
      <c r="P538" s="81"/>
      <c r="Q538" s="103"/>
      <c r="R538" s="103"/>
      <c r="S538" s="103"/>
      <c r="T538" s="103"/>
      <c r="U538" s="103"/>
      <c r="V538" s="103"/>
      <c r="W538" s="103"/>
      <c r="X538" s="104"/>
      <c r="Y538" s="144" t="s">
        <v>2247</v>
      </c>
      <c r="Z538" s="145"/>
      <c r="AA538" s="146"/>
      <c r="AB538" s="138"/>
      <c r="AC538" s="138"/>
      <c r="AD538" s="138"/>
      <c r="AF538" s="82"/>
    </row>
    <row r="539" spans="1:41" ht="13.5" thickBot="1" x14ac:dyDescent="0.25">
      <c r="A539" s="159"/>
      <c r="B539" s="159"/>
      <c r="C539" s="159"/>
      <c r="D539" s="159"/>
      <c r="E539" s="159"/>
      <c r="F539" s="159"/>
      <c r="G539" s="2"/>
      <c r="H539" s="160"/>
      <c r="I539" s="160"/>
      <c r="J539" s="160"/>
      <c r="K539" s="160"/>
      <c r="L539" s="160"/>
      <c r="M539" s="160"/>
      <c r="N539" s="160"/>
      <c r="O539" s="160"/>
      <c r="P539" s="160"/>
      <c r="Q539" s="160"/>
      <c r="R539" s="160"/>
      <c r="S539" s="160"/>
      <c r="T539" s="160"/>
      <c r="U539" s="160"/>
      <c r="V539" s="95"/>
      <c r="X539" s="105"/>
      <c r="Y539" s="147"/>
      <c r="Z539" s="148"/>
      <c r="AA539" s="149"/>
    </row>
    <row r="540" spans="1:41" ht="13.5" thickBot="1" x14ac:dyDescent="0.25">
      <c r="A540" s="154"/>
      <c r="B540" s="155"/>
      <c r="C540" s="155"/>
      <c r="D540" s="156"/>
      <c r="E540" s="157" t="s">
        <v>53</v>
      </c>
      <c r="F540" s="158"/>
      <c r="G540" s="2"/>
      <c r="H540" s="140"/>
      <c r="I540" s="141"/>
      <c r="J540" s="141"/>
      <c r="K540" s="141"/>
      <c r="L540" s="141"/>
      <c r="M540" s="141"/>
      <c r="N540" s="141"/>
      <c r="O540" s="141"/>
      <c r="P540" s="141"/>
      <c r="Q540" s="141"/>
      <c r="R540" s="141"/>
      <c r="S540" s="141"/>
      <c r="T540" s="141"/>
      <c r="U540" s="141"/>
      <c r="V540" s="141"/>
      <c r="W540" s="142"/>
      <c r="X540" s="96"/>
      <c r="Y540" s="164" t="s">
        <v>1</v>
      </c>
      <c r="Z540" s="165"/>
      <c r="AA540" s="106">
        <f>+T530</f>
        <v>6167.2857142857256</v>
      </c>
    </row>
    <row r="541" spans="1:41" ht="13.5" thickBot="1" x14ac:dyDescent="0.25">
      <c r="A541" s="154"/>
      <c r="B541" s="155"/>
      <c r="C541" s="155"/>
      <c r="D541" s="156"/>
      <c r="E541" s="157" t="s">
        <v>577</v>
      </c>
      <c r="F541" s="158"/>
      <c r="G541" s="2"/>
      <c r="H541" s="140"/>
      <c r="I541" s="141"/>
      <c r="J541" s="141"/>
      <c r="K541" s="141"/>
      <c r="L541" s="141"/>
      <c r="M541" s="141"/>
      <c r="N541" s="141"/>
      <c r="O541" s="141"/>
      <c r="P541" s="141"/>
      <c r="Q541" s="141"/>
      <c r="R541" s="141"/>
      <c r="S541" s="141"/>
      <c r="T541" s="141"/>
      <c r="U541" s="141"/>
      <c r="V541" s="141"/>
      <c r="W541" s="142"/>
      <c r="X541" s="96"/>
      <c r="Y541" s="143" t="s">
        <v>2</v>
      </c>
      <c r="Z541" s="143"/>
      <c r="AA541" s="106">
        <f>SUM(M2:M529)</f>
        <v>14098.428571428518</v>
      </c>
    </row>
    <row r="542" spans="1:41" ht="24" thickBot="1" x14ac:dyDescent="0.25">
      <c r="A542" s="154"/>
      <c r="B542" s="155"/>
      <c r="C542" s="155"/>
      <c r="D542" s="156"/>
      <c r="E542" s="157" t="s">
        <v>54</v>
      </c>
      <c r="F542" s="158"/>
      <c r="G542" s="2"/>
      <c r="H542" s="140"/>
      <c r="I542" s="141"/>
      <c r="J542" s="141"/>
      <c r="K542" s="141"/>
      <c r="L542" s="141"/>
      <c r="M542" s="141"/>
      <c r="N542" s="141"/>
      <c r="O542" s="141"/>
      <c r="P542" s="141"/>
      <c r="Q542" s="141"/>
      <c r="R542" s="141"/>
      <c r="S542" s="141"/>
      <c r="T542" s="141"/>
      <c r="U542" s="141"/>
      <c r="V542" s="141"/>
      <c r="W542" s="142"/>
      <c r="X542" s="96"/>
      <c r="Y542" s="143" t="s">
        <v>4</v>
      </c>
      <c r="Z542" s="143"/>
      <c r="AA542" s="107">
        <f>IF(S530=0,0,+S530/AA540)</f>
        <v>0.57022306177758131</v>
      </c>
      <c r="AF542" s="17"/>
    </row>
    <row r="543" spans="1:41" ht="24" thickBot="1" x14ac:dyDescent="0.25">
      <c r="A543" s="113"/>
      <c r="B543" s="15"/>
      <c r="C543" s="15"/>
      <c r="D543" s="31"/>
      <c r="E543" s="1"/>
      <c r="F543" s="2"/>
      <c r="G543" s="2"/>
      <c r="H543" s="140"/>
      <c r="I543" s="141"/>
      <c r="J543" s="141"/>
      <c r="K543" s="141"/>
      <c r="L543" s="141"/>
      <c r="M543" s="141"/>
      <c r="N543" s="141"/>
      <c r="O543" s="141"/>
      <c r="P543" s="141"/>
      <c r="Q543" s="141"/>
      <c r="R543" s="141"/>
      <c r="S543" s="141"/>
      <c r="T543" s="141"/>
      <c r="U543" s="141"/>
      <c r="V543" s="141"/>
      <c r="W543" s="142"/>
      <c r="X543" s="96"/>
      <c r="Y543" s="143" t="s">
        <v>3</v>
      </c>
      <c r="Z543" s="143"/>
      <c r="AA543" s="108">
        <f>IF(R530=0,0,+R530/AA541)</f>
        <v>0.33006588002040266</v>
      </c>
      <c r="AB543" s="135"/>
      <c r="AC543" s="135"/>
      <c r="AD543" s="135"/>
    </row>
    <row r="544" spans="1:41" ht="23.25" x14ac:dyDescent="0.2">
      <c r="A544" s="113"/>
      <c r="B544" s="15"/>
      <c r="C544" s="15"/>
      <c r="D544" s="31"/>
      <c r="E544" s="1"/>
      <c r="F544" s="2"/>
      <c r="G544" s="2"/>
      <c r="H544" s="118"/>
      <c r="I544" s="118"/>
      <c r="J544" s="118"/>
      <c r="K544" s="118"/>
      <c r="L544" s="118"/>
      <c r="M544" s="118"/>
      <c r="N544" s="118"/>
      <c r="O544" s="118"/>
      <c r="P544" s="118"/>
      <c r="Q544" s="118"/>
      <c r="R544" s="118"/>
      <c r="S544" s="118"/>
      <c r="T544" s="118"/>
      <c r="U544" s="118"/>
      <c r="V544" s="118"/>
      <c r="W544" s="118"/>
      <c r="X544" s="96"/>
      <c r="Y544" s="119"/>
      <c r="Z544" s="119"/>
      <c r="AA544" s="120"/>
      <c r="AB544" s="135"/>
      <c r="AC544" s="135"/>
      <c r="AD544" s="135"/>
    </row>
  </sheetData>
  <sheetProtection algorithmName="SHA-512" hashValue="greGYnhWi16ajTqV6U0i/DAVhTU8VkTr1PBhVSCdhbaRjg1pKkC2luLcnAYtciqCI9QfIBPrUo+uMWLIei4aTg==" saltValue="FNGv1lnv3ekqhMruKGZA0g==" spinCount="100000" sheet="1" objects="1" scenarios="1"/>
  <autoFilter ref="A1:AA531"/>
  <mergeCells count="23">
    <mergeCell ref="Y538:AA539"/>
    <mergeCell ref="A530:Q530"/>
    <mergeCell ref="A531:O531"/>
    <mergeCell ref="A542:D542"/>
    <mergeCell ref="E542:F542"/>
    <mergeCell ref="A539:F539"/>
    <mergeCell ref="H539:U539"/>
    <mergeCell ref="A540:D540"/>
    <mergeCell ref="E540:F540"/>
    <mergeCell ref="A538:F538"/>
    <mergeCell ref="J533:L533"/>
    <mergeCell ref="J534:L534"/>
    <mergeCell ref="J535:L535"/>
    <mergeCell ref="Y540:Z540"/>
    <mergeCell ref="A541:D541"/>
    <mergeCell ref="E541:F541"/>
    <mergeCell ref="H540:W540"/>
    <mergeCell ref="H541:W541"/>
    <mergeCell ref="Y541:Z541"/>
    <mergeCell ref="Y543:Z543"/>
    <mergeCell ref="Y542:Z542"/>
    <mergeCell ref="H542:W542"/>
    <mergeCell ref="H543:W543"/>
  </mergeCells>
  <conditionalFormatting sqref="V78:V529">
    <cfRule type="expression" dxfId="256" priority="525" stopIfTrue="1">
      <formula>V78="CON AVANCE"</formula>
    </cfRule>
  </conditionalFormatting>
  <conditionalFormatting sqref="V78:V529">
    <cfRule type="expression" dxfId="255" priority="506" stopIfTrue="1">
      <formula>V78="CUMPLIDO"</formula>
    </cfRule>
    <cfRule type="expression" dxfId="254" priority="527" stopIfTrue="1">
      <formula>V78="PRÓXIMO A VENCER"</formula>
    </cfRule>
    <cfRule type="expression" dxfId="253" priority="528" stopIfTrue="1">
      <formula>V78="VENCIDO"</formula>
    </cfRule>
  </conditionalFormatting>
  <conditionalFormatting sqref="W78:W529">
    <cfRule type="expression" dxfId="252" priority="512">
      <formula>$AC78=1</formula>
    </cfRule>
    <cfRule type="expression" dxfId="251" priority="513">
      <formula>$AC78=5</formula>
    </cfRule>
    <cfRule type="expression" dxfId="250" priority="514">
      <formula>$AC78=4</formula>
    </cfRule>
    <cfRule type="expression" dxfId="249" priority="515" stopIfTrue="1">
      <formula>$AC78=3</formula>
    </cfRule>
    <cfRule type="expression" dxfId="248" priority="518">
      <formula>$AC78=2</formula>
    </cfRule>
  </conditionalFormatting>
  <conditionalFormatting sqref="V78:V529">
    <cfRule type="expression" dxfId="247" priority="526">
      <formula>V78="EN TERMINO"</formula>
    </cfRule>
  </conditionalFormatting>
  <conditionalFormatting sqref="K96:L96 D451:F452 M451:M456 M483 M490 G497:I497 M498 M501 K504:M505 M503 G504:I505 M506:M508 K297:M306 M296 D297:I306 D296:F296 D308:I312 D307:F307 K308:M312 M307 M313 D313:F313 D346:F346 M346 M361 D361:F361 M261 D261:F261 D274:I287 D273:F273 M273 K289:M295 M288 D289:I295 D288:F288 D134:I138 D133:F133 D139:F140 D148:I148 D143:F147 L148:M148 K154:L154 D154:I154 D149:F153 D156:I157 D155:F155 K159:L159 D159:I159 D158:F158 D160:F161 D403:F410 K138:L138 K156:M156 K274:M287 K227:L228 K98:L104 K134:M137 K157:L157 D314:I345 D220:F226 M492:M493 K105:M132 K314:M345 D227:I260 K229:M260 D187:I219 D184:F185 H184:I185 G484:I489 K484:M489 K491:M491 G491:I491 G502:I502 K502:M502 G499:I500 K499:M500 M403:M410 K411:M450 D411:I434 D262:I272 K262:M272 G457:I482 K457:M482 G509:I529 K509:M529 D347:I360 K347:M360 K362:M402 D362:I402 K497:M497 D141:I142 K141:M142 D162:I181 K162:M181 M182 D183:I183 D182:G182 K183:M185 K187:M219 M186 D186:G186 Q98:W529 X225:Y529 X98:AA98 X99:Y223 Z99:Z529 Q97:AA97 AA99:AA223 U82:U95 AA225:AA529 C86:C96 D96:I96 D98:I122 D86:H86 D87:J95 Q96:Y96 AA96 Z79:Z96 AB78:XFD529 A530:XFD532 C83:H85 A537:X539 AB537:XFD539 Q78:AA78 D124:I132 D123 G123:I123 D436:I450 D435 F435:I435 A1:XFD1 C78:J82 C23:C25 C28 C30 C32:C37 C57:C77 A98:A529 C98:C529 C16:C20 A2:L4 A5:A96 C5:L15 B5:B529 Q16:XFD77 N2:XFD15 A540:XFD1048576 A536:XFD536 A533:J535 M533:XFD535">
    <cfRule type="containsErrors" dxfId="246" priority="484">
      <formula>ISERROR(A1)</formula>
    </cfRule>
  </conditionalFormatting>
  <conditionalFormatting sqref="M221">
    <cfRule type="cellIs" dxfId="245" priority="466" operator="equal">
      <formula>0</formula>
    </cfRule>
  </conditionalFormatting>
  <conditionalFormatting sqref="M96">
    <cfRule type="cellIs" dxfId="244" priority="481" operator="equal">
      <formula>0</formula>
    </cfRule>
  </conditionalFormatting>
  <conditionalFormatting sqref="M220">
    <cfRule type="cellIs" dxfId="243" priority="477" operator="equal">
      <formula>0</formula>
    </cfRule>
  </conditionalFormatting>
  <conditionalFormatting sqref="M222:M227">
    <cfRule type="cellIs" dxfId="242" priority="475" operator="equal">
      <formula>0</formula>
    </cfRule>
  </conditionalFormatting>
  <conditionalFormatting sqref="M161">
    <cfRule type="cellIs" dxfId="241" priority="384" operator="equal">
      <formula>0</formula>
    </cfRule>
  </conditionalFormatting>
  <conditionalFormatting sqref="M97">
    <cfRule type="cellIs" dxfId="240" priority="446" operator="equal">
      <formula>0</formula>
    </cfRule>
  </conditionalFormatting>
  <conditionalFormatting sqref="M133">
    <cfRule type="cellIs" dxfId="239" priority="440" operator="equal">
      <formula>0</formula>
    </cfRule>
  </conditionalFormatting>
  <conditionalFormatting sqref="M139">
    <cfRule type="cellIs" dxfId="238" priority="437" operator="equal">
      <formula>0</formula>
    </cfRule>
  </conditionalFormatting>
  <conditionalFormatting sqref="M140">
    <cfRule type="cellIs" dxfId="237" priority="434" operator="equal">
      <formula>0</formula>
    </cfRule>
  </conditionalFormatting>
  <conditionalFormatting sqref="M144 M146:M147">
    <cfRule type="cellIs" dxfId="236" priority="432" operator="equal">
      <formula>0</formula>
    </cfRule>
  </conditionalFormatting>
  <conditionalFormatting sqref="M143">
    <cfRule type="cellIs" dxfId="235" priority="431" operator="equal">
      <formula>0</formula>
    </cfRule>
  </conditionalFormatting>
  <conditionalFormatting sqref="M145">
    <cfRule type="cellIs" dxfId="234" priority="427" operator="equal">
      <formula>0</formula>
    </cfRule>
  </conditionalFormatting>
  <conditionalFormatting sqref="M149:M153">
    <cfRule type="cellIs" dxfId="233" priority="417" operator="equal">
      <formula>0</formula>
    </cfRule>
  </conditionalFormatting>
  <conditionalFormatting sqref="M155">
    <cfRule type="cellIs" dxfId="232" priority="396" operator="equal">
      <formula>0</formula>
    </cfRule>
  </conditionalFormatting>
  <conditionalFormatting sqref="M158">
    <cfRule type="cellIs" dxfId="231" priority="394" operator="equal">
      <formula>0</formula>
    </cfRule>
  </conditionalFormatting>
  <conditionalFormatting sqref="M160">
    <cfRule type="cellIs" dxfId="230" priority="390" operator="equal">
      <formula>0</formula>
    </cfRule>
  </conditionalFormatting>
  <conditionalFormatting sqref="M138">
    <cfRule type="cellIs" dxfId="229" priority="378" operator="equal">
      <formula>0</formula>
    </cfRule>
  </conditionalFormatting>
  <conditionalFormatting sqref="M154">
    <cfRule type="cellIs" dxfId="228" priority="376" operator="equal">
      <formula>0</formula>
    </cfRule>
  </conditionalFormatting>
  <conditionalFormatting sqref="M159">
    <cfRule type="cellIs" dxfId="227" priority="374" operator="equal">
      <formula>0</formula>
    </cfRule>
  </conditionalFormatting>
  <conditionalFormatting sqref="M228">
    <cfRule type="cellIs" dxfId="226" priority="372" operator="equal">
      <formula>0</formula>
    </cfRule>
  </conditionalFormatting>
  <conditionalFormatting sqref="M98:M104">
    <cfRule type="cellIs" dxfId="225" priority="370" operator="equal">
      <formula>0</formula>
    </cfRule>
  </conditionalFormatting>
  <conditionalFormatting sqref="M157">
    <cfRule type="cellIs" dxfId="224" priority="368" operator="equal">
      <formula>0</formula>
    </cfRule>
  </conditionalFormatting>
  <conditionalFormatting sqref="M80:M81">
    <cfRule type="cellIs" dxfId="223" priority="343" operator="equal">
      <formula>0</formula>
    </cfRule>
  </conditionalFormatting>
  <conditionalFormatting sqref="M78">
    <cfRule type="cellIs" dxfId="222" priority="308" operator="equal">
      <formula>0</formula>
    </cfRule>
  </conditionalFormatting>
  <conditionalFormatting sqref="M79">
    <cfRule type="cellIs" dxfId="221" priority="304" operator="equal">
      <formula>0</formula>
    </cfRule>
  </conditionalFormatting>
  <conditionalFormatting sqref="M82">
    <cfRule type="cellIs" dxfId="220" priority="299" operator="equal">
      <formula>0</formula>
    </cfRule>
  </conditionalFormatting>
  <conditionalFormatting sqref="M83">
    <cfRule type="cellIs" dxfId="219" priority="294" operator="equal">
      <formula>0</formula>
    </cfRule>
  </conditionalFormatting>
  <conditionalFormatting sqref="M84">
    <cfRule type="cellIs" dxfId="218" priority="289" operator="equal">
      <formula>0</formula>
    </cfRule>
  </conditionalFormatting>
  <conditionalFormatting sqref="M85">
    <cfRule type="cellIs" dxfId="217" priority="284" operator="equal">
      <formula>0</formula>
    </cfRule>
  </conditionalFormatting>
  <conditionalFormatting sqref="M86">
    <cfRule type="cellIs" dxfId="216" priority="279" operator="equal">
      <formula>0</formula>
    </cfRule>
  </conditionalFormatting>
  <conditionalFormatting sqref="M87">
    <cfRule type="cellIs" dxfId="215" priority="275" operator="equal">
      <formula>0</formula>
    </cfRule>
  </conditionalFormatting>
  <conditionalFormatting sqref="M88">
    <cfRule type="cellIs" dxfId="214" priority="271" operator="equal">
      <formula>0</formula>
    </cfRule>
  </conditionalFormatting>
  <conditionalFormatting sqref="M89">
    <cfRule type="cellIs" dxfId="213" priority="267" operator="equal">
      <formula>0</formula>
    </cfRule>
  </conditionalFormatting>
  <conditionalFormatting sqref="M90">
    <cfRule type="cellIs" dxfId="212" priority="263" operator="equal">
      <formula>0</formula>
    </cfRule>
  </conditionalFormatting>
  <conditionalFormatting sqref="M91">
    <cfRule type="cellIs" dxfId="211" priority="259" operator="equal">
      <formula>0</formula>
    </cfRule>
  </conditionalFormatting>
  <conditionalFormatting sqref="M92">
    <cfRule type="cellIs" dxfId="210" priority="255" operator="equal">
      <formula>0</formula>
    </cfRule>
  </conditionalFormatting>
  <conditionalFormatting sqref="M93">
    <cfRule type="cellIs" dxfId="209" priority="251" operator="equal">
      <formula>0</formula>
    </cfRule>
  </conditionalFormatting>
  <conditionalFormatting sqref="M94">
    <cfRule type="cellIs" dxfId="208" priority="247" operator="equal">
      <formula>0</formula>
    </cfRule>
  </conditionalFormatting>
  <conditionalFormatting sqref="M95">
    <cfRule type="cellIs" dxfId="207" priority="243" operator="equal">
      <formula>0</formula>
    </cfRule>
  </conditionalFormatting>
  <conditionalFormatting sqref="E123:F123">
    <cfRule type="containsErrors" dxfId="206" priority="218">
      <formula>ISERROR(E123)</formula>
    </cfRule>
  </conditionalFormatting>
  <conditionalFormatting sqref="E435">
    <cfRule type="containsErrors" dxfId="205" priority="217">
      <formula>ISERROR(E435)</formula>
    </cfRule>
  </conditionalFormatting>
  <conditionalFormatting sqref="E77:I77 L77:M77 E16:J17 E18:F18 E19:J19 E20:H22 M76 E36:F37 L38 I30:J30 I33:J33 E38:I38 M45 L55:M55 L58:M60 E62:I62 I58:I59 L62:M63 M61 E66:I67 E63:G63 I63 L66:M67 E64:F65 H65:I65 M64:M65 L70:M70 E70:I70 E68:F69 M68:M69 L73:M73 E71:F76 H74:I74 M74 M71:M72 E23:F34 M47:M54 E39:F61 M57 I73">
    <cfRule type="containsErrors" dxfId="204" priority="216">
      <formula>ISERROR(E16)</formula>
    </cfRule>
  </conditionalFormatting>
  <conditionalFormatting sqref="M34">
    <cfRule type="cellIs" dxfId="203" priority="215" operator="equal">
      <formula>0</formula>
    </cfRule>
  </conditionalFormatting>
  <conditionalFormatting sqref="M35">
    <cfRule type="cellIs" dxfId="202" priority="214" operator="equal">
      <formula>0</formula>
    </cfRule>
  </conditionalFormatting>
  <conditionalFormatting sqref="M75">
    <cfRule type="cellIs" dxfId="201" priority="213" operator="equal">
      <formula>0</formula>
    </cfRule>
  </conditionalFormatting>
  <conditionalFormatting sqref="M36:M43">
    <cfRule type="cellIs" dxfId="200" priority="212" operator="equal">
      <formula>0</formula>
    </cfRule>
  </conditionalFormatting>
  <conditionalFormatting sqref="M18:M19">
    <cfRule type="cellIs" dxfId="199" priority="211" operator="equal">
      <formula>0</formula>
    </cfRule>
  </conditionalFormatting>
  <conditionalFormatting sqref="M16">
    <cfRule type="cellIs" dxfId="198" priority="210" operator="equal">
      <formula>0</formula>
    </cfRule>
  </conditionalFormatting>
  <conditionalFormatting sqref="M17">
    <cfRule type="cellIs" dxfId="197" priority="209" operator="equal">
      <formula>0</formula>
    </cfRule>
  </conditionalFormatting>
  <conditionalFormatting sqref="M20">
    <cfRule type="cellIs" dxfId="196" priority="208" operator="equal">
      <formula>0</formula>
    </cfRule>
  </conditionalFormatting>
  <conditionalFormatting sqref="M21">
    <cfRule type="cellIs" dxfId="195" priority="207" operator="equal">
      <formula>0</formula>
    </cfRule>
  </conditionalFormatting>
  <conditionalFormatting sqref="M22">
    <cfRule type="cellIs" dxfId="194" priority="206" operator="equal">
      <formula>0</formula>
    </cfRule>
  </conditionalFormatting>
  <conditionalFormatting sqref="M23">
    <cfRule type="cellIs" dxfId="193" priority="205" operator="equal">
      <formula>0</formula>
    </cfRule>
  </conditionalFormatting>
  <conditionalFormatting sqref="M24">
    <cfRule type="cellIs" dxfId="192" priority="204" operator="equal">
      <formula>0</formula>
    </cfRule>
  </conditionalFormatting>
  <conditionalFormatting sqref="M25">
    <cfRule type="cellIs" dxfId="191" priority="203" operator="equal">
      <formula>0</formula>
    </cfRule>
  </conditionalFormatting>
  <conditionalFormatting sqref="M26">
    <cfRule type="cellIs" dxfId="190" priority="202" operator="equal">
      <formula>0</formula>
    </cfRule>
  </conditionalFormatting>
  <conditionalFormatting sqref="M27">
    <cfRule type="cellIs" dxfId="189" priority="201" operator="equal">
      <formula>0</formula>
    </cfRule>
  </conditionalFormatting>
  <conditionalFormatting sqref="M28">
    <cfRule type="cellIs" dxfId="188" priority="200" operator="equal">
      <formula>0</formula>
    </cfRule>
  </conditionalFormatting>
  <conditionalFormatting sqref="M29">
    <cfRule type="cellIs" dxfId="187" priority="199" operator="equal">
      <formula>0</formula>
    </cfRule>
  </conditionalFormatting>
  <conditionalFormatting sqref="M30">
    <cfRule type="cellIs" dxfId="186" priority="198" operator="equal">
      <formula>0</formula>
    </cfRule>
  </conditionalFormatting>
  <conditionalFormatting sqref="M31">
    <cfRule type="cellIs" dxfId="185" priority="197" operator="equal">
      <formula>0</formula>
    </cfRule>
  </conditionalFormatting>
  <conditionalFormatting sqref="M32">
    <cfRule type="cellIs" dxfId="184" priority="196" operator="equal">
      <formula>0</formula>
    </cfRule>
  </conditionalFormatting>
  <conditionalFormatting sqref="M33">
    <cfRule type="cellIs" dxfId="183" priority="195" operator="equal">
      <formula>0</formula>
    </cfRule>
  </conditionalFormatting>
  <conditionalFormatting sqref="G18:J18">
    <cfRule type="containsErrors" dxfId="182" priority="194">
      <formula>ISERROR(G18)</formula>
    </cfRule>
  </conditionalFormatting>
  <conditionalFormatting sqref="J20">
    <cfRule type="containsErrors" dxfId="181" priority="193">
      <formula>ISERROR(J20)</formula>
    </cfRule>
  </conditionalFormatting>
  <conditionalFormatting sqref="G25">
    <cfRule type="containsErrors" dxfId="180" priority="192">
      <formula>ISERROR(G25)</formula>
    </cfRule>
  </conditionalFormatting>
  <conditionalFormatting sqref="H25">
    <cfRule type="containsErrors" dxfId="179" priority="191">
      <formula>ISERROR(H25)</formula>
    </cfRule>
  </conditionalFormatting>
  <conditionalFormatting sqref="G31:J31">
    <cfRule type="containsErrors" dxfId="178" priority="190">
      <formula>ISERROR(G31)</formula>
    </cfRule>
  </conditionalFormatting>
  <conditionalFormatting sqref="G23">
    <cfRule type="containsErrors" dxfId="177" priority="189">
      <formula>ISERROR(G23)</formula>
    </cfRule>
  </conditionalFormatting>
  <conditionalFormatting sqref="H23">
    <cfRule type="containsErrors" dxfId="176" priority="188">
      <formula>ISERROR(H23)</formula>
    </cfRule>
  </conditionalFormatting>
  <conditionalFormatting sqref="G24:H24">
    <cfRule type="containsErrors" dxfId="175" priority="187">
      <formula>ISERROR(G24)</formula>
    </cfRule>
  </conditionalFormatting>
  <conditionalFormatting sqref="G28">
    <cfRule type="containsErrors" dxfId="174" priority="186">
      <formula>ISERROR(G28)</formula>
    </cfRule>
  </conditionalFormatting>
  <conditionalFormatting sqref="H28">
    <cfRule type="containsErrors" dxfId="173" priority="185">
      <formula>ISERROR(H28)</formula>
    </cfRule>
  </conditionalFormatting>
  <conditionalFormatting sqref="G30">
    <cfRule type="containsErrors" dxfId="172" priority="184">
      <formula>ISERROR(G30)</formula>
    </cfRule>
  </conditionalFormatting>
  <conditionalFormatting sqref="H30">
    <cfRule type="containsErrors" dxfId="171" priority="183">
      <formula>ISERROR(H30)</formula>
    </cfRule>
  </conditionalFormatting>
  <conditionalFormatting sqref="G33:H33">
    <cfRule type="containsErrors" dxfId="170" priority="182">
      <formula>ISERROR(G33)</formula>
    </cfRule>
  </conditionalFormatting>
  <conditionalFormatting sqref="L39:L40 G41:I41 G39">
    <cfRule type="containsErrors" dxfId="169" priority="181">
      <formula>ISERROR(G39)</formula>
    </cfRule>
  </conditionalFormatting>
  <conditionalFormatting sqref="L41">
    <cfRule type="containsErrors" dxfId="168" priority="180">
      <formula>ISERROR(L41)</formula>
    </cfRule>
  </conditionalFormatting>
  <conditionalFormatting sqref="L44">
    <cfRule type="containsErrors" dxfId="167" priority="177">
      <formula>ISERROR(L44)</formula>
    </cfRule>
  </conditionalFormatting>
  <conditionalFormatting sqref="L46">
    <cfRule type="containsErrors" dxfId="166" priority="174">
      <formula>ISERROR(L46)</formula>
    </cfRule>
  </conditionalFormatting>
  <conditionalFormatting sqref="G44 I44">
    <cfRule type="containsErrors" dxfId="165" priority="178">
      <formula>ISERROR(G44)</formula>
    </cfRule>
  </conditionalFormatting>
  <conditionalFormatting sqref="I46">
    <cfRule type="containsErrors" dxfId="164" priority="175">
      <formula>ISERROR(I46)</formula>
    </cfRule>
  </conditionalFormatting>
  <conditionalFormatting sqref="L56">
    <cfRule type="containsErrors" dxfId="163" priority="171">
      <formula>ISERROR(L56)</formula>
    </cfRule>
  </conditionalFormatting>
  <conditionalFormatting sqref="I56">
    <cfRule type="containsErrors" dxfId="162" priority="172">
      <formula>ISERROR(I56)</formula>
    </cfRule>
  </conditionalFormatting>
  <conditionalFormatting sqref="M44">
    <cfRule type="cellIs" dxfId="161" priority="170" operator="equal">
      <formula>0</formula>
    </cfRule>
  </conditionalFormatting>
  <conditionalFormatting sqref="M46">
    <cfRule type="containsErrors" dxfId="160" priority="169">
      <formula>ISERROR(M46)</formula>
    </cfRule>
  </conditionalFormatting>
  <conditionalFormatting sqref="M56">
    <cfRule type="containsErrors" dxfId="159" priority="168">
      <formula>ISERROR(M56)</formula>
    </cfRule>
  </conditionalFormatting>
  <conditionalFormatting sqref="G58">
    <cfRule type="containsErrors" dxfId="158" priority="167">
      <formula>ISERROR(G58)</formula>
    </cfRule>
  </conditionalFormatting>
  <conditionalFormatting sqref="H58">
    <cfRule type="containsErrors" dxfId="157" priority="166">
      <formula>ISERROR(H58)</formula>
    </cfRule>
  </conditionalFormatting>
  <conditionalFormatting sqref="G59">
    <cfRule type="containsErrors" dxfId="156" priority="165">
      <formula>ISERROR(G59)</formula>
    </cfRule>
  </conditionalFormatting>
  <conditionalFormatting sqref="H59">
    <cfRule type="containsErrors" dxfId="155" priority="164">
      <formula>ISERROR(H59)</formula>
    </cfRule>
  </conditionalFormatting>
  <conditionalFormatting sqref="G60 I60">
    <cfRule type="containsErrors" dxfId="154" priority="163">
      <formula>ISERROR(G60)</formula>
    </cfRule>
  </conditionalFormatting>
  <conditionalFormatting sqref="H60">
    <cfRule type="containsErrors" dxfId="153" priority="162">
      <formula>ISERROR(H60)</formula>
    </cfRule>
  </conditionalFormatting>
  <conditionalFormatting sqref="L61">
    <cfRule type="containsErrors" dxfId="152" priority="161">
      <formula>ISERROR(L61)</formula>
    </cfRule>
  </conditionalFormatting>
  <conditionalFormatting sqref="L64">
    <cfRule type="containsErrors" dxfId="151" priority="159">
      <formula>ISERROR(L64)</formula>
    </cfRule>
  </conditionalFormatting>
  <conditionalFormatting sqref="H63">
    <cfRule type="containsErrors" dxfId="150" priority="160">
      <formula>ISERROR(H63)</formula>
    </cfRule>
  </conditionalFormatting>
  <conditionalFormatting sqref="G64 I64">
    <cfRule type="containsErrors" dxfId="149" priority="158">
      <formula>ISERROR(G64)</formula>
    </cfRule>
  </conditionalFormatting>
  <conditionalFormatting sqref="H64">
    <cfRule type="containsErrors" dxfId="148" priority="157">
      <formula>ISERROR(H64)</formula>
    </cfRule>
  </conditionalFormatting>
  <conditionalFormatting sqref="G65">
    <cfRule type="containsErrors" dxfId="147" priority="156">
      <formula>ISERROR(G65)</formula>
    </cfRule>
  </conditionalFormatting>
  <conditionalFormatting sqref="L65">
    <cfRule type="containsErrors" dxfId="146" priority="155">
      <formula>ISERROR(L65)</formula>
    </cfRule>
  </conditionalFormatting>
  <conditionalFormatting sqref="G68:I68">
    <cfRule type="containsErrors" dxfId="145" priority="154">
      <formula>ISERROR(G68)</formula>
    </cfRule>
  </conditionalFormatting>
  <conditionalFormatting sqref="L68">
    <cfRule type="containsErrors" dxfId="144" priority="153">
      <formula>ISERROR(L68)</formula>
    </cfRule>
  </conditionalFormatting>
  <conditionalFormatting sqref="G69:I69">
    <cfRule type="containsErrors" dxfId="143" priority="152">
      <formula>ISERROR(G69)</formula>
    </cfRule>
  </conditionalFormatting>
  <conditionalFormatting sqref="L69">
    <cfRule type="containsErrors" dxfId="142" priority="151">
      <formula>ISERROR(L69)</formula>
    </cfRule>
  </conditionalFormatting>
  <conditionalFormatting sqref="G71">
    <cfRule type="containsErrors" dxfId="141" priority="150">
      <formula>ISERROR(G71)</formula>
    </cfRule>
  </conditionalFormatting>
  <conditionalFormatting sqref="H71">
    <cfRule type="containsErrors" dxfId="140" priority="149">
      <formula>ISERROR(H71)</formula>
    </cfRule>
  </conditionalFormatting>
  <conditionalFormatting sqref="I71">
    <cfRule type="containsErrors" dxfId="139" priority="148">
      <formula>ISERROR(I71)</formula>
    </cfRule>
  </conditionalFormatting>
  <conditionalFormatting sqref="L71">
    <cfRule type="containsErrors" dxfId="138" priority="147">
      <formula>ISERROR(L71)</formula>
    </cfRule>
  </conditionalFormatting>
  <conditionalFormatting sqref="G74">
    <cfRule type="containsErrors" dxfId="137" priority="146">
      <formula>ISERROR(G74)</formula>
    </cfRule>
  </conditionalFormatting>
  <conditionalFormatting sqref="L74">
    <cfRule type="containsErrors" dxfId="136" priority="145">
      <formula>ISERROR(L74)</formula>
    </cfRule>
  </conditionalFormatting>
  <conditionalFormatting sqref="L72 H72:I72">
    <cfRule type="containsErrors" dxfId="135" priority="144">
      <formula>ISERROR(H72)</formula>
    </cfRule>
  </conditionalFormatting>
  <conditionalFormatting sqref="G72">
    <cfRule type="containsErrors" dxfId="134" priority="143">
      <formula>ISERROR(G72)</formula>
    </cfRule>
  </conditionalFormatting>
  <conditionalFormatting sqref="L34 L36 G36:I36">
    <cfRule type="containsErrors" dxfId="133" priority="142">
      <formula>ISERROR(G34)</formula>
    </cfRule>
  </conditionalFormatting>
  <conditionalFormatting sqref="G34">
    <cfRule type="containsErrors" dxfId="132" priority="141">
      <formula>ISERROR(G34)</formula>
    </cfRule>
  </conditionalFormatting>
  <conditionalFormatting sqref="H34">
    <cfRule type="containsErrors" dxfId="131" priority="140">
      <formula>ISERROR(H34)</formula>
    </cfRule>
  </conditionalFormatting>
  <conditionalFormatting sqref="I34">
    <cfRule type="containsErrors" dxfId="130" priority="139">
      <formula>ISERROR(I34)</formula>
    </cfRule>
  </conditionalFormatting>
  <conditionalFormatting sqref="L35">
    <cfRule type="containsErrors" dxfId="129" priority="138">
      <formula>ISERROR(L35)</formula>
    </cfRule>
  </conditionalFormatting>
  <conditionalFormatting sqref="G35">
    <cfRule type="containsErrors" dxfId="128" priority="137">
      <formula>ISERROR(G35)</formula>
    </cfRule>
  </conditionalFormatting>
  <conditionalFormatting sqref="H35">
    <cfRule type="containsErrors" dxfId="127" priority="136">
      <formula>ISERROR(H35)</formula>
    </cfRule>
  </conditionalFormatting>
  <conditionalFormatting sqref="I35">
    <cfRule type="containsErrors" dxfId="126" priority="135">
      <formula>ISERROR(I35)</formula>
    </cfRule>
  </conditionalFormatting>
  <conditionalFormatting sqref="L37 G37:I37">
    <cfRule type="containsErrors" dxfId="125" priority="134">
      <formula>ISERROR(G37)</formula>
    </cfRule>
  </conditionalFormatting>
  <conditionalFormatting sqref="I20">
    <cfRule type="containsErrors" dxfId="124" priority="132">
      <formula>ISERROR(I20)</formula>
    </cfRule>
  </conditionalFormatting>
  <conditionalFormatting sqref="G26">
    <cfRule type="containsErrors" dxfId="123" priority="131">
      <formula>ISERROR(G26)</formula>
    </cfRule>
  </conditionalFormatting>
  <conditionalFormatting sqref="H26">
    <cfRule type="containsErrors" dxfId="122" priority="130">
      <formula>ISERROR(H26)</formula>
    </cfRule>
  </conditionalFormatting>
  <conditionalFormatting sqref="I26:J26">
    <cfRule type="containsErrors" dxfId="121" priority="129">
      <formula>ISERROR(I26)</formula>
    </cfRule>
  </conditionalFormatting>
  <conditionalFormatting sqref="J27">
    <cfRule type="containsErrors" dxfId="120" priority="128">
      <formula>ISERROR(J27)</formula>
    </cfRule>
  </conditionalFormatting>
  <conditionalFormatting sqref="G27">
    <cfRule type="containsErrors" dxfId="119" priority="127">
      <formula>ISERROR(G27)</formula>
    </cfRule>
  </conditionalFormatting>
  <conditionalFormatting sqref="H27">
    <cfRule type="containsErrors" dxfId="118" priority="126">
      <formula>ISERROR(H27)</formula>
    </cfRule>
  </conditionalFormatting>
  <conditionalFormatting sqref="I27">
    <cfRule type="containsErrors" dxfId="117" priority="125">
      <formula>ISERROR(I27)</formula>
    </cfRule>
  </conditionalFormatting>
  <conditionalFormatting sqref="J29">
    <cfRule type="containsErrors" dxfId="116" priority="124">
      <formula>ISERROR(J29)</formula>
    </cfRule>
  </conditionalFormatting>
  <conditionalFormatting sqref="G29">
    <cfRule type="containsErrors" dxfId="115" priority="123">
      <formula>ISERROR(G29)</formula>
    </cfRule>
  </conditionalFormatting>
  <conditionalFormatting sqref="H29">
    <cfRule type="containsErrors" dxfId="114" priority="122">
      <formula>ISERROR(H29)</formula>
    </cfRule>
  </conditionalFormatting>
  <conditionalFormatting sqref="I29">
    <cfRule type="containsErrors" dxfId="113" priority="121">
      <formula>ISERROR(I29)</formula>
    </cfRule>
  </conditionalFormatting>
  <conditionalFormatting sqref="I32:J32">
    <cfRule type="containsErrors" dxfId="112" priority="120">
      <formula>ISERROR(I32)</formula>
    </cfRule>
  </conditionalFormatting>
  <conditionalFormatting sqref="G32">
    <cfRule type="containsErrors" dxfId="111" priority="119">
      <formula>ISERROR(G32)</formula>
    </cfRule>
  </conditionalFormatting>
  <conditionalFormatting sqref="H32">
    <cfRule type="containsErrors" dxfId="110" priority="118">
      <formula>ISERROR(H32)</formula>
    </cfRule>
  </conditionalFormatting>
  <conditionalFormatting sqref="H39">
    <cfRule type="containsErrors" dxfId="109" priority="117">
      <formula>ISERROR(H39)</formula>
    </cfRule>
  </conditionalFormatting>
  <conditionalFormatting sqref="H54">
    <cfRule type="containsErrors" dxfId="108" priority="84">
      <formula>ISERROR(H54)</formula>
    </cfRule>
  </conditionalFormatting>
  <conditionalFormatting sqref="G40">
    <cfRule type="containsErrors" dxfId="107" priority="116">
      <formula>ISERROR(G40)</formula>
    </cfRule>
  </conditionalFormatting>
  <conditionalFormatting sqref="H40">
    <cfRule type="containsErrors" dxfId="106" priority="115">
      <formula>ISERROR(H40)</formula>
    </cfRule>
  </conditionalFormatting>
  <conditionalFormatting sqref="I55">
    <cfRule type="containsErrors" dxfId="105" priority="80">
      <formula>ISERROR(I55)</formula>
    </cfRule>
  </conditionalFormatting>
  <conditionalFormatting sqref="L42 G42">
    <cfRule type="containsErrors" dxfId="104" priority="114">
      <formula>ISERROR(G42)</formula>
    </cfRule>
  </conditionalFormatting>
  <conditionalFormatting sqref="H42">
    <cfRule type="containsErrors" dxfId="103" priority="113">
      <formula>ISERROR(H42)</formula>
    </cfRule>
  </conditionalFormatting>
  <conditionalFormatting sqref="G57:J57">
    <cfRule type="containsErrors" dxfId="102" priority="76">
      <formula>ISERROR(G57)</formula>
    </cfRule>
  </conditionalFormatting>
  <conditionalFormatting sqref="L43 G43">
    <cfRule type="containsErrors" dxfId="101" priority="112">
      <formula>ISERROR(G43)</formula>
    </cfRule>
  </conditionalFormatting>
  <conditionalFormatting sqref="H43">
    <cfRule type="containsErrors" dxfId="100" priority="111">
      <formula>ISERROR(H43)</formula>
    </cfRule>
  </conditionalFormatting>
  <conditionalFormatting sqref="I43">
    <cfRule type="containsErrors" dxfId="99" priority="110">
      <formula>ISERROR(I43)</formula>
    </cfRule>
  </conditionalFormatting>
  <conditionalFormatting sqref="I42">
    <cfRule type="containsErrors" dxfId="98" priority="109">
      <formula>ISERROR(I42)</formula>
    </cfRule>
  </conditionalFormatting>
  <conditionalFormatting sqref="I40">
    <cfRule type="containsErrors" dxfId="97" priority="108">
      <formula>ISERROR(I40)</formula>
    </cfRule>
  </conditionalFormatting>
  <conditionalFormatting sqref="I39">
    <cfRule type="containsErrors" dxfId="96" priority="107">
      <formula>ISERROR(I39)</formula>
    </cfRule>
  </conditionalFormatting>
  <conditionalFormatting sqref="I61">
    <cfRule type="containsErrors" dxfId="95" priority="73">
      <formula>ISERROR(I61)</formula>
    </cfRule>
  </conditionalFormatting>
  <conditionalFormatting sqref="H44">
    <cfRule type="containsErrors" dxfId="94" priority="106">
      <formula>ISERROR(H44)</formula>
    </cfRule>
  </conditionalFormatting>
  <conditionalFormatting sqref="L45 G45">
    <cfRule type="containsErrors" dxfId="93" priority="105">
      <formula>ISERROR(G45)</formula>
    </cfRule>
  </conditionalFormatting>
  <conditionalFormatting sqref="H45">
    <cfRule type="containsErrors" dxfId="92" priority="104">
      <formula>ISERROR(H45)</formula>
    </cfRule>
  </conditionalFormatting>
  <conditionalFormatting sqref="I45">
    <cfRule type="containsErrors" dxfId="91" priority="103">
      <formula>ISERROR(I45)</formula>
    </cfRule>
  </conditionalFormatting>
  <conditionalFormatting sqref="G46">
    <cfRule type="containsErrors" dxfId="90" priority="102">
      <formula>ISERROR(G46)</formula>
    </cfRule>
  </conditionalFormatting>
  <conditionalFormatting sqref="H46">
    <cfRule type="containsErrors" dxfId="89" priority="101">
      <formula>ISERROR(H46)</formula>
    </cfRule>
  </conditionalFormatting>
  <conditionalFormatting sqref="L47 G47">
    <cfRule type="containsErrors" dxfId="88" priority="100">
      <formula>ISERROR(G47)</formula>
    </cfRule>
  </conditionalFormatting>
  <conditionalFormatting sqref="H47">
    <cfRule type="containsErrors" dxfId="87" priority="99">
      <formula>ISERROR(H47)</formula>
    </cfRule>
  </conditionalFormatting>
  <conditionalFormatting sqref="I47">
    <cfRule type="containsErrors" dxfId="86" priority="98">
      <formula>ISERROR(I47)</formula>
    </cfRule>
  </conditionalFormatting>
  <conditionalFormatting sqref="L48 G48">
    <cfRule type="containsErrors" dxfId="85" priority="97">
      <formula>ISERROR(G48)</formula>
    </cfRule>
  </conditionalFormatting>
  <conditionalFormatting sqref="H48">
    <cfRule type="containsErrors" dxfId="84" priority="96">
      <formula>ISERROR(H48)</formula>
    </cfRule>
  </conditionalFormatting>
  <conditionalFormatting sqref="I48">
    <cfRule type="containsErrors" dxfId="83" priority="95">
      <formula>ISERROR(I48)</formula>
    </cfRule>
  </conditionalFormatting>
  <conditionalFormatting sqref="L49 G49">
    <cfRule type="containsErrors" dxfId="82" priority="94">
      <formula>ISERROR(G49)</formula>
    </cfRule>
  </conditionalFormatting>
  <conditionalFormatting sqref="H49">
    <cfRule type="containsErrors" dxfId="81" priority="93">
      <formula>ISERROR(H49)</formula>
    </cfRule>
  </conditionalFormatting>
  <conditionalFormatting sqref="I49">
    <cfRule type="containsErrors" dxfId="80" priority="92">
      <formula>ISERROR(I49)</formula>
    </cfRule>
  </conditionalFormatting>
  <conditionalFormatting sqref="L50:L51 G50:G51">
    <cfRule type="containsErrors" dxfId="79" priority="91">
      <formula>ISERROR(G50)</formula>
    </cfRule>
  </conditionalFormatting>
  <conditionalFormatting sqref="H50:H51">
    <cfRule type="containsErrors" dxfId="78" priority="90">
      <formula>ISERROR(H50)</formula>
    </cfRule>
  </conditionalFormatting>
  <conditionalFormatting sqref="I50:I51">
    <cfRule type="containsErrors" dxfId="77" priority="89">
      <formula>ISERROR(I50)</formula>
    </cfRule>
  </conditionalFormatting>
  <conditionalFormatting sqref="L52:L53 G52:G53">
    <cfRule type="containsErrors" dxfId="76" priority="88">
      <formula>ISERROR(G52)</formula>
    </cfRule>
  </conditionalFormatting>
  <conditionalFormatting sqref="H52:H53">
    <cfRule type="containsErrors" dxfId="75" priority="87">
      <formula>ISERROR(H52)</formula>
    </cfRule>
  </conditionalFormatting>
  <conditionalFormatting sqref="I52:I53">
    <cfRule type="containsErrors" dxfId="74" priority="86">
      <formula>ISERROR(I52)</formula>
    </cfRule>
  </conditionalFormatting>
  <conditionalFormatting sqref="L54 G54">
    <cfRule type="containsErrors" dxfId="73" priority="85">
      <formula>ISERROR(G54)</formula>
    </cfRule>
  </conditionalFormatting>
  <conditionalFormatting sqref="I54">
    <cfRule type="containsErrors" dxfId="72" priority="83">
      <formula>ISERROR(I54)</formula>
    </cfRule>
  </conditionalFormatting>
  <conditionalFormatting sqref="G55">
    <cfRule type="containsErrors" dxfId="71" priority="82">
      <formula>ISERROR(G55)</formula>
    </cfRule>
  </conditionalFormatting>
  <conditionalFormatting sqref="H55">
    <cfRule type="containsErrors" dxfId="70" priority="81">
      <formula>ISERROR(H55)</formula>
    </cfRule>
  </conditionalFormatting>
  <conditionalFormatting sqref="G56">
    <cfRule type="containsErrors" dxfId="69" priority="79">
      <formula>ISERROR(G56)</formula>
    </cfRule>
  </conditionalFormatting>
  <conditionalFormatting sqref="H56">
    <cfRule type="containsErrors" dxfId="68" priority="78">
      <formula>ISERROR(H56)</formula>
    </cfRule>
  </conditionalFormatting>
  <conditionalFormatting sqref="L57">
    <cfRule type="containsErrors" dxfId="67" priority="77">
      <formula>ISERROR(L57)</formula>
    </cfRule>
  </conditionalFormatting>
  <conditionalFormatting sqref="G61">
    <cfRule type="containsErrors" dxfId="66" priority="75">
      <formula>ISERROR(G61)</formula>
    </cfRule>
  </conditionalFormatting>
  <conditionalFormatting sqref="H61">
    <cfRule type="containsErrors" dxfId="65" priority="74">
      <formula>ISERROR(H61)</formula>
    </cfRule>
  </conditionalFormatting>
  <conditionalFormatting sqref="G73">
    <cfRule type="containsErrors" dxfId="64" priority="72">
      <formula>ISERROR(G73)</formula>
    </cfRule>
  </conditionalFormatting>
  <conditionalFormatting sqref="H73">
    <cfRule type="containsErrors" dxfId="63" priority="71">
      <formula>ISERROR(H73)</formula>
    </cfRule>
  </conditionalFormatting>
  <conditionalFormatting sqref="D16:D34 D36:D39">
    <cfRule type="containsErrors" dxfId="62" priority="70">
      <formula>ISERROR(D16)</formula>
    </cfRule>
  </conditionalFormatting>
  <conditionalFormatting sqref="D40:D41">
    <cfRule type="containsErrors" dxfId="61" priority="69">
      <formula>ISERROR(D40)</formula>
    </cfRule>
  </conditionalFormatting>
  <conditionalFormatting sqref="D42:D43">
    <cfRule type="containsErrors" dxfId="60" priority="68">
      <formula>ISERROR(D42)</formula>
    </cfRule>
  </conditionalFormatting>
  <conditionalFormatting sqref="D44:D45">
    <cfRule type="containsErrors" dxfId="59" priority="67">
      <formula>ISERROR(D44)</formula>
    </cfRule>
  </conditionalFormatting>
  <conditionalFormatting sqref="D46:D54">
    <cfRule type="containsErrors" dxfId="58" priority="66">
      <formula>ISERROR(D46)</formula>
    </cfRule>
  </conditionalFormatting>
  <conditionalFormatting sqref="D55">
    <cfRule type="containsErrors" dxfId="57" priority="65">
      <formula>ISERROR(D55)</formula>
    </cfRule>
  </conditionalFormatting>
  <conditionalFormatting sqref="D56">
    <cfRule type="containsErrors" dxfId="56" priority="64">
      <formula>ISERROR(D56)</formula>
    </cfRule>
  </conditionalFormatting>
  <conditionalFormatting sqref="D57:D77">
    <cfRule type="containsErrors" dxfId="55" priority="63">
      <formula>ISERROR(D57)</formula>
    </cfRule>
  </conditionalFormatting>
  <conditionalFormatting sqref="C21:C22">
    <cfRule type="containsErrors" dxfId="54" priority="62">
      <formula>ISERROR(C21)</formula>
    </cfRule>
  </conditionalFormatting>
  <conditionalFormatting sqref="C26:C27">
    <cfRule type="containsErrors" dxfId="53" priority="61">
      <formula>ISERROR(C26)</formula>
    </cfRule>
  </conditionalFormatting>
  <conditionalFormatting sqref="C29">
    <cfRule type="containsErrors" dxfId="52" priority="60">
      <formula>ISERROR(C29)</formula>
    </cfRule>
  </conditionalFormatting>
  <conditionalFormatting sqref="C31">
    <cfRule type="containsErrors" dxfId="51" priority="58">
      <formula>ISERROR(C31)</formula>
    </cfRule>
  </conditionalFormatting>
  <conditionalFormatting sqref="C38:C39">
    <cfRule type="containsErrors" dxfId="50" priority="57">
      <formula>ISERROR(C38)</formula>
    </cfRule>
  </conditionalFormatting>
  <conditionalFormatting sqref="C40">
    <cfRule type="containsErrors" dxfId="49" priority="56">
      <formula>ISERROR(C40)</formula>
    </cfRule>
  </conditionalFormatting>
  <conditionalFormatting sqref="C41">
    <cfRule type="containsErrors" dxfId="48" priority="55">
      <formula>ISERROR(C41)</formula>
    </cfRule>
  </conditionalFormatting>
  <conditionalFormatting sqref="C42:C43">
    <cfRule type="containsErrors" dxfId="47" priority="54">
      <formula>ISERROR(C42)</formula>
    </cfRule>
  </conditionalFormatting>
  <conditionalFormatting sqref="C44">
    <cfRule type="containsErrors" dxfId="46" priority="53">
      <formula>ISERROR(C44)</formula>
    </cfRule>
  </conditionalFormatting>
  <conditionalFormatting sqref="C45">
    <cfRule type="containsErrors" dxfId="45" priority="52">
      <formula>ISERROR(C45)</formula>
    </cfRule>
  </conditionalFormatting>
  <conditionalFormatting sqref="C46">
    <cfRule type="containsErrors" dxfId="44" priority="51">
      <formula>ISERROR(C46)</formula>
    </cfRule>
  </conditionalFormatting>
  <conditionalFormatting sqref="C47">
    <cfRule type="containsErrors" dxfId="43" priority="50">
      <formula>ISERROR(C47)</formula>
    </cfRule>
  </conditionalFormatting>
  <conditionalFormatting sqref="C48">
    <cfRule type="containsErrors" dxfId="42" priority="49">
      <formula>ISERROR(C48)</formula>
    </cfRule>
  </conditionalFormatting>
  <conditionalFormatting sqref="C49">
    <cfRule type="containsErrors" dxfId="41" priority="48">
      <formula>ISERROR(C49)</formula>
    </cfRule>
  </conditionalFormatting>
  <conditionalFormatting sqref="C50:C51">
    <cfRule type="containsErrors" dxfId="40" priority="47">
      <formula>ISERROR(C50)</formula>
    </cfRule>
  </conditionalFormatting>
  <conditionalFormatting sqref="C52">
    <cfRule type="containsErrors" dxfId="39" priority="46">
      <formula>ISERROR(C52)</formula>
    </cfRule>
  </conditionalFormatting>
  <conditionalFormatting sqref="C53">
    <cfRule type="containsErrors" dxfId="38" priority="45">
      <formula>ISERROR(C53)</formula>
    </cfRule>
  </conditionalFormatting>
  <conditionalFormatting sqref="C54">
    <cfRule type="containsErrors" dxfId="37" priority="44">
      <formula>ISERROR(C54)</formula>
    </cfRule>
  </conditionalFormatting>
  <conditionalFormatting sqref="C55">
    <cfRule type="containsErrors" dxfId="36" priority="43">
      <formula>ISERROR(C55)</formula>
    </cfRule>
  </conditionalFormatting>
  <conditionalFormatting sqref="C56">
    <cfRule type="containsErrors" dxfId="35" priority="42">
      <formula>ISERROR(C56)</formula>
    </cfRule>
  </conditionalFormatting>
  <conditionalFormatting sqref="V16:V77">
    <cfRule type="expression" dxfId="34" priority="38" stopIfTrue="1">
      <formula>V16="CON AVANCE"</formula>
    </cfRule>
  </conditionalFormatting>
  <conditionalFormatting sqref="V16:V77">
    <cfRule type="expression" dxfId="33" priority="32" stopIfTrue="1">
      <formula>V16="CUMPLIDO"</formula>
    </cfRule>
    <cfRule type="expression" dxfId="32" priority="40" stopIfTrue="1">
      <formula>V16="PRÓXIMO A VENCER"</formula>
    </cfRule>
    <cfRule type="expression" dxfId="31" priority="41" stopIfTrue="1">
      <formula>V16="VENCIDO"</formula>
    </cfRule>
  </conditionalFormatting>
  <conditionalFormatting sqref="W16:W77">
    <cfRule type="expression" dxfId="30" priority="33">
      <formula>$AC16=1</formula>
    </cfRule>
    <cfRule type="expression" dxfId="29" priority="34">
      <formula>$AC16=5</formula>
    </cfRule>
    <cfRule type="expression" dxfId="28" priority="35">
      <formula>$AC16=4</formula>
    </cfRule>
    <cfRule type="expression" dxfId="27" priority="36" stopIfTrue="1">
      <formula>$AC16=3</formula>
    </cfRule>
    <cfRule type="expression" dxfId="26" priority="37">
      <formula>$AC16=2</formula>
    </cfRule>
  </conditionalFormatting>
  <conditionalFormatting sqref="V16:V77">
    <cfRule type="expression" dxfId="25" priority="39">
      <formula>V16="EN TERMINO"</formula>
    </cfRule>
  </conditionalFormatting>
  <conditionalFormatting sqref="A16:A529">
    <cfRule type="duplicateValues" dxfId="24" priority="31"/>
  </conditionalFormatting>
  <conditionalFormatting sqref="C97">
    <cfRule type="containsErrors" dxfId="23" priority="30">
      <formula>ISERROR(C97)</formula>
    </cfRule>
  </conditionalFormatting>
  <conditionalFormatting sqref="M2:M15">
    <cfRule type="cellIs" dxfId="22" priority="29" operator="equal">
      <formula>0</formula>
    </cfRule>
  </conditionalFormatting>
  <conditionalFormatting sqref="V2:V15">
    <cfRule type="expression" dxfId="21" priority="25" stopIfTrue="1">
      <formula>V2="CON AVANCE"</formula>
    </cfRule>
  </conditionalFormatting>
  <conditionalFormatting sqref="V2:V15">
    <cfRule type="expression" dxfId="20" priority="19" stopIfTrue="1">
      <formula>V2="CUMPLIDO"</formula>
    </cfRule>
    <cfRule type="expression" dxfId="19" priority="27" stopIfTrue="1">
      <formula>V2="PRÓXIMO A VENCER"</formula>
    </cfRule>
    <cfRule type="expression" dxfId="18" priority="28" stopIfTrue="1">
      <formula>V2="VENCIDO"</formula>
    </cfRule>
  </conditionalFormatting>
  <conditionalFormatting sqref="W2:W15">
    <cfRule type="expression" dxfId="17" priority="20">
      <formula>$AC2=1</formula>
    </cfRule>
    <cfRule type="expression" dxfId="16" priority="21">
      <formula>$AC2=5</formula>
    </cfRule>
    <cfRule type="expression" dxfId="15" priority="22">
      <formula>$AC2=4</formula>
    </cfRule>
    <cfRule type="expression" dxfId="14" priority="23" stopIfTrue="1">
      <formula>$AC2=3</formula>
    </cfRule>
    <cfRule type="expression" dxfId="13" priority="24">
      <formula>$AC2=2</formula>
    </cfRule>
  </conditionalFormatting>
  <conditionalFormatting sqref="V2:V15">
    <cfRule type="expression" dxfId="12" priority="26">
      <formula>V2="EN TERMINO"</formula>
    </cfRule>
  </conditionalFormatting>
  <conditionalFormatting sqref="N148 N154 N159 N134:N138 N156:N157 N98:N132 N411:N450 N452:N493 N509:N529 N227:N402 N497:N505 N203:N219 N141:N142 N162:N201 N82 N85:N96 N78:N79">
    <cfRule type="containsErrors" dxfId="11" priority="12">
      <formula>ISERROR(N78)</formula>
    </cfRule>
  </conditionalFormatting>
  <conditionalFormatting sqref="N220">
    <cfRule type="cellIs" dxfId="10" priority="11" operator="equal">
      <formula>0</formula>
    </cfRule>
  </conditionalFormatting>
  <conditionalFormatting sqref="N221">
    <cfRule type="cellIs" dxfId="9" priority="10" operator="equal">
      <formula>0</formula>
    </cfRule>
  </conditionalFormatting>
  <conditionalFormatting sqref="N45 N55 N38:N43 N47:N50 N57:N77 N16:N33">
    <cfRule type="containsErrors" dxfId="8" priority="9">
      <formula>ISERROR(N16)</formula>
    </cfRule>
  </conditionalFormatting>
  <conditionalFormatting sqref="N44">
    <cfRule type="containsErrors" dxfId="7" priority="8">
      <formula>ISERROR(N44)</formula>
    </cfRule>
  </conditionalFormatting>
  <conditionalFormatting sqref="N46">
    <cfRule type="containsErrors" dxfId="6" priority="7">
      <formula>ISERROR(N46)</formula>
    </cfRule>
  </conditionalFormatting>
  <conditionalFormatting sqref="N56">
    <cfRule type="containsErrors" dxfId="5" priority="6">
      <formula>ISERROR(N56)</formula>
    </cfRule>
  </conditionalFormatting>
  <conditionalFormatting sqref="N34:N37">
    <cfRule type="containsErrors" dxfId="4" priority="5">
      <formula>ISERROR(N34)</formula>
    </cfRule>
  </conditionalFormatting>
  <conditionalFormatting sqref="N51:N54">
    <cfRule type="containsErrors" dxfId="3" priority="4">
      <formula>ISERROR(N51)</formula>
    </cfRule>
  </conditionalFormatting>
  <conditionalFormatting sqref="P82:P95 P78:P79 O16:P77">
    <cfRule type="containsErrors" dxfId="2" priority="3">
      <formula>ISERROR(O16)</formula>
    </cfRule>
  </conditionalFormatting>
  <conditionalFormatting sqref="O78">
    <cfRule type="containsErrors" dxfId="1" priority="2">
      <formula>ISERROR(O78)</formula>
    </cfRule>
  </conditionalFormatting>
  <conditionalFormatting sqref="O78:O529">
    <cfRule type="cellIs" dxfId="0" priority="1" operator="equal">
      <formula>0</formula>
    </cfRule>
  </conditionalFormatting>
  <dataValidations count="4">
    <dataValidation type="whole" operator="greaterThanOrEqual" allowBlank="1" showInputMessage="1" showErrorMessage="1" sqref="JP183:JP185 TL183:TL185 ADH183:ADH185 AND183:AND185 AWZ183:AWZ185 BGV183:BGV185 BQR183:BQR185 CAN183:CAN185 CKJ183:CKJ185 CUF183:CUF185 DEB183:DEB185 DNX183:DNX185 DXT183:DXT185 EHP183:EHP185 ERL183:ERL185 FBH183:FBH185 FLD183:FLD185 FUZ183:FUZ185 GEV183:GEV185 GOR183:GOR185 GYN183:GYN185 HIJ183:HIJ185 HSF183:HSF185 ICB183:ICB185 ILX183:ILX185 IVT183:IVT185 JFP183:JFP185 JPL183:JPL185 JZH183:JZH185 KJD183:KJD185 KSZ183:KSZ185 LCV183:LCV185 LMR183:LMR185 LWN183:LWN185 MGJ183:MGJ185 MQF183:MQF185 NAB183:NAB185 NJX183:NJX185 NTT183:NTT185 ODP183:ODP185 ONL183:ONL185 OXH183:OXH185 PHD183:PHD185 PQZ183:PQZ185 QAV183:QAV185 QKR183:QKR185 QUN183:QUN185 REJ183:REJ185 ROF183:ROF185 RYB183:RYB185 SHX183:SHX185 SRT183:SRT185 TBP183:TBP185 TLL183:TLL185 TVH183:TVH185 UFD183:UFD185 UOZ183:UOZ185 UYV183:UYV185 VIR183:VIR185 VSN183:VSN185 WCJ183:WCJ185 WMF183:WMF185 WWB183:WWB185 JP227:JP231 TL227:TL231 ADH227:ADH231 AND227:AND231 AWZ227:AWZ231 BGV227:BGV231 BQR227:BQR231 CAN227:CAN231 CKJ227:CKJ231 CUF227:CUF231 DEB227:DEB231 DNX227:DNX231 DXT227:DXT231 EHP227:EHP231 ERL227:ERL231 FBH227:FBH231 FLD227:FLD231 FUZ227:FUZ231 GEV227:GEV231 GOR227:GOR231 GYN227:GYN231 HIJ227:HIJ231 HSF227:HSF231 ICB227:ICB231 ILX227:ILX231 IVT227:IVT231 JFP227:JFP231 JPL227:JPL231 JZH227:JZH231 KJD227:KJD231 KSZ227:KSZ231 LCV227:LCV231 LMR227:LMR231 LWN227:LWN231 MGJ227:MGJ231 MQF227:MQF231 NAB227:NAB231 NJX227:NJX231 NTT227:NTT231 ODP227:ODP231 ONL227:ONL231 OXH227:OXH231 PHD227:PHD231 PQZ227:PQZ231 QAV227:QAV231 QKR227:QKR231 QUN227:QUN231 REJ227:REJ231 ROF227:ROF231 RYB227:RYB231 SHX227:SHX231 SRT227:SRT231 TBP227:TBP231 TLL227:TLL231 TVH227:TVH231 UFD227:UFD231 UOZ227:UOZ231 UYV227:UYV231 VIR227:VIR231 VSN227:VSN231 WCJ227:WCJ231 WMF227:WMF231 WWB227:WWB231 JP221:JP224 TL221:TL224 ADH221:ADH224 AND221:AND224 AWZ221:AWZ224 BGV221:BGV224 BQR221:BQR224 CAN221:CAN224 CKJ221:CKJ224 CUF221:CUF224 DEB221:DEB224 DNX221:DNX224 DXT221:DXT224 EHP221:EHP224 ERL221:ERL224 FBH221:FBH224 FLD221:FLD224 FUZ221:FUZ224 GEV221:GEV224 GOR221:GOR224 GYN221:GYN224 HIJ221:HIJ224 HSF221:HSF224 ICB221:ICB224 ILX221:ILX224 IVT221:IVT224 JFP221:JFP224 JPL221:JPL224 JZH221:JZH224 KJD221:KJD224 KSZ221:KSZ224 LCV221:LCV224 LMR221:LMR224 LWN221:LWN224 MGJ221:MGJ224 MQF221:MQF224 NAB221:NAB224 NJX221:NJX224 NTT221:NTT224 ODP221:ODP224 ONL221:ONL224 OXH221:OXH224 PHD221:PHD224 PQZ221:PQZ224 QAV221:QAV224 QKR221:QKR224 QUN221:QUN224 REJ221:REJ224 ROF221:ROF224 RYB221:RYB224 SHX221:SHX224 SRT221:SRT224 TBP221:TBP224 TLL221:TLL224 TVH221:TVH224 UFD221:UFD224 UOZ221:UOZ224 UYV221:UYV224 VIR221:VIR224 VSN221:VSN224 WCJ221:WCJ224 WMF221:WMF224 WWB221:WWB224 J99 JP179:JP180 TL179:TL180 ADH179:ADH180 AND179:AND180 AWZ179:AWZ180 BGV179:BGV180 BQR179:BQR180 CAN179:CAN180 CKJ179:CKJ180 CUF179:CUF180 DEB179:DEB180 DNX179:DNX180 DXT179:DXT180 EHP179:EHP180 ERL179:ERL180 FBH179:FBH180 FLD179:FLD180 FUZ179:FUZ180 GEV179:GEV180 GOR179:GOR180 GYN179:GYN180 HIJ179:HIJ180 HSF179:HSF180 ICB179:ICB180 ILX179:ILX180 IVT179:IVT180 JFP179:JFP180 JPL179:JPL180 JZH179:JZH180 KJD179:KJD180 KSZ179:KSZ180 LCV179:LCV180 LMR179:LMR180 LWN179:LWN180 MGJ179:MGJ180 MQF179:MQF180 NAB179:NAB180 NJX179:NJX180 NTT179:NTT180 ODP179:ODP180 ONL179:ONL180 OXH179:OXH180 PHD179:PHD180 PQZ179:PQZ180 QAV179:QAV180 QKR179:QKR180 QUN179:QUN180 REJ179:REJ180 ROF179:ROF180 RYB179:RYB180 SHX179:SHX180 SRT179:SRT180 TBP179:TBP180 TLL179:TLL180 TVH179:TVH180 UFD179:UFD180 UOZ179:UOZ180 UYV179:UYV180 VIR179:VIR180 VSN179:VSN180 WCJ179:WCJ180 WMF179:WMF180 WWB179:WWB180 JP274:JP277 TL274:TL277 ADH274:ADH277 AND274:AND277 AWZ274:AWZ277 BGV274:BGV277 BQR274:BQR277 CAN274:CAN277 CKJ274:CKJ277 CUF274:CUF277 DEB274:DEB277 DNX274:DNX277 DXT274:DXT277 EHP274:EHP277 ERL274:ERL277 FBH274:FBH277 FLD274:FLD277 FUZ274:FUZ277 GEV274:GEV277 GOR274:GOR277 GYN274:GYN277 HIJ274:HIJ277 HSF274:HSF277 ICB274:ICB277 ILX274:ILX277 IVT274:IVT277 JFP274:JFP277 JPL274:JPL277 JZH274:JZH277 KJD274:KJD277 KSZ274:KSZ277 LCV274:LCV277 LMR274:LMR277 LWN274:LWN277 MGJ274:MGJ277 MQF274:MQF277 NAB274:NAB277 NJX274:NJX277 NTT274:NTT277 ODP274:ODP277 ONL274:ONL277 OXH274:OXH277 PHD274:PHD277 PQZ274:PQZ277 QAV274:QAV277 QKR274:QKR277 QUN274:QUN277 REJ274:REJ277 ROF274:ROF277 RYB274:RYB277 SHX274:SHX277 SRT274:SRT277 TBP274:TBP277 TLL274:TLL277 TVH274:TVH277 UFD274:UFD277 UOZ274:UOZ277 UYV274:UYV277 VIR274:VIR277 VSN274:VSN277 WCJ274:WCJ277 WMF274:WMF277 WWB274:WWB277 JP294:JP298 TL294:TL298 ADH294:ADH298 AND294:AND298 AWZ294:AWZ298 BGV294:BGV298 BQR294:BQR298 CAN294:CAN298 CKJ294:CKJ298 CUF294:CUF298 DEB294:DEB298 DNX294:DNX298 DXT294:DXT298 EHP294:EHP298 ERL294:ERL298 FBH294:FBH298 FLD294:FLD298 FUZ294:FUZ298 GEV294:GEV298 GOR294:GOR298 GYN294:GYN298 HIJ294:HIJ298 HSF294:HSF298 ICB294:ICB298 ILX294:ILX298 IVT294:IVT298 JFP294:JFP298 JPL294:JPL298 JZH294:JZH298 KJD294:KJD298 KSZ294:KSZ298 LCV294:LCV298 LMR294:LMR298 LWN294:LWN298 MGJ294:MGJ298 MQF294:MQF298 NAB294:NAB298 NJX294:NJX298 NTT294:NTT298 ODP294:ODP298 ONL294:ONL298 OXH294:OXH298 PHD294:PHD298 PQZ294:PQZ298 QAV294:QAV298 QKR294:QKR298 QUN294:QUN298 REJ294:REJ298 ROF294:ROF298 RYB294:RYB298 SHX294:SHX298 SRT294:SRT298 TBP294:TBP298 TLL294:TLL298 TVH294:TVH298 UFD294:UFD298 UOZ294:UOZ298 UYV294:UYV298 VIR294:VIR298 VSN294:VSN298 WCJ294:WCJ298 WMF294:WMF298 WWB294:WWB298 JP96:JP103 TL96:TL103 ADH96:ADH103 AND96:AND103 AWZ96:AWZ103 BGV96:BGV103 BQR96:BQR103 CAN96:CAN103 CKJ96:CKJ103 CUF96:CUF103 DEB96:DEB103 DNX96:DNX103 DXT96:DXT103 EHP96:EHP103 ERL96:ERL103 FBH96:FBH103 FLD96:FLD103 FUZ96:FUZ103 GEV96:GEV103 GOR96:GOR103 GYN96:GYN103 HIJ96:HIJ103 HSF96:HSF103 ICB96:ICB103 ILX96:ILX103 IVT96:IVT103 JFP96:JFP103 JPL96:JPL103 JZH96:JZH103 KJD96:KJD103 KSZ96:KSZ103 LCV96:LCV103 LMR96:LMR103 LWN96:LWN103 MGJ96:MGJ103 MQF96:MQF103 NAB96:NAB103 NJX96:NJX103 NTT96:NTT103 ODP96:ODP103 ONL96:ONL103 OXH96:OXH103 PHD96:PHD103 PQZ96:PQZ103 QAV96:QAV103 QKR96:QKR103 QUN96:QUN103 REJ96:REJ103 ROF96:ROF103 RYB96:RYB103 SHX96:SHX103 SRT96:SRT103 TBP96:TBP103 TLL96:TLL103 TVH96:TVH103 UFD96:UFD103 UOZ96:UOZ103 UYV96:UYV103 VIR96:VIR103 VSN96:VSN103 WCJ96:WCJ103 WMF96:WMF103 WWB96:WWB103 JJ99 TF99 ADB99 AMX99 AWT99 BGP99 BQL99 CAH99 CKD99 CTZ99 DDV99 DNR99 DXN99 EHJ99 ERF99 FBB99 FKX99 FUT99 GEP99 GOL99 GYH99 HID99 HRZ99 IBV99 ILR99 IVN99 JFJ99 JPF99 JZB99 KIX99 KST99 LCP99 LML99 LWH99 MGD99 MPZ99 MZV99 NJR99 NTN99 ODJ99 ONF99 OXB99 PGX99 PQT99 QAP99 QKL99 QUH99 RED99 RNZ99 RXV99 SHR99 SRN99 TBJ99 TLF99 TVB99 UEX99 UOT99 UYP99 VIL99 VSH99 WCD99 WLZ99 WVV99 JP126:JP142 TL126:TL142 ADH126:ADH142 AND126:AND142 AWZ126:AWZ142 BGV126:BGV142 BQR126:BQR142 CAN126:CAN142 CKJ126:CKJ142 CUF126:CUF142 DEB126:DEB142 DNX126:DNX142 DXT126:DXT142 EHP126:EHP142 ERL126:ERL142 FBH126:FBH142 FLD126:FLD142 FUZ126:FUZ142 GEV126:GEV142 GOR126:GOR142 GYN126:GYN142 HIJ126:HIJ142 HSF126:HSF142 ICB126:ICB142 ILX126:ILX142 IVT126:IVT142 JFP126:JFP142 JPL126:JPL142 JZH126:JZH142 KJD126:KJD142 KSZ126:KSZ142 LCV126:LCV142 LMR126:LMR142 LWN126:LWN142 MGJ126:MGJ142 MQF126:MQF142 NAB126:NAB142 NJX126:NJX142 NTT126:NTT142 ODP126:ODP142 ONL126:ONL142 OXH126:OXH142 PHD126:PHD142 PQZ126:PQZ142 QAV126:QAV142 QKR126:QKR142 QUN126:QUN142 REJ126:REJ142 ROF126:ROF142 RYB126:RYB142 SHX126:SHX142 SRT126:SRT142 TBP126:TBP142 TLL126:TLL142 TVH126:TVH142 UFD126:UFD142 UOZ126:UOZ142 UYV126:UYV142 VIR126:VIR142 VSN126:VSN142 WCJ126:WCJ142 WMF126:WMF142 WWB126:WWB142 J421 JP172:JP173 TL172:TL173 ADH172:ADH173 AND172:AND173 AWZ172:AWZ173 BGV172:BGV173 BQR172:BQR173 CAN172:CAN173 CKJ172:CKJ173 CUF172:CUF173 DEB172:DEB173 DNX172:DNX173 DXT172:DXT173 EHP172:EHP173 ERL172:ERL173 FBH172:FBH173 FLD172:FLD173 FUZ172:FUZ173 GEV172:GEV173 GOR172:GOR173 GYN172:GYN173 HIJ172:HIJ173 HSF172:HSF173 ICB172:ICB173 ILX172:ILX173 IVT172:IVT173 JFP172:JFP173 JPL172:JPL173 JZH172:JZH173 KJD172:KJD173 KSZ172:KSZ173 LCV172:LCV173 LMR172:LMR173 LWN172:LWN173 MGJ172:MGJ173 MQF172:MQF173 NAB172:NAB173 NJX172:NJX173 NTT172:NTT173 ODP172:ODP173 ONL172:ONL173 OXH172:OXH173 PHD172:PHD173 PQZ172:PQZ173 QAV172:QAV173 QKR172:QKR173 QUN172:QUN173 REJ172:REJ173 ROF172:ROF173 RYB172:RYB173 SHX172:SHX173 SRT172:SRT173 TBP172:TBP173 TLL172:TLL173 TVH172:TVH173 UFD172:UFD173 UOZ172:UOZ173 UYV172:UYV173 VIR172:VIR173 VSN172:VSN173 WCJ172:WCJ173 WMF172:WMF173 WWB172:WWB173 J344:J354 JP399:JP400 TL399:TL400 ADH399:ADH400 AND399:AND400 AWZ399:AWZ400 BGV399:BGV400 BQR399:BQR400 CAN399:CAN400 CKJ399:CKJ400 CUF399:CUF400 DEB399:DEB400 DNX399:DNX400 DXT399:DXT400 EHP399:EHP400 ERL399:ERL400 FBH399:FBH400 FLD399:FLD400 FUZ399:FUZ400 GEV399:GEV400 GOR399:GOR400 GYN399:GYN400 HIJ399:HIJ400 HSF399:HSF400 ICB399:ICB400 ILX399:ILX400 IVT399:IVT400 JFP399:JFP400 JPL399:JPL400 JZH399:JZH400 KJD399:KJD400 KSZ399:KSZ400 LCV399:LCV400 LMR399:LMR400 LWN399:LWN400 MGJ399:MGJ400 MQF399:MQF400 NAB399:NAB400 NJX399:NJX400 NTT399:NTT400 ODP399:ODP400 ONL399:ONL400 OXH399:OXH400 PHD399:PHD400 PQZ399:PQZ400 QAV399:QAV400 QKR399:QKR400 QUN399:QUN400 REJ399:REJ400 ROF399:ROF400 RYB399:RYB400 SHX399:SHX400 SRT399:SRT400 TBP399:TBP400 TLL399:TLL400 TVH399:TVH400 UFD399:UFD400 UOZ399:UOZ400 UYV399:UYV400 VIR399:VIR400 VSN399:VSN400 WCJ399:WCJ400 WMF399:WMF400 WWB399:WWB400 J337:J342 JP393:JP394 TL393:TL394 ADH393:ADH394 AND393:AND394 AWZ393:AWZ394 BGV393:BGV394 BQR393:BQR394 CAN393:CAN394 CKJ393:CKJ394 CUF393:CUF394 DEB393:DEB394 DNX393:DNX394 DXT393:DXT394 EHP393:EHP394 ERL393:ERL394 FBH393:FBH394 FLD393:FLD394 FUZ393:FUZ394 GEV393:GEV394 GOR393:GOR394 GYN393:GYN394 HIJ393:HIJ394 HSF393:HSF394 ICB393:ICB394 ILX393:ILX394 IVT393:IVT394 JFP393:JFP394 JPL393:JPL394 JZH393:JZH394 KJD393:KJD394 KSZ393:KSZ394 LCV393:LCV394 LMR393:LMR394 LWN393:LWN394 MGJ393:MGJ394 MQF393:MQF394 NAB393:NAB394 NJX393:NJX394 NTT393:NTT394 ODP393:ODP394 ONL393:ONL394 OXH393:OXH394 PHD393:PHD394 PQZ393:PQZ394 QAV393:QAV394 QKR393:QKR394 QUN393:QUN394 REJ393:REJ394 ROF393:ROF394 RYB393:RYB394 SHX393:SHX394 SRT393:SRT394 TBP393:TBP394 TLL393:TLL394 TVH393:TVH394 UFD393:UFD394 UOZ393:UOZ394 UYV393:UYV394 VIR393:VIR394 VSN393:VSN394 WCJ393:WCJ394 WMF393:WMF394 WWB393:WWB394 JJ344:JJ354 TF344:TF354 ADB344:ADB354 AMX344:AMX354 AWT344:AWT354 BGP344:BGP354 BQL344:BQL354 CAH344:CAH354 CKD344:CKD354 CTZ344:CTZ354 DDV344:DDV354 DNR344:DNR354 DXN344:DXN354 EHJ344:EHJ354 ERF344:ERF354 FBB344:FBB354 FKX344:FKX354 FUT344:FUT354 GEP344:GEP354 GOL344:GOL354 GYH344:GYH354 HID344:HID354 HRZ344:HRZ354 IBV344:IBV354 ILR344:ILR354 IVN344:IVN354 JFJ344:JFJ354 JPF344:JPF354 JZB344:JZB354 KIX344:KIX354 KST344:KST354 LCP344:LCP354 LML344:LML354 LWH344:LWH354 MGD344:MGD354 MPZ344:MPZ354 MZV344:MZV354 NJR344:NJR354 NTN344:NTN354 ODJ344:ODJ354 ONF344:ONF354 OXB344:OXB354 PGX344:PGX354 PQT344:PQT354 QAP344:QAP354 QKL344:QKL354 QUH344:QUH354 RED344:RED354 RNZ344:RNZ354 RXV344:RXV354 SHR344:SHR354 SRN344:SRN354 TBJ344:TBJ354 TLF344:TLF354 TVB344:TVB354 UEX344:UEX354 UOT344:UOT354 UYP344:UYP354 VIL344:VIL354 VSH344:VSH354 WCD344:WCD354 WLZ344:WLZ354 WVV344:WVV354 JP320:JP326 TL320:TL326 ADH320:ADH326 AND320:AND326 AWZ320:AWZ326 BGV320:BGV326 BQR320:BQR326 CAN320:CAN326 CKJ320:CKJ326 CUF320:CUF326 DEB320:DEB326 DNX320:DNX326 DXT320:DXT326 EHP320:EHP326 ERL320:ERL326 FBH320:FBH326 FLD320:FLD326 FUZ320:FUZ326 GEV320:GEV326 GOR320:GOR326 GYN320:GYN326 HIJ320:HIJ326 HSF320:HSF326 ICB320:ICB326 ILX320:ILX326 IVT320:IVT326 JFP320:JFP326 JPL320:JPL326 JZH320:JZH326 KJD320:KJD326 KSZ320:KSZ326 LCV320:LCV326 LMR320:LMR326 LWN320:LWN326 MGJ320:MGJ326 MQF320:MQF326 NAB320:NAB326 NJX320:NJX326 NTT320:NTT326 ODP320:ODP326 ONL320:ONL326 OXH320:OXH326 PHD320:PHD326 PQZ320:PQZ326 QAV320:QAV326 QKR320:QKR326 QUN320:QUN326 REJ320:REJ326 ROF320:ROF326 RYB320:RYB326 SHX320:SHX326 SRT320:SRT326 TBP320:TBP326 TLL320:TLL326 TVH320:TVH326 UFD320:UFD326 UOZ320:UOZ326 UYV320:UYV326 VIR320:VIR326 VSN320:VSN326 WCJ320:WCJ326 WMF320:WMF326 WWB320:WWB326 JJ337:JJ342 TF337:TF342 ADB337:ADB342 AMX337:AMX342 AWT337:AWT342 BGP337:BGP342 BQL337:BQL342 CAH337:CAH342 CKD337:CKD342 CTZ337:CTZ342 DDV337:DDV342 DNR337:DNR342 DXN337:DXN342 EHJ337:EHJ342 ERF337:ERF342 FBB337:FBB342 FKX337:FKX342 FUT337:FUT342 GEP337:GEP342 GOL337:GOL342 GYH337:GYH342 HID337:HID342 HRZ337:HRZ342 IBV337:IBV342 ILR337:ILR342 IVN337:IVN342 JFJ337:JFJ342 JPF337:JPF342 JZB337:JZB342 KIX337:KIX342 KST337:KST342 LCP337:LCP342 LML337:LML342 LWH337:LWH342 MGD337:MGD342 MPZ337:MPZ342 MZV337:MZV342 NJR337:NJR342 NTN337:NTN342 ODJ337:ODJ342 ONF337:ONF342 OXB337:OXB342 PGX337:PGX342 PQT337:PQT342 QAP337:QAP342 QKL337:QKL342 QUH337:QUH342 RED337:RED342 RNZ337:RNZ342 RXV337:RXV342 SHR337:SHR342 SRN337:SRN342 TBJ337:TBJ342 TLF337:TLF342 TVB337:TVB342 UEX337:UEX342 UOT337:UOT342 UYP337:UYP342 VIL337:VIL342 VSH337:VSH342 WCD337:WCD342 WLZ337:WLZ342 WVV337:WVV342 JJ419 TF419 ADB419 AMX419 AWT419 BGP419 BQL419 CAH419 CKD419 CTZ419 DDV419 DNR419 DXN419 EHJ419 ERF419 FBB419 FKX419 FUT419 GEP419 GOL419 GYH419 HID419 HRZ419 IBV419 ILR419 IVN419 JFJ419 JPF419 JZB419 KIX419 KST419 LCP419 LML419 LWH419 MGD419 MPZ419 MZV419 NJR419 NTN419 ODJ419 ONF419 OXB419 PGX419 PQT419 QAP419 QKL419 QUH419 RED419 RNZ419 RXV419 SHR419 SRN419 TBJ419 TLF419 TVB419 UEX419 UOT419 UYP419 VIL419 VSH419 WCD419 WLZ419 WVV419 JJ421 TF421 ADB421 AMX421 AWT421 BGP421 BQL421 CAH421 CKD421 CTZ421 DDV421 DNR421 DXN421 EHJ421 ERF421 FBB421 FKX421 FUT421 GEP421 GOL421 GYH421 HID421 HRZ421 IBV421 ILR421 IVN421 JFJ421 JPF421 JZB421 KIX421 KST421 LCP421 LML421 LWH421 MGD421 MPZ421 MZV421 NJR421 NTN421 ODJ421 ONF421 OXB421 PGX421 PQT421 QAP421 QKL421 QUH421 RED421 RNZ421 RXV421 SHR421 SRN421 TBJ421 TLF421 TVB421 UEX421 UOT421 UYP421 VIL421 VSH421 WCD421 WLZ421 WVV421 J419 JP347:JP349 TL347:TL349 ADH347:ADH349 AND347:AND349 AWZ347:AWZ349 BGV347:BGV349 BQR347:BQR349 CAN347:CAN349 CKJ347:CKJ349 CUF347:CUF349 DEB347:DEB349 DNX347:DNX349 DXT347:DXT349 EHP347:EHP349 ERL347:ERL349 FBH347:FBH349 FLD347:FLD349 FUZ347:FUZ349 GEV347:GEV349 GOR347:GOR349 GYN347:GYN349 HIJ347:HIJ349 HSF347:HSF349 ICB347:ICB349 ILX347:ILX349 IVT347:IVT349 JFP347:JFP349 JPL347:JPL349 JZH347:JZH349 KJD347:KJD349 KSZ347:KSZ349 LCV347:LCV349 LMR347:LMR349 LWN347:LWN349 MGJ347:MGJ349 MQF347:MQF349 NAB347:NAB349 NJX347:NJX349 NTT347:NTT349 ODP347:ODP349 ONL347:ONL349 OXH347:OXH349 PHD347:PHD349 PQZ347:PQZ349 QAV347:QAV349 QKR347:QKR349 QUN347:QUN349 REJ347:REJ349 ROF347:ROF349 RYB347:RYB349 SHX347:SHX349 SRT347:SRT349 TBP347:TBP349 TLL347:TLL349 TVH347:TVH349 UFD347:UFD349 UOZ347:UOZ349 UYV347:UYV349 VIR347:VIR349 VSN347:VSN349 WCJ347:WCJ349 WMF347:WMF349 WWB347:WWB349 FUY96:FUY419 FLC96:FLC419 FBG96:FBG419 ERK96:ERK419 EHO96:EHO419 DXS96:DXS419 DNW96:DNW419 DEA96:DEA419 CUE96:CUE419 CKI96:CKI419 CAM96:CAM419 BQQ96:BQQ419 BGU96:BGU419 AWY96:AWY419 K146:K153 J207:J216 JJ207:JJ216 TF207:TF216 ADB207:ADB216 AMX207:AMX216 AWT207:AWT216 BGP207:BGP216 BQL207:BQL216 CAH207:CAH216 CKD207:CKD216 CTZ207:CTZ216 DDV207:DDV216 DNR207:DNR216 DXN207:DXN216 EHJ207:EHJ216 ERF207:ERF216 FBB207:FBB216 FKX207:FKX216 FUT207:FUT216 GEP207:GEP216 GOL207:GOL216 GYH207:GYH216 HID207:HID216 HRZ207:HRZ216 IBV207:IBV216 ILR207:ILR216 IVN207:IVN216 JFJ207:JFJ216 JPF207:JPF216 JZB207:JZB216 KIX207:KIX216 KST207:KST216 LCP207:LCP216 LML207:LML216 LWH207:LWH216 MGD207:MGD216 MPZ207:MPZ216 MZV207:MZV216 NJR207:NJR216 NTN207:NTN216 ODJ207:ODJ216 ONF207:ONF216 OXB207:OXB216 PGX207:PGX216 PQT207:PQT216 QAP207:QAP216 QKL207:QKL216 QUH207:QUH216 RED207:RED216 RNZ207:RNZ216 RXV207:RXV216 SHR207:SHR216 SRN207:SRN216 TBJ207:TBJ216 TLF207:TLF216 TVB207:TVB216 UEX207:UEX216 UOT207:UOT216 UYP207:UYP216 VIL207:VIL216 VSH207:VSH216 WCD207:WCD216 WLZ207:WLZ216 WVV207:WVV216 ANC96:ANC419 WWB246:WWB255 WMF246:WMF255 WCJ246:WCJ255 VSN246:VSN255 VIR246:VIR255 UYV246:UYV255 UOZ246:UOZ255 UFD246:UFD255 TVH246:TVH255 TLL246:TLL255 TBP246:TBP255 SRT246:SRT255 SHX246:SHX255 RYB246:RYB255 ROF246:ROF255 REJ246:REJ255 QUN246:QUN255 QKR246:QKR255 QAV246:QAV255 PQZ246:PQZ255 PHD246:PHD255 OXH246:OXH255 ONL246:ONL255 ODP246:ODP255 NTT246:NTT255 NJX246:NJX255 NAB246:NAB255 MQF246:MQF255 MGJ246:MGJ255 LWN246:LWN255 LMR246:LMR255 LCV246:LCV255 KSZ246:KSZ255 KJD246:KJD255 JZH246:JZH255 JPL246:JPL255 JFP246:JFP255 IVT246:IVT255 ILX246:ILX255 ICB246:ICB255 HSF246:HSF255 HIJ246:HIJ255 GYN246:GYN255 GOR246:GOR255 GEV246:GEV255 FUZ246:FUZ255 FLD246:FLD255 FBH246:FBH255 ERL246:ERL255 EHP246:EHP255 DXT246:DXT255 DNX246:DNX255 DEB246:DEB255 CUF246:CUF255 CKJ246:CKJ255 CAN246:CAN255 BQR246:BQR255 BGV246:BGV255 AWZ246:AWZ255 AND246:AND255 ADH246:ADH255 TL246:TL255 JP246:JP255 ADG96:ADG419 WWB402 WMF402 WCJ402 VSN402 VIR402 UYV402 UOZ402 UFD402 TVH402 TLL402 TBP402 SRT402 SHX402 RYB402 ROF402 REJ402 QUN402 QKR402 QAV402 PQZ402 PHD402 OXH402 ONL402 ODP402 NTT402 NJX402 NAB402 MQF402 MGJ402 LWN402 LMR402 LCV402 KSZ402 KJD402 JZH402 JPL402 JFP402 IVT402 ILX402 ICB402 HSF402 HIJ402 GYN402 GOR402 GEV402 FUZ402 FLD402 FBH402 ERL402 EHP402 DXT402 DNX402 DEB402 CUF402 CKJ402 CAN402 BQR402 BGV402 AWZ402 AND402 ADH402 TL402 JP402 J413:J417 JJ413:JJ417 TF413:TF417 ADB413:ADB417 AMX413:AMX417 AWT413:AWT417 BGP413:BGP417 BQL413:BQL417 CAH413:CAH417 CKD413:CKD417 CTZ413:CTZ417 DDV413:DDV417 DNR413:DNR417 DXN413:DXN417 EHJ413:EHJ417 ERF413:ERF417 FBB413:FBB417 FKX413:FKX417 FUT413:FUT417 GEP413:GEP417 GOL413:GOL417 GYH413:GYH417 HID413:HID417 HRZ413:HRZ417 IBV413:IBV417 ILR413:ILR417 IVN413:IVN417 JFJ413:JFJ417 JPF413:JPF417 JZB413:JZB417 KIX413:KIX417 KST413:KST417 LCP413:LCP417 LML413:LML417 LWH413:LWH417 MGD413:MGD417 MPZ413:MPZ417 MZV413:MZV417 NJR413:NJR417 NTN413:NTN417 ODJ413:ODJ417 ONF413:ONF417 OXB413:OXB417 PGX413:PGX417 PQT413:PQT417 QAP413:QAP417 QKL413:QKL417 QUH413:QUH417 RED413:RED417 RNZ413:RNZ417 RXV413:RXV417 SHR413:SHR417 SRN413:SRN417 TBJ413:TBJ417 TLF413:TLF417 TVB413:TVB417 UEX413:UEX417 UOT413:UOT417 UYP413:UYP417 VIL413:VIL417 VSH413:VSH417 WCD413:WCD417 WLZ413:WLZ417 WVV413:WVV417 WVV227:WVV335 WLZ227:WLZ335 WCD227:WCD335 VSH227:VSH335 VIL227:VIL335 UYP227:UYP335 UOT227:UOT335 UEX227:UEX335 TVB227:TVB335 TLF227:TLF335 TBJ227:TBJ335 SRN227:SRN335 SHR227:SHR335 RXV227:RXV335 RNZ227:RNZ335 RED227:RED335 QUH227:QUH335 QKL227:QKL335 QAP227:QAP335 PQT227:PQT335 PGX227:PGX335 OXB227:OXB335 ONF227:ONF335 ODJ227:ODJ335 NTN227:NTN335 NJR227:NJR335 MZV227:MZV335 MPZ227:MPZ335 MGD227:MGD335 LWH227:LWH335 LML227:LML335 LCP227:LCP335 KST227:KST335 KIX227:KIX335 JZB227:JZB335 JPF227:JPF335 JFJ227:JFJ335 IVN227:IVN335 ILR227:ILR335 IBV227:IBV335 HRZ227:HRZ335 HID227:HID335 GYH227:GYH335 GOL227:GOL335 GEP227:GEP335 FUT227:FUT335 FKX227:FKX335 FBB227:FBB335 ERF227:ERF335 EHJ227:EHJ335 DXN227:DXN335 DNR227:DNR335 DDV227:DDV335 CTZ227:CTZ335 CKD227:CKD335 CAH227:CAH335 BQL227:BQL335 BGP227:BGP335 AWT227:AWT335 AMX227:AMX335 ADB227:ADB335 TF227:TF335 JJ227:JJ335 J227:J335 J424:J529 WVV424:WVV529 WLZ424:WLZ529 WCD424:WCD529 VSH424:VSH529 VIL424:VIL529 UYP424:UYP529 UOT424:UOT529 UEX424:UEX529 TVB424:TVB529 TLF424:TLF529 TBJ424:TBJ529 SRN424:SRN529 SHR424:SHR529 RXV424:RXV529 RNZ424:RNZ529 RED424:RED529 QUH424:QUH529 QKL424:QKL529 QAP424:QAP529 PQT424:PQT529 PGX424:PGX529 OXB424:OXB529 ONF424:ONF529 ODJ424:ODJ529 NTN424:NTN529 NJR424:NJR529 MZV424:MZV529 MPZ424:MPZ529 MGD424:MGD529 LWH424:LWH529 LML424:LML529 LCP424:LCP529 KST424:KST529 KIX424:KIX529 JZB424:JZB529 JPF424:JPF529 JFJ424:JFJ529 IVN424:IVN529 ILR424:ILR529 IBV424:IBV529 HRZ424:HRZ529 HID424:HID529 GYH424:GYH529 GOL424:GOL529 GEP424:GEP529 FUT424:FUT529 FKX424:FKX529 FBB424:FBB529 ERF424:ERF529 EHJ424:EHJ529 DXN424:DXN529 DNR424:DNR529 DDV424:DDV529 CTZ424:CTZ529 CKD424:CKD529 CAH424:CAH529 BQL424:BQL529 BGP424:BGP529 AWT424:AWT529 AMX424:AMX529 ADB424:ADB529 TF424:TF529 JJ424:JJ529 JO420:JP529 TK420:TL529 ADG420:ADH529 ANC420:AND529 AWY420:AWZ529 BGU420:BGV529 BQQ420:BQR529 CAM420:CAN529 CKI420:CKJ529 CUE420:CUF529 DEA420:DEB529 DNW420:DNX529 DXS420:DXT529 EHO420:EHP529 ERK420:ERL529 FBG420:FBH529 FLC420:FLD529 FUY420:FUZ529 GEU420:GEV529 GOQ420:GOR529 GYM420:GYN529 HII420:HIJ529 HSE420:HSF529 ICA420:ICB529 ILW420:ILX529 IVS420:IVT529 JFO420:JFP529 JPK420:JPL529 JZG420:JZH529 KJC420:KJD529 KSY420:KSZ529 LCU420:LCV529 LMQ420:LMR529 LWM420:LWN529 MGI420:MGJ529 MQE420:MQF529 NAA420:NAB529 NJW420:NJX529 NTS420:NTT529 ODO420:ODP529 ONK420:ONL529 OXG420:OXH529 PHC420:PHD529 PQY420:PQZ529 QAU420:QAV529 QKQ420:QKR529 QUM420:QUN529 REI420:REJ529 ROE420:ROF529 RYA420:RYB529 SHW420:SHX529 SRS420:SRT529 TBO420:TBP529 TLK420:TLL529 TVG420:TVH529 UFC420:UFD529 UOY420:UOZ529 UYU420:UYV529 VIQ420:VIR529 VSM420:VSN529 WCI420:WCJ529 WME420:WMF529 WWA420:WWB529 TK96:TK419 J101:J190 QUN351:QUN363 QKR351:QKR363 QAV351:QAV363 PQZ351:PQZ363 PHD351:PHD363 OXH351:OXH363 ONL351:ONL363 ODP351:ODP363 NTT351:NTT363 NJX351:NJX363 NAB351:NAB363 MQF351:MQF363 MGJ351:MGJ363 LWN351:LWN363 LMR351:LMR363 LCV351:LCV363 KSZ351:KSZ363 KJD351:KJD363 JZH351:JZH363 JPL351:JPL363 JFP351:JFP363 IVT351:IVT363 ILX351:ILX363 ICB351:ICB363 HSF351:HSF363 HIJ351:HIJ363 GYN351:GYN363 GOR351:GOR363 GEV351:GEV363 FUZ351:FUZ363 FLD351:FLD363 FBH351:FBH363 ERL351:ERL363 EHP351:EHP363 DXT351:DXT363 DNX351:DNX363 DEB351:DEB363 CUF351:CUF363 CKJ351:CKJ363 CAN351:CAN363 BQR351:BQR363 BGV351:BGV363 AWZ351:AWZ363 AND351:AND363 ADH351:ADH363 TL351:TL363 JP351:JP363 WMF351:WMF363 WCJ351:WCJ363 VSN351:VSN363 VIR351:VIR363 UYV351:UYV363 UOZ351:UOZ363 UFD351:UFD363 TVH351:TVH363 TLL351:TLL363 TBP351:TBP363 SRT351:SRT363 SHX351:SHX363 WWB351:WWB363 ROF351:ROF363 REJ351:REJ363 RYB351:RYB363 WVV356:WVV406 WLZ356:WLZ406 WCD356:WCD406 VSH356:VSH406 VIL356:VIL406 UYP356:UYP406 UOT356:UOT406 UEX356:UEX406 TVB356:TVB406 TLF356:TLF406 TBJ356:TBJ406 SRN356:SRN406 SHR356:SHR406 RXV356:RXV406 RNZ356:RNZ406 RED356:RED406 QUH356:QUH406 QKL356:QKL406 QAP356:QAP406 PQT356:PQT406 PGX356:PGX406 OXB356:OXB406 ONF356:ONF406 ODJ356:ODJ406 NTN356:NTN406 NJR356:NJR406 MZV356:MZV406 MPZ356:MPZ406 MGD356:MGD406 LWH356:LWH406 LML356:LML406 LCP356:LCP406 KST356:KST406 KIX356:KIX406 JZB356:JZB406 JPF356:JPF406 JFJ356:JFJ406 IVN356:IVN406 ILR356:ILR406 IBV356:IBV406 HRZ356:HRZ406 HID356:HID406 GYH356:GYH406 GOL356:GOL406 GEP356:GEP406 FUT356:FUT406 FKX356:FKX406 FBB356:FBB406 ERF356:ERF406 EHJ356:EHJ406 DXN356:DXN406 DNR356:DNR406 DDV356:DDV406 CTZ356:CTZ406 CKD356:CKD406 CAH356:CAH406 BQL356:BQL406 BGP356:BGP406 AWT356:AWT406 AMX356:AMX406 ADB356:ADB406 TF356:TF406 JJ356:JJ406 J356:J406 JJ101:JJ190 TF101:TF190 ADB101:ADB190 AMX101:AMX190 AWT101:AWT190 BGP101:BGP190 BQL101:BQL190 CAH101:CAH190 CKD101:CKD190 CTZ101:CTZ190 DDV101:DDV190 DNR101:DNR190 DXN101:DXN190 EHJ101:EHJ190 ERF101:ERF190 FBB101:FBB190 FKX101:FKX190 FUT101:FUT190 GEP101:GEP190 GOL101:GOL190 GYH101:GYH190 HID101:HID190 HRZ101:HRZ190 IBV101:IBV190 ILR101:ILR190 IVN101:IVN190 JFJ101:JFJ190 JPF101:JPF190 JZB101:JZB190 KIX101:KIX190 KST101:KST190 LCP101:LCP190 LML101:LML190 LWH101:LWH190 MGD101:MGD190 MPZ101:MPZ190 MZV101:MZV190 NJR101:NJR190 NTN101:NTN190 ODJ101:ODJ190 ONF101:ONF190 OXB101:OXB190 PGX101:PGX190 PQT101:PQT190 QAP101:QAP190 QKL101:QKL190 QUH101:QUH190 RED101:RED190 RNZ101:RNZ190 RXV101:RXV190 SHR101:SHR190 SRN101:SRN190 TBJ101:TBJ190 TLF101:TLF190 TVB101:TVB190 UEX101:UEX190 UOT101:UOT190 UYP101:UYP190 VIL101:VIL190 VSH101:VSH190 WCD101:WCD190 WLZ101:WLZ190 WVV101:WVV190 JO96:JO419 J57:J77 WWA96:WWA419 WME96:WME419 WCI96:WCI419 VSM96:VSM419 VIQ96:VIQ419 UYU96:UYU419 UOY96:UOY419 UFC96:UFC419 TVG96:TVG419 TLK96:TLK419 TBO96:TBO419 SRS96:SRS419 SHW96:SHW419 RYA96:RYA419 ROE96:ROE419 REI96:REI419 QUM96:QUM419 QKQ96:QKQ419 QAU96:QAU419 PQY96:PQY419 PHC96:PHC419 OXG96:OXG419 ONK96:ONK419 ODO96:ODO419 NTS96:NTS419 NJW96:NJW419 NAA96:NAA419 MQE96:MQE419 MGI96:MGI419 LWM96:LWM419 LMQ96:LMQ419 LCU96:LCU419 KSY96:KSY419 KJC96:KJC419 JZG96:JZG419 JPK96:JPK419 JFO96:JFO419 IVS96:IVS419 ILW96:ILW419 ICA96:ICA419 HSE96:HSE419 HII96:HII419 GYM96:GYM419 GOQ96:GOQ419 GEU96:GEU419 P183:P185 P507:P529 P230:P231 P179:P180 P275:P277 P294:P298 P96:P103 P126:P143 P172:P173 P399:P400 P393:P394 P320:P326 P347:P349 P246:P248 P250:P255 P402 P80 P351:P363 P222:P224 O528 O394 O187:O188 O214 O269 O313 O351 O354:O355 O363 O365 O368:O370 O379 O381:O382 O385 O472 O492 O502 O509 O512 O516:O517 O523 P479:P496 P504:P505 P228 P498:P502 P470:P477 P420:P464 P466:P468">
      <formula1>1</formula1>
    </dataValidation>
    <dataValidation type="whole" operator="greaterThanOrEqual" allowBlank="1" showInputMessage="1" showErrorMessage="1" sqref="PQZ305:PQZ319 JP143:JP149 TL143:TL149 ADH143:ADH149 AND143:AND149 AWZ143:AWZ149 BGV143:BGV149 BQR143:BQR149 CAN143:CAN149 CKJ143:CKJ149 CUF143:CUF149 DEB143:DEB149 DNX143:DNX149 DXT143:DXT149 EHP143:EHP149 ERL143:ERL149 FBH143:FBH149 FLD143:FLD149 FUZ143:FUZ149 GEV143:GEV149 GOR143:GOR149 GYN143:GYN149 HIJ143:HIJ149 HSF143:HSF149 ICB143:ICB149 ILX143:ILX149 IVT143:IVT149 JFP143:JFP149 JPL143:JPL149 JZH143:JZH149 KJD143:KJD149 KSZ143:KSZ149 LCV143:LCV149 LMR143:LMR149 LWN143:LWN149 MGJ143:MGJ149 MQF143:MQF149 NAB143:NAB149 NJX143:NJX149 NTT143:NTT149 ODP143:ODP149 ONL143:ONL149 OXH143:OXH149 PHD143:PHD149 PQZ143:PQZ149 QAV143:QAV149 QKR143:QKR149 QUN143:QUN149 REJ143:REJ149 ROF143:ROF149 RYB143:RYB149 SHX143:SHX149 SRT143:SRT149 TBP143:TBP149 TLL143:TLL149 TVH143:TVH149 UFD143:UFD149 UOZ143:UOZ149 UYV143:UYV149 VIR143:VIR149 VSN143:VSN149 WCJ143:WCJ149 WMF143:WMF149 WWB143:WWB149 QAV305:QAV319 QKR305:QKR319 JP181:JP182 TL181:TL182 ADH181:ADH182 AND181:AND182 AWZ181:AWZ182 BGV181:BGV182 BQR181:BQR182 CAN181:CAN182 CKJ181:CKJ182 CUF181:CUF182 DEB181:DEB182 DNX181:DNX182 DXT181:DXT182 EHP181:EHP182 ERL181:ERL182 FBH181:FBH182 FLD181:FLD182 FUZ181:FUZ182 GEV181:GEV182 GOR181:GOR182 GYN181:GYN182 HIJ181:HIJ182 HSF181:HSF182 ICB181:ICB182 ILX181:ILX182 IVT181:IVT182 JFP181:JFP182 JPL181:JPL182 JZH181:JZH182 KJD181:KJD182 KSZ181:KSZ182 LCV181:LCV182 LMR181:LMR182 LWN181:LWN182 MGJ181:MGJ182 MQF181:MQF182 NAB181:NAB182 NJX181:NJX182 NTT181:NTT182 ODP181:ODP182 ONL181:ONL182 OXH181:OXH182 PHD181:PHD182 PQZ181:PQZ182 QAV181:QAV182 QKR181:QKR182 QUN181:QUN182 REJ181:REJ182 ROF181:ROF182 RYB181:RYB182 SHX181:SHX182 SRT181:SRT182 TBP181:TBP182 TLL181:TLL182 TVH181:TVH182 UFD181:UFD182 UOZ181:UOZ182 UYV181:UYV182 VIR181:VIR182 VSN181:VSN182 WCJ181:WCJ182 WMF181:WMF182 WWB181:WWB182 QUN305:QUN319 JP225:JP226 TL225:TL226 ADH225:ADH226 AND225:AND226 AWZ225:AWZ226 BGV225:BGV226 BQR225:BQR226 CAN225:CAN226 CKJ225:CKJ226 CUF225:CUF226 DEB225:DEB226 DNX225:DNX226 DXT225:DXT226 EHP225:EHP226 ERL225:ERL226 FBH225:FBH226 FLD225:FLD226 FUZ225:FUZ226 GEV225:GEV226 GOR225:GOR226 GYN225:GYN226 HIJ225:HIJ226 HSF225:HSF226 ICB225:ICB226 ILX225:ILX226 IVT225:IVT226 JFP225:JFP226 JPL225:JPL226 JZH225:JZH226 KJD225:KJD226 KSZ225:KSZ226 LCV225:LCV226 LMR225:LMR226 LWN225:LWN226 MGJ225:MGJ226 MQF225:MQF226 NAB225:NAB226 NJX225:NJX226 NTT225:NTT226 ODP225:ODP226 ONL225:ONL226 OXH225:OXH226 PHD225:PHD226 PQZ225:PQZ226 QAV225:QAV226 QKR225:QKR226 QUN225:QUN226 REJ225:REJ226 ROF225:ROF226 RYB225:RYB226 SHX225:SHX226 SRT225:SRT226 TBP225:TBP226 TLL225:TLL226 TVH225:TVH226 UFD225:UFD226 UOZ225:UOZ226 UYV225:UYV226 VIR225:VIR226 VSN225:VSN226 WCJ225:WCJ226 WMF225:WMF226 WWB225:WWB226 REJ305:REJ319 JP299:JP301 TL299:TL301 ADH299:ADH301 AND299:AND301 AWZ299:AWZ301 BGV299:BGV301 BQR299:BQR301 CAN299:CAN301 CKJ299:CKJ301 CUF299:CUF301 DEB299:DEB301 DNX299:DNX301 DXT299:DXT301 EHP299:EHP301 ERL299:ERL301 FBH299:FBH301 FLD299:FLD301 FUZ299:FUZ301 GEV299:GEV301 GOR299:GOR301 GYN299:GYN301 HIJ299:HIJ301 HSF299:HSF301 ICB299:ICB301 ILX299:ILX301 IVT299:IVT301 JFP299:JFP301 JPL299:JPL301 JZH299:JZH301 KJD299:KJD301 KSZ299:KSZ301 LCV299:LCV301 LMR299:LMR301 LWN299:LWN301 MGJ299:MGJ301 MQF299:MQF301 NAB299:NAB301 NJX299:NJX301 NTT299:NTT301 ODP299:ODP301 ONL299:ONL301 OXH299:OXH301 PHD299:PHD301 PQZ299:PQZ301 QAV299:QAV301 QKR299:QKR301 QUN299:QUN301 REJ299:REJ301 ROF299:ROF301 RYB299:RYB301 SHX299:SHX301 SRT299:SRT301 TBP299:TBP301 TLL299:TLL301 TVH299:TVH301 UFD299:UFD301 UOZ299:UOZ301 UYV299:UYV301 VIR299:VIR301 VSN299:VSN301 WCJ299:WCJ301 WMF299:WMF301 WWB299:WWB301 ROF305:ROF319 JP114:JP125 TL114:TL125 ADH114:ADH125 AND114:AND125 AWZ114:AWZ125 BGV114:BGV125 BQR114:BQR125 CAN114:CAN125 CKJ114:CKJ125 CUF114:CUF125 DEB114:DEB125 DNX114:DNX125 DXT114:DXT125 EHP114:EHP125 ERL114:ERL125 FBH114:FBH125 FLD114:FLD125 FUZ114:FUZ125 GEV114:GEV125 GOR114:GOR125 GYN114:GYN125 HIJ114:HIJ125 HSF114:HSF125 ICB114:ICB125 ILX114:ILX125 IVT114:IVT125 JFP114:JFP125 JPL114:JPL125 JZH114:JZH125 KJD114:KJD125 KSZ114:KSZ125 LCV114:LCV125 LMR114:LMR125 LWN114:LWN125 MGJ114:MGJ125 MQF114:MQF125 NAB114:NAB125 NJX114:NJX125 NTT114:NTT125 ODP114:ODP125 ONL114:ONL125 OXH114:OXH125 PHD114:PHD125 PQZ114:PQZ125 QAV114:QAV125 QKR114:QKR125 QUN114:QUN125 REJ114:REJ125 ROF114:ROF125 RYB114:RYB125 SHX114:SHX125 SRT114:SRT125 TBP114:TBP125 TLL114:TLL125 TVH114:TVH125 UFD114:UFD125 UOZ114:UOZ125 UYV114:UYV125 VIR114:VIR125 VSN114:VSN125 WCJ114:WCJ125 WMF114:WMF125 WWB114:WWB125 RYB305:RYB319 SHX305:SHX319 JP278:JP293 TL278:TL293 ADH278:ADH293 AND278:AND293 AWZ278:AWZ293 BGV278:BGV293 BQR278:BQR293 CAN278:CAN293 CKJ278:CKJ293 CUF278:CUF293 DEB278:DEB293 DNX278:DNX293 DXT278:DXT293 EHP278:EHP293 ERL278:ERL293 FBH278:FBH293 FLD278:FLD293 FUZ278:FUZ293 GEV278:GEV293 GOR278:GOR293 GYN278:GYN293 HIJ278:HIJ293 HSF278:HSF293 ICB278:ICB293 ILX278:ILX293 IVT278:IVT293 JFP278:JFP293 JPL278:JPL293 JZH278:JZH293 KJD278:KJD293 KSZ278:KSZ293 LCV278:LCV293 LMR278:LMR293 LWN278:LWN293 MGJ278:MGJ293 MQF278:MQF293 NAB278:NAB293 NJX278:NJX293 NTT278:NTT293 ODP278:ODP293 ONL278:ONL293 OXH278:OXH293 PHD278:PHD293 PQZ278:PQZ293 QAV278:QAV293 QKR278:QKR293 QUN278:QUN293 REJ278:REJ293 ROF278:ROF293 RYB278:RYB293 SHX278:SHX293 SRT278:SRT293 TBP278:TBP293 TLL278:TLL293 TVH278:TVH293 UFD278:UFD293 UOZ278:UOZ293 UYV278:UYV293 VIR278:VIR293 VSN278:VSN293 WCJ278:WCJ293 WMF278:WMF293 WWB278:WWB293 SRT305:SRT319 JP232:JP244 TL232:TL244 ADH232:ADH244 AND232:AND244 AWZ232:AWZ244 BGV232:BGV244 BQR232:BQR244 CAN232:CAN244 CKJ232:CKJ244 CUF232:CUF244 DEB232:DEB244 DNX232:DNX244 DXT232:DXT244 EHP232:EHP244 ERL232:ERL244 FBH232:FBH244 FLD232:FLD244 FUZ232:FUZ244 GEV232:GEV244 GOR232:GOR244 GYN232:GYN244 HIJ232:HIJ244 HSF232:HSF244 ICB232:ICB244 ILX232:ILX244 IVT232:IVT244 JFP232:JFP244 JPL232:JPL244 JZH232:JZH244 KJD232:KJD244 KSZ232:KSZ244 LCV232:LCV244 LMR232:LMR244 LWN232:LWN244 MGJ232:MGJ244 MQF232:MQF244 NAB232:NAB244 NJX232:NJX244 NTT232:NTT244 ODP232:ODP244 ONL232:ONL244 OXH232:OXH244 PHD232:PHD244 PQZ232:PQZ244 QAV232:QAV244 QKR232:QKR244 QUN232:QUN244 REJ232:REJ244 ROF232:ROF244 RYB232:RYB244 SHX232:SHX244 SRT232:SRT244 TBP232:TBP244 TLL232:TLL244 TVH232:TVH244 UFD232:UFD244 UOZ232:UOZ244 UYV232:UYV244 VIR232:VIR244 VSN232:VSN244 WCJ232:WCJ244 WMF232:WMF244 WWB232:WWB244 TBP305:TBP319 JP104:JP112 TL104:TL112 ADH104:ADH112 AND104:AND112 AWZ104:AWZ112 BGV104:BGV112 BQR104:BQR112 CAN104:CAN112 CKJ104:CKJ112 CUF104:CUF112 DEB104:DEB112 DNX104:DNX112 DXT104:DXT112 EHP104:EHP112 ERL104:ERL112 FBH104:FBH112 FLD104:FLD112 FUZ104:FUZ112 GEV104:GEV112 GOR104:GOR112 GYN104:GYN112 HIJ104:HIJ112 HSF104:HSF112 ICB104:ICB112 ILX104:ILX112 IVT104:IVT112 JFP104:JFP112 JPL104:JPL112 JZH104:JZH112 KJD104:KJD112 KSZ104:KSZ112 LCV104:LCV112 LMR104:LMR112 LWN104:LWN112 MGJ104:MGJ112 MQF104:MQF112 NAB104:NAB112 NJX104:NJX112 NTT104:NTT112 ODP104:ODP112 ONL104:ONL112 OXH104:OXH112 PHD104:PHD112 PQZ104:PQZ112 QAV104:QAV112 QKR104:QKR112 QUN104:QUN112 REJ104:REJ112 ROF104:ROF112 RYB104:RYB112 SHX104:SHX112 SRT104:SRT112 TBP104:TBP112 TLL104:TLL112 TVH104:TVH112 UFD104:UFD112 UOZ104:UOZ112 UYV104:UYV112 VIR104:VIR112 VSN104:VSN112 WCJ104:WCJ112 WMF104:WMF112 WWB104:WWB112 TLL305:TLL319 JP152:JP171 TL152:TL171 ADH152:ADH171 AND152:AND171 AWZ152:AWZ171 BGV152:BGV171 BQR152:BQR171 CAN152:CAN171 CKJ152:CKJ171 CUF152:CUF171 DEB152:DEB171 DNX152:DNX171 DXT152:DXT171 EHP152:EHP171 ERL152:ERL171 FBH152:FBH171 FLD152:FLD171 FUZ152:FUZ171 GEV152:GEV171 GOR152:GOR171 GYN152:GYN171 HIJ152:HIJ171 HSF152:HSF171 ICB152:ICB171 ILX152:ILX171 IVT152:IVT171 JFP152:JFP171 JPL152:JPL171 JZH152:JZH171 KJD152:KJD171 KSZ152:KSZ171 LCV152:LCV171 LMR152:LMR171 LWN152:LWN171 MGJ152:MGJ171 MQF152:MQF171 NAB152:NAB171 NJX152:NJX171 NTT152:NTT171 ODP152:ODP171 ONL152:ONL171 OXH152:OXH171 PHD152:PHD171 PQZ152:PQZ171 QAV152:QAV171 QKR152:QKR171 QUN152:QUN171 REJ152:REJ171 ROF152:ROF171 RYB152:RYB171 SHX152:SHX171 SRT152:SRT171 TBP152:TBP171 TLL152:TLL171 TVH152:TVH171 UFD152:UFD171 UOZ152:UOZ171 UYV152:UYV171 VIR152:VIR171 VSN152:VSN171 WCJ152:WCJ171 WMF152:WMF171 WWB152:WWB171 TVH305:TVH319 UFD305:UFD319 UOZ305:UOZ319 JP364:JP370 TL364:TL370 ADH364:ADH370 AND364:AND370 AWZ364:AWZ370 BGV364:BGV370 BQR364:BQR370 CAN364:CAN370 CKJ364:CKJ370 CUF364:CUF370 DEB364:DEB370 DNX364:DNX370 DXT364:DXT370 EHP364:EHP370 ERL364:ERL370 FBH364:FBH370 FLD364:FLD370 FUZ364:FUZ370 GEV364:GEV370 GOR364:GOR370 GYN364:GYN370 HIJ364:HIJ370 HSF364:HSF370 ICB364:ICB370 ILX364:ILX370 IVT364:IVT370 JFP364:JFP370 JPL364:JPL370 JZH364:JZH370 KJD364:KJD370 KSZ364:KSZ370 LCV364:LCV370 LMR364:LMR370 LWN364:LWN370 MGJ364:MGJ370 MQF364:MQF370 NAB364:NAB370 NJX364:NJX370 NTT364:NTT370 ODP364:ODP370 ONL364:ONL370 OXH364:OXH370 PHD364:PHD370 PQZ364:PQZ370 QAV364:QAV370 QKR364:QKR370 QUN364:QUN370 REJ364:REJ370 ROF364:ROF370 RYB364:RYB370 SHX364:SHX370 SRT364:SRT370 TBP364:TBP370 TLL364:TLL370 TVH364:TVH370 UFD364:UFD370 UOZ364:UOZ370 UYV364:UYV370 VIR364:VIR370 VSN364:VSN370 WCJ364:WCJ370 WMF364:WMF370 WWB364:WWB370 UYV305:UYV319 JP327:JP334 TL327:TL334 ADH327:ADH334 AND327:AND334 AWZ327:AWZ334 BGV327:BGV334 BQR327:BQR334 CAN327:CAN334 CKJ327:CKJ334 CUF327:CUF334 DEB327:DEB334 DNX327:DNX334 DXT327:DXT334 EHP327:EHP334 ERL327:ERL334 FBH327:FBH334 FLD327:FLD334 FUZ327:FUZ334 GEV327:GEV334 GOR327:GOR334 GYN327:GYN334 HIJ327:HIJ334 HSF327:HSF334 ICB327:ICB334 ILX327:ILX334 IVT327:IVT334 JFP327:JFP334 JPL327:JPL334 JZH327:JZH334 KJD327:KJD334 KSZ327:KSZ334 LCV327:LCV334 LMR327:LMR334 LWN327:LWN334 MGJ327:MGJ334 MQF327:MQF334 NAB327:NAB334 NJX327:NJX334 NTT327:NTT334 ODP327:ODP334 ONL327:ONL334 OXH327:OXH334 PHD327:PHD334 PQZ327:PQZ334 QAV327:QAV334 QKR327:QKR334 QUN327:QUN334 REJ327:REJ334 ROF327:ROF334 RYB327:RYB334 SHX327:SHX334 SRT327:SRT334 TBP327:TBP334 TLL327:TLL334 TVH327:TVH334 UFD327:UFD334 UOZ327:UOZ334 UYV327:UYV334 VIR327:VIR334 VSN327:VSN334 WCJ327:WCJ334 WMF327:WMF334 WWB327:WWB334 VIR305:VIR319 VSN305:VSN319 WCJ305:WCJ319 JP336:JP346 TL336:TL346 ADH336:ADH346 AND336:AND346 AWZ336:AWZ346 BGV336:BGV346 BQR336:BQR346 CAN336:CAN346 CKJ336:CKJ346 CUF336:CUF346 DEB336:DEB346 DNX336:DNX346 DXT336:DXT346 EHP336:EHP346 ERL336:ERL346 FBH336:FBH346 FLD336:FLD346 FUZ336:FUZ346 GEV336:GEV346 GOR336:GOR346 GYN336:GYN346 HIJ336:HIJ346 HSF336:HSF346 ICB336:ICB346 ILX336:ILX346 IVT336:IVT346 JFP336:JFP346 JPL336:JPL346 JZH336:JZH346 KJD336:KJD346 KSZ336:KSZ346 LCV336:LCV346 LMR336:LMR346 LWN336:LWN346 MGJ336:MGJ346 MQF336:MQF346 NAB336:NAB346 NJX336:NJX346 NTT336:NTT346 ODP336:ODP346 ONL336:ONL346 OXH336:OXH346 PHD336:PHD346 PQZ336:PQZ346 QAV336:QAV346 QKR336:QKR346 QUN336:QUN346 REJ336:REJ346 ROF336:ROF346 RYB336:RYB346 SHX336:SHX346 SRT336:SRT346 TBP336:TBP346 TLL336:TLL346 TVH336:TVH346 UFD336:UFD346 UOZ336:UOZ346 UYV336:UYV346 VIR336:VIR346 VSN336:VSN346 WCJ336:WCJ346 WMF336:WMF346 WWB336:WWB346 WWB305:WWB319 WMF305:WMF319 JP305:JP319 TL305:TL319 ADH305:ADH319 AND305:AND319 AWZ305:AWZ319 BGV305:BGV319 BQR305:BQR319 CAN305:CAN319 CKJ305:CKJ319 CUF305:CUF319 DEB305:DEB319 DNX305:DNX319 DXT305:DXT319 EHP305:EHP319 ERL305:ERL319 FBH305:FBH319 FLD305:FLD319 FUZ305:FUZ319 GEV305:GEV319 GOR305:GOR319 GYN305:GYN319 HIJ305:HIJ319 HSF305:HSF319 ICB305:ICB319 ILX305:ILX319 IVT305:IVT319 JFP305:JFP319 JPL305:JPL319 JZH305:JZH319 KJD305:KJD319 KSZ305:KSZ319 LCV305:LCV319 LMR305:LMR319 LWN305:LWN319 MGJ305:MGJ319 MQF305:MQF319 NAB305:NAB319 NJX305:NJX319 NTT305:NTT319 ODP305:ODP319 ONL305:ONL319 OXH305:OXH319 PHD305:PHD319 HIJ174:HIJ178 GYN174:GYN178 GOR174:GOR178 GEV174:GEV178 FUZ174:FUZ178 FLD174:FLD178 FBH174:FBH178 ERL174:ERL178 EHP174:EHP178 DXT174:DXT178 DNX174:DNX178 DEB174:DEB178 CUF174:CUF178 CKJ174:CKJ178 CAN174:CAN178 JP186:JP220 TL186:TL220 ADH186:ADH220 AND186:AND220 AWZ186:AWZ220 BGV186:BGV220 BQR186:BQR220 CAN186:CAN220 CKJ186:CKJ220 CUF186:CUF220 DEB186:DEB220 DNX186:DNX220 DXT186:DXT220 EHP186:EHP220 ERL186:ERL220 FBH186:FBH220 FLD186:FLD220 FUZ186:FUZ220 GEV186:GEV220 GOR186:GOR220 GYN186:GYN220 HIJ186:HIJ220 HSF186:HSF220 ICB186:ICB220 ILX186:ILX220 IVT186:IVT220 JFP186:JFP220 JPL186:JPL220 JZH186:JZH220 KJD186:KJD220 KSZ186:KSZ220 LCV186:LCV220 LMR186:LMR220 LWN186:LWN220 MGJ186:MGJ220 MQF186:MQF220 NAB186:NAB220 NJX186:NJX220 NTT186:NTT220 ODP186:ODP220 ONL186:ONL220 OXH186:OXH220 PHD186:PHD220 PQZ186:PQZ220 QAV186:QAV220 QKR186:QKR220 QUN186:QUN220 REJ186:REJ220 ROF186:ROF220 RYB186:RYB220 SHX186:SHX220 SRT186:SRT220 TBP186:TBP220 TLL186:TLL220 TVH186:TVH220 UFD186:UFD220 UOZ186:UOZ220 UYV186:UYV220 VIR186:VIR220 VSN186:VSN220 WCJ186:WCJ220 WMF186:WMF220 WWB186:WWB220 BQR174:BQR178 BGV174:BGV178 WWB395:WWB398 WMF395:WMF398 WCJ395:WCJ398 VSN395:VSN398 VIR395:VIR398 UYV395:UYV398 UOZ395:UOZ398 UFD395:UFD398 TVH395:TVH398 TLL395:TLL398 TBP395:TBP398 SRT395:SRT398 SHX395:SHX398 RYB395:RYB398 ROF395:ROF398 REJ395:REJ398 QUN395:QUN398 QKR395:QKR398 QAV395:QAV398 PQZ395:PQZ398 PHD395:PHD398 OXH395:OXH398 ONL395:ONL398 ODP395:ODP398 NTT395:NTT398 NJX395:NJX398 NAB395:NAB398 MQF395:MQF398 MGJ395:MGJ398 LWN395:LWN398 LMR395:LMR398 LCV395:LCV398 KSZ395:KSZ398 KJD395:KJD398 JZH395:JZH398 JPL395:JPL398 JFP395:JFP398 IVT395:IVT398 ILX395:ILX398 ICB395:ICB398 HSF395:HSF398 HIJ395:HIJ398 GYN395:GYN398 GOR395:GOR398 GEV395:GEV398 FUZ395:FUZ398 FLD395:FLD398 FBH395:FBH398 ERL395:ERL398 EHP395:EHP398 DXT395:DXT398 DNX395:DNX398 DEB395:DEB398 CUF395:CUF398 CKJ395:CKJ398 CAN395:CAN398 BQR395:BQR398 BGV395:BGV398 AWZ395:AWZ398 AND395:AND398 ADH395:ADH398 TL395:TL398 JP395:JP398 JP401 TL401 ADH401 AND401 AWZ401 BGV401 BQR401 CAN401 CKJ401 CUF401 DEB401 DNX401 DXT401 EHP401 ERL401 FBH401 FLD401 FUZ401 GEV401 GOR401 GYN401 HIJ401 HSF401 ICB401 ILX401 IVT401 JFP401 JPL401 JZH401 KJD401 KSZ401 LCV401 LMR401 LWN401 MGJ401 MQF401 NAB401 NJX401 NTT401 ODP401 ONL401 OXH401 PHD401 PQZ401 QAV401 QKR401 QUN401 REJ401 ROF401 RYB401 SHX401 SRT401 TBP401 TLL401 TVH401 UFD401 UOZ401 UYV401 VIR401 VSN401 WCJ401 WMF401 WWB401 AWZ174:AWZ178 JP403:JP419 TL403:TL419 ADH403:ADH419 AND403:AND419 AWZ403:AWZ419 BGV403:BGV419 BQR403:BQR419 CAN403:CAN419 CKJ403:CKJ419 CUF403:CUF419 DEB403:DEB419 DNX403:DNX419 DXT403:DXT419 EHP403:EHP419 ERL403:ERL419 FBH403:FBH419 FLD403:FLD419 FUZ403:FUZ419 GEV403:GEV419 GOR403:GOR419 GYN403:GYN419 HIJ403:HIJ419 HSF403:HSF419 ICB403:ICB419 ILX403:ILX419 IVT403:IVT419 JFP403:JFP419 JPL403:JPL419 JZH403:JZH419 KJD403:KJD419 KSZ403:KSZ419 LCV403:LCV419 LMR403:LMR419 LWN403:LWN419 MGJ403:MGJ419 MQF403:MQF419 NAB403:NAB419 NJX403:NJX419 NTT403:NTT419 ODP403:ODP419 ONL403:ONL419 OXH403:OXH419 PHD403:PHD419 PQZ403:PQZ419 QAV403:QAV419 QKR403:QKR419 QUN403:QUN419 REJ403:REJ419 ROF403:ROF419 RYB403:RYB419 SHX403:SHX419 SRT403:SRT419 TBP403:TBP419 TLL403:TLL419 TVH403:TVH419 UFD403:UFD419 UOZ403:UOZ419 UYV403:UYV419 VIR403:VIR419 VSN403:VSN419 WCJ403:WCJ419 WMF403:WMF419 WWB403:WWB419 AND174:AND178 ADH174:ADH178 WWB256:WWB273 WMF256:WMF273 WCJ256:WCJ273 VSN256:VSN273 VIR256:VIR273 UYV256:UYV273 UOZ256:UOZ273 UFD256:UFD273 TVH256:TVH273 TLL256:TLL273 TBP256:TBP273 SRT256:SRT273 SHX256:SHX273 RYB256:RYB273 ROF256:ROF273 REJ256:REJ273 QUN256:QUN273 QKR256:QKR273 QAV256:QAV273 PQZ256:PQZ273 PHD256:PHD273 OXH256:OXH273 ONL256:ONL273 ODP256:ODP273 NTT256:NTT273 NJX256:NJX273 NAB256:NAB273 MQF256:MQF273 MGJ256:MGJ273 LWN256:LWN273 LMR256:LMR273 LCV256:LCV273 KSZ256:KSZ273 KJD256:KJD273 JZH256:JZH273 JPL256:JPL273 JFP256:JFP273 IVT256:IVT273 ILX256:ILX273 ICB256:ICB273 HSF256:HSF273 HIJ256:HIJ273 GYN256:GYN273 GOR256:GOR273 GEV256:GEV273 FUZ256:FUZ273 FLD256:FLD273 FBH256:FBH273 ERL256:ERL273 EHP256:EHP273 DXT256:DXT273 DNX256:DNX273 DEB256:DEB273 CUF256:CUF273 CKJ256:CKJ273 CAN256:CAN273 BQR256:BQR273 BGV256:BGV273 AWZ256:AWZ273 AND256:AND273 ADH256:ADH273 TL256:TL273 JP256:JP273 JP373:JP392 TL373:TL392 ADH373:ADH392 AND373:AND392 AWZ373:AWZ392 BGV373:BGV392 BQR373:BQR392 CAN373:CAN392 CKJ373:CKJ392 CUF373:CUF392 DEB373:DEB392 DNX373:DNX392 DXT373:DXT392 EHP373:EHP392 ERL373:ERL392 FBH373:FBH392 FLD373:FLD392 FUZ373:FUZ392 GEV373:GEV392 GOR373:GOR392 GYN373:GYN392 HIJ373:HIJ392 HSF373:HSF392 ICB373:ICB392 ILX373:ILX392 IVT373:IVT392 JFP373:JFP392 JPL373:JPL392 JZH373:JZH392 KJD373:KJD392 KSZ373:KSZ392 LCV373:LCV392 LMR373:LMR392 LWN373:LWN392 MGJ373:MGJ392 MQF373:MQF392 NAB373:NAB392 NJX373:NJX392 NTT373:NTT392 ODP373:ODP392 ONL373:ONL392 OXH373:OXH392 PHD373:PHD392 PQZ373:PQZ392 QAV373:QAV392 QKR373:QKR392 QUN373:QUN392 REJ373:REJ392 ROF373:ROF392 RYB373:RYB392 SHX373:SHX392 SRT373:SRT392 TBP373:TBP392 TLL373:TLL392 TVH373:TVH392 UFD373:UFD392 UOZ373:UOZ392 UYV373:UYV392 VIR373:VIR392 VSN373:VSN392 WCJ373:WCJ392 WMF373:WMF392 WWB373:WWB392 JP174:JP178 TL174:TL178 WWB174:WWB178 WMF174:WMF178 WCJ174:WCJ178 VSN174:VSN178 VIR174:VIR178 UYV174:UYV178 UOZ174:UOZ178 UFD174:UFD178 TVH174:TVH178 TLL174:TLL178 TBP174:TBP178 SRT174:SRT178 SHX174:SHX178 RYB174:RYB178 ROF174:ROF178 REJ174:REJ178 QUN174:QUN178 QKR174:QKR178 QAV174:QAV178 PQZ174:PQZ178 PHD174:PHD178 OXH174:OXH178 ONL174:ONL178 ODP174:ODP178 NTT174:NTT178 NJX174:NJX178 NAB174:NAB178 MQF174:MQF178 MGJ174:MGJ178 LWN174:LWN178 LMR174:LMR178 LCV174:LCV178 KSZ174:KSZ178 KJD174:KJD178 JZH174:JZH178 JPL174:JPL178 JFP174:JFP178 IVT174:IVT178 ILX174:ILX178 ICB174:ICB178 HSF174:HSF178 P385:P392 P181:P182 P225:P226 P299:P301 P114:P125 P278:P293 P232:P244 P104:P112 P375:P383 P364:P370 P327:P334 P336:P346 P305:P319 P403:P404 P144:P149 P186:P220 P395:P398 P401 P406:P419 P256:P274 P174:P178 P373 P152:P165 P167:P171">
      <formula1>0</formula1>
    </dataValidation>
    <dataValidation type="custom" operator="greaterThanOrEqual" allowBlank="1" showInputMessage="1" showErrorMessage="1" sqref="P249">
      <formula1>1</formula1>
    </dataValidation>
    <dataValidation operator="greaterThanOrEqual" allowBlank="1" showInputMessage="1" showErrorMessage="1" sqref="P227 P506 P81 P469 P497 P229 P221 P503 P166 P478 P465"/>
  </dataValidations>
  <pageMargins left="0.31496062992125984" right="0.70866141732283472" top="1.1811023622047245" bottom="0.55118110236220474" header="0.31496062992125984" footer="0"/>
  <pageSetup scale="51"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MEJORAMIENTO CGR - INVIAS</vt:lpstr>
      <vt:lpstr>'PLAN MEJORAMIENTO CGR - INVIAS'!Área_de_impresión</vt:lpstr>
    </vt:vector>
  </TitlesOfParts>
  <Company>OFICINA DE PLANEACION-CGR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e Institucional.</dc:title>
  <dc:creator>Oficina de Control Interno</dc:creator>
  <cp:keywords>Reservado por la Oficina de Control Interno.</cp:keywords>
  <cp:lastModifiedBy>WILLIAM</cp:lastModifiedBy>
  <cp:lastPrinted>2018-08-17T16:24:12Z</cp:lastPrinted>
  <dcterms:created xsi:type="dcterms:W3CDTF">2003-11-14T08:59:56Z</dcterms:created>
  <dcterms:modified xsi:type="dcterms:W3CDTF">2018-11-18T23:09:52Z</dcterms:modified>
</cp:coreProperties>
</file>