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backupFile="1" codeName="ThisWorkbook" hidePivotFieldList="1"/>
  <mc:AlternateContent xmlns:mc="http://schemas.openxmlformats.org/markup-compatibility/2006">
    <mc:Choice Requires="x15">
      <x15ac:absPath xmlns:x15ac="http://schemas.microsoft.com/office/spreadsheetml/2010/11/ac" url="C:\Users\jperezg\Desktop\"/>
    </mc:Choice>
  </mc:AlternateContent>
  <bookViews>
    <workbookView xWindow="0" yWindow="0" windowWidth="24000" windowHeight="9735" tabRatio="906"/>
  </bookViews>
  <sheets>
    <sheet name="PLAN MEJORAMIENTO CGR - INVIAS" sheetId="37" r:id="rId1"/>
  </sheets>
  <definedNames>
    <definedName name="_xlnm._FilterDatabase" localSheetId="0" hidden="1">'PLAN MEJORAMIENTO CGR - INVIAS'!$A$1:$AA$455</definedName>
    <definedName name="_xlnm.Print_Area" localSheetId="0">'PLAN MEJORAMIENTO CGR - INVIAS'!$E$65:$F$437</definedName>
  </definedNames>
  <calcPr calcId="171027"/>
</workbook>
</file>

<file path=xl/calcChain.xml><?xml version="1.0" encoding="utf-8"?>
<calcChain xmlns="http://schemas.openxmlformats.org/spreadsheetml/2006/main">
  <c r="W453" i="37" l="1"/>
  <c r="U453" i="37" s="1"/>
  <c r="Q453" i="37"/>
  <c r="M453" i="37"/>
  <c r="AD452" i="37"/>
  <c r="Z452" i="37"/>
  <c r="Z453" i="37" s="1"/>
  <c r="AA453" i="37" s="1"/>
  <c r="Q452" i="37"/>
  <c r="V452" i="37" s="1"/>
  <c r="AB452" i="37" s="1"/>
  <c r="M452" i="37"/>
  <c r="AD451" i="37"/>
  <c r="AE451" i="37" s="1"/>
  <c r="Z451" i="37"/>
  <c r="AA451" i="37" s="1"/>
  <c r="Q451" i="37"/>
  <c r="M451" i="37"/>
  <c r="AD450" i="37"/>
  <c r="AE450" i="37" s="1"/>
  <c r="Z450" i="37"/>
  <c r="AA450" i="37" s="1"/>
  <c r="Q450" i="37"/>
  <c r="M450" i="37"/>
  <c r="AD449" i="37"/>
  <c r="AE449" i="37" s="1"/>
  <c r="Z449" i="37"/>
  <c r="AA449" i="37" s="1"/>
  <c r="Q449" i="37"/>
  <c r="M449" i="37"/>
  <c r="AD448" i="37"/>
  <c r="AE448" i="37" s="1"/>
  <c r="Z448" i="37"/>
  <c r="Q448" i="37"/>
  <c r="M448" i="37"/>
  <c r="AD447" i="37"/>
  <c r="AE447" i="37" s="1"/>
  <c r="Z447" i="37"/>
  <c r="AA447" i="37" s="1"/>
  <c r="Q447" i="37"/>
  <c r="M447" i="37"/>
  <c r="W446" i="37"/>
  <c r="U446" i="37" s="1"/>
  <c r="Q446" i="37"/>
  <c r="M446" i="37"/>
  <c r="AD445" i="37"/>
  <c r="AD446" i="37" s="1"/>
  <c r="AE446" i="37" s="1"/>
  <c r="Z445" i="37"/>
  <c r="Q445" i="37"/>
  <c r="M445" i="37"/>
  <c r="AD444" i="37"/>
  <c r="AE444" i="37" s="1"/>
  <c r="Z444" i="37"/>
  <c r="AA444" i="37" s="1"/>
  <c r="Q444" i="37"/>
  <c r="M444" i="37"/>
  <c r="AD443" i="37"/>
  <c r="AE443" i="37" s="1"/>
  <c r="Z443" i="37"/>
  <c r="AA443" i="37" s="1"/>
  <c r="Q443" i="37"/>
  <c r="M443" i="37"/>
  <c r="AD442" i="37"/>
  <c r="AE442" i="37" s="1"/>
  <c r="Z442" i="37"/>
  <c r="AA442" i="37" s="1"/>
  <c r="Q442" i="37"/>
  <c r="M442" i="37"/>
  <c r="AD441" i="37"/>
  <c r="AE441" i="37" s="1"/>
  <c r="Z441" i="37"/>
  <c r="AA441" i="37" s="1"/>
  <c r="Q441" i="37"/>
  <c r="V441" i="37" s="1"/>
  <c r="AB441" i="37" s="1"/>
  <c r="M441" i="37"/>
  <c r="AD440" i="37"/>
  <c r="AE440" i="37" s="1"/>
  <c r="Z440" i="37"/>
  <c r="AA440" i="37" s="1"/>
  <c r="Q440" i="37"/>
  <c r="V440" i="37" s="1"/>
  <c r="AB440" i="37" s="1"/>
  <c r="M440" i="37"/>
  <c r="AD439" i="37"/>
  <c r="AE439" i="37" s="1"/>
  <c r="Z439" i="37"/>
  <c r="Q439" i="37"/>
  <c r="M439" i="37"/>
  <c r="AD438" i="37"/>
  <c r="AE438" i="37" s="1"/>
  <c r="Z438" i="37"/>
  <c r="AA438" i="37" s="1"/>
  <c r="Q438" i="37"/>
  <c r="M438" i="37"/>
  <c r="AD437" i="37"/>
  <c r="AE437" i="37" s="1"/>
  <c r="Z437" i="37"/>
  <c r="AA437" i="37" s="1"/>
  <c r="Q437" i="37"/>
  <c r="R437" i="37" s="1"/>
  <c r="AD436" i="37"/>
  <c r="AE436" i="37" s="1"/>
  <c r="Z436" i="37"/>
  <c r="AA436" i="37" s="1"/>
  <c r="Q436" i="37"/>
  <c r="V436" i="37" s="1"/>
  <c r="AB436" i="37" s="1"/>
  <c r="M436" i="37"/>
  <c r="W435" i="37"/>
  <c r="U435" i="37" s="1"/>
  <c r="Q435" i="37"/>
  <c r="V435" i="37" s="1"/>
  <c r="AB435" i="37" s="1"/>
  <c r="M435" i="37"/>
  <c r="AD434" i="37"/>
  <c r="Z434" i="37"/>
  <c r="Z435" i="37" s="1"/>
  <c r="AA435" i="37" s="1"/>
  <c r="Q434" i="37"/>
  <c r="M434" i="37"/>
  <c r="AD433" i="37"/>
  <c r="AE433" i="37" s="1"/>
  <c r="Z433" i="37"/>
  <c r="AA433" i="37" s="1"/>
  <c r="Q433" i="37"/>
  <c r="M433" i="37"/>
  <c r="AD432" i="37"/>
  <c r="AE432" i="37" s="1"/>
  <c r="Z432" i="37"/>
  <c r="AA432" i="37" s="1"/>
  <c r="Q432" i="37"/>
  <c r="M432" i="37"/>
  <c r="AD431" i="37"/>
  <c r="AE431" i="37" s="1"/>
  <c r="Z431" i="37"/>
  <c r="Q431" i="37"/>
  <c r="M431" i="37"/>
  <c r="AD430" i="37"/>
  <c r="AE430" i="37" s="1"/>
  <c r="Z430" i="37"/>
  <c r="AA430" i="37" s="1"/>
  <c r="Q430" i="37"/>
  <c r="V430" i="37" s="1"/>
  <c r="AB430" i="37" s="1"/>
  <c r="M430" i="37"/>
  <c r="AD429" i="37"/>
  <c r="AE429" i="37" s="1"/>
  <c r="Z429" i="37"/>
  <c r="AA429" i="37" s="1"/>
  <c r="Q429" i="37"/>
  <c r="M429" i="37"/>
  <c r="AD428" i="37"/>
  <c r="AE428" i="37" s="1"/>
  <c r="Z428" i="37"/>
  <c r="AA428" i="37" s="1"/>
  <c r="Q428" i="37"/>
  <c r="M428" i="37"/>
  <c r="AD427" i="37"/>
  <c r="AE427" i="37" s="1"/>
  <c r="Z427" i="37"/>
  <c r="AA427" i="37" s="1"/>
  <c r="Q427" i="37"/>
  <c r="M427" i="37"/>
  <c r="AD426" i="37"/>
  <c r="AE426" i="37" s="1"/>
  <c r="Z426" i="37"/>
  <c r="AA426" i="37" s="1"/>
  <c r="Q426" i="37"/>
  <c r="V426" i="37" s="1"/>
  <c r="AB426" i="37" s="1"/>
  <c r="M426" i="37"/>
  <c r="AD425" i="37"/>
  <c r="AE425" i="37" s="1"/>
  <c r="Z425" i="37"/>
  <c r="AA425" i="37" s="1"/>
  <c r="Q425" i="37"/>
  <c r="M425" i="37"/>
  <c r="AD424" i="37"/>
  <c r="AE424" i="37" s="1"/>
  <c r="Z424" i="37"/>
  <c r="AA424" i="37" s="1"/>
  <c r="Q424" i="37"/>
  <c r="M424" i="37"/>
  <c r="AD423" i="37"/>
  <c r="AE423" i="37" s="1"/>
  <c r="Z423" i="37"/>
  <c r="AA423" i="37" s="1"/>
  <c r="Q423" i="37"/>
  <c r="M423" i="37"/>
  <c r="AD422" i="37"/>
  <c r="AE422" i="37" s="1"/>
  <c r="Z422" i="37"/>
  <c r="AA422" i="37" s="1"/>
  <c r="Q422" i="37"/>
  <c r="V422" i="37" s="1"/>
  <c r="AB422" i="37" s="1"/>
  <c r="M422" i="37"/>
  <c r="AD421" i="37"/>
  <c r="AE421" i="37" s="1"/>
  <c r="Z421" i="37"/>
  <c r="AA421" i="37" s="1"/>
  <c r="Q421" i="37"/>
  <c r="M421" i="37"/>
  <c r="AD420" i="37"/>
  <c r="AE420" i="37" s="1"/>
  <c r="Z420" i="37"/>
  <c r="AA420" i="37" s="1"/>
  <c r="Q420" i="37"/>
  <c r="M420" i="37"/>
  <c r="AD419" i="37"/>
  <c r="AE419" i="37" s="1"/>
  <c r="Z419" i="37"/>
  <c r="AA419" i="37" s="1"/>
  <c r="Q419" i="37"/>
  <c r="M419" i="37"/>
  <c r="W418" i="37"/>
  <c r="U418" i="37" s="1"/>
  <c r="Q418" i="37"/>
  <c r="M418" i="37"/>
  <c r="AD417" i="37"/>
  <c r="AD418" i="37" s="1"/>
  <c r="AE418" i="37" s="1"/>
  <c r="Z417" i="37"/>
  <c r="Q417" i="37"/>
  <c r="M417" i="37"/>
  <c r="AD416" i="37"/>
  <c r="AE416" i="37" s="1"/>
  <c r="Z416" i="37"/>
  <c r="Q416" i="37"/>
  <c r="V416" i="37" s="1"/>
  <c r="AB416" i="37" s="1"/>
  <c r="M416" i="37"/>
  <c r="AD415" i="37"/>
  <c r="AE415" i="37" s="1"/>
  <c r="Z415" i="37"/>
  <c r="AA415" i="37" s="1"/>
  <c r="Q415" i="37"/>
  <c r="M415" i="37"/>
  <c r="AD414" i="37"/>
  <c r="AE414" i="37" s="1"/>
  <c r="Z414" i="37"/>
  <c r="AA414" i="37" s="1"/>
  <c r="Q414" i="37"/>
  <c r="M414" i="37"/>
  <c r="W413" i="37"/>
  <c r="U413" i="37" s="1"/>
  <c r="Q413" i="37"/>
  <c r="M413" i="37"/>
  <c r="AD412" i="37"/>
  <c r="Z412" i="37"/>
  <c r="Z413" i="37" s="1"/>
  <c r="AA413" i="37" s="1"/>
  <c r="Q412" i="37"/>
  <c r="M412" i="37"/>
  <c r="AD411" i="37"/>
  <c r="AE411" i="37" s="1"/>
  <c r="Z411" i="37"/>
  <c r="Q411" i="37"/>
  <c r="M411" i="37"/>
  <c r="AD410" i="37"/>
  <c r="AE410" i="37" s="1"/>
  <c r="Z410" i="37"/>
  <c r="AA410" i="37" s="1"/>
  <c r="Q410" i="37"/>
  <c r="M410" i="37"/>
  <c r="W409" i="37"/>
  <c r="U409" i="37" s="1"/>
  <c r="Q409" i="37"/>
  <c r="M409" i="37"/>
  <c r="AD408" i="37"/>
  <c r="AD409" i="37" s="1"/>
  <c r="AE409" i="37" s="1"/>
  <c r="Z408" i="37"/>
  <c r="Q408" i="37"/>
  <c r="M408" i="37"/>
  <c r="AD407" i="37"/>
  <c r="AE407" i="37" s="1"/>
  <c r="Z407" i="37"/>
  <c r="AA407" i="37" s="1"/>
  <c r="Q407" i="37"/>
  <c r="M407" i="37"/>
  <c r="AD406" i="37"/>
  <c r="AE406" i="37" s="1"/>
  <c r="Z406" i="37"/>
  <c r="AA406" i="37" s="1"/>
  <c r="Q406" i="37"/>
  <c r="M406" i="37"/>
  <c r="AD405" i="37"/>
  <c r="AE405" i="37" s="1"/>
  <c r="Z405" i="37"/>
  <c r="AA405" i="37" s="1"/>
  <c r="Q405" i="37"/>
  <c r="M405" i="37"/>
  <c r="W404" i="37"/>
  <c r="U404" i="37" s="1"/>
  <c r="Q404" i="37"/>
  <c r="M404" i="37"/>
  <c r="W403" i="37"/>
  <c r="U403" i="37" s="1"/>
  <c r="Q403" i="37"/>
  <c r="M403" i="37"/>
  <c r="AD402" i="37"/>
  <c r="Z402" i="37"/>
  <c r="Q402" i="37"/>
  <c r="M402" i="37"/>
  <c r="AD401" i="37"/>
  <c r="AE401" i="37" s="1"/>
  <c r="Z401" i="37"/>
  <c r="AA401" i="37" s="1"/>
  <c r="Q401" i="37"/>
  <c r="M401" i="37"/>
  <c r="AD400" i="37"/>
  <c r="AE400" i="37" s="1"/>
  <c r="Z400" i="37"/>
  <c r="AA400" i="37" s="1"/>
  <c r="Q400" i="37"/>
  <c r="M400" i="37"/>
  <c r="AD399" i="37"/>
  <c r="AE399" i="37" s="1"/>
  <c r="Z399" i="37"/>
  <c r="AA399" i="37" s="1"/>
  <c r="Q399" i="37"/>
  <c r="M399" i="37"/>
  <c r="AD398" i="37"/>
  <c r="AE398" i="37" s="1"/>
  <c r="Z398" i="37"/>
  <c r="AA398" i="37" s="1"/>
  <c r="Q398" i="37"/>
  <c r="M398" i="37"/>
  <c r="AD397" i="37"/>
  <c r="AE397" i="37" s="1"/>
  <c r="Z397" i="37"/>
  <c r="AA397" i="37" s="1"/>
  <c r="Q397" i="37"/>
  <c r="M397" i="37"/>
  <c r="AD396" i="37"/>
  <c r="AE396" i="37" s="1"/>
  <c r="Z396" i="37"/>
  <c r="Q396" i="37"/>
  <c r="V396" i="37" s="1"/>
  <c r="AB396" i="37" s="1"/>
  <c r="M396" i="37"/>
  <c r="AD395" i="37"/>
  <c r="AE395" i="37" s="1"/>
  <c r="Z395" i="37"/>
  <c r="AA395" i="37" s="1"/>
  <c r="Q395" i="37"/>
  <c r="M395" i="37"/>
  <c r="W394" i="37"/>
  <c r="U394" i="37" s="1"/>
  <c r="Q394" i="37"/>
  <c r="M394" i="37"/>
  <c r="AD393" i="37"/>
  <c r="Z393" i="37"/>
  <c r="Q393" i="37"/>
  <c r="M393" i="37"/>
  <c r="W392" i="37"/>
  <c r="U392" i="37" s="1"/>
  <c r="Q392" i="37"/>
  <c r="M392" i="37"/>
  <c r="AD391" i="37"/>
  <c r="Z391" i="37"/>
  <c r="Q391" i="37"/>
  <c r="V391" i="37" s="1"/>
  <c r="AB391" i="37" s="1"/>
  <c r="M391" i="37"/>
  <c r="AD390" i="37"/>
  <c r="AE390" i="37" s="1"/>
  <c r="Z390" i="37"/>
  <c r="AA390" i="37" s="1"/>
  <c r="Q390" i="37"/>
  <c r="M390" i="37"/>
  <c r="AD389" i="37"/>
  <c r="AE389" i="37" s="1"/>
  <c r="Z389" i="37"/>
  <c r="AA389" i="37" s="1"/>
  <c r="Q389" i="37"/>
  <c r="M389" i="37"/>
  <c r="AD388" i="37"/>
  <c r="AE388" i="37" s="1"/>
  <c r="Z388" i="37"/>
  <c r="AA388" i="37" s="1"/>
  <c r="Q388" i="37"/>
  <c r="M388" i="37"/>
  <c r="AD387" i="37"/>
  <c r="AE387" i="37" s="1"/>
  <c r="Z387" i="37"/>
  <c r="Q387" i="37"/>
  <c r="V387" i="37" s="1"/>
  <c r="AB387" i="37" s="1"/>
  <c r="M387" i="37"/>
  <c r="AD386" i="37"/>
  <c r="AE386" i="37" s="1"/>
  <c r="Z386" i="37"/>
  <c r="AA386" i="37" s="1"/>
  <c r="Q386" i="37"/>
  <c r="V386" i="37" s="1"/>
  <c r="AB386" i="37" s="1"/>
  <c r="M386" i="37"/>
  <c r="AD385" i="37"/>
  <c r="AE385" i="37" s="1"/>
  <c r="Z385" i="37"/>
  <c r="AA385" i="37" s="1"/>
  <c r="Q385" i="37"/>
  <c r="M385" i="37"/>
  <c r="AD384" i="37"/>
  <c r="AE384" i="37" s="1"/>
  <c r="Z384" i="37"/>
  <c r="AA384" i="37" s="1"/>
  <c r="Q384" i="37"/>
  <c r="M384" i="37"/>
  <c r="AD383" i="37"/>
  <c r="AE383" i="37" s="1"/>
  <c r="Z383" i="37"/>
  <c r="AA383" i="37" s="1"/>
  <c r="Q383" i="37"/>
  <c r="M383" i="37"/>
  <c r="AD382" i="37"/>
  <c r="AE382" i="37" s="1"/>
  <c r="Z382" i="37"/>
  <c r="AA382" i="37" s="1"/>
  <c r="Q382" i="37"/>
  <c r="M382" i="37"/>
  <c r="AD381" i="37"/>
  <c r="AE381" i="37" s="1"/>
  <c r="Z381" i="37"/>
  <c r="AA381" i="37" s="1"/>
  <c r="Q381" i="37"/>
  <c r="M381" i="37"/>
  <c r="AD380" i="37"/>
  <c r="AE380" i="37" s="1"/>
  <c r="Z380" i="37"/>
  <c r="AA380" i="37" s="1"/>
  <c r="Q380" i="37"/>
  <c r="M380" i="37"/>
  <c r="AD379" i="37"/>
  <c r="AE379" i="37" s="1"/>
  <c r="Z379" i="37"/>
  <c r="AA379" i="37" s="1"/>
  <c r="Q379" i="37"/>
  <c r="M379" i="37"/>
  <c r="AD378" i="37"/>
  <c r="AE378" i="37" s="1"/>
  <c r="Z378" i="37"/>
  <c r="AA378" i="37" s="1"/>
  <c r="Q378" i="37"/>
  <c r="M378" i="37"/>
  <c r="AD377" i="37"/>
  <c r="AE377" i="37" s="1"/>
  <c r="Z377" i="37"/>
  <c r="AA377" i="37" s="1"/>
  <c r="Q377" i="37"/>
  <c r="M377" i="37"/>
  <c r="AD376" i="37"/>
  <c r="AE376" i="37" s="1"/>
  <c r="Z376" i="37"/>
  <c r="AA376" i="37" s="1"/>
  <c r="Q376" i="37"/>
  <c r="M376" i="37"/>
  <c r="AD375" i="37"/>
  <c r="AE375" i="37" s="1"/>
  <c r="Z375" i="37"/>
  <c r="AA375" i="37" s="1"/>
  <c r="Q375" i="37"/>
  <c r="M375" i="37"/>
  <c r="AD374" i="37"/>
  <c r="AE374" i="37" s="1"/>
  <c r="Z374" i="37"/>
  <c r="AA374" i="37" s="1"/>
  <c r="Q374" i="37"/>
  <c r="M374" i="37"/>
  <c r="AD373" i="37"/>
  <c r="AE373" i="37" s="1"/>
  <c r="Z373" i="37"/>
  <c r="Q373" i="37"/>
  <c r="M373" i="37"/>
  <c r="AD372" i="37"/>
  <c r="AE372" i="37" s="1"/>
  <c r="Z372" i="37"/>
  <c r="AA372" i="37" s="1"/>
  <c r="Q372" i="37"/>
  <c r="M372" i="37"/>
  <c r="AD371" i="37"/>
  <c r="AE371" i="37" s="1"/>
  <c r="Z371" i="37"/>
  <c r="AA371" i="37" s="1"/>
  <c r="Q371" i="37"/>
  <c r="M371" i="37"/>
  <c r="AD370" i="37"/>
  <c r="AE370" i="37" s="1"/>
  <c r="Z370" i="37"/>
  <c r="AA370" i="37" s="1"/>
  <c r="Q370" i="37"/>
  <c r="M370" i="37"/>
  <c r="AD369" i="37"/>
  <c r="AE369" i="37" s="1"/>
  <c r="Z369" i="37"/>
  <c r="AA369" i="37" s="1"/>
  <c r="Q369" i="37"/>
  <c r="M369" i="37"/>
  <c r="AD368" i="37"/>
  <c r="AE368" i="37" s="1"/>
  <c r="Z368" i="37"/>
  <c r="AA368" i="37" s="1"/>
  <c r="Q368" i="37"/>
  <c r="V368" i="37" s="1"/>
  <c r="AB368" i="37" s="1"/>
  <c r="M368" i="37"/>
  <c r="AD367" i="37"/>
  <c r="AE367" i="37" s="1"/>
  <c r="Z367" i="37"/>
  <c r="AA367" i="37" s="1"/>
  <c r="Q367" i="37"/>
  <c r="M367" i="37"/>
  <c r="AD366" i="37"/>
  <c r="AE366" i="37" s="1"/>
  <c r="Z366" i="37"/>
  <c r="AA366" i="37" s="1"/>
  <c r="Q366" i="37"/>
  <c r="M366" i="37"/>
  <c r="AD365" i="37"/>
  <c r="AE365" i="37" s="1"/>
  <c r="Z365" i="37"/>
  <c r="AA365" i="37" s="1"/>
  <c r="Q365" i="37"/>
  <c r="M365" i="37"/>
  <c r="AD364" i="37"/>
  <c r="AE364" i="37" s="1"/>
  <c r="Z364" i="37"/>
  <c r="AA364" i="37" s="1"/>
  <c r="Q364" i="37"/>
  <c r="M364" i="37"/>
  <c r="AD363" i="37"/>
  <c r="AE363" i="37" s="1"/>
  <c r="Z363" i="37"/>
  <c r="AA363" i="37" s="1"/>
  <c r="Q363" i="37"/>
  <c r="M363" i="37"/>
  <c r="AD362" i="37"/>
  <c r="AE362" i="37" s="1"/>
  <c r="Z362" i="37"/>
  <c r="AA362" i="37" s="1"/>
  <c r="Q362" i="37"/>
  <c r="M362" i="37"/>
  <c r="AD361" i="37"/>
  <c r="AE361" i="37" s="1"/>
  <c r="Z361" i="37"/>
  <c r="AA361" i="37" s="1"/>
  <c r="Q361" i="37"/>
  <c r="M361" i="37"/>
  <c r="AD360" i="37"/>
  <c r="AE360" i="37" s="1"/>
  <c r="Z360" i="37"/>
  <c r="AA360" i="37" s="1"/>
  <c r="Q360" i="37"/>
  <c r="M360" i="37"/>
  <c r="AD359" i="37"/>
  <c r="AE359" i="37" s="1"/>
  <c r="Z359" i="37"/>
  <c r="AA359" i="37" s="1"/>
  <c r="Q359" i="37"/>
  <c r="M359" i="37"/>
  <c r="AD358" i="37"/>
  <c r="AE358" i="37" s="1"/>
  <c r="Z358" i="37"/>
  <c r="AA358" i="37" s="1"/>
  <c r="Q358" i="37"/>
  <c r="M358" i="37"/>
  <c r="AD357" i="37"/>
  <c r="AE357" i="37" s="1"/>
  <c r="Z357" i="37"/>
  <c r="AA357" i="37" s="1"/>
  <c r="Q357" i="37"/>
  <c r="M357" i="37"/>
  <c r="AD356" i="37"/>
  <c r="AE356" i="37" s="1"/>
  <c r="Z356" i="37"/>
  <c r="AA356" i="37" s="1"/>
  <c r="Q356" i="37"/>
  <c r="M356" i="37"/>
  <c r="AD355" i="37"/>
  <c r="AE355" i="37" s="1"/>
  <c r="Z355" i="37"/>
  <c r="AA355" i="37" s="1"/>
  <c r="Q355" i="37"/>
  <c r="M355" i="37"/>
  <c r="AD354" i="37"/>
  <c r="AE354" i="37" s="1"/>
  <c r="Z354" i="37"/>
  <c r="AA354" i="37" s="1"/>
  <c r="Q354" i="37"/>
  <c r="M354" i="37"/>
  <c r="AD353" i="37"/>
  <c r="AE353" i="37" s="1"/>
  <c r="Z353" i="37"/>
  <c r="AA353" i="37" s="1"/>
  <c r="Q353" i="37"/>
  <c r="M353" i="37"/>
  <c r="AD352" i="37"/>
  <c r="AE352" i="37" s="1"/>
  <c r="Z352" i="37"/>
  <c r="AA352" i="37" s="1"/>
  <c r="Q352" i="37"/>
  <c r="M352" i="37"/>
  <c r="AD351" i="37"/>
  <c r="AE351" i="37" s="1"/>
  <c r="Z351" i="37"/>
  <c r="AA351" i="37" s="1"/>
  <c r="Q351" i="37"/>
  <c r="M351" i="37"/>
  <c r="AD350" i="37"/>
  <c r="AE350" i="37" s="1"/>
  <c r="Z350" i="37"/>
  <c r="AA350" i="37" s="1"/>
  <c r="Q350" i="37"/>
  <c r="M350" i="37"/>
  <c r="AD349" i="37"/>
  <c r="AE349" i="37" s="1"/>
  <c r="Z349" i="37"/>
  <c r="AA349" i="37" s="1"/>
  <c r="Q349" i="37"/>
  <c r="M349" i="37"/>
  <c r="AD348" i="37"/>
  <c r="AE348" i="37" s="1"/>
  <c r="Z348" i="37"/>
  <c r="AA348" i="37" s="1"/>
  <c r="Q348" i="37"/>
  <c r="M348" i="37"/>
  <c r="AD347" i="37"/>
  <c r="AE347" i="37" s="1"/>
  <c r="Z347" i="37"/>
  <c r="AA347" i="37" s="1"/>
  <c r="Q347" i="37"/>
  <c r="M347" i="37"/>
  <c r="AD346" i="37"/>
  <c r="AE346" i="37" s="1"/>
  <c r="Z346" i="37"/>
  <c r="AA346" i="37" s="1"/>
  <c r="Q346" i="37"/>
  <c r="M346" i="37"/>
  <c r="AD345" i="37"/>
  <c r="AE345" i="37" s="1"/>
  <c r="Z345" i="37"/>
  <c r="AA345" i="37" s="1"/>
  <c r="Q345" i="37"/>
  <c r="M345" i="37"/>
  <c r="AD344" i="37"/>
  <c r="AE344" i="37" s="1"/>
  <c r="Z344" i="37"/>
  <c r="AA344" i="37" s="1"/>
  <c r="Q344" i="37"/>
  <c r="M344" i="37"/>
  <c r="AD343" i="37"/>
  <c r="AE343" i="37" s="1"/>
  <c r="Z343" i="37"/>
  <c r="AA343" i="37" s="1"/>
  <c r="Q343" i="37"/>
  <c r="M343" i="37"/>
  <c r="AD342" i="37"/>
  <c r="AE342" i="37" s="1"/>
  <c r="Z342" i="37"/>
  <c r="AA342" i="37" s="1"/>
  <c r="Q342" i="37"/>
  <c r="M342" i="37"/>
  <c r="AD341" i="37"/>
  <c r="AE341" i="37" s="1"/>
  <c r="Z341" i="37"/>
  <c r="AA341" i="37" s="1"/>
  <c r="Q341" i="37"/>
  <c r="M341" i="37"/>
  <c r="AD340" i="37"/>
  <c r="AE340" i="37" s="1"/>
  <c r="Z340" i="37"/>
  <c r="AA340" i="37" s="1"/>
  <c r="Q340" i="37"/>
  <c r="M340" i="37"/>
  <c r="AD339" i="37"/>
  <c r="AE339" i="37" s="1"/>
  <c r="Z339" i="37"/>
  <c r="AA339" i="37" s="1"/>
  <c r="Q339" i="37"/>
  <c r="M339" i="37"/>
  <c r="AD338" i="37"/>
  <c r="AE338" i="37" s="1"/>
  <c r="Z338" i="37"/>
  <c r="AA338" i="37" s="1"/>
  <c r="Q338" i="37"/>
  <c r="M338" i="37"/>
  <c r="AD337" i="37"/>
  <c r="AE337" i="37" s="1"/>
  <c r="Z337" i="37"/>
  <c r="AA337" i="37" s="1"/>
  <c r="Q337" i="37"/>
  <c r="M337" i="37"/>
  <c r="AD336" i="37"/>
  <c r="AE336" i="37" s="1"/>
  <c r="Z336" i="37"/>
  <c r="AA336" i="37" s="1"/>
  <c r="Q336" i="37"/>
  <c r="M336" i="37"/>
  <c r="AD335" i="37"/>
  <c r="AE335" i="37" s="1"/>
  <c r="Z335" i="37"/>
  <c r="AA335" i="37" s="1"/>
  <c r="Q335" i="37"/>
  <c r="M335" i="37"/>
  <c r="W334" i="37"/>
  <c r="U334" i="37" s="1"/>
  <c r="Q334" i="37"/>
  <c r="M334" i="37"/>
  <c r="AD333" i="37"/>
  <c r="Z333" i="37"/>
  <c r="Z334" i="37" s="1"/>
  <c r="AA334" i="37" s="1"/>
  <c r="Q333" i="37"/>
  <c r="M333" i="37"/>
  <c r="AD332" i="37"/>
  <c r="AE332" i="37" s="1"/>
  <c r="Z332" i="37"/>
  <c r="AA332" i="37" s="1"/>
  <c r="Q332" i="37"/>
  <c r="M332" i="37"/>
  <c r="AD331" i="37"/>
  <c r="AE331" i="37" s="1"/>
  <c r="Z331" i="37"/>
  <c r="AA331" i="37" s="1"/>
  <c r="Q331" i="37"/>
  <c r="M331" i="37"/>
  <c r="AD330" i="37"/>
  <c r="AE330" i="37" s="1"/>
  <c r="Z330" i="37"/>
  <c r="AA330" i="37" s="1"/>
  <c r="Q330" i="37"/>
  <c r="M330" i="37"/>
  <c r="AD329" i="37"/>
  <c r="AE329" i="37" s="1"/>
  <c r="Z329" i="37"/>
  <c r="AA329" i="37" s="1"/>
  <c r="Q329" i="37"/>
  <c r="M329" i="37"/>
  <c r="AD328" i="37"/>
  <c r="AE328" i="37" s="1"/>
  <c r="Z328" i="37"/>
  <c r="AA328" i="37" s="1"/>
  <c r="Q328" i="37"/>
  <c r="M328" i="37"/>
  <c r="AD327" i="37"/>
  <c r="AE327" i="37" s="1"/>
  <c r="Z327" i="37"/>
  <c r="AA327" i="37" s="1"/>
  <c r="Q327" i="37"/>
  <c r="M327" i="37"/>
  <c r="AD326" i="37"/>
  <c r="AE326" i="37" s="1"/>
  <c r="Z326" i="37"/>
  <c r="AA326" i="37" s="1"/>
  <c r="Q326" i="37"/>
  <c r="M326" i="37"/>
  <c r="AD325" i="37"/>
  <c r="AE325" i="37" s="1"/>
  <c r="Z325" i="37"/>
  <c r="AA325" i="37" s="1"/>
  <c r="Q325" i="37"/>
  <c r="M325" i="37"/>
  <c r="AD324" i="37"/>
  <c r="AE324" i="37" s="1"/>
  <c r="Z324" i="37"/>
  <c r="AA324" i="37" s="1"/>
  <c r="Q324" i="37"/>
  <c r="M324" i="37"/>
  <c r="W323" i="37"/>
  <c r="U323" i="37" s="1"/>
  <c r="Q323" i="37"/>
  <c r="M323" i="37"/>
  <c r="AD322" i="37"/>
  <c r="AD323" i="37" s="1"/>
  <c r="AE323" i="37" s="1"/>
  <c r="Z322" i="37"/>
  <c r="AA322" i="37" s="1"/>
  <c r="Q322" i="37"/>
  <c r="M322" i="37"/>
  <c r="AD321" i="37"/>
  <c r="AE321" i="37" s="1"/>
  <c r="Z321" i="37"/>
  <c r="AA321" i="37" s="1"/>
  <c r="Q321" i="37"/>
  <c r="M321" i="37"/>
  <c r="AD320" i="37"/>
  <c r="AE320" i="37" s="1"/>
  <c r="Z320" i="37"/>
  <c r="AA320" i="37" s="1"/>
  <c r="Q320" i="37"/>
  <c r="M320" i="37"/>
  <c r="AD319" i="37"/>
  <c r="AE319" i="37" s="1"/>
  <c r="Z319" i="37"/>
  <c r="AA319" i="37" s="1"/>
  <c r="Q319" i="37"/>
  <c r="M319" i="37"/>
  <c r="AD318" i="37"/>
  <c r="AE318" i="37" s="1"/>
  <c r="Z318" i="37"/>
  <c r="AA318" i="37" s="1"/>
  <c r="Q318" i="37"/>
  <c r="M318" i="37"/>
  <c r="AD317" i="37"/>
  <c r="AE317" i="37" s="1"/>
  <c r="Z317" i="37"/>
  <c r="AA317" i="37" s="1"/>
  <c r="Q317" i="37"/>
  <c r="M317" i="37"/>
  <c r="AD316" i="37"/>
  <c r="AE316" i="37" s="1"/>
  <c r="Z316" i="37"/>
  <c r="AA316" i="37" s="1"/>
  <c r="Q316" i="37"/>
  <c r="M316" i="37"/>
  <c r="AD315" i="37"/>
  <c r="AE315" i="37" s="1"/>
  <c r="Z315" i="37"/>
  <c r="AA315" i="37" s="1"/>
  <c r="Q315" i="37"/>
  <c r="M315" i="37"/>
  <c r="AD314" i="37"/>
  <c r="AE314" i="37" s="1"/>
  <c r="Z314" i="37"/>
  <c r="AA314" i="37" s="1"/>
  <c r="Q314" i="37"/>
  <c r="M314" i="37"/>
  <c r="AD313" i="37"/>
  <c r="AE313" i="37" s="1"/>
  <c r="Z313" i="37"/>
  <c r="AA313" i="37" s="1"/>
  <c r="Q313" i="37"/>
  <c r="M313" i="37"/>
  <c r="AD312" i="37"/>
  <c r="AE312" i="37" s="1"/>
  <c r="Z312" i="37"/>
  <c r="AA312" i="37" s="1"/>
  <c r="Q312" i="37"/>
  <c r="M312" i="37"/>
  <c r="W311" i="37"/>
  <c r="U311" i="37" s="1"/>
  <c r="Q311" i="37"/>
  <c r="M311" i="37"/>
  <c r="AD310" i="37"/>
  <c r="Z310" i="37"/>
  <c r="Z311" i="37" s="1"/>
  <c r="AA311" i="37" s="1"/>
  <c r="Q310" i="37"/>
  <c r="M310" i="37"/>
  <c r="AD309" i="37"/>
  <c r="AE309" i="37" s="1"/>
  <c r="Z309" i="37"/>
  <c r="AA309" i="37" s="1"/>
  <c r="Q309" i="37"/>
  <c r="M309" i="37"/>
  <c r="AD308" i="37"/>
  <c r="AE308" i="37" s="1"/>
  <c r="Z308" i="37"/>
  <c r="AA308" i="37" s="1"/>
  <c r="Q308" i="37"/>
  <c r="M308" i="37"/>
  <c r="AD307" i="37"/>
  <c r="AE307" i="37" s="1"/>
  <c r="Z307" i="37"/>
  <c r="AA307" i="37" s="1"/>
  <c r="Q307" i="37"/>
  <c r="M307" i="37"/>
  <c r="AD306" i="37"/>
  <c r="AE306" i="37" s="1"/>
  <c r="Z306" i="37"/>
  <c r="AA306" i="37" s="1"/>
  <c r="Q306" i="37"/>
  <c r="V306" i="37" s="1"/>
  <c r="AB306" i="37" s="1"/>
  <c r="M306" i="37"/>
  <c r="AD305" i="37"/>
  <c r="AE305" i="37" s="1"/>
  <c r="Z305" i="37"/>
  <c r="AA305" i="37" s="1"/>
  <c r="Q305" i="37"/>
  <c r="V305" i="37" s="1"/>
  <c r="AB305" i="37" s="1"/>
  <c r="M305" i="37"/>
  <c r="W304" i="37"/>
  <c r="U304" i="37" s="1"/>
  <c r="Q304" i="37"/>
  <c r="M304" i="37"/>
  <c r="AD303" i="37"/>
  <c r="AD304" i="37" s="1"/>
  <c r="AE304" i="37" s="1"/>
  <c r="Z303" i="37"/>
  <c r="AA303" i="37" s="1"/>
  <c r="Q303" i="37"/>
  <c r="V303" i="37" s="1"/>
  <c r="AB303" i="37" s="1"/>
  <c r="M303" i="37"/>
  <c r="AD302" i="37"/>
  <c r="AE302" i="37" s="1"/>
  <c r="Z302" i="37"/>
  <c r="AA302" i="37" s="1"/>
  <c r="Q302" i="37"/>
  <c r="M302" i="37"/>
  <c r="AD301" i="37"/>
  <c r="AE301" i="37" s="1"/>
  <c r="Z301" i="37"/>
  <c r="AA301" i="37" s="1"/>
  <c r="Q301" i="37"/>
  <c r="M301" i="37"/>
  <c r="AD300" i="37"/>
  <c r="AE300" i="37" s="1"/>
  <c r="Z300" i="37"/>
  <c r="AA300" i="37" s="1"/>
  <c r="Q300" i="37"/>
  <c r="M300" i="37"/>
  <c r="AD299" i="37"/>
  <c r="AE299" i="37" s="1"/>
  <c r="Z299" i="37"/>
  <c r="AA299" i="37" s="1"/>
  <c r="Q299" i="37"/>
  <c r="M299" i="37"/>
  <c r="AD298" i="37"/>
  <c r="AE298" i="37" s="1"/>
  <c r="Z298" i="37"/>
  <c r="AA298" i="37" s="1"/>
  <c r="Q298" i="37"/>
  <c r="M298" i="37"/>
  <c r="AD297" i="37"/>
  <c r="AE297" i="37" s="1"/>
  <c r="Z297" i="37"/>
  <c r="AA297" i="37" s="1"/>
  <c r="Q297" i="37"/>
  <c r="M297" i="37"/>
  <c r="AD296" i="37"/>
  <c r="AE296" i="37" s="1"/>
  <c r="Z296" i="37"/>
  <c r="AA296" i="37" s="1"/>
  <c r="Q296" i="37"/>
  <c r="M296" i="37"/>
  <c r="AD295" i="37"/>
  <c r="AE295" i="37" s="1"/>
  <c r="Z295" i="37"/>
  <c r="Q295" i="37"/>
  <c r="M295" i="37"/>
  <c r="AD294" i="37"/>
  <c r="AE294" i="37" s="1"/>
  <c r="Z294" i="37"/>
  <c r="AA294" i="37" s="1"/>
  <c r="Q294" i="37"/>
  <c r="V294" i="37" s="1"/>
  <c r="AB294" i="37" s="1"/>
  <c r="M294" i="37"/>
  <c r="AD293" i="37"/>
  <c r="AE293" i="37" s="1"/>
  <c r="Z293" i="37"/>
  <c r="AA293" i="37" s="1"/>
  <c r="Q293" i="37"/>
  <c r="V293" i="37" s="1"/>
  <c r="AB293" i="37" s="1"/>
  <c r="M293" i="37"/>
  <c r="AD292" i="37"/>
  <c r="AE292" i="37" s="1"/>
  <c r="Z292" i="37"/>
  <c r="AA292" i="37" s="1"/>
  <c r="Q292" i="37"/>
  <c r="V292" i="37" s="1"/>
  <c r="AB292" i="37" s="1"/>
  <c r="M292" i="37"/>
  <c r="AD291" i="37"/>
  <c r="AE291" i="37" s="1"/>
  <c r="Z291" i="37"/>
  <c r="AA291" i="37" s="1"/>
  <c r="Q291" i="37"/>
  <c r="M291" i="37"/>
  <c r="AD290" i="37"/>
  <c r="AE290" i="37" s="1"/>
  <c r="Z290" i="37"/>
  <c r="AA290" i="37" s="1"/>
  <c r="Q290" i="37"/>
  <c r="M290" i="37"/>
  <c r="AD289" i="37"/>
  <c r="AE289" i="37" s="1"/>
  <c r="Z289" i="37"/>
  <c r="AA289" i="37" s="1"/>
  <c r="Q289" i="37"/>
  <c r="M289" i="37"/>
  <c r="AD288" i="37"/>
  <c r="AE288" i="37" s="1"/>
  <c r="Z288" i="37"/>
  <c r="AA288" i="37" s="1"/>
  <c r="Q288" i="37"/>
  <c r="M288" i="37"/>
  <c r="AD287" i="37"/>
  <c r="AE287" i="37" s="1"/>
  <c r="Z287" i="37"/>
  <c r="AA287" i="37" s="1"/>
  <c r="Q287" i="37"/>
  <c r="V287" i="37" s="1"/>
  <c r="AB287" i="37" s="1"/>
  <c r="M287" i="37"/>
  <c r="W286" i="37"/>
  <c r="U286" i="37" s="1"/>
  <c r="Q286" i="37"/>
  <c r="M286" i="37"/>
  <c r="AD285" i="37"/>
  <c r="Z285" i="37"/>
  <c r="AA285" i="37" s="1"/>
  <c r="Q285" i="37"/>
  <c r="M285" i="37"/>
  <c r="AD284" i="37"/>
  <c r="AE284" i="37" s="1"/>
  <c r="Z284" i="37"/>
  <c r="AA284" i="37" s="1"/>
  <c r="Q284" i="37"/>
  <c r="M284" i="37"/>
  <c r="AD283" i="37"/>
  <c r="AE283" i="37" s="1"/>
  <c r="Z283" i="37"/>
  <c r="AA283" i="37" s="1"/>
  <c r="Q283" i="37"/>
  <c r="M283" i="37"/>
  <c r="AD282" i="37"/>
  <c r="AE282" i="37" s="1"/>
  <c r="Z282" i="37"/>
  <c r="AA282" i="37" s="1"/>
  <c r="Q282" i="37"/>
  <c r="M282" i="37"/>
  <c r="W281" i="37"/>
  <c r="U281" i="37" s="1"/>
  <c r="Q281" i="37"/>
  <c r="M281" i="37"/>
  <c r="AD280" i="37"/>
  <c r="Z280" i="37"/>
  <c r="Z281" i="37" s="1"/>
  <c r="AA281" i="37" s="1"/>
  <c r="Q280" i="37"/>
  <c r="M280" i="37"/>
  <c r="AD279" i="37"/>
  <c r="AE279" i="37" s="1"/>
  <c r="Z279" i="37"/>
  <c r="AA279" i="37" s="1"/>
  <c r="Q279" i="37"/>
  <c r="M279" i="37"/>
  <c r="AD278" i="37"/>
  <c r="AE278" i="37" s="1"/>
  <c r="Z278" i="37"/>
  <c r="AA278" i="37" s="1"/>
  <c r="Q278" i="37"/>
  <c r="M278" i="37"/>
  <c r="AD277" i="37"/>
  <c r="AE277" i="37" s="1"/>
  <c r="Z277" i="37"/>
  <c r="AA277" i="37" s="1"/>
  <c r="Q277" i="37"/>
  <c r="M277" i="37"/>
  <c r="AD276" i="37"/>
  <c r="AE276" i="37" s="1"/>
  <c r="Z276" i="37"/>
  <c r="AA276" i="37" s="1"/>
  <c r="Q276" i="37"/>
  <c r="M276" i="37"/>
  <c r="AD275" i="37"/>
  <c r="AE275" i="37" s="1"/>
  <c r="Z275" i="37"/>
  <c r="AA275" i="37" s="1"/>
  <c r="Q275" i="37"/>
  <c r="M275" i="37"/>
  <c r="AD274" i="37"/>
  <c r="AE274" i="37" s="1"/>
  <c r="Z274" i="37"/>
  <c r="AA274" i="37" s="1"/>
  <c r="Q274" i="37"/>
  <c r="M274" i="37"/>
  <c r="AD273" i="37"/>
  <c r="AE273" i="37" s="1"/>
  <c r="Z273" i="37"/>
  <c r="AA273" i="37" s="1"/>
  <c r="Q273" i="37"/>
  <c r="M273" i="37"/>
  <c r="AD272" i="37"/>
  <c r="AE272" i="37" s="1"/>
  <c r="Z272" i="37"/>
  <c r="AA272" i="37" s="1"/>
  <c r="Q272" i="37"/>
  <c r="M272" i="37"/>
  <c r="AD271" i="37"/>
  <c r="AE271" i="37" s="1"/>
  <c r="Z271" i="37"/>
  <c r="AA271" i="37" s="1"/>
  <c r="Q271" i="37"/>
  <c r="M271" i="37"/>
  <c r="AD270" i="37"/>
  <c r="AE270" i="37" s="1"/>
  <c r="Z270" i="37"/>
  <c r="AA270" i="37" s="1"/>
  <c r="Q270" i="37"/>
  <c r="M270" i="37"/>
  <c r="AD269" i="37"/>
  <c r="AE269" i="37" s="1"/>
  <c r="Z269" i="37"/>
  <c r="AA269" i="37" s="1"/>
  <c r="Q269" i="37"/>
  <c r="M269" i="37"/>
  <c r="AD268" i="37"/>
  <c r="AE268" i="37" s="1"/>
  <c r="Z268" i="37"/>
  <c r="AA268" i="37" s="1"/>
  <c r="Q268" i="37"/>
  <c r="M268" i="37"/>
  <c r="AD267" i="37"/>
  <c r="AE267" i="37" s="1"/>
  <c r="Z267" i="37"/>
  <c r="AA267" i="37" s="1"/>
  <c r="Q267" i="37"/>
  <c r="M267" i="37"/>
  <c r="AD266" i="37"/>
  <c r="AE266" i="37" s="1"/>
  <c r="Z266" i="37"/>
  <c r="AA266" i="37" s="1"/>
  <c r="Q266" i="37"/>
  <c r="M266" i="37"/>
  <c r="AD265" i="37"/>
  <c r="AE265" i="37" s="1"/>
  <c r="Z265" i="37"/>
  <c r="AA265" i="37" s="1"/>
  <c r="Q265" i="37"/>
  <c r="M265" i="37"/>
  <c r="AD264" i="37"/>
  <c r="AE264" i="37" s="1"/>
  <c r="Z264" i="37"/>
  <c r="AA264" i="37" s="1"/>
  <c r="Q264" i="37"/>
  <c r="M264" i="37"/>
  <c r="AD263" i="37"/>
  <c r="AE263" i="37" s="1"/>
  <c r="Z263" i="37"/>
  <c r="AA263" i="37" s="1"/>
  <c r="Q263" i="37"/>
  <c r="M263" i="37"/>
  <c r="AD262" i="37"/>
  <c r="AE262" i="37" s="1"/>
  <c r="Z262" i="37"/>
  <c r="AA262" i="37" s="1"/>
  <c r="Q262" i="37"/>
  <c r="M262" i="37"/>
  <c r="AD261" i="37"/>
  <c r="AE261" i="37" s="1"/>
  <c r="Z261" i="37"/>
  <c r="AA261" i="37" s="1"/>
  <c r="Q261" i="37"/>
  <c r="M261" i="37"/>
  <c r="AD260" i="37"/>
  <c r="AE260" i="37" s="1"/>
  <c r="Z260" i="37"/>
  <c r="AA260" i="37" s="1"/>
  <c r="Q260" i="37"/>
  <c r="M260" i="37"/>
  <c r="AD259" i="37"/>
  <c r="AE259" i="37" s="1"/>
  <c r="Z259" i="37"/>
  <c r="AA259" i="37" s="1"/>
  <c r="Q259" i="37"/>
  <c r="M259" i="37"/>
  <c r="AD258" i="37"/>
  <c r="AE258" i="37" s="1"/>
  <c r="Z258" i="37"/>
  <c r="AA258" i="37" s="1"/>
  <c r="Q258" i="37"/>
  <c r="M258" i="37"/>
  <c r="AD257" i="37"/>
  <c r="AE257" i="37" s="1"/>
  <c r="Z257" i="37"/>
  <c r="AA257" i="37" s="1"/>
  <c r="Q257" i="37"/>
  <c r="M257" i="37"/>
  <c r="AD256" i="37"/>
  <c r="AE256" i="37" s="1"/>
  <c r="Z256" i="37"/>
  <c r="AA256" i="37" s="1"/>
  <c r="Q256" i="37"/>
  <c r="M256" i="37"/>
  <c r="AD255" i="37"/>
  <c r="AE255" i="37" s="1"/>
  <c r="Z255" i="37"/>
  <c r="AA255" i="37" s="1"/>
  <c r="Q255" i="37"/>
  <c r="M255" i="37"/>
  <c r="AD254" i="37"/>
  <c r="AE254" i="37" s="1"/>
  <c r="Z254" i="37"/>
  <c r="AA254" i="37" s="1"/>
  <c r="Q254" i="37"/>
  <c r="M254" i="37"/>
  <c r="AD253" i="37"/>
  <c r="AE253" i="37" s="1"/>
  <c r="Z253" i="37"/>
  <c r="AA253" i="37" s="1"/>
  <c r="Q253" i="37"/>
  <c r="M253" i="37"/>
  <c r="AD252" i="37"/>
  <c r="AE252" i="37" s="1"/>
  <c r="Z252" i="37"/>
  <c r="AA252" i="37" s="1"/>
  <c r="Q252" i="37"/>
  <c r="M252" i="37"/>
  <c r="AD251" i="37"/>
  <c r="AE251" i="37" s="1"/>
  <c r="Z251" i="37"/>
  <c r="AA251" i="37" s="1"/>
  <c r="Q251" i="37"/>
  <c r="M251" i="37"/>
  <c r="W250" i="37"/>
  <c r="U250" i="37" s="1"/>
  <c r="Q250" i="37"/>
  <c r="M250" i="37"/>
  <c r="AD249" i="37"/>
  <c r="Z249" i="37"/>
  <c r="Q249" i="37"/>
  <c r="M249" i="37"/>
  <c r="AD248" i="37"/>
  <c r="AE248" i="37" s="1"/>
  <c r="Z248" i="37"/>
  <c r="AA248" i="37" s="1"/>
  <c r="Q248" i="37"/>
  <c r="M248" i="37"/>
  <c r="AD247" i="37"/>
  <c r="AE247" i="37" s="1"/>
  <c r="Z247" i="37"/>
  <c r="AA247" i="37" s="1"/>
  <c r="Q247" i="37"/>
  <c r="M247" i="37"/>
  <c r="W246" i="37"/>
  <c r="U246" i="37" s="1"/>
  <c r="Q246" i="37"/>
  <c r="M246" i="37"/>
  <c r="AD245" i="37"/>
  <c r="Z245" i="37"/>
  <c r="Q245" i="37"/>
  <c r="M245" i="37"/>
  <c r="AD244" i="37"/>
  <c r="AE244" i="37" s="1"/>
  <c r="Z244" i="37"/>
  <c r="AA244" i="37" s="1"/>
  <c r="Q244" i="37"/>
  <c r="M244" i="37"/>
  <c r="AD243" i="37"/>
  <c r="AE243" i="37" s="1"/>
  <c r="Z243" i="37"/>
  <c r="AA243" i="37" s="1"/>
  <c r="Q243" i="37"/>
  <c r="M243" i="37"/>
  <c r="AD242" i="37"/>
  <c r="AE242" i="37" s="1"/>
  <c r="Z242" i="37"/>
  <c r="AA242" i="37" s="1"/>
  <c r="Q242" i="37"/>
  <c r="M242" i="37"/>
  <c r="AD241" i="37"/>
  <c r="AE241" i="37" s="1"/>
  <c r="Z241" i="37"/>
  <c r="AA241" i="37" s="1"/>
  <c r="Q241" i="37"/>
  <c r="M241" i="37"/>
  <c r="AD240" i="37"/>
  <c r="AE240" i="37" s="1"/>
  <c r="Z240" i="37"/>
  <c r="AA240" i="37" s="1"/>
  <c r="Q240" i="37"/>
  <c r="M240" i="37"/>
  <c r="AD239" i="37"/>
  <c r="AE239" i="37" s="1"/>
  <c r="Z239" i="37"/>
  <c r="AA239" i="37" s="1"/>
  <c r="Q239" i="37"/>
  <c r="M239" i="37"/>
  <c r="AD238" i="37"/>
  <c r="AE238" i="37" s="1"/>
  <c r="Z238" i="37"/>
  <c r="AA238" i="37" s="1"/>
  <c r="Q238" i="37"/>
  <c r="M238" i="37"/>
  <c r="AD237" i="37"/>
  <c r="AE237" i="37" s="1"/>
  <c r="Z237" i="37"/>
  <c r="AA237" i="37" s="1"/>
  <c r="Q237" i="37"/>
  <c r="V237" i="37" s="1"/>
  <c r="AB237" i="37" s="1"/>
  <c r="M237" i="37"/>
  <c r="AD236" i="37"/>
  <c r="AE236" i="37" s="1"/>
  <c r="Z236" i="37"/>
  <c r="AA236" i="37" s="1"/>
  <c r="Q236" i="37"/>
  <c r="M236" i="37"/>
  <c r="AD235" i="37"/>
  <c r="AE235" i="37" s="1"/>
  <c r="Z235" i="37"/>
  <c r="AA235" i="37" s="1"/>
  <c r="Q235" i="37"/>
  <c r="M235" i="37"/>
  <c r="AD234" i="37"/>
  <c r="AE234" i="37" s="1"/>
  <c r="Z234" i="37"/>
  <c r="AA234" i="37" s="1"/>
  <c r="Q234" i="37"/>
  <c r="M234" i="37"/>
  <c r="AD233" i="37"/>
  <c r="AE233" i="37" s="1"/>
  <c r="Z233" i="37"/>
  <c r="AA233" i="37" s="1"/>
  <c r="Q233" i="37"/>
  <c r="M233" i="37"/>
  <c r="AD232" i="37"/>
  <c r="AE232" i="37" s="1"/>
  <c r="Z232" i="37"/>
  <c r="AA232" i="37" s="1"/>
  <c r="Q232" i="37"/>
  <c r="M232" i="37"/>
  <c r="AD231" i="37"/>
  <c r="AE231" i="37" s="1"/>
  <c r="Z231" i="37"/>
  <c r="AA231" i="37" s="1"/>
  <c r="Q231" i="37"/>
  <c r="M231" i="37"/>
  <c r="AD230" i="37"/>
  <c r="AE230" i="37" s="1"/>
  <c r="Z230" i="37"/>
  <c r="AA230" i="37" s="1"/>
  <c r="Q230" i="37"/>
  <c r="M230" i="37"/>
  <c r="AD229" i="37"/>
  <c r="AE229" i="37" s="1"/>
  <c r="Z229" i="37"/>
  <c r="AA229" i="37" s="1"/>
  <c r="Q229" i="37"/>
  <c r="M229" i="37"/>
  <c r="AD228" i="37"/>
  <c r="AE228" i="37" s="1"/>
  <c r="Z228" i="37"/>
  <c r="AA228" i="37" s="1"/>
  <c r="Q228" i="37"/>
  <c r="M228" i="37"/>
  <c r="AD227" i="37"/>
  <c r="AE227" i="37" s="1"/>
  <c r="Z227" i="37"/>
  <c r="AA227" i="37" s="1"/>
  <c r="Q227" i="37"/>
  <c r="M227" i="37"/>
  <c r="AD226" i="37"/>
  <c r="AE226" i="37" s="1"/>
  <c r="Z226" i="37"/>
  <c r="AA226" i="37" s="1"/>
  <c r="Q226" i="37"/>
  <c r="M226" i="37"/>
  <c r="AD225" i="37"/>
  <c r="AE225" i="37" s="1"/>
  <c r="Z225" i="37"/>
  <c r="AA225" i="37" s="1"/>
  <c r="Q225" i="37"/>
  <c r="M225" i="37"/>
  <c r="AD224" i="37"/>
  <c r="AE224" i="37" s="1"/>
  <c r="Z224" i="37"/>
  <c r="AA224" i="37" s="1"/>
  <c r="Q224" i="37"/>
  <c r="M224" i="37"/>
  <c r="AD223" i="37"/>
  <c r="AE223" i="37" s="1"/>
  <c r="Z223" i="37"/>
  <c r="AA223" i="37" s="1"/>
  <c r="Q223" i="37"/>
  <c r="M223" i="37"/>
  <c r="AD222" i="37"/>
  <c r="AE222" i="37" s="1"/>
  <c r="Z222" i="37"/>
  <c r="AA222" i="37" s="1"/>
  <c r="Q222" i="37"/>
  <c r="M222" i="37"/>
  <c r="AD221" i="37"/>
  <c r="AE221" i="37" s="1"/>
  <c r="Z221" i="37"/>
  <c r="AA221" i="37" s="1"/>
  <c r="Q221" i="37"/>
  <c r="M221" i="37"/>
  <c r="AD220" i="37"/>
  <c r="AE220" i="37" s="1"/>
  <c r="Z220" i="37"/>
  <c r="AA220" i="37" s="1"/>
  <c r="Q220" i="37"/>
  <c r="M220" i="37"/>
  <c r="AD219" i="37"/>
  <c r="AE219" i="37" s="1"/>
  <c r="Z219" i="37"/>
  <c r="AA219" i="37" s="1"/>
  <c r="Q219" i="37"/>
  <c r="M219" i="37"/>
  <c r="AD218" i="37"/>
  <c r="AE218" i="37" s="1"/>
  <c r="Z218" i="37"/>
  <c r="AA218" i="37" s="1"/>
  <c r="Q218" i="37"/>
  <c r="V218" i="37" s="1"/>
  <c r="AB218" i="37" s="1"/>
  <c r="M218" i="37"/>
  <c r="AD217" i="37"/>
  <c r="AE217" i="37" s="1"/>
  <c r="Z217" i="37"/>
  <c r="AA217" i="37" s="1"/>
  <c r="Q217" i="37"/>
  <c r="M217" i="37"/>
  <c r="AD216" i="37"/>
  <c r="AE216" i="37" s="1"/>
  <c r="Z216" i="37"/>
  <c r="AA216" i="37" s="1"/>
  <c r="Q216" i="37"/>
  <c r="M216" i="37"/>
  <c r="W215" i="37"/>
  <c r="U215" i="37" s="1"/>
  <c r="Q215" i="37"/>
  <c r="M215" i="37"/>
  <c r="AD214" i="37"/>
  <c r="AD215" i="37" s="1"/>
  <c r="AE215" i="37" s="1"/>
  <c r="Z214" i="37"/>
  <c r="Z215" i="37" s="1"/>
  <c r="AA215" i="37" s="1"/>
  <c r="Q214" i="37"/>
  <c r="M214" i="37"/>
  <c r="AD213" i="37"/>
  <c r="AE213" i="37" s="1"/>
  <c r="Z213" i="37"/>
  <c r="AA213" i="37" s="1"/>
  <c r="Q213" i="37"/>
  <c r="M213" i="37"/>
  <c r="W212" i="37"/>
  <c r="U212" i="37" s="1"/>
  <c r="Q212" i="37"/>
  <c r="V212" i="37" s="1"/>
  <c r="AB212" i="37" s="1"/>
  <c r="M212" i="37"/>
  <c r="AD211" i="37"/>
  <c r="AE211" i="37" s="1"/>
  <c r="Z211" i="37"/>
  <c r="AA211" i="37" s="1"/>
  <c r="Q211" i="37"/>
  <c r="M211" i="37"/>
  <c r="AD210" i="37"/>
  <c r="AE210" i="37" s="1"/>
  <c r="Z210" i="37"/>
  <c r="AA210" i="37" s="1"/>
  <c r="Q210" i="37"/>
  <c r="M210" i="37"/>
  <c r="W209" i="37"/>
  <c r="U209" i="37" s="1"/>
  <c r="Q209" i="37"/>
  <c r="M209" i="37"/>
  <c r="AD208" i="37"/>
  <c r="AD209" i="37" s="1"/>
  <c r="AE209" i="37" s="1"/>
  <c r="Z208" i="37"/>
  <c r="Q208" i="37"/>
  <c r="M208" i="37"/>
  <c r="W207" i="37"/>
  <c r="U207" i="37" s="1"/>
  <c r="Q207" i="37"/>
  <c r="M207" i="37"/>
  <c r="AD206" i="37"/>
  <c r="AE206" i="37" s="1"/>
  <c r="Z206" i="37"/>
  <c r="AA206" i="37" s="1"/>
  <c r="Q206" i="37"/>
  <c r="M206" i="37"/>
  <c r="AD205" i="37"/>
  <c r="AE205" i="37" s="1"/>
  <c r="Z205" i="37"/>
  <c r="AA205" i="37" s="1"/>
  <c r="Q205" i="37"/>
  <c r="M205" i="37"/>
  <c r="AD204" i="37"/>
  <c r="AE204" i="37" s="1"/>
  <c r="Z204" i="37"/>
  <c r="AA204" i="37" s="1"/>
  <c r="Q204" i="37"/>
  <c r="M204" i="37"/>
  <c r="AD203" i="37"/>
  <c r="AE203" i="37" s="1"/>
  <c r="Z203" i="37"/>
  <c r="AA203" i="37" s="1"/>
  <c r="Q203" i="37"/>
  <c r="M203" i="37"/>
  <c r="AD202" i="37"/>
  <c r="AE202" i="37" s="1"/>
  <c r="Z202" i="37"/>
  <c r="AA202" i="37" s="1"/>
  <c r="Q202" i="37"/>
  <c r="M202" i="37"/>
  <c r="AD201" i="37"/>
  <c r="AE201" i="37" s="1"/>
  <c r="Z201" i="37"/>
  <c r="AA201" i="37" s="1"/>
  <c r="Q201" i="37"/>
  <c r="M201" i="37"/>
  <c r="AD200" i="37"/>
  <c r="AE200" i="37" s="1"/>
  <c r="Z200" i="37"/>
  <c r="AA200" i="37" s="1"/>
  <c r="Q200" i="37"/>
  <c r="M200" i="37"/>
  <c r="AD199" i="37"/>
  <c r="AE199" i="37" s="1"/>
  <c r="Z199" i="37"/>
  <c r="AA199" i="37" s="1"/>
  <c r="Q199" i="37"/>
  <c r="M199" i="37"/>
  <c r="AD198" i="37"/>
  <c r="AE198" i="37" s="1"/>
  <c r="Z198" i="37"/>
  <c r="AA198" i="37" s="1"/>
  <c r="Q198" i="37"/>
  <c r="M198" i="37"/>
  <c r="AD197" i="37"/>
  <c r="AE197" i="37" s="1"/>
  <c r="Z197" i="37"/>
  <c r="AA197" i="37" s="1"/>
  <c r="Q197" i="37"/>
  <c r="M197" i="37"/>
  <c r="AD196" i="37"/>
  <c r="AE196" i="37" s="1"/>
  <c r="Z196" i="37"/>
  <c r="AA196" i="37" s="1"/>
  <c r="Q196" i="37"/>
  <c r="M196" i="37"/>
  <c r="W195" i="37"/>
  <c r="U195" i="37" s="1"/>
  <c r="Q195" i="37"/>
  <c r="M195" i="37"/>
  <c r="W194" i="37"/>
  <c r="U194" i="37" s="1"/>
  <c r="Q194" i="37"/>
  <c r="M194" i="37"/>
  <c r="AD193" i="37"/>
  <c r="AD194" i="37" s="1"/>
  <c r="Z193" i="37"/>
  <c r="Q193" i="37"/>
  <c r="V193" i="37" s="1"/>
  <c r="AB193" i="37" s="1"/>
  <c r="M193" i="37"/>
  <c r="W192" i="37"/>
  <c r="U192" i="37" s="1"/>
  <c r="Q192" i="37"/>
  <c r="M192" i="37"/>
  <c r="W191" i="37"/>
  <c r="U191" i="37" s="1"/>
  <c r="Q191" i="37"/>
  <c r="M191" i="37"/>
  <c r="W190" i="37"/>
  <c r="U190" i="37" s="1"/>
  <c r="Q190" i="37"/>
  <c r="M190" i="37"/>
  <c r="AD189" i="37"/>
  <c r="AD190" i="37" s="1"/>
  <c r="Z189" i="37"/>
  <c r="Q189" i="37"/>
  <c r="M189" i="37"/>
  <c r="AD188" i="37"/>
  <c r="AE188" i="37" s="1"/>
  <c r="Z188" i="37"/>
  <c r="AA188" i="37" s="1"/>
  <c r="Q188" i="37"/>
  <c r="M188" i="37"/>
  <c r="AD187" i="37"/>
  <c r="AE187" i="37" s="1"/>
  <c r="Z187" i="37"/>
  <c r="AA187" i="37" s="1"/>
  <c r="Q187" i="37"/>
  <c r="M187" i="37"/>
  <c r="AD186" i="37"/>
  <c r="AE186" i="37" s="1"/>
  <c r="Z186" i="37"/>
  <c r="AA186" i="37" s="1"/>
  <c r="Q186" i="37"/>
  <c r="M186" i="37"/>
  <c r="W185" i="37"/>
  <c r="U185" i="37" s="1"/>
  <c r="Q185" i="37"/>
  <c r="M185" i="37"/>
  <c r="AD184" i="37"/>
  <c r="AD185" i="37" s="1"/>
  <c r="AE185" i="37" s="1"/>
  <c r="Z184" i="37"/>
  <c r="Q184" i="37"/>
  <c r="M184" i="37"/>
  <c r="AD183" i="37"/>
  <c r="AE183" i="37" s="1"/>
  <c r="Z183" i="37"/>
  <c r="AA183" i="37" s="1"/>
  <c r="Q183" i="37"/>
  <c r="M183" i="37"/>
  <c r="AD182" i="37"/>
  <c r="AE182" i="37" s="1"/>
  <c r="Z182" i="37"/>
  <c r="AA182" i="37" s="1"/>
  <c r="Q182" i="37"/>
  <c r="M182" i="37"/>
  <c r="AD181" i="37"/>
  <c r="AE181" i="37" s="1"/>
  <c r="Z181" i="37"/>
  <c r="AA181" i="37" s="1"/>
  <c r="Q181" i="37"/>
  <c r="M181" i="37"/>
  <c r="W180" i="37"/>
  <c r="U180" i="37" s="1"/>
  <c r="Q180" i="37"/>
  <c r="M180" i="37"/>
  <c r="W179" i="37"/>
  <c r="U179" i="37" s="1"/>
  <c r="Q179" i="37"/>
  <c r="M179" i="37"/>
  <c r="AD178" i="37"/>
  <c r="AD179" i="37" s="1"/>
  <c r="Z178" i="37"/>
  <c r="Z179" i="37" s="1"/>
  <c r="Z180" i="37" s="1"/>
  <c r="AA180" i="37" s="1"/>
  <c r="Q178" i="37"/>
  <c r="M178" i="37"/>
  <c r="AD177" i="37"/>
  <c r="AE177" i="37" s="1"/>
  <c r="Z177" i="37"/>
  <c r="AA177" i="37" s="1"/>
  <c r="Q177" i="37"/>
  <c r="M177" i="37"/>
  <c r="AD176" i="37"/>
  <c r="AE176" i="37" s="1"/>
  <c r="Z176" i="37"/>
  <c r="AA176" i="37" s="1"/>
  <c r="Q176" i="37"/>
  <c r="M176" i="37"/>
  <c r="AD175" i="37"/>
  <c r="AE175" i="37" s="1"/>
  <c r="Z175" i="37"/>
  <c r="AA175" i="37" s="1"/>
  <c r="Q175" i="37"/>
  <c r="M175" i="37"/>
  <c r="AD174" i="37"/>
  <c r="AE174" i="37" s="1"/>
  <c r="Z174" i="37"/>
  <c r="AA174" i="37" s="1"/>
  <c r="Q174" i="37"/>
  <c r="M174" i="37"/>
  <c r="AD173" i="37"/>
  <c r="AE173" i="37" s="1"/>
  <c r="Z173" i="37"/>
  <c r="Q173" i="37"/>
  <c r="V173" i="37" s="1"/>
  <c r="AB173" i="37" s="1"/>
  <c r="M173" i="37"/>
  <c r="AD172" i="37"/>
  <c r="AE172" i="37" s="1"/>
  <c r="Z172" i="37"/>
  <c r="AA172" i="37" s="1"/>
  <c r="Q172" i="37"/>
  <c r="M172" i="37"/>
  <c r="AD171" i="37"/>
  <c r="AE171" i="37" s="1"/>
  <c r="Z171" i="37"/>
  <c r="AA171" i="37" s="1"/>
  <c r="Q171" i="37"/>
  <c r="M171" i="37"/>
  <c r="AD170" i="37"/>
  <c r="AE170" i="37" s="1"/>
  <c r="Z170" i="37"/>
  <c r="AA170" i="37" s="1"/>
  <c r="Q170" i="37"/>
  <c r="M170" i="37"/>
  <c r="AD169" i="37"/>
  <c r="AE169" i="37" s="1"/>
  <c r="Z169" i="37"/>
  <c r="AA169" i="37" s="1"/>
  <c r="Q169" i="37"/>
  <c r="M169" i="37"/>
  <c r="AD168" i="37"/>
  <c r="AE168" i="37" s="1"/>
  <c r="Z168" i="37"/>
  <c r="AA168" i="37" s="1"/>
  <c r="Q168" i="37"/>
  <c r="M168" i="37"/>
  <c r="AD167" i="37"/>
  <c r="AE167" i="37" s="1"/>
  <c r="Z167" i="37"/>
  <c r="AA167" i="37" s="1"/>
  <c r="Q167" i="37"/>
  <c r="M167" i="37"/>
  <c r="W166" i="37"/>
  <c r="U166" i="37" s="1"/>
  <c r="Q166" i="37"/>
  <c r="M166" i="37"/>
  <c r="AD165" i="37"/>
  <c r="AD166" i="37" s="1"/>
  <c r="AE166" i="37" s="1"/>
  <c r="Z165" i="37"/>
  <c r="Q165" i="37"/>
  <c r="M165" i="37"/>
  <c r="AD164" i="37"/>
  <c r="AE164" i="37" s="1"/>
  <c r="Z164" i="37"/>
  <c r="AA164" i="37" s="1"/>
  <c r="Q164" i="37"/>
  <c r="M164" i="37"/>
  <c r="AD163" i="37"/>
  <c r="AE163" i="37" s="1"/>
  <c r="Z163" i="37"/>
  <c r="AA163" i="37" s="1"/>
  <c r="Q163" i="37"/>
  <c r="M163" i="37"/>
  <c r="AD162" i="37"/>
  <c r="AE162" i="37" s="1"/>
  <c r="Z162" i="37"/>
  <c r="AA162" i="37" s="1"/>
  <c r="Q162" i="37"/>
  <c r="M162" i="37"/>
  <c r="AD161" i="37"/>
  <c r="AE161" i="37" s="1"/>
  <c r="Z161" i="37"/>
  <c r="AA161" i="37" s="1"/>
  <c r="Q161" i="37"/>
  <c r="M161" i="37"/>
  <c r="AD160" i="37"/>
  <c r="AE160" i="37" s="1"/>
  <c r="Z160" i="37"/>
  <c r="AA160" i="37" s="1"/>
  <c r="Q160" i="37"/>
  <c r="M160" i="37"/>
  <c r="AD159" i="37"/>
  <c r="AE159" i="37" s="1"/>
  <c r="Z159" i="37"/>
  <c r="AA159" i="37" s="1"/>
  <c r="X159" i="37"/>
  <c r="X160" i="37" s="1"/>
  <c r="X161" i="37" s="1"/>
  <c r="X162" i="37" s="1"/>
  <c r="X163" i="37" s="1"/>
  <c r="Q159" i="37"/>
  <c r="M159" i="37"/>
  <c r="W158" i="37"/>
  <c r="U158" i="37" s="1"/>
  <c r="Q158" i="37"/>
  <c r="V158" i="37" s="1"/>
  <c r="AB158" i="37" s="1"/>
  <c r="M158" i="37"/>
  <c r="AD157" i="37"/>
  <c r="AE157" i="37" s="1"/>
  <c r="Z157" i="37"/>
  <c r="AA157" i="37" s="1"/>
  <c r="Q157" i="37"/>
  <c r="M157" i="37"/>
  <c r="AD156" i="37"/>
  <c r="AE156" i="37" s="1"/>
  <c r="Z156" i="37"/>
  <c r="AA156" i="37" s="1"/>
  <c r="X156" i="37"/>
  <c r="Q156" i="37"/>
  <c r="M156" i="37"/>
  <c r="W155" i="37"/>
  <c r="U155" i="37" s="1"/>
  <c r="Q155" i="37"/>
  <c r="M155" i="37"/>
  <c r="W154" i="37"/>
  <c r="U154" i="37" s="1"/>
  <c r="Q154" i="37"/>
  <c r="V154" i="37" s="1"/>
  <c r="AB154" i="37" s="1"/>
  <c r="M154" i="37"/>
  <c r="AD153" i="37"/>
  <c r="AD154" i="37" s="1"/>
  <c r="Z153" i="37"/>
  <c r="Z154" i="37" s="1"/>
  <c r="Z155" i="37" s="1"/>
  <c r="AA155" i="37" s="1"/>
  <c r="Q153" i="37"/>
  <c r="M153" i="37"/>
  <c r="AD152" i="37"/>
  <c r="AE152" i="37" s="1"/>
  <c r="Z152" i="37"/>
  <c r="AA152" i="37" s="1"/>
  <c r="Q152" i="37"/>
  <c r="M152" i="37"/>
  <c r="AD151" i="37"/>
  <c r="AE151" i="37" s="1"/>
  <c r="Z151" i="37"/>
  <c r="AA151" i="37" s="1"/>
  <c r="Q151" i="37"/>
  <c r="M151" i="37"/>
  <c r="W150" i="37"/>
  <c r="U150" i="37" s="1"/>
  <c r="Q150" i="37"/>
  <c r="M150" i="37"/>
  <c r="AD149" i="37"/>
  <c r="Z149" i="37"/>
  <c r="Z150" i="37" s="1"/>
  <c r="AA150" i="37" s="1"/>
  <c r="Q149" i="37"/>
  <c r="M149" i="37"/>
  <c r="W148" i="37"/>
  <c r="U148" i="37" s="1"/>
  <c r="Q148" i="37"/>
  <c r="M148" i="37"/>
  <c r="W147" i="37"/>
  <c r="U147" i="37" s="1"/>
  <c r="Q147" i="37"/>
  <c r="V147" i="37" s="1"/>
  <c r="AB147" i="37" s="1"/>
  <c r="M147" i="37"/>
  <c r="AD146" i="37"/>
  <c r="Z146" i="37"/>
  <c r="Q146" i="37"/>
  <c r="M146" i="37"/>
  <c r="AD145" i="37"/>
  <c r="AE145" i="37" s="1"/>
  <c r="Z145" i="37"/>
  <c r="AA145" i="37" s="1"/>
  <c r="Q145" i="37"/>
  <c r="M145" i="37"/>
  <c r="AD144" i="37"/>
  <c r="AE144" i="37" s="1"/>
  <c r="Z144" i="37"/>
  <c r="AA144" i="37" s="1"/>
  <c r="Q144" i="37"/>
  <c r="M144" i="37"/>
  <c r="W143" i="37"/>
  <c r="U143" i="37" s="1"/>
  <c r="Q143" i="37"/>
  <c r="M143" i="37"/>
  <c r="AD142" i="37"/>
  <c r="Z142" i="37"/>
  <c r="Q142" i="37"/>
  <c r="M142" i="37"/>
  <c r="AD141" i="37"/>
  <c r="AE141" i="37" s="1"/>
  <c r="Z141" i="37"/>
  <c r="AA141" i="37" s="1"/>
  <c r="Q141" i="37"/>
  <c r="M141" i="37"/>
  <c r="AD140" i="37"/>
  <c r="AE140" i="37" s="1"/>
  <c r="Z140" i="37"/>
  <c r="AA140" i="37" s="1"/>
  <c r="Q140" i="37"/>
  <c r="M140" i="37"/>
  <c r="AD139" i="37"/>
  <c r="AE139" i="37" s="1"/>
  <c r="Z139" i="37"/>
  <c r="AA139" i="37" s="1"/>
  <c r="Q139" i="37"/>
  <c r="M139" i="37"/>
  <c r="AD138" i="37"/>
  <c r="AE138" i="37" s="1"/>
  <c r="Z138" i="37"/>
  <c r="Q138" i="37"/>
  <c r="V138" i="37" s="1"/>
  <c r="AB138" i="37" s="1"/>
  <c r="M138" i="37"/>
  <c r="AD137" i="37"/>
  <c r="AE137" i="37" s="1"/>
  <c r="Z137" i="37"/>
  <c r="AA137" i="37" s="1"/>
  <c r="Q137" i="37"/>
  <c r="M137" i="37"/>
  <c r="W136" i="37"/>
  <c r="U136" i="37" s="1"/>
  <c r="Q136" i="37"/>
  <c r="R136" i="37" s="1"/>
  <c r="AD135" i="37"/>
  <c r="AD136" i="37" s="1"/>
  <c r="AE136" i="37" s="1"/>
  <c r="Z135" i="37"/>
  <c r="Z136" i="37" s="1"/>
  <c r="AA136" i="37" s="1"/>
  <c r="Q135" i="37"/>
  <c r="M135" i="37"/>
  <c r="AD134" i="37"/>
  <c r="AE134" i="37" s="1"/>
  <c r="Z134" i="37"/>
  <c r="AA134" i="37" s="1"/>
  <c r="Q134" i="37"/>
  <c r="M134" i="37"/>
  <c r="W133" i="37"/>
  <c r="U133" i="37" s="1"/>
  <c r="Q133" i="37"/>
  <c r="M133" i="37"/>
  <c r="AD132" i="37"/>
  <c r="Z132" i="37"/>
  <c r="Q132" i="37"/>
  <c r="M132" i="37"/>
  <c r="W131" i="37"/>
  <c r="U131" i="37" s="1"/>
  <c r="Q131" i="37"/>
  <c r="M131" i="37"/>
  <c r="AD130" i="37"/>
  <c r="Z130" i="37"/>
  <c r="Q130" i="37"/>
  <c r="M130" i="37"/>
  <c r="W129" i="37"/>
  <c r="U129" i="37" s="1"/>
  <c r="Q129" i="37"/>
  <c r="M129" i="37"/>
  <c r="W128" i="37"/>
  <c r="U128" i="37" s="1"/>
  <c r="Q128" i="37"/>
  <c r="M128" i="37"/>
  <c r="AD127" i="37"/>
  <c r="Z127" i="37"/>
  <c r="Z128" i="37" s="1"/>
  <c r="Q127" i="37"/>
  <c r="M127" i="37"/>
  <c r="AD126" i="37"/>
  <c r="AE126" i="37" s="1"/>
  <c r="Z126" i="37"/>
  <c r="AA126" i="37" s="1"/>
  <c r="Q126" i="37"/>
  <c r="M126" i="37"/>
  <c r="AD125" i="37"/>
  <c r="AE125" i="37" s="1"/>
  <c r="Z125" i="37"/>
  <c r="AA125" i="37" s="1"/>
  <c r="Q125" i="37"/>
  <c r="M125" i="37"/>
  <c r="W124" i="37"/>
  <c r="U124" i="37" s="1"/>
  <c r="Q124" i="37"/>
  <c r="V124" i="37" s="1"/>
  <c r="AB124" i="37" s="1"/>
  <c r="M124" i="37"/>
  <c r="AD123" i="37"/>
  <c r="AE123" i="37" s="1"/>
  <c r="Z123" i="37"/>
  <c r="AA123" i="37" s="1"/>
  <c r="Q123" i="37"/>
  <c r="V123" i="37" s="1"/>
  <c r="AB123" i="37" s="1"/>
  <c r="M123" i="37"/>
  <c r="AD122" i="37"/>
  <c r="AE122" i="37" s="1"/>
  <c r="Z122" i="37"/>
  <c r="AA122" i="37" s="1"/>
  <c r="Q122" i="37"/>
  <c r="M122" i="37"/>
  <c r="AD121" i="37"/>
  <c r="AE121" i="37" s="1"/>
  <c r="Z121" i="37"/>
  <c r="AA121" i="37" s="1"/>
  <c r="Q121" i="37"/>
  <c r="M121" i="37"/>
  <c r="AD120" i="37"/>
  <c r="AE120" i="37" s="1"/>
  <c r="Z120" i="37"/>
  <c r="AA120" i="37" s="1"/>
  <c r="Q120" i="37"/>
  <c r="M120" i="37"/>
  <c r="AD119" i="37"/>
  <c r="AE119" i="37" s="1"/>
  <c r="Z119" i="37"/>
  <c r="AA119" i="37" s="1"/>
  <c r="Q119" i="37"/>
  <c r="M119" i="37"/>
  <c r="AD118" i="37"/>
  <c r="AE118" i="37" s="1"/>
  <c r="Z118" i="37"/>
  <c r="AA118" i="37" s="1"/>
  <c r="Q118" i="37"/>
  <c r="M118" i="37"/>
  <c r="AD117" i="37"/>
  <c r="AE117" i="37" s="1"/>
  <c r="Z117" i="37"/>
  <c r="AA117" i="37" s="1"/>
  <c r="Q117" i="37"/>
  <c r="M117" i="37"/>
  <c r="AD116" i="37"/>
  <c r="AE116" i="37" s="1"/>
  <c r="Z116" i="37"/>
  <c r="AA116" i="37" s="1"/>
  <c r="Q116" i="37"/>
  <c r="M116" i="37"/>
  <c r="AD115" i="37"/>
  <c r="AE115" i="37" s="1"/>
  <c r="Z115" i="37"/>
  <c r="AA115" i="37" s="1"/>
  <c r="Q115" i="37"/>
  <c r="M115" i="37"/>
  <c r="AD114" i="37"/>
  <c r="AE114" i="37" s="1"/>
  <c r="Z114" i="37"/>
  <c r="AA114" i="37" s="1"/>
  <c r="Q114" i="37"/>
  <c r="M114" i="37"/>
  <c r="AD113" i="37"/>
  <c r="AE113" i="37" s="1"/>
  <c r="Z113" i="37"/>
  <c r="AA113" i="37" s="1"/>
  <c r="Q113" i="37"/>
  <c r="M113" i="37"/>
  <c r="AD112" i="37"/>
  <c r="AE112" i="37" s="1"/>
  <c r="Z112" i="37"/>
  <c r="AA112" i="37" s="1"/>
  <c r="Q112" i="37"/>
  <c r="M112" i="37"/>
  <c r="AD111" i="37"/>
  <c r="AE111" i="37" s="1"/>
  <c r="Z111" i="37"/>
  <c r="AA111" i="37" s="1"/>
  <c r="Q111" i="37"/>
  <c r="M111" i="37"/>
  <c r="AD110" i="37"/>
  <c r="AE110" i="37" s="1"/>
  <c r="Z110" i="37"/>
  <c r="AA110" i="37" s="1"/>
  <c r="Q110" i="37"/>
  <c r="M110" i="37"/>
  <c r="W109" i="37"/>
  <c r="U109" i="37" s="1"/>
  <c r="Q109" i="37"/>
  <c r="M109" i="37"/>
  <c r="AD108" i="37"/>
  <c r="AD109" i="37" s="1"/>
  <c r="AE109" i="37" s="1"/>
  <c r="Z108" i="37"/>
  <c r="Z109" i="37" s="1"/>
  <c r="AA109" i="37" s="1"/>
  <c r="Q108" i="37"/>
  <c r="M108" i="37"/>
  <c r="AD107" i="37"/>
  <c r="AE107" i="37" s="1"/>
  <c r="Z107" i="37"/>
  <c r="AA107" i="37" s="1"/>
  <c r="Q107" i="37"/>
  <c r="M107" i="37"/>
  <c r="AD106" i="37"/>
  <c r="AE106" i="37" s="1"/>
  <c r="Z106" i="37"/>
  <c r="AA106" i="37" s="1"/>
  <c r="Q106" i="37"/>
  <c r="M106" i="37"/>
  <c r="AD105" i="37"/>
  <c r="AE105" i="37" s="1"/>
  <c r="Z105" i="37"/>
  <c r="Q105" i="37"/>
  <c r="V105" i="37" s="1"/>
  <c r="AB105" i="37" s="1"/>
  <c r="M105" i="37"/>
  <c r="AD104" i="37"/>
  <c r="AE104" i="37" s="1"/>
  <c r="Z104" i="37"/>
  <c r="AA104" i="37" s="1"/>
  <c r="Q104" i="37"/>
  <c r="V104" i="37" s="1"/>
  <c r="AB104" i="37" s="1"/>
  <c r="M104" i="37"/>
  <c r="AD103" i="37"/>
  <c r="AE103" i="37" s="1"/>
  <c r="Z103" i="37"/>
  <c r="AA103" i="37" s="1"/>
  <c r="Q103" i="37"/>
  <c r="M103" i="37"/>
  <c r="AD102" i="37"/>
  <c r="AE102" i="37" s="1"/>
  <c r="Z102" i="37"/>
  <c r="AA102" i="37" s="1"/>
  <c r="Q102" i="37"/>
  <c r="M102" i="37"/>
  <c r="AD101" i="37"/>
  <c r="AE101" i="37" s="1"/>
  <c r="Z101" i="37"/>
  <c r="AA101" i="37" s="1"/>
  <c r="Q101" i="37"/>
  <c r="M101" i="37"/>
  <c r="AD100" i="37"/>
  <c r="AE100" i="37" s="1"/>
  <c r="Z100" i="37"/>
  <c r="AA100" i="37" s="1"/>
  <c r="Q100" i="37"/>
  <c r="M100" i="37"/>
  <c r="AD99" i="37"/>
  <c r="AE99" i="37" s="1"/>
  <c r="Z99" i="37"/>
  <c r="AA99" i="37" s="1"/>
  <c r="Q99" i="37"/>
  <c r="M99" i="37"/>
  <c r="AD98" i="37"/>
  <c r="AE98" i="37" s="1"/>
  <c r="Z98" i="37"/>
  <c r="AA98" i="37" s="1"/>
  <c r="Q98" i="37"/>
  <c r="M98" i="37"/>
  <c r="AD97" i="37"/>
  <c r="AE97" i="37" s="1"/>
  <c r="Z97" i="37"/>
  <c r="AA97" i="37" s="1"/>
  <c r="Q97" i="37"/>
  <c r="M97" i="37"/>
  <c r="AD96" i="37"/>
  <c r="AE96" i="37" s="1"/>
  <c r="Z96" i="37"/>
  <c r="AA96" i="37" s="1"/>
  <c r="Q96" i="37"/>
  <c r="M96" i="37"/>
  <c r="W95" i="37"/>
  <c r="U95" i="37" s="1"/>
  <c r="Q95" i="37"/>
  <c r="M95" i="37"/>
  <c r="AD94" i="37"/>
  <c r="AD95" i="37" s="1"/>
  <c r="AE95" i="37" s="1"/>
  <c r="Z94" i="37"/>
  <c r="AA94" i="37" s="1"/>
  <c r="Q94" i="37"/>
  <c r="V94" i="37" s="1"/>
  <c r="AB94" i="37" s="1"/>
  <c r="M94" i="37"/>
  <c r="AD93" i="37"/>
  <c r="AE93" i="37" s="1"/>
  <c r="Z93" i="37"/>
  <c r="AA93" i="37" s="1"/>
  <c r="Q93" i="37"/>
  <c r="M93" i="37"/>
  <c r="AD92" i="37"/>
  <c r="AE92" i="37" s="1"/>
  <c r="Z92" i="37"/>
  <c r="AA92" i="37" s="1"/>
  <c r="Q92" i="37"/>
  <c r="M92" i="37"/>
  <c r="AD91" i="37"/>
  <c r="AE91" i="37" s="1"/>
  <c r="Z91" i="37"/>
  <c r="AA91" i="37" s="1"/>
  <c r="Q91" i="37"/>
  <c r="M91" i="37"/>
  <c r="AD90" i="37"/>
  <c r="AE90" i="37" s="1"/>
  <c r="Z90" i="37"/>
  <c r="AA90" i="37" s="1"/>
  <c r="Q90" i="37"/>
  <c r="M90" i="37"/>
  <c r="AD89" i="37"/>
  <c r="AE89" i="37" s="1"/>
  <c r="Z89" i="37"/>
  <c r="AA89" i="37" s="1"/>
  <c r="Q89" i="37"/>
  <c r="M89" i="37"/>
  <c r="AD88" i="37"/>
  <c r="AE88" i="37" s="1"/>
  <c r="Z88" i="37"/>
  <c r="AA88" i="37" s="1"/>
  <c r="Q88" i="37"/>
  <c r="M88" i="37"/>
  <c r="AD87" i="37"/>
  <c r="AE87" i="37" s="1"/>
  <c r="Z87" i="37"/>
  <c r="AA87" i="37" s="1"/>
  <c r="Q87" i="37"/>
  <c r="M87" i="37"/>
  <c r="AD86" i="37"/>
  <c r="AE86" i="37" s="1"/>
  <c r="Z86" i="37"/>
  <c r="AA86" i="37" s="1"/>
  <c r="Q86" i="37"/>
  <c r="M86" i="37"/>
  <c r="AD85" i="37"/>
  <c r="AE85" i="37" s="1"/>
  <c r="Z85" i="37"/>
  <c r="AA85" i="37" s="1"/>
  <c r="Q85" i="37"/>
  <c r="M85" i="37"/>
  <c r="AD84" i="37"/>
  <c r="AE84" i="37" s="1"/>
  <c r="Z84" i="37"/>
  <c r="AA84" i="37" s="1"/>
  <c r="Q84" i="37"/>
  <c r="M84" i="37"/>
  <c r="AD83" i="37"/>
  <c r="AE83" i="37" s="1"/>
  <c r="Z83" i="37"/>
  <c r="AA83" i="37" s="1"/>
  <c r="Q83" i="37"/>
  <c r="M83" i="37"/>
  <c r="AD82" i="37"/>
  <c r="AE82" i="37" s="1"/>
  <c r="Z82" i="37"/>
  <c r="AA82" i="37" s="1"/>
  <c r="Q82" i="37"/>
  <c r="M82" i="37"/>
  <c r="AD81" i="37"/>
  <c r="AE81" i="37" s="1"/>
  <c r="Z81" i="37"/>
  <c r="AA81" i="37" s="1"/>
  <c r="Q81" i="37"/>
  <c r="M81" i="37"/>
  <c r="AD80" i="37"/>
  <c r="AE80" i="37" s="1"/>
  <c r="Z80" i="37"/>
  <c r="AA80" i="37" s="1"/>
  <c r="Q80" i="37"/>
  <c r="M80" i="37"/>
  <c r="AD79" i="37"/>
  <c r="AE79" i="37" s="1"/>
  <c r="Z79" i="37"/>
  <c r="AA79" i="37" s="1"/>
  <c r="Q79" i="37"/>
  <c r="M79" i="37"/>
  <c r="AD78" i="37"/>
  <c r="AE78" i="37" s="1"/>
  <c r="Z78" i="37"/>
  <c r="AA78" i="37" s="1"/>
  <c r="Q78" i="37"/>
  <c r="M78" i="37"/>
  <c r="AD77" i="37"/>
  <c r="AE77" i="37" s="1"/>
  <c r="Z77" i="37"/>
  <c r="AA77" i="37" s="1"/>
  <c r="Q77" i="37"/>
  <c r="M77" i="37"/>
  <c r="AD76" i="37"/>
  <c r="AE76" i="37" s="1"/>
  <c r="Z76" i="37"/>
  <c r="AA76" i="37" s="1"/>
  <c r="Q76" i="37"/>
  <c r="M76" i="37"/>
  <c r="AD75" i="37"/>
  <c r="AE75" i="37" s="1"/>
  <c r="Z75" i="37"/>
  <c r="Q75" i="37"/>
  <c r="M75" i="37"/>
  <c r="AD74" i="37"/>
  <c r="AE74" i="37" s="1"/>
  <c r="Z74" i="37"/>
  <c r="AA74" i="37" s="1"/>
  <c r="Q74" i="37"/>
  <c r="V74" i="37" s="1"/>
  <c r="AB74" i="37" s="1"/>
  <c r="M74" i="37"/>
  <c r="AD73" i="37"/>
  <c r="AE73" i="37" s="1"/>
  <c r="Z73" i="37"/>
  <c r="AA73" i="37" s="1"/>
  <c r="Q73" i="37"/>
  <c r="V73" i="37" s="1"/>
  <c r="AB73" i="37" s="1"/>
  <c r="M73" i="37"/>
  <c r="AD72" i="37"/>
  <c r="AE72" i="37" s="1"/>
  <c r="Z72" i="37"/>
  <c r="AA72" i="37" s="1"/>
  <c r="Q72" i="37"/>
  <c r="M72" i="37"/>
  <c r="AD71" i="37"/>
  <c r="AE71" i="37" s="1"/>
  <c r="Z71" i="37"/>
  <c r="Q71" i="37"/>
  <c r="V71" i="37" s="1"/>
  <c r="AB71" i="37" s="1"/>
  <c r="M71" i="37"/>
  <c r="AD70" i="37"/>
  <c r="AE70" i="37" s="1"/>
  <c r="Z70" i="37"/>
  <c r="AA70" i="37" s="1"/>
  <c r="Q70" i="37"/>
  <c r="M70" i="37"/>
  <c r="AD69" i="37"/>
  <c r="AE69" i="37" s="1"/>
  <c r="Z69" i="37"/>
  <c r="AA69" i="37" s="1"/>
  <c r="Q69" i="37"/>
  <c r="M69" i="37"/>
  <c r="AD68" i="37"/>
  <c r="AE68" i="37" s="1"/>
  <c r="Z68" i="37"/>
  <c r="AA68" i="37" s="1"/>
  <c r="Q68" i="37"/>
  <c r="V68" i="37" s="1"/>
  <c r="AB68" i="37" s="1"/>
  <c r="M68" i="37"/>
  <c r="AD67" i="37"/>
  <c r="AE67" i="37" s="1"/>
  <c r="Z67" i="37"/>
  <c r="AA67" i="37" s="1"/>
  <c r="Q67" i="37"/>
  <c r="V67" i="37" s="1"/>
  <c r="AB67" i="37" s="1"/>
  <c r="M67" i="37"/>
  <c r="AD66" i="37"/>
  <c r="AE66" i="37" s="1"/>
  <c r="Z66" i="37"/>
  <c r="AA66" i="37" s="1"/>
  <c r="Q66" i="37"/>
  <c r="V66" i="37" s="1"/>
  <c r="AB66" i="37" s="1"/>
  <c r="M66" i="37"/>
  <c r="AD65" i="37"/>
  <c r="AE65" i="37" s="1"/>
  <c r="Z65" i="37"/>
  <c r="AA65" i="37" s="1"/>
  <c r="Q65" i="37"/>
  <c r="M65" i="37"/>
  <c r="AD64" i="37"/>
  <c r="AE64" i="37" s="1"/>
  <c r="Z64" i="37"/>
  <c r="AA64" i="37" s="1"/>
  <c r="Q64" i="37"/>
  <c r="M64" i="37"/>
  <c r="AD63" i="37"/>
  <c r="AE63" i="37" s="1"/>
  <c r="Z63" i="37"/>
  <c r="AA63" i="37" s="1"/>
  <c r="Q63" i="37"/>
  <c r="M63" i="37"/>
  <c r="AD62" i="37"/>
  <c r="AE62" i="37" s="1"/>
  <c r="Z62" i="37"/>
  <c r="AA62" i="37" s="1"/>
  <c r="Q62" i="37"/>
  <c r="V62" i="37" s="1"/>
  <c r="AB62" i="37" s="1"/>
  <c r="M62" i="37"/>
  <c r="AD61" i="37"/>
  <c r="AE61" i="37" s="1"/>
  <c r="Z61" i="37"/>
  <c r="AA61" i="37" s="1"/>
  <c r="Q61" i="37"/>
  <c r="M61" i="37"/>
  <c r="AD60" i="37"/>
  <c r="AE60" i="37" s="1"/>
  <c r="Z60" i="37"/>
  <c r="AA60" i="37" s="1"/>
  <c r="Q60" i="37"/>
  <c r="M60" i="37"/>
  <c r="W59" i="37"/>
  <c r="U59" i="37" s="1"/>
  <c r="Q59" i="37"/>
  <c r="M59" i="37"/>
  <c r="AD58" i="37"/>
  <c r="Z58" i="37"/>
  <c r="Z59" i="37" s="1"/>
  <c r="AA59" i="37" s="1"/>
  <c r="Q58" i="37"/>
  <c r="M58" i="37"/>
  <c r="AD57" i="37"/>
  <c r="AE57" i="37" s="1"/>
  <c r="Z57" i="37"/>
  <c r="AA57" i="37" s="1"/>
  <c r="Q57" i="37"/>
  <c r="M57" i="37"/>
  <c r="AD56" i="37"/>
  <c r="AE56" i="37" s="1"/>
  <c r="Z56" i="37"/>
  <c r="AA56" i="37" s="1"/>
  <c r="Q56" i="37"/>
  <c r="M56" i="37"/>
  <c r="AD55" i="37"/>
  <c r="AE55" i="37" s="1"/>
  <c r="Z55" i="37"/>
  <c r="AA55" i="37" s="1"/>
  <c r="Q55" i="37"/>
  <c r="M55" i="37"/>
  <c r="AD54" i="37"/>
  <c r="AE54" i="37" s="1"/>
  <c r="Z54" i="37"/>
  <c r="AA54" i="37" s="1"/>
  <c r="Q54" i="37"/>
  <c r="M54" i="37"/>
  <c r="AD53" i="37"/>
  <c r="AE53" i="37" s="1"/>
  <c r="Z53" i="37"/>
  <c r="AA53" i="37" s="1"/>
  <c r="Q53" i="37"/>
  <c r="M53" i="37"/>
  <c r="AD52" i="37"/>
  <c r="AE52" i="37" s="1"/>
  <c r="AA52" i="37"/>
  <c r="Z52" i="37"/>
  <c r="Q52" i="37"/>
  <c r="M52" i="37"/>
  <c r="AE51" i="37"/>
  <c r="AD51" i="37"/>
  <c r="Z51" i="37"/>
  <c r="AA51" i="37" s="1"/>
  <c r="Q51" i="37"/>
  <c r="M51" i="37"/>
  <c r="AD50" i="37"/>
  <c r="AE50" i="37" s="1"/>
  <c r="Z50" i="37"/>
  <c r="AA50" i="37" s="1"/>
  <c r="Q50" i="37"/>
  <c r="M50" i="37"/>
  <c r="AD49" i="37"/>
  <c r="AE49" i="37" s="1"/>
  <c r="Z49" i="37"/>
  <c r="AA49" i="37" s="1"/>
  <c r="Q49" i="37"/>
  <c r="M49" i="37"/>
  <c r="AD48" i="37"/>
  <c r="AE48" i="37" s="1"/>
  <c r="Z48" i="37"/>
  <c r="Q48" i="37"/>
  <c r="V48" i="37" s="1"/>
  <c r="AB48" i="37" s="1"/>
  <c r="M48" i="37"/>
  <c r="AD47" i="37"/>
  <c r="AE47" i="37" s="1"/>
  <c r="Z47" i="37"/>
  <c r="AA47" i="37" s="1"/>
  <c r="Q47" i="37"/>
  <c r="M47" i="37"/>
  <c r="AD46" i="37"/>
  <c r="AE46" i="37" s="1"/>
  <c r="Z46" i="37"/>
  <c r="AA46" i="37" s="1"/>
  <c r="Q46" i="37"/>
  <c r="M46" i="37"/>
  <c r="AD45" i="37"/>
  <c r="AE45" i="37" s="1"/>
  <c r="Z45" i="37"/>
  <c r="AA45" i="37" s="1"/>
  <c r="Q45" i="37"/>
  <c r="M45" i="37"/>
  <c r="W44" i="37"/>
  <c r="U44" i="37" s="1"/>
  <c r="Q44" i="37"/>
  <c r="M44" i="37"/>
  <c r="AD43" i="37"/>
  <c r="AD44" i="37" s="1"/>
  <c r="AE44" i="37" s="1"/>
  <c r="Z43" i="37"/>
  <c r="Z44" i="37" s="1"/>
  <c r="AA44" i="37" s="1"/>
  <c r="Q43" i="37"/>
  <c r="M43" i="37"/>
  <c r="AD42" i="37"/>
  <c r="AE42" i="37" s="1"/>
  <c r="Z42" i="37"/>
  <c r="AA42" i="37" s="1"/>
  <c r="Q42" i="37"/>
  <c r="M42" i="37"/>
  <c r="AD41" i="37"/>
  <c r="AE41" i="37" s="1"/>
  <c r="Z41" i="37"/>
  <c r="AA41" i="37" s="1"/>
  <c r="Q41" i="37"/>
  <c r="M41" i="37"/>
  <c r="AD40" i="37"/>
  <c r="AE40" i="37" s="1"/>
  <c r="Z40" i="37"/>
  <c r="AA40" i="37" s="1"/>
  <c r="Q40" i="37"/>
  <c r="M40" i="37"/>
  <c r="AD39" i="37"/>
  <c r="AE39" i="37" s="1"/>
  <c r="Z39" i="37"/>
  <c r="AA39" i="37" s="1"/>
  <c r="Q39" i="37"/>
  <c r="M39" i="37"/>
  <c r="AD38" i="37"/>
  <c r="AE38" i="37" s="1"/>
  <c r="Z38" i="37"/>
  <c r="AA38" i="37" s="1"/>
  <c r="Q38" i="37"/>
  <c r="M38" i="37"/>
  <c r="AD37" i="37"/>
  <c r="AE37" i="37" s="1"/>
  <c r="Z37" i="37"/>
  <c r="AA37" i="37" s="1"/>
  <c r="Q37" i="37"/>
  <c r="M37" i="37"/>
  <c r="AD36" i="37"/>
  <c r="AE36" i="37" s="1"/>
  <c r="Z36" i="37"/>
  <c r="AA36" i="37" s="1"/>
  <c r="Q36" i="37"/>
  <c r="M36" i="37"/>
  <c r="AD35" i="37"/>
  <c r="AE35" i="37" s="1"/>
  <c r="Z35" i="37"/>
  <c r="AA35" i="37" s="1"/>
  <c r="Q35" i="37"/>
  <c r="M35" i="37"/>
  <c r="AD34" i="37"/>
  <c r="AE34" i="37" s="1"/>
  <c r="Z34" i="37"/>
  <c r="AA34" i="37" s="1"/>
  <c r="Q34" i="37"/>
  <c r="M34" i="37"/>
  <c r="AD33" i="37"/>
  <c r="AE33" i="37" s="1"/>
  <c r="Z33" i="37"/>
  <c r="AA33" i="37" s="1"/>
  <c r="Q33" i="37"/>
  <c r="M33" i="37"/>
  <c r="AD32" i="37"/>
  <c r="AE32" i="37" s="1"/>
  <c r="Z32" i="37"/>
  <c r="AA32" i="37" s="1"/>
  <c r="Q32" i="37"/>
  <c r="V32" i="37" s="1"/>
  <c r="AB32" i="37" s="1"/>
  <c r="M32" i="37"/>
  <c r="W31" i="37"/>
  <c r="U31" i="37" s="1"/>
  <c r="Q31" i="37"/>
  <c r="M31" i="37"/>
  <c r="AD30" i="37"/>
  <c r="AD31" i="37" s="1"/>
  <c r="AE31" i="37" s="1"/>
  <c r="Z30" i="37"/>
  <c r="Q30" i="37"/>
  <c r="V30" i="37" s="1"/>
  <c r="AB30" i="37" s="1"/>
  <c r="M30" i="37"/>
  <c r="AD29" i="37"/>
  <c r="AE29" i="37" s="1"/>
  <c r="Z29" i="37"/>
  <c r="AA29" i="37" s="1"/>
  <c r="Q29" i="37"/>
  <c r="M29" i="37"/>
  <c r="AD28" i="37"/>
  <c r="AE28" i="37" s="1"/>
  <c r="Z28" i="37"/>
  <c r="AA28" i="37" s="1"/>
  <c r="Q28" i="37"/>
  <c r="M28" i="37"/>
  <c r="AD27" i="37"/>
  <c r="AE27" i="37" s="1"/>
  <c r="Z27" i="37"/>
  <c r="AA27" i="37" s="1"/>
  <c r="Q27" i="37"/>
  <c r="M27" i="37"/>
  <c r="AD26" i="37"/>
  <c r="AE26" i="37" s="1"/>
  <c r="Z26" i="37"/>
  <c r="Q26" i="37"/>
  <c r="V26" i="37" s="1"/>
  <c r="AB26" i="37" s="1"/>
  <c r="M26" i="37"/>
  <c r="AD25" i="37"/>
  <c r="AE25" i="37" s="1"/>
  <c r="Z25" i="37"/>
  <c r="Q25" i="37"/>
  <c r="V25" i="37" s="1"/>
  <c r="AB25" i="37" s="1"/>
  <c r="M25" i="37"/>
  <c r="AD24" i="37"/>
  <c r="AE24" i="37" s="1"/>
  <c r="Z24" i="37"/>
  <c r="Q24" i="37"/>
  <c r="V24" i="37" s="1"/>
  <c r="AB24" i="37" s="1"/>
  <c r="M24" i="37"/>
  <c r="AD23" i="37"/>
  <c r="AE23" i="37" s="1"/>
  <c r="Z23" i="37"/>
  <c r="AA23" i="37" s="1"/>
  <c r="Q23" i="37"/>
  <c r="V23" i="37" s="1"/>
  <c r="AB23" i="37" s="1"/>
  <c r="M23" i="37"/>
  <c r="AD22" i="37"/>
  <c r="AE22" i="37" s="1"/>
  <c r="Z22" i="37"/>
  <c r="AA22" i="37" s="1"/>
  <c r="Q22" i="37"/>
  <c r="M22" i="37"/>
  <c r="W21" i="37"/>
  <c r="U21" i="37" s="1"/>
  <c r="Q21" i="37"/>
  <c r="M21" i="37"/>
  <c r="AD20" i="37"/>
  <c r="AD21" i="37" s="1"/>
  <c r="AE21" i="37" s="1"/>
  <c r="Z20" i="37"/>
  <c r="Z21" i="37" s="1"/>
  <c r="AA21" i="37" s="1"/>
  <c r="Q20" i="37"/>
  <c r="M20" i="37"/>
  <c r="AD19" i="37"/>
  <c r="AE19" i="37" s="1"/>
  <c r="Z19" i="37"/>
  <c r="AA19" i="37" s="1"/>
  <c r="Q19" i="37"/>
  <c r="M19" i="37"/>
  <c r="AD18" i="37"/>
  <c r="AE18" i="37" s="1"/>
  <c r="Z18" i="37"/>
  <c r="AA18" i="37" s="1"/>
  <c r="Q18" i="37"/>
  <c r="M18" i="37"/>
  <c r="AD17" i="37"/>
  <c r="AE17" i="37" s="1"/>
  <c r="Z17" i="37"/>
  <c r="AA17" i="37" s="1"/>
  <c r="Q17" i="37"/>
  <c r="M17" i="37"/>
  <c r="AD16" i="37"/>
  <c r="AE16" i="37" s="1"/>
  <c r="Z16" i="37"/>
  <c r="AA16" i="37" s="1"/>
  <c r="Q16" i="37"/>
  <c r="M16" i="37"/>
  <c r="AD15" i="37"/>
  <c r="AE15" i="37" s="1"/>
  <c r="Z15" i="37"/>
  <c r="AA15" i="37" s="1"/>
  <c r="Q15" i="37"/>
  <c r="M15" i="37"/>
  <c r="AD14" i="37"/>
  <c r="AE14" i="37" s="1"/>
  <c r="Z14" i="37"/>
  <c r="AA14" i="37" s="1"/>
  <c r="Q14" i="37"/>
  <c r="M14" i="37"/>
  <c r="AD13" i="37"/>
  <c r="AE13" i="37" s="1"/>
  <c r="Z13" i="37"/>
  <c r="AA13" i="37" s="1"/>
  <c r="Q13" i="37"/>
  <c r="M13" i="37"/>
  <c r="AD12" i="37"/>
  <c r="AE12" i="37" s="1"/>
  <c r="Z12" i="37"/>
  <c r="AA12" i="37" s="1"/>
  <c r="Q12" i="37"/>
  <c r="M12" i="37"/>
  <c r="AD11" i="37"/>
  <c r="AE11" i="37" s="1"/>
  <c r="Z11" i="37"/>
  <c r="AA11" i="37" s="1"/>
  <c r="Q11" i="37"/>
  <c r="M11" i="37"/>
  <c r="AD10" i="37"/>
  <c r="AE10" i="37" s="1"/>
  <c r="Z10" i="37"/>
  <c r="AA10" i="37" s="1"/>
  <c r="Q10" i="37"/>
  <c r="M10" i="37"/>
  <c r="AD9" i="37"/>
  <c r="AE9" i="37" s="1"/>
  <c r="Z9" i="37"/>
  <c r="AA9" i="37" s="1"/>
  <c r="Q9" i="37"/>
  <c r="M9" i="37"/>
  <c r="W8" i="37"/>
  <c r="Q8" i="37"/>
  <c r="M8" i="37"/>
  <c r="W7" i="37"/>
  <c r="Q7" i="37"/>
  <c r="M7" i="37"/>
  <c r="AD6" i="37"/>
  <c r="AD8" i="37" s="1"/>
  <c r="AE8" i="37" s="1"/>
  <c r="Z6" i="37"/>
  <c r="AA6" i="37" s="1"/>
  <c r="Q6" i="37"/>
  <c r="M6" i="37"/>
  <c r="W5" i="37"/>
  <c r="U5" i="37" s="1"/>
  <c r="Q5" i="37"/>
  <c r="M5" i="37"/>
  <c r="AD4" i="37"/>
  <c r="AD5" i="37" s="1"/>
  <c r="Z4" i="37"/>
  <c r="Z5" i="37" s="1"/>
  <c r="AA5" i="37" s="1"/>
  <c r="Q4" i="37"/>
  <c r="M4" i="37"/>
  <c r="AD3" i="37"/>
  <c r="AE3" i="37" s="1"/>
  <c r="Z3" i="37"/>
  <c r="AA3" i="37" s="1"/>
  <c r="Q3" i="37"/>
  <c r="M3" i="37"/>
  <c r="AD2" i="37"/>
  <c r="AE2" i="37" s="1"/>
  <c r="Z2" i="37"/>
  <c r="AA2" i="37" s="1"/>
  <c r="Q2" i="37"/>
  <c r="M2" i="37"/>
  <c r="AG1" i="37"/>
  <c r="R228" i="37" l="1"/>
  <c r="R359" i="37"/>
  <c r="R362" i="37"/>
  <c r="R439" i="37"/>
  <c r="R27" i="37"/>
  <c r="R158" i="37"/>
  <c r="R447" i="37"/>
  <c r="R9" i="37"/>
  <c r="R34" i="37"/>
  <c r="R115" i="37"/>
  <c r="AA153" i="37"/>
  <c r="R340" i="37"/>
  <c r="R8" i="37"/>
  <c r="R19" i="37"/>
  <c r="R23" i="37"/>
  <c r="AE94" i="37"/>
  <c r="R178" i="37"/>
  <c r="R220" i="37"/>
  <c r="R7" i="37"/>
  <c r="R21" i="37"/>
  <c r="AA280" i="37"/>
  <c r="R351" i="37"/>
  <c r="R390" i="37"/>
  <c r="R105" i="37"/>
  <c r="R252" i="37"/>
  <c r="R72" i="37"/>
  <c r="R153" i="37"/>
  <c r="R213" i="37"/>
  <c r="R236" i="37"/>
  <c r="AE322" i="37"/>
  <c r="R381" i="37"/>
  <c r="R384" i="37"/>
  <c r="AA412" i="37"/>
  <c r="R416" i="37"/>
  <c r="R45" i="37"/>
  <c r="R3" i="37"/>
  <c r="R5" i="37"/>
  <c r="R100" i="37"/>
  <c r="R121" i="37"/>
  <c r="AE189" i="37"/>
  <c r="R208" i="37"/>
  <c r="R240" i="37"/>
  <c r="R256" i="37"/>
  <c r="R372" i="37"/>
  <c r="S372" i="37" s="1"/>
  <c r="R420" i="37"/>
  <c r="R421" i="37"/>
  <c r="R424" i="37"/>
  <c r="R430" i="37"/>
  <c r="R431" i="37"/>
  <c r="R435" i="37"/>
  <c r="R379" i="37"/>
  <c r="R380" i="37"/>
  <c r="R397" i="37"/>
  <c r="R414" i="37"/>
  <c r="R429" i="37"/>
  <c r="R432" i="37"/>
  <c r="S432" i="37" s="1"/>
  <c r="AA178" i="37"/>
  <c r="R214" i="37"/>
  <c r="AE214" i="37"/>
  <c r="AC237" i="37"/>
  <c r="W237" i="37" s="1"/>
  <c r="U237" i="37" s="1"/>
  <c r="R239" i="37"/>
  <c r="R260" i="37"/>
  <c r="S260" i="37" s="1"/>
  <c r="R273" i="37"/>
  <c r="AA310" i="37"/>
  <c r="R334" i="37"/>
  <c r="S334" i="37" s="1"/>
  <c r="R403" i="37"/>
  <c r="R98" i="37"/>
  <c r="R29" i="37"/>
  <c r="AA135" i="37"/>
  <c r="Z323" i="37"/>
  <c r="AA323" i="37" s="1"/>
  <c r="AE417" i="37"/>
  <c r="R51" i="37"/>
  <c r="R35" i="37"/>
  <c r="R36" i="37"/>
  <c r="S36" i="37" s="1"/>
  <c r="R89" i="37"/>
  <c r="AE108" i="37"/>
  <c r="R122" i="37"/>
  <c r="R123" i="37"/>
  <c r="R135" i="37"/>
  <c r="R161" i="37"/>
  <c r="R164" i="37"/>
  <c r="AA214" i="37"/>
  <c r="R215" i="37"/>
  <c r="R238" i="37"/>
  <c r="R246" i="37"/>
  <c r="S246" i="37" s="1"/>
  <c r="R250" i="37"/>
  <c r="S250" i="37" s="1"/>
  <c r="R271" i="37"/>
  <c r="R272" i="37"/>
  <c r="R338" i="37"/>
  <c r="R365" i="37"/>
  <c r="R373" i="37"/>
  <c r="R38" i="37"/>
  <c r="R54" i="37"/>
  <c r="R77" i="37"/>
  <c r="S77" i="37" s="1"/>
  <c r="R78" i="37"/>
  <c r="AA149" i="37"/>
  <c r="AE153" i="37"/>
  <c r="R174" i="37"/>
  <c r="AE178" i="37"/>
  <c r="R180" i="37"/>
  <c r="R197" i="37"/>
  <c r="R198" i="37"/>
  <c r="R200" i="37"/>
  <c r="AE208" i="37"/>
  <c r="R216" i="37"/>
  <c r="R223" i="37"/>
  <c r="R235" i="37"/>
  <c r="R281" i="37"/>
  <c r="R302" i="37"/>
  <c r="R306" i="37"/>
  <c r="S306" i="37" s="1"/>
  <c r="R313" i="37"/>
  <c r="R327" i="37"/>
  <c r="AA333" i="37"/>
  <c r="R348" i="37"/>
  <c r="R410" i="37"/>
  <c r="AC436" i="37"/>
  <c r="W436" i="37" s="1"/>
  <c r="U436" i="37" s="1"/>
  <c r="R438" i="37"/>
  <c r="R449" i="37"/>
  <c r="R26" i="37"/>
  <c r="R31" i="37"/>
  <c r="R64" i="37"/>
  <c r="S64" i="37" s="1"/>
  <c r="R82" i="37"/>
  <c r="R96" i="37"/>
  <c r="R145" i="37"/>
  <c r="R149" i="37"/>
  <c r="R165" i="37"/>
  <c r="S165" i="37" s="1"/>
  <c r="R166" i="37"/>
  <c r="AE193" i="37"/>
  <c r="R195" i="37"/>
  <c r="R237" i="37"/>
  <c r="R243" i="37"/>
  <c r="R248" i="37"/>
  <c r="R264" i="37"/>
  <c r="R291" i="37"/>
  <c r="R405" i="37"/>
  <c r="R408" i="37"/>
  <c r="R444" i="37"/>
  <c r="R12" i="37"/>
  <c r="R13" i="37"/>
  <c r="R17" i="37"/>
  <c r="R48" i="37"/>
  <c r="R49" i="37"/>
  <c r="R73" i="37"/>
  <c r="R142" i="37"/>
  <c r="R143" i="37"/>
  <c r="R160" i="37"/>
  <c r="R268" i="37"/>
  <c r="R277" i="37"/>
  <c r="R396" i="37"/>
  <c r="S396" i="37" s="1"/>
  <c r="AA58" i="37"/>
  <c r="R81" i="37"/>
  <c r="AA108" i="37"/>
  <c r="AA127" i="37"/>
  <c r="Z418" i="37"/>
  <c r="AA418" i="37" s="1"/>
  <c r="AA417" i="37"/>
  <c r="Z190" i="37"/>
  <c r="Z191" i="37" s="1"/>
  <c r="AA191" i="37" s="1"/>
  <c r="AA189" i="37"/>
  <c r="R28" i="37"/>
  <c r="S28" i="37" s="1"/>
  <c r="AC32" i="37"/>
  <c r="W32" i="37" s="1"/>
  <c r="U32" i="37" s="1"/>
  <c r="R15" i="37"/>
  <c r="R61" i="37"/>
  <c r="S61" i="37" s="1"/>
  <c r="R75" i="37"/>
  <c r="R76" i="37"/>
  <c r="R86" i="37"/>
  <c r="R93" i="37"/>
  <c r="S93" i="37" s="1"/>
  <c r="R126" i="37"/>
  <c r="R127" i="37"/>
  <c r="AE135" i="37"/>
  <c r="R138" i="37"/>
  <c r="R148" i="37"/>
  <c r="Z209" i="37"/>
  <c r="AA209" i="37" s="1"/>
  <c r="AA208" i="37"/>
  <c r="R11" i="37"/>
  <c r="R24" i="37"/>
  <c r="S24" i="37" s="1"/>
  <c r="R60" i="37"/>
  <c r="R68" i="37"/>
  <c r="R104" i="37"/>
  <c r="S104" i="37" s="1"/>
  <c r="R129" i="37"/>
  <c r="Z246" i="37"/>
  <c r="AA246" i="37" s="1"/>
  <c r="AA245" i="37"/>
  <c r="AD286" i="37"/>
  <c r="AE286" i="37" s="1"/>
  <c r="AE285" i="37"/>
  <c r="R303" i="37"/>
  <c r="R315" i="37"/>
  <c r="R151" i="37"/>
  <c r="S151" i="37" s="1"/>
  <c r="R175" i="37"/>
  <c r="R176" i="37"/>
  <c r="R190" i="37"/>
  <c r="R191" i="37"/>
  <c r="R204" i="37"/>
  <c r="S204" i="37" s="1"/>
  <c r="R205" i="37"/>
  <c r="AA501" i="37"/>
  <c r="R283" i="37"/>
  <c r="R284" i="37"/>
  <c r="R298" i="37"/>
  <c r="Z304" i="37"/>
  <c r="AA304" i="37" s="1"/>
  <c r="R310" i="37"/>
  <c r="S310" i="37" s="1"/>
  <c r="R316" i="37"/>
  <c r="R317" i="37"/>
  <c r="R332" i="37"/>
  <c r="R333" i="37"/>
  <c r="S333" i="37" s="1"/>
  <c r="R335" i="37"/>
  <c r="S335" i="37" s="1"/>
  <c r="R336" i="37"/>
  <c r="R344" i="37"/>
  <c r="R346" i="37"/>
  <c r="S346" i="37" s="1"/>
  <c r="R347" i="37"/>
  <c r="R371" i="37"/>
  <c r="R377" i="37"/>
  <c r="R393" i="37"/>
  <c r="R394" i="37"/>
  <c r="R407" i="37"/>
  <c r="R418" i="37"/>
  <c r="R419" i="37"/>
  <c r="R441" i="37"/>
  <c r="R453" i="37"/>
  <c r="R163" i="37"/>
  <c r="R186" i="37"/>
  <c r="S186" i="37" s="1"/>
  <c r="R187" i="37"/>
  <c r="R189" i="37"/>
  <c r="R230" i="37"/>
  <c r="R257" i="37"/>
  <c r="S257" i="37" s="1"/>
  <c r="R261" i="37"/>
  <c r="R265" i="37"/>
  <c r="R269" i="37"/>
  <c r="R274" i="37"/>
  <c r="R278" i="37"/>
  <c r="R288" i="37"/>
  <c r="R305" i="37"/>
  <c r="R417" i="37"/>
  <c r="R183" i="37"/>
  <c r="R193" i="37"/>
  <c r="R217" i="37"/>
  <c r="R218" i="37"/>
  <c r="S218" i="37" s="1"/>
  <c r="R241" i="37"/>
  <c r="R247" i="37"/>
  <c r="R287" i="37"/>
  <c r="R295" i="37"/>
  <c r="R307" i="37"/>
  <c r="R319" i="37"/>
  <c r="R320" i="37"/>
  <c r="R343" i="37"/>
  <c r="S343" i="37" s="1"/>
  <c r="R358" i="37"/>
  <c r="S358" i="37" s="1"/>
  <c r="R363" i="37"/>
  <c r="R364" i="37"/>
  <c r="R385" i="37"/>
  <c r="S385" i="37" s="1"/>
  <c r="R386" i="37"/>
  <c r="S386" i="37" s="1"/>
  <c r="R411" i="37"/>
  <c r="R412" i="37"/>
  <c r="R445" i="37"/>
  <c r="R10" i="37"/>
  <c r="R14" i="37"/>
  <c r="Z185" i="37"/>
  <c r="AA185" i="37" s="1"/>
  <c r="AA184" i="37"/>
  <c r="AD334" i="37"/>
  <c r="AE334" i="37" s="1"/>
  <c r="AE333" i="37"/>
  <c r="Z192" i="37"/>
  <c r="AA192" i="37" s="1"/>
  <c r="Z392" i="37"/>
  <c r="AA392" i="37" s="1"/>
  <c r="AA391" i="37"/>
  <c r="R25" i="37"/>
  <c r="R4" i="37"/>
  <c r="R6" i="37"/>
  <c r="R42" i="37"/>
  <c r="R58" i="37"/>
  <c r="AD59" i="37"/>
  <c r="AE59" i="37" s="1"/>
  <c r="AE58" i="37"/>
  <c r="R71" i="37"/>
  <c r="R113" i="37"/>
  <c r="AD128" i="37"/>
  <c r="AD129" i="37" s="1"/>
  <c r="AE129" i="37" s="1"/>
  <c r="AE127" i="37"/>
  <c r="R131" i="37"/>
  <c r="R162" i="37"/>
  <c r="R224" i="37"/>
  <c r="AD246" i="37"/>
  <c r="AE246" i="37" s="1"/>
  <c r="AE245" i="37"/>
  <c r="R253" i="37"/>
  <c r="AD150" i="37"/>
  <c r="AE150" i="37" s="1"/>
  <c r="AE149" i="37"/>
  <c r="Z31" i="37"/>
  <c r="AA31" i="37" s="1"/>
  <c r="AA30" i="37"/>
  <c r="R139" i="37"/>
  <c r="AA146" i="37"/>
  <c r="Z147" i="37"/>
  <c r="AA147" i="37" s="1"/>
  <c r="R159" i="37"/>
  <c r="R173" i="37"/>
  <c r="R212" i="37"/>
  <c r="S212" i="37" s="1"/>
  <c r="R255" i="37"/>
  <c r="R259" i="37"/>
  <c r="R263" i="37"/>
  <c r="R267" i="37"/>
  <c r="S267" i="37" s="1"/>
  <c r="R290" i="37"/>
  <c r="R16" i="37"/>
  <c r="R18" i="37"/>
  <c r="R30" i="37"/>
  <c r="R33" i="37"/>
  <c r="R39" i="37"/>
  <c r="R40" i="37"/>
  <c r="R46" i="37"/>
  <c r="S46" i="37" s="1"/>
  <c r="R50" i="37"/>
  <c r="R52" i="37"/>
  <c r="R55" i="37"/>
  <c r="R56" i="37"/>
  <c r="S56" i="37" s="1"/>
  <c r="R69" i="37"/>
  <c r="AC73" i="37"/>
  <c r="W73" i="37" s="1"/>
  <c r="U73" i="37" s="1"/>
  <c r="R79" i="37"/>
  <c r="R80" i="37"/>
  <c r="R85" i="37"/>
  <c r="R92" i="37"/>
  <c r="R97" i="37"/>
  <c r="R106" i="37"/>
  <c r="R110" i="37"/>
  <c r="R111" i="37"/>
  <c r="R117" i="37"/>
  <c r="R154" i="37"/>
  <c r="R171" i="37"/>
  <c r="R179" i="37"/>
  <c r="R181" i="37"/>
  <c r="R194" i="37"/>
  <c r="S194" i="37" s="1"/>
  <c r="R201" i="37"/>
  <c r="R202" i="37"/>
  <c r="R209" i="37"/>
  <c r="Z212" i="37"/>
  <c r="AA212" i="37" s="1"/>
  <c r="R221" i="37"/>
  <c r="R222" i="37"/>
  <c r="R227" i="37"/>
  <c r="R229" i="37"/>
  <c r="S229" i="37" s="1"/>
  <c r="R242" i="37"/>
  <c r="R245" i="37"/>
  <c r="R297" i="37"/>
  <c r="R300" i="37"/>
  <c r="S300" i="37" s="1"/>
  <c r="R361" i="37"/>
  <c r="R388" i="37"/>
  <c r="R20" i="37"/>
  <c r="R22" i="37"/>
  <c r="S22" i="37" s="1"/>
  <c r="AC24" i="37"/>
  <c r="W24" i="37" s="1"/>
  <c r="U24" i="37" s="1"/>
  <c r="R37" i="37"/>
  <c r="R43" i="37"/>
  <c r="R44" i="37"/>
  <c r="R53" i="37"/>
  <c r="R59" i="37"/>
  <c r="AC62" i="37"/>
  <c r="W62" i="37" s="1"/>
  <c r="U62" i="37" s="1"/>
  <c r="R65" i="37"/>
  <c r="S65" i="37" s="1"/>
  <c r="R66" i="37"/>
  <c r="R74" i="37"/>
  <c r="AC74" i="37"/>
  <c r="W74" i="37" s="1"/>
  <c r="U74" i="37" s="1"/>
  <c r="R83" i="37"/>
  <c r="R84" i="37"/>
  <c r="R90" i="37"/>
  <c r="R91" i="37"/>
  <c r="R101" i="37"/>
  <c r="R102" i="37"/>
  <c r="R114" i="37"/>
  <c r="R124" i="37"/>
  <c r="R125" i="37"/>
  <c r="R141" i="37"/>
  <c r="R147" i="37"/>
  <c r="R150" i="37"/>
  <c r="R155" i="37"/>
  <c r="S155" i="37" s="1"/>
  <c r="R156" i="37"/>
  <c r="Z158" i="37"/>
  <c r="AA158" i="37" s="1"/>
  <c r="R177" i="37"/>
  <c r="R225" i="37"/>
  <c r="S225" i="37" s="1"/>
  <c r="R226" i="37"/>
  <c r="R244" i="37"/>
  <c r="R275" i="37"/>
  <c r="R279" i="37"/>
  <c r="R282" i="37"/>
  <c r="R285" i="37"/>
  <c r="R292" i="37"/>
  <c r="S292" i="37" s="1"/>
  <c r="AC306" i="37"/>
  <c r="W306" i="37" s="1"/>
  <c r="U306" i="37" s="1"/>
  <c r="R392" i="37"/>
  <c r="R41" i="37"/>
  <c r="R47" i="37"/>
  <c r="R57" i="37"/>
  <c r="R63" i="37"/>
  <c r="R67" i="37"/>
  <c r="R70" i="37"/>
  <c r="R87" i="37"/>
  <c r="R94" i="37"/>
  <c r="R107" i="37"/>
  <c r="R108" i="37"/>
  <c r="R118" i="37"/>
  <c r="R119" i="37"/>
  <c r="R133" i="37"/>
  <c r="R144" i="37"/>
  <c r="R167" i="37"/>
  <c r="R168" i="37"/>
  <c r="R185" i="37"/>
  <c r="R196" i="37"/>
  <c r="R203" i="37"/>
  <c r="S203" i="37" s="1"/>
  <c r="R231" i="37"/>
  <c r="R234" i="37"/>
  <c r="R286" i="37"/>
  <c r="AC305" i="37"/>
  <c r="W305" i="37" s="1"/>
  <c r="U305" i="37" s="1"/>
  <c r="R376" i="37"/>
  <c r="AD413" i="37"/>
  <c r="AE413" i="37" s="1"/>
  <c r="AE412" i="37"/>
  <c r="AD435" i="37"/>
  <c r="AE435" i="37" s="1"/>
  <c r="AE434" i="37"/>
  <c r="R451" i="37"/>
  <c r="S451" i="37" s="1"/>
  <c r="R293" i="37"/>
  <c r="R294" i="37"/>
  <c r="S294" i="37" s="1"/>
  <c r="R296" i="37"/>
  <c r="R299" i="37"/>
  <c r="R304" i="37"/>
  <c r="R323" i="37"/>
  <c r="R325" i="37"/>
  <c r="R328" i="37"/>
  <c r="R331" i="37"/>
  <c r="R341" i="37"/>
  <c r="R352" i="37"/>
  <c r="R368" i="37"/>
  <c r="R374" i="37"/>
  <c r="S374" i="37" s="1"/>
  <c r="R383" i="37"/>
  <c r="S383" i="37" s="1"/>
  <c r="R387" i="37"/>
  <c r="R391" i="37"/>
  <c r="R398" i="37"/>
  <c r="R399" i="37"/>
  <c r="R402" i="37"/>
  <c r="R404" i="37"/>
  <c r="R427" i="37"/>
  <c r="R436" i="37"/>
  <c r="S436" i="37" s="1"/>
  <c r="R448" i="37"/>
  <c r="R311" i="37"/>
  <c r="R321" i="37"/>
  <c r="R322" i="37"/>
  <c r="R324" i="37"/>
  <c r="R345" i="37"/>
  <c r="R369" i="37"/>
  <c r="R378" i="37"/>
  <c r="R442" i="37"/>
  <c r="R452" i="37"/>
  <c r="AA452" i="37"/>
  <c r="R349" i="37"/>
  <c r="R382" i="37"/>
  <c r="R395" i="37"/>
  <c r="R401" i="37"/>
  <c r="S401" i="37" s="1"/>
  <c r="R409" i="37"/>
  <c r="AC422" i="37"/>
  <c r="W422" i="37" s="1"/>
  <c r="U422" i="37" s="1"/>
  <c r="R425" i="37"/>
  <c r="R426" i="37"/>
  <c r="S426" i="37" s="1"/>
  <c r="R428" i="37"/>
  <c r="AA434" i="37"/>
  <c r="R440" i="37"/>
  <c r="R446" i="37"/>
  <c r="AC48" i="37"/>
  <c r="W48" i="37" s="1"/>
  <c r="U48" i="37" s="1"/>
  <c r="AC71" i="37"/>
  <c r="W71" i="37" s="1"/>
  <c r="U71" i="37" s="1"/>
  <c r="AD7" i="37"/>
  <c r="AE7" i="37" s="1"/>
  <c r="AE5" i="37"/>
  <c r="AC23" i="37"/>
  <c r="W23" i="37" s="1"/>
  <c r="U23" i="37" s="1"/>
  <c r="AC26" i="37"/>
  <c r="W26" i="37" s="1"/>
  <c r="U26" i="37" s="1"/>
  <c r="AE128" i="37"/>
  <c r="AD147" i="37"/>
  <c r="AE146" i="37"/>
  <c r="AD180" i="37"/>
  <c r="AE180" i="37" s="1"/>
  <c r="AE179" i="37"/>
  <c r="Z250" i="37"/>
  <c r="AA250" i="37" s="1"/>
  <c r="AA249" i="37"/>
  <c r="AD311" i="37"/>
  <c r="AE311" i="37" s="1"/>
  <c r="AE310" i="37"/>
  <c r="AA465" i="37"/>
  <c r="AA473" i="37"/>
  <c r="AE4" i="37"/>
  <c r="AE6" i="37"/>
  <c r="AE20" i="37"/>
  <c r="AA24" i="37"/>
  <c r="AA25" i="37"/>
  <c r="AA26" i="37"/>
  <c r="V28" i="37"/>
  <c r="AB28" i="37" s="1"/>
  <c r="AC28" i="37" s="1"/>
  <c r="W28" i="37" s="1"/>
  <c r="U28" i="37" s="1"/>
  <c r="V29" i="37"/>
  <c r="AB29" i="37" s="1"/>
  <c r="AC29" i="37" s="1"/>
  <c r="W29" i="37" s="1"/>
  <c r="U29" i="37" s="1"/>
  <c r="AE30" i="37"/>
  <c r="R32" i="37"/>
  <c r="AA43" i="37"/>
  <c r="AA48" i="37"/>
  <c r="V50" i="37"/>
  <c r="AB50" i="37" s="1"/>
  <c r="AC50" i="37" s="1"/>
  <c r="W50" i="37" s="1"/>
  <c r="U50" i="37" s="1"/>
  <c r="V51" i="37"/>
  <c r="AB51" i="37" s="1"/>
  <c r="AC51" i="37" s="1"/>
  <c r="W51" i="37" s="1"/>
  <c r="U51" i="37" s="1"/>
  <c r="R62" i="37"/>
  <c r="S62" i="37" s="1"/>
  <c r="AC66" i="37"/>
  <c r="W66" i="37" s="1"/>
  <c r="U66" i="37" s="1"/>
  <c r="AC67" i="37"/>
  <c r="W67" i="37" s="1"/>
  <c r="U67" i="37" s="1"/>
  <c r="AC68" i="37"/>
  <c r="W68" i="37" s="1"/>
  <c r="U68" i="37" s="1"/>
  <c r="AA71" i="37"/>
  <c r="AA75" i="37"/>
  <c r="R88" i="37"/>
  <c r="R95" i="37"/>
  <c r="Z95" i="37"/>
  <c r="AA95" i="37" s="1"/>
  <c r="R99" i="37"/>
  <c r="R116" i="37"/>
  <c r="Z131" i="37"/>
  <c r="AA131" i="37" s="1"/>
  <c r="AA130" i="37"/>
  <c r="R132" i="37"/>
  <c r="R140" i="37"/>
  <c r="R146" i="37"/>
  <c r="Z148" i="37"/>
  <c r="AA148" i="37" s="1"/>
  <c r="R157" i="37"/>
  <c r="R172" i="37"/>
  <c r="AC173" i="37"/>
  <c r="W173" i="37" s="1"/>
  <c r="U173" i="37" s="1"/>
  <c r="AA173" i="37"/>
  <c r="V184" i="37"/>
  <c r="AB184" i="37" s="1"/>
  <c r="R184" i="37"/>
  <c r="R192" i="37"/>
  <c r="Z194" i="37"/>
  <c r="AA193" i="37"/>
  <c r="AD195" i="37"/>
  <c r="AE195" i="37" s="1"/>
  <c r="AE194" i="37"/>
  <c r="AD124" i="37"/>
  <c r="AE124" i="37" s="1"/>
  <c r="AD133" i="37"/>
  <c r="AE133" i="37" s="1"/>
  <c r="AE132" i="37"/>
  <c r="AD212" i="37"/>
  <c r="AE212" i="37" s="1"/>
  <c r="AA105" i="37"/>
  <c r="AC105" i="37"/>
  <c r="W105" i="37" s="1"/>
  <c r="U105" i="37" s="1"/>
  <c r="AC104" i="37"/>
  <c r="W104" i="37" s="1"/>
  <c r="U104" i="37" s="1"/>
  <c r="Z124" i="37"/>
  <c r="AD131" i="37"/>
  <c r="AE131" i="37" s="1"/>
  <c r="AE130" i="37"/>
  <c r="Z143" i="37"/>
  <c r="AA143" i="37" s="1"/>
  <c r="AA142" i="37"/>
  <c r="AA154" i="37"/>
  <c r="Z7" i="37"/>
  <c r="R2" i="37"/>
  <c r="AA4" i="37"/>
  <c r="AA480" i="37"/>
  <c r="AA20" i="37"/>
  <c r="AC25" i="37"/>
  <c r="W25" i="37" s="1"/>
  <c r="U25" i="37" s="1"/>
  <c r="AE43" i="37"/>
  <c r="R103" i="37"/>
  <c r="R112" i="37"/>
  <c r="R120" i="37"/>
  <c r="R128" i="37"/>
  <c r="Z129" i="37"/>
  <c r="AA129" i="37" s="1"/>
  <c r="AA128" i="37"/>
  <c r="R130" i="37"/>
  <c r="Z133" i="37"/>
  <c r="AA133" i="37" s="1"/>
  <c r="AA132" i="37"/>
  <c r="R134" i="37"/>
  <c r="R137" i="37"/>
  <c r="AA138" i="37"/>
  <c r="AC138" i="37"/>
  <c r="W138" i="37" s="1"/>
  <c r="U138" i="37" s="1"/>
  <c r="AD143" i="37"/>
  <c r="AE143" i="37" s="1"/>
  <c r="AE142" i="37"/>
  <c r="R152" i="37"/>
  <c r="AD155" i="37"/>
  <c r="AE155" i="37" s="1"/>
  <c r="AE154" i="37"/>
  <c r="AD158" i="37"/>
  <c r="AE158" i="37" s="1"/>
  <c r="Z166" i="37"/>
  <c r="AA166" i="37" s="1"/>
  <c r="AA165" i="37"/>
  <c r="R169" i="37"/>
  <c r="R188" i="37"/>
  <c r="AD191" i="37"/>
  <c r="AE190" i="37"/>
  <c r="R199" i="37"/>
  <c r="AD207" i="37"/>
  <c r="AE207" i="37" s="1"/>
  <c r="R206" i="37"/>
  <c r="S206" i="37" s="1"/>
  <c r="R211" i="37"/>
  <c r="S211" i="37" s="1"/>
  <c r="AC218" i="37"/>
  <c r="W218" i="37" s="1"/>
  <c r="U218" i="37" s="1"/>
  <c r="R219" i="37"/>
  <c r="R232" i="37"/>
  <c r="R254" i="37"/>
  <c r="S254" i="37" s="1"/>
  <c r="R258" i="37"/>
  <c r="R262" i="37"/>
  <c r="R266" i="37"/>
  <c r="S266" i="37" s="1"/>
  <c r="R270" i="37"/>
  <c r="Z286" i="37"/>
  <c r="AA286" i="37" s="1"/>
  <c r="V301" i="37"/>
  <c r="AB301" i="37" s="1"/>
  <c r="AC301" i="37" s="1"/>
  <c r="W301" i="37" s="1"/>
  <c r="U301" i="37" s="1"/>
  <c r="R301" i="37"/>
  <c r="V308" i="37"/>
  <c r="AB308" i="37" s="1"/>
  <c r="AC308" i="37" s="1"/>
  <c r="W308" i="37" s="1"/>
  <c r="U308" i="37" s="1"/>
  <c r="R308" i="37"/>
  <c r="Z446" i="37"/>
  <c r="AA446" i="37" s="1"/>
  <c r="AA445" i="37"/>
  <c r="AA487" i="37"/>
  <c r="Z207" i="37"/>
  <c r="AA207" i="37" s="1"/>
  <c r="AD250" i="37"/>
  <c r="AE250" i="37" s="1"/>
  <c r="AE249" i="37"/>
  <c r="AC292" i="37"/>
  <c r="W292" i="37" s="1"/>
  <c r="U292" i="37" s="1"/>
  <c r="AC294" i="37"/>
  <c r="W294" i="37" s="1"/>
  <c r="U294" i="37" s="1"/>
  <c r="AC430" i="37"/>
  <c r="W430" i="37" s="1"/>
  <c r="U430" i="37" s="1"/>
  <c r="AA431" i="37"/>
  <c r="AC158" i="37"/>
  <c r="AE165" i="37"/>
  <c r="R170" i="37"/>
  <c r="AA494" i="37"/>
  <c r="AA179" i="37"/>
  <c r="R182" i="37"/>
  <c r="AE184" i="37"/>
  <c r="R207" i="37"/>
  <c r="S207" i="37" s="1"/>
  <c r="R210" i="37"/>
  <c r="S210" i="37" s="1"/>
  <c r="AA508" i="37"/>
  <c r="R233" i="37"/>
  <c r="R251" i="37"/>
  <c r="S251" i="37" s="1"/>
  <c r="R276" i="37"/>
  <c r="S276" i="37" s="1"/>
  <c r="R280" i="37"/>
  <c r="AD281" i="37"/>
  <c r="AE281" i="37" s="1"/>
  <c r="AE280" i="37"/>
  <c r="AC287" i="37"/>
  <c r="W287" i="37" s="1"/>
  <c r="U287" i="37" s="1"/>
  <c r="R289" i="37"/>
  <c r="AC293" i="37"/>
  <c r="W293" i="37" s="1"/>
  <c r="U293" i="37" s="1"/>
  <c r="AA295" i="37"/>
  <c r="V309" i="37"/>
  <c r="AB309" i="37" s="1"/>
  <c r="AC309" i="37" s="1"/>
  <c r="W309" i="37" s="1"/>
  <c r="U309" i="37" s="1"/>
  <c r="R309" i="37"/>
  <c r="Z403" i="37"/>
  <c r="AA402" i="37"/>
  <c r="V318" i="37"/>
  <c r="AB318" i="37" s="1"/>
  <c r="AC318" i="37" s="1"/>
  <c r="W318" i="37" s="1"/>
  <c r="U318" i="37" s="1"/>
  <c r="R318" i="37"/>
  <c r="AC426" i="37"/>
  <c r="W426" i="37" s="1"/>
  <c r="U426" i="37" s="1"/>
  <c r="R249" i="37"/>
  <c r="S249" i="37" s="1"/>
  <c r="AE303" i="37"/>
  <c r="R314" i="37"/>
  <c r="R326" i="37"/>
  <c r="R339" i="37"/>
  <c r="R312" i="37"/>
  <c r="R337" i="37"/>
  <c r="R350" i="37"/>
  <c r="R366" i="37"/>
  <c r="S366" i="37" s="1"/>
  <c r="AC368" i="37"/>
  <c r="W368" i="37" s="1"/>
  <c r="U368" i="37" s="1"/>
  <c r="R370" i="37"/>
  <c r="AA373" i="37"/>
  <c r="R375" i="37"/>
  <c r="AD453" i="37"/>
  <c r="AE453" i="37" s="1"/>
  <c r="AE452" i="37"/>
  <c r="R330" i="37"/>
  <c r="R342" i="37"/>
  <c r="S342" i="37" s="1"/>
  <c r="R353" i="37"/>
  <c r="S353" i="37" s="1"/>
  <c r="R355" i="37"/>
  <c r="R357" i="37"/>
  <c r="R360" i="37"/>
  <c r="S360" i="37" s="1"/>
  <c r="V372" i="37"/>
  <c r="AB372" i="37" s="1"/>
  <c r="AC372" i="37" s="1"/>
  <c r="W372" i="37" s="1"/>
  <c r="U372" i="37" s="1"/>
  <c r="R389" i="37"/>
  <c r="AD392" i="37"/>
  <c r="AE392" i="37" s="1"/>
  <c r="AE391" i="37"/>
  <c r="AD403" i="37"/>
  <c r="AE402" i="37"/>
  <c r="R406" i="37"/>
  <c r="AA411" i="37"/>
  <c r="R413" i="37"/>
  <c r="R415" i="37"/>
  <c r="S415" i="37" s="1"/>
  <c r="AC416" i="37"/>
  <c r="W416" i="37" s="1"/>
  <c r="U416" i="37" s="1"/>
  <c r="AA416" i="37"/>
  <c r="R422" i="37"/>
  <c r="S422" i="37" s="1"/>
  <c r="R423" i="37"/>
  <c r="V433" i="37"/>
  <c r="AB433" i="37" s="1"/>
  <c r="AC433" i="37" s="1"/>
  <c r="W433" i="37" s="1"/>
  <c r="U433" i="37" s="1"/>
  <c r="R433" i="37"/>
  <c r="S433" i="37" s="1"/>
  <c r="V434" i="37"/>
  <c r="AB434" i="37" s="1"/>
  <c r="R434" i="37"/>
  <c r="S434" i="37" s="1"/>
  <c r="Z394" i="37"/>
  <c r="AA394" i="37" s="1"/>
  <c r="AA393" i="37"/>
  <c r="AA396" i="37"/>
  <c r="AC396" i="37"/>
  <c r="W396" i="37" s="1"/>
  <c r="U396" i="37" s="1"/>
  <c r="Z409" i="37"/>
  <c r="AA409" i="37" s="1"/>
  <c r="AA408" i="37"/>
  <c r="AA515" i="37"/>
  <c r="R329" i="37"/>
  <c r="R354" i="37"/>
  <c r="R356" i="37"/>
  <c r="S356" i="37" s="1"/>
  <c r="R367" i="37"/>
  <c r="S367" i="37" s="1"/>
  <c r="AC387" i="37"/>
  <c r="W387" i="37" s="1"/>
  <c r="U387" i="37" s="1"/>
  <c r="AC386" i="37"/>
  <c r="W386" i="37" s="1"/>
  <c r="U386" i="37" s="1"/>
  <c r="AA387" i="37"/>
  <c r="AD394" i="37"/>
  <c r="AE394" i="37" s="1"/>
  <c r="AE393" i="37"/>
  <c r="R400" i="37"/>
  <c r="AC435" i="37"/>
  <c r="AA439" i="37"/>
  <c r="AC441" i="37"/>
  <c r="W441" i="37" s="1"/>
  <c r="U441" i="37" s="1"/>
  <c r="R443" i="37"/>
  <c r="AA448" i="37"/>
  <c r="R450" i="37"/>
  <c r="S450" i="37" s="1"/>
  <c r="V410" i="37"/>
  <c r="AB410" i="37" s="1"/>
  <c r="AC410" i="37" s="1"/>
  <c r="W410" i="37" s="1"/>
  <c r="U410" i="37" s="1"/>
  <c r="V438" i="37"/>
  <c r="AB438" i="37" s="1"/>
  <c r="AC438" i="37" s="1"/>
  <c r="W438" i="37" s="1"/>
  <c r="U438" i="37" s="1"/>
  <c r="AC440" i="37"/>
  <c r="W440" i="37" s="1"/>
  <c r="U440" i="37" s="1"/>
  <c r="V447" i="37"/>
  <c r="AB447" i="37" s="1"/>
  <c r="AC447" i="37" s="1"/>
  <c r="W447" i="37" s="1"/>
  <c r="U447" i="37" s="1"/>
  <c r="AE408" i="37"/>
  <c r="AE445" i="37"/>
  <c r="V453" i="37"/>
  <c r="AB453" i="37" s="1"/>
  <c r="AC453" i="37" s="1"/>
  <c r="AC452" i="37" s="1"/>
  <c r="W452" i="37" s="1"/>
  <c r="U452" i="37" s="1"/>
  <c r="T452" i="37"/>
  <c r="V451" i="37"/>
  <c r="AB451" i="37" s="1"/>
  <c r="AC451" i="37" s="1"/>
  <c r="W451" i="37" s="1"/>
  <c r="U451" i="37" s="1"/>
  <c r="T450" i="37"/>
  <c r="V449" i="37"/>
  <c r="AB449" i="37" s="1"/>
  <c r="AC449" i="37" s="1"/>
  <c r="W449" i="37" s="1"/>
  <c r="U449" i="37" s="1"/>
  <c r="T448" i="37"/>
  <c r="T446" i="37"/>
  <c r="V445" i="37"/>
  <c r="AB445" i="37" s="1"/>
  <c r="T444" i="37"/>
  <c r="V443" i="37"/>
  <c r="AB443" i="37" s="1"/>
  <c r="AC443" i="37" s="1"/>
  <c r="W443" i="37" s="1"/>
  <c r="U443" i="37" s="1"/>
  <c r="T442" i="37"/>
  <c r="T440" i="37"/>
  <c r="V439" i="37"/>
  <c r="AB439" i="37" s="1"/>
  <c r="AC439" i="37" s="1"/>
  <c r="W439" i="37" s="1"/>
  <c r="U439" i="37" s="1"/>
  <c r="T438" i="37"/>
  <c r="V437" i="37"/>
  <c r="AB437" i="37" s="1"/>
  <c r="AC437" i="37" s="1"/>
  <c r="W437" i="37" s="1"/>
  <c r="U437" i="37" s="1"/>
  <c r="S430" i="37"/>
  <c r="S428" i="37"/>
  <c r="S424" i="37"/>
  <c r="S420" i="37"/>
  <c r="S418" i="37"/>
  <c r="S416" i="37"/>
  <c r="S414" i="37"/>
  <c r="S412" i="37"/>
  <c r="S410" i="37"/>
  <c r="S408" i="37"/>
  <c r="S406" i="37"/>
  <c r="S404" i="37"/>
  <c r="S402" i="37"/>
  <c r="S400" i="37"/>
  <c r="S398" i="37"/>
  <c r="S394" i="37"/>
  <c r="T453" i="37"/>
  <c r="T451" i="37"/>
  <c r="V450" i="37"/>
  <c r="AB450" i="37" s="1"/>
  <c r="AC450" i="37" s="1"/>
  <c r="W450" i="37" s="1"/>
  <c r="U450" i="37" s="1"/>
  <c r="T449" i="37"/>
  <c r="V448" i="37"/>
  <c r="AB448" i="37" s="1"/>
  <c r="AC448" i="37" s="1"/>
  <c r="W448" i="37" s="1"/>
  <c r="U448" i="37" s="1"/>
  <c r="T447" i="37"/>
  <c r="V446" i="37"/>
  <c r="AB446" i="37" s="1"/>
  <c r="AC446" i="37" s="1"/>
  <c r="T445" i="37"/>
  <c r="V444" i="37"/>
  <c r="AB444" i="37" s="1"/>
  <c r="AC444" i="37" s="1"/>
  <c r="W444" i="37" s="1"/>
  <c r="U444" i="37" s="1"/>
  <c r="T443" i="37"/>
  <c r="V442" i="37"/>
  <c r="AB442" i="37" s="1"/>
  <c r="AC442" i="37" s="1"/>
  <c r="W442" i="37" s="1"/>
  <c r="U442" i="37" s="1"/>
  <c r="T441" i="37"/>
  <c r="T439" i="37"/>
  <c r="T437" i="37"/>
  <c r="S435" i="37"/>
  <c r="S431" i="37"/>
  <c r="S429" i="37"/>
  <c r="S427" i="37"/>
  <c r="S425" i="37"/>
  <c r="S423" i="37"/>
  <c r="S421" i="37"/>
  <c r="S419" i="37"/>
  <c r="S417" i="37"/>
  <c r="S413" i="37"/>
  <c r="S411" i="37"/>
  <c r="S409" i="37"/>
  <c r="S407" i="37"/>
  <c r="S405" i="37"/>
  <c r="S403" i="37"/>
  <c r="S399" i="37"/>
  <c r="S453" i="37"/>
  <c r="S449" i="37"/>
  <c r="S447" i="37"/>
  <c r="S445" i="37"/>
  <c r="S443" i="37"/>
  <c r="S441" i="37"/>
  <c r="S439" i="37"/>
  <c r="S437" i="37"/>
  <c r="T436" i="37"/>
  <c r="T434" i="37"/>
  <c r="T432" i="37"/>
  <c r="V431" i="37"/>
  <c r="AB431" i="37" s="1"/>
  <c r="AC431" i="37" s="1"/>
  <c r="W431" i="37" s="1"/>
  <c r="U431" i="37" s="1"/>
  <c r="T430" i="37"/>
  <c r="V429" i="37"/>
  <c r="AB429" i="37" s="1"/>
  <c r="AC429" i="37" s="1"/>
  <c r="W429" i="37" s="1"/>
  <c r="U429" i="37" s="1"/>
  <c r="T428" i="37"/>
  <c r="V427" i="37"/>
  <c r="AB427" i="37" s="1"/>
  <c r="AC427" i="37" s="1"/>
  <c r="W427" i="37" s="1"/>
  <c r="U427" i="37" s="1"/>
  <c r="T426" i="37"/>
  <c r="V425" i="37"/>
  <c r="AB425" i="37" s="1"/>
  <c r="AC425" i="37" s="1"/>
  <c r="W425" i="37" s="1"/>
  <c r="U425" i="37" s="1"/>
  <c r="T424" i="37"/>
  <c r="V423" i="37"/>
  <c r="AB423" i="37" s="1"/>
  <c r="AC423" i="37" s="1"/>
  <c r="W423" i="37" s="1"/>
  <c r="U423" i="37" s="1"/>
  <c r="T422" i="37"/>
  <c r="V421" i="37"/>
  <c r="AB421" i="37" s="1"/>
  <c r="AC421" i="37" s="1"/>
  <c r="W421" i="37" s="1"/>
  <c r="U421" i="37" s="1"/>
  <c r="T420" i="37"/>
  <c r="V419" i="37"/>
  <c r="AB419" i="37" s="1"/>
  <c r="AC419" i="37" s="1"/>
  <c r="W419" i="37" s="1"/>
  <c r="U419" i="37" s="1"/>
  <c r="T418" i="37"/>
  <c r="V417" i="37"/>
  <c r="AB417" i="37" s="1"/>
  <c r="T416" i="37"/>
  <c r="S452" i="37"/>
  <c r="S448" i="37"/>
  <c r="S440" i="37"/>
  <c r="V428" i="37"/>
  <c r="AB428" i="37" s="1"/>
  <c r="AC428" i="37" s="1"/>
  <c r="W428" i="37" s="1"/>
  <c r="U428" i="37" s="1"/>
  <c r="T427" i="37"/>
  <c r="T425" i="37"/>
  <c r="V418" i="37"/>
  <c r="AB418" i="37" s="1"/>
  <c r="AC418" i="37" s="1"/>
  <c r="V414" i="37"/>
  <c r="AB414" i="37" s="1"/>
  <c r="AC414" i="37" s="1"/>
  <c r="W414" i="37" s="1"/>
  <c r="U414" i="37" s="1"/>
  <c r="V411" i="37"/>
  <c r="AB411" i="37" s="1"/>
  <c r="AC411" i="37" s="1"/>
  <c r="W411" i="37" s="1"/>
  <c r="U411" i="37" s="1"/>
  <c r="V409" i="37"/>
  <c r="AB409" i="37" s="1"/>
  <c r="AC409" i="37" s="1"/>
  <c r="T408" i="37"/>
  <c r="T406" i="37"/>
  <c r="V404" i="37"/>
  <c r="AB404" i="37" s="1"/>
  <c r="V403" i="37"/>
  <c r="AB403" i="37" s="1"/>
  <c r="T402" i="37"/>
  <c r="T400" i="37"/>
  <c r="T398" i="37"/>
  <c r="T396" i="37"/>
  <c r="T395" i="37"/>
  <c r="V393" i="37"/>
  <c r="AB393" i="37" s="1"/>
  <c r="T392" i="37"/>
  <c r="T390" i="37"/>
  <c r="V389" i="37"/>
  <c r="AB389" i="37" s="1"/>
  <c r="AC389" i="37" s="1"/>
  <c r="W389" i="37" s="1"/>
  <c r="U389" i="37" s="1"/>
  <c r="T388" i="37"/>
  <c r="T386" i="37"/>
  <c r="V385" i="37"/>
  <c r="AB385" i="37" s="1"/>
  <c r="AC385" i="37" s="1"/>
  <c r="W385" i="37" s="1"/>
  <c r="U385" i="37" s="1"/>
  <c r="T384" i="37"/>
  <c r="V383" i="37"/>
  <c r="AB383" i="37" s="1"/>
  <c r="AC383" i="37" s="1"/>
  <c r="W383" i="37" s="1"/>
  <c r="U383" i="37" s="1"/>
  <c r="T382" i="37"/>
  <c r="V381" i="37"/>
  <c r="AB381" i="37" s="1"/>
  <c r="AC381" i="37" s="1"/>
  <c r="W381" i="37" s="1"/>
  <c r="U381" i="37" s="1"/>
  <c r="T380" i="37"/>
  <c r="V379" i="37"/>
  <c r="AB379" i="37" s="1"/>
  <c r="AC379" i="37" s="1"/>
  <c r="W379" i="37" s="1"/>
  <c r="U379" i="37" s="1"/>
  <c r="T378" i="37"/>
  <c r="V377" i="37"/>
  <c r="AB377" i="37" s="1"/>
  <c r="AC377" i="37" s="1"/>
  <c r="W377" i="37" s="1"/>
  <c r="U377" i="37" s="1"/>
  <c r="T376" i="37"/>
  <c r="V375" i="37"/>
  <c r="AB375" i="37" s="1"/>
  <c r="AC375" i="37" s="1"/>
  <c r="W375" i="37" s="1"/>
  <c r="U375" i="37" s="1"/>
  <c r="T374" i="37"/>
  <c r="V373" i="37"/>
  <c r="AB373" i="37" s="1"/>
  <c r="AC373" i="37" s="1"/>
  <c r="W373" i="37" s="1"/>
  <c r="U373" i="37" s="1"/>
  <c r="T372" i="37"/>
  <c r="V371" i="37"/>
  <c r="AB371" i="37" s="1"/>
  <c r="AC371" i="37" s="1"/>
  <c r="W371" i="37" s="1"/>
  <c r="U371" i="37" s="1"/>
  <c r="T370" i="37"/>
  <c r="V369" i="37"/>
  <c r="AB369" i="37" s="1"/>
  <c r="AC369" i="37" s="1"/>
  <c r="W369" i="37" s="1"/>
  <c r="U369" i="37" s="1"/>
  <c r="T368" i="37"/>
  <c r="V367" i="37"/>
  <c r="AB367" i="37" s="1"/>
  <c r="AC367" i="37" s="1"/>
  <c r="W367" i="37" s="1"/>
  <c r="U367" i="37" s="1"/>
  <c r="T366" i="37"/>
  <c r="V365" i="37"/>
  <c r="AB365" i="37" s="1"/>
  <c r="AC365" i="37" s="1"/>
  <c r="W365" i="37" s="1"/>
  <c r="U365" i="37" s="1"/>
  <c r="T364" i="37"/>
  <c r="V363" i="37"/>
  <c r="AB363" i="37" s="1"/>
  <c r="AC363" i="37" s="1"/>
  <c r="W363" i="37" s="1"/>
  <c r="U363" i="37" s="1"/>
  <c r="T362" i="37"/>
  <c r="V361" i="37"/>
  <c r="AB361" i="37" s="1"/>
  <c r="AC361" i="37" s="1"/>
  <c r="W361" i="37" s="1"/>
  <c r="U361" i="37" s="1"/>
  <c r="T360" i="37"/>
  <c r="V359" i="37"/>
  <c r="AB359" i="37" s="1"/>
  <c r="AC359" i="37" s="1"/>
  <c r="W359" i="37" s="1"/>
  <c r="U359" i="37" s="1"/>
  <c r="T358" i="37"/>
  <c r="V357" i="37"/>
  <c r="AB357" i="37" s="1"/>
  <c r="AC357" i="37" s="1"/>
  <c r="W357" i="37" s="1"/>
  <c r="U357" i="37" s="1"/>
  <c r="T356" i="37"/>
  <c r="V355" i="37"/>
  <c r="AB355" i="37" s="1"/>
  <c r="AC355" i="37" s="1"/>
  <c r="W355" i="37" s="1"/>
  <c r="U355" i="37" s="1"/>
  <c r="T354" i="37"/>
  <c r="S444" i="37"/>
  <c r="S438" i="37"/>
  <c r="T435" i="37"/>
  <c r="V424" i="37"/>
  <c r="AB424" i="37" s="1"/>
  <c r="AC424" i="37" s="1"/>
  <c r="W424" i="37" s="1"/>
  <c r="U424" i="37" s="1"/>
  <c r="T423" i="37"/>
  <c r="T421" i="37"/>
  <c r="T417" i="37"/>
  <c r="T414" i="37"/>
  <c r="T413" i="37"/>
  <c r="T411" i="37"/>
  <c r="V407" i="37"/>
  <c r="AB407" i="37" s="1"/>
  <c r="AC407" i="37" s="1"/>
  <c r="W407" i="37" s="1"/>
  <c r="U407" i="37" s="1"/>
  <c r="V405" i="37"/>
  <c r="AB405" i="37" s="1"/>
  <c r="AC405" i="37" s="1"/>
  <c r="W405" i="37" s="1"/>
  <c r="U405" i="37" s="1"/>
  <c r="V401" i="37"/>
  <c r="AB401" i="37" s="1"/>
  <c r="AC401" i="37" s="1"/>
  <c r="W401" i="37" s="1"/>
  <c r="U401" i="37" s="1"/>
  <c r="V399" i="37"/>
  <c r="AB399" i="37" s="1"/>
  <c r="AC399" i="37" s="1"/>
  <c r="W399" i="37" s="1"/>
  <c r="U399" i="37" s="1"/>
  <c r="V397" i="37"/>
  <c r="AB397" i="37" s="1"/>
  <c r="AC397" i="37" s="1"/>
  <c r="W397" i="37" s="1"/>
  <c r="U397" i="37" s="1"/>
  <c r="S395" i="37"/>
  <c r="T394" i="37"/>
  <c r="S392" i="37"/>
  <c r="S390" i="37"/>
  <c r="S388" i="37"/>
  <c r="S384" i="37"/>
  <c r="S382" i="37"/>
  <c r="S380" i="37"/>
  <c r="T433" i="37"/>
  <c r="V420" i="37"/>
  <c r="AB420" i="37" s="1"/>
  <c r="AC420" i="37" s="1"/>
  <c r="W420" i="37" s="1"/>
  <c r="U420" i="37" s="1"/>
  <c r="T419" i="37"/>
  <c r="V415" i="37"/>
  <c r="AB415" i="37" s="1"/>
  <c r="AC415" i="37" s="1"/>
  <c r="W415" i="37" s="1"/>
  <c r="U415" i="37" s="1"/>
  <c r="V412" i="37"/>
  <c r="AB412" i="37" s="1"/>
  <c r="T410" i="37"/>
  <c r="T409" i="37"/>
  <c r="T407" i="37"/>
  <c r="T405" i="37"/>
  <c r="T404" i="37"/>
  <c r="T403" i="37"/>
  <c r="T401" i="37"/>
  <c r="T399" i="37"/>
  <c r="T397" i="37"/>
  <c r="T393" i="37"/>
  <c r="V392" i="37"/>
  <c r="AB392" i="37" s="1"/>
  <c r="T391" i="37"/>
  <c r="V390" i="37"/>
  <c r="AB390" i="37" s="1"/>
  <c r="AC390" i="37" s="1"/>
  <c r="W390" i="37" s="1"/>
  <c r="U390" i="37" s="1"/>
  <c r="T389" i="37"/>
  <c r="V388" i="37"/>
  <c r="AB388" i="37" s="1"/>
  <c r="AC388" i="37" s="1"/>
  <c r="W388" i="37" s="1"/>
  <c r="U388" i="37" s="1"/>
  <c r="T387" i="37"/>
  <c r="T385" i="37"/>
  <c r="V384" i="37"/>
  <c r="AB384" i="37" s="1"/>
  <c r="AC384" i="37" s="1"/>
  <c r="W384" i="37" s="1"/>
  <c r="U384" i="37" s="1"/>
  <c r="T383" i="37"/>
  <c r="V382" i="37"/>
  <c r="AB382" i="37" s="1"/>
  <c r="AC382" i="37" s="1"/>
  <c r="W382" i="37" s="1"/>
  <c r="U382" i="37" s="1"/>
  <c r="T381" i="37"/>
  <c r="V380" i="37"/>
  <c r="AB380" i="37" s="1"/>
  <c r="AC380" i="37" s="1"/>
  <c r="W380" i="37" s="1"/>
  <c r="U380" i="37" s="1"/>
  <c r="T379" i="37"/>
  <c r="V378" i="37"/>
  <c r="AB378" i="37" s="1"/>
  <c r="AC378" i="37" s="1"/>
  <c r="W378" i="37" s="1"/>
  <c r="U378" i="37" s="1"/>
  <c r="T377" i="37"/>
  <c r="V376" i="37"/>
  <c r="AB376" i="37" s="1"/>
  <c r="AC376" i="37" s="1"/>
  <c r="W376" i="37" s="1"/>
  <c r="U376" i="37" s="1"/>
  <c r="T375" i="37"/>
  <c r="V374" i="37"/>
  <c r="AB374" i="37" s="1"/>
  <c r="AC374" i="37" s="1"/>
  <c r="W374" i="37" s="1"/>
  <c r="U374" i="37" s="1"/>
  <c r="T373" i="37"/>
  <c r="T371" i="37"/>
  <c r="V370" i="37"/>
  <c r="AB370" i="37" s="1"/>
  <c r="AC370" i="37" s="1"/>
  <c r="W370" i="37" s="1"/>
  <c r="U370" i="37" s="1"/>
  <c r="T369" i="37"/>
  <c r="T367" i="37"/>
  <c r="V366" i="37"/>
  <c r="AB366" i="37" s="1"/>
  <c r="AC366" i="37" s="1"/>
  <c r="W366" i="37" s="1"/>
  <c r="U366" i="37" s="1"/>
  <c r="T365" i="37"/>
  <c r="V364" i="37"/>
  <c r="AB364" i="37" s="1"/>
  <c r="AC364" i="37" s="1"/>
  <c r="W364" i="37" s="1"/>
  <c r="U364" i="37" s="1"/>
  <c r="T363" i="37"/>
  <c r="V362" i="37"/>
  <c r="AB362" i="37" s="1"/>
  <c r="AC362" i="37" s="1"/>
  <c r="W362" i="37" s="1"/>
  <c r="U362" i="37" s="1"/>
  <c r="T361" i="37"/>
  <c r="V360" i="37"/>
  <c r="AB360" i="37" s="1"/>
  <c r="AC360" i="37" s="1"/>
  <c r="W360" i="37" s="1"/>
  <c r="U360" i="37" s="1"/>
  <c r="T359" i="37"/>
  <c r="V358" i="37"/>
  <c r="AB358" i="37" s="1"/>
  <c r="AC358" i="37" s="1"/>
  <c r="W358" i="37" s="1"/>
  <c r="U358" i="37" s="1"/>
  <c r="T357" i="37"/>
  <c r="V356" i="37"/>
  <c r="AB356" i="37" s="1"/>
  <c r="AC356" i="37" s="1"/>
  <c r="W356" i="37" s="1"/>
  <c r="U356" i="37" s="1"/>
  <c r="T355" i="37"/>
  <c r="V354" i="37"/>
  <c r="AB354" i="37" s="1"/>
  <c r="AC354" i="37" s="1"/>
  <c r="W354" i="37" s="1"/>
  <c r="U354" i="37" s="1"/>
  <c r="S442" i="37"/>
  <c r="V413" i="37"/>
  <c r="AB413" i="37" s="1"/>
  <c r="AC413" i="37" s="1"/>
  <c r="V398" i="37"/>
  <c r="AB398" i="37" s="1"/>
  <c r="AC398" i="37" s="1"/>
  <c r="W398" i="37" s="1"/>
  <c r="U398" i="37" s="1"/>
  <c r="S397" i="37"/>
  <c r="S381" i="37"/>
  <c r="S377" i="37"/>
  <c r="S373" i="37"/>
  <c r="S371" i="37"/>
  <c r="S365" i="37"/>
  <c r="S361" i="37"/>
  <c r="S357" i="37"/>
  <c r="S352" i="37"/>
  <c r="S350" i="37"/>
  <c r="S348" i="37"/>
  <c r="S344" i="37"/>
  <c r="S340" i="37"/>
  <c r="S338" i="37"/>
  <c r="S336" i="37"/>
  <c r="S332" i="37"/>
  <c r="S330" i="37"/>
  <c r="S328" i="37"/>
  <c r="S446" i="37"/>
  <c r="V432" i="37"/>
  <c r="AB432" i="37" s="1"/>
  <c r="AC432" i="37" s="1"/>
  <c r="W432" i="37" s="1"/>
  <c r="U432" i="37" s="1"/>
  <c r="T431" i="37"/>
  <c r="T429" i="37"/>
  <c r="V406" i="37"/>
  <c r="AB406" i="37" s="1"/>
  <c r="AC406" i="37" s="1"/>
  <c r="W406" i="37" s="1"/>
  <c r="U406" i="37" s="1"/>
  <c r="V400" i="37"/>
  <c r="AB400" i="37" s="1"/>
  <c r="AC400" i="37" s="1"/>
  <c r="W400" i="37" s="1"/>
  <c r="U400" i="37" s="1"/>
  <c r="V395" i="37"/>
  <c r="AB395" i="37" s="1"/>
  <c r="AC395" i="37" s="1"/>
  <c r="W395" i="37" s="1"/>
  <c r="U395" i="37" s="1"/>
  <c r="S389" i="37"/>
  <c r="S378" i="37"/>
  <c r="S362" i="37"/>
  <c r="S354" i="37"/>
  <c r="T353" i="37"/>
  <c r="V352" i="37"/>
  <c r="AB352" i="37" s="1"/>
  <c r="AC352" i="37" s="1"/>
  <c r="W352" i="37" s="1"/>
  <c r="U352" i="37" s="1"/>
  <c r="T351" i="37"/>
  <c r="V350" i="37"/>
  <c r="AB350" i="37" s="1"/>
  <c r="AC350" i="37" s="1"/>
  <c r="W350" i="37" s="1"/>
  <c r="U350" i="37" s="1"/>
  <c r="T349" i="37"/>
  <c r="V348" i="37"/>
  <c r="AB348" i="37" s="1"/>
  <c r="AC348" i="37" s="1"/>
  <c r="W348" i="37" s="1"/>
  <c r="U348" i="37" s="1"/>
  <c r="T347" i="37"/>
  <c r="V346" i="37"/>
  <c r="AB346" i="37" s="1"/>
  <c r="AC346" i="37" s="1"/>
  <c r="W346" i="37" s="1"/>
  <c r="U346" i="37" s="1"/>
  <c r="T345" i="37"/>
  <c r="V344" i="37"/>
  <c r="AB344" i="37" s="1"/>
  <c r="AC344" i="37" s="1"/>
  <c r="W344" i="37" s="1"/>
  <c r="U344" i="37" s="1"/>
  <c r="T343" i="37"/>
  <c r="V342" i="37"/>
  <c r="AB342" i="37" s="1"/>
  <c r="AC342" i="37" s="1"/>
  <c r="W342" i="37" s="1"/>
  <c r="U342" i="37" s="1"/>
  <c r="T341" i="37"/>
  <c r="V340" i="37"/>
  <c r="AB340" i="37" s="1"/>
  <c r="AC340" i="37" s="1"/>
  <c r="W340" i="37" s="1"/>
  <c r="U340" i="37" s="1"/>
  <c r="T339" i="37"/>
  <c r="V338" i="37"/>
  <c r="AB338" i="37" s="1"/>
  <c r="AC338" i="37" s="1"/>
  <c r="W338" i="37" s="1"/>
  <c r="U338" i="37" s="1"/>
  <c r="T337" i="37"/>
  <c r="V336" i="37"/>
  <c r="AB336" i="37" s="1"/>
  <c r="AC336" i="37" s="1"/>
  <c r="W336" i="37" s="1"/>
  <c r="U336" i="37" s="1"/>
  <c r="T335" i="37"/>
  <c r="V334" i="37"/>
  <c r="AB334" i="37" s="1"/>
  <c r="AC334" i="37" s="1"/>
  <c r="T333" i="37"/>
  <c r="V332" i="37"/>
  <c r="AB332" i="37" s="1"/>
  <c r="AC332" i="37" s="1"/>
  <c r="W332" i="37" s="1"/>
  <c r="U332" i="37" s="1"/>
  <c r="T331" i="37"/>
  <c r="V330" i="37"/>
  <c r="AB330" i="37" s="1"/>
  <c r="AC330" i="37" s="1"/>
  <c r="W330" i="37" s="1"/>
  <c r="U330" i="37" s="1"/>
  <c r="T329" i="37"/>
  <c r="V328" i="37"/>
  <c r="AB328" i="37" s="1"/>
  <c r="AC328" i="37" s="1"/>
  <c r="W328" i="37" s="1"/>
  <c r="U328" i="37" s="1"/>
  <c r="T327" i="37"/>
  <c r="V326" i="37"/>
  <c r="AB326" i="37" s="1"/>
  <c r="AC326" i="37" s="1"/>
  <c r="W326" i="37" s="1"/>
  <c r="U326" i="37" s="1"/>
  <c r="T412" i="37"/>
  <c r="V408" i="37"/>
  <c r="AB408" i="37" s="1"/>
  <c r="V402" i="37"/>
  <c r="AB402" i="37" s="1"/>
  <c r="S393" i="37"/>
  <c r="S387" i="37"/>
  <c r="S379" i="37"/>
  <c r="S375" i="37"/>
  <c r="S369" i="37"/>
  <c r="S363" i="37"/>
  <c r="S359" i="37"/>
  <c r="S355" i="37"/>
  <c r="S351" i="37"/>
  <c r="S349" i="37"/>
  <c r="S347" i="37"/>
  <c r="S345" i="37"/>
  <c r="S341" i="37"/>
  <c r="S339" i="37"/>
  <c r="S337" i="37"/>
  <c r="S331" i="37"/>
  <c r="S329" i="37"/>
  <c r="S327" i="37"/>
  <c r="T415" i="37"/>
  <c r="S391" i="37"/>
  <c r="V351" i="37"/>
  <c r="AB351" i="37" s="1"/>
  <c r="AC351" i="37" s="1"/>
  <c r="W351" i="37" s="1"/>
  <c r="U351" i="37" s="1"/>
  <c r="T350" i="37"/>
  <c r="V343" i="37"/>
  <c r="AB343" i="37" s="1"/>
  <c r="AC343" i="37" s="1"/>
  <c r="W343" i="37" s="1"/>
  <c r="U343" i="37" s="1"/>
  <c r="T342" i="37"/>
  <c r="V335" i="37"/>
  <c r="AB335" i="37" s="1"/>
  <c r="AC335" i="37" s="1"/>
  <c r="W335" i="37" s="1"/>
  <c r="U335" i="37" s="1"/>
  <c r="V331" i="37"/>
  <c r="AB331" i="37" s="1"/>
  <c r="AC331" i="37" s="1"/>
  <c r="W331" i="37" s="1"/>
  <c r="U331" i="37" s="1"/>
  <c r="T330" i="37"/>
  <c r="T326" i="37"/>
  <c r="V325" i="37"/>
  <c r="AB325" i="37" s="1"/>
  <c r="AC325" i="37" s="1"/>
  <c r="W325" i="37" s="1"/>
  <c r="U325" i="37" s="1"/>
  <c r="T324" i="37"/>
  <c r="V323" i="37"/>
  <c r="AB323" i="37" s="1"/>
  <c r="T322" i="37"/>
  <c r="V321" i="37"/>
  <c r="AB321" i="37" s="1"/>
  <c r="AC321" i="37" s="1"/>
  <c r="W321" i="37" s="1"/>
  <c r="U321" i="37" s="1"/>
  <c r="T320" i="37"/>
  <c r="V319" i="37"/>
  <c r="AB319" i="37" s="1"/>
  <c r="AC319" i="37" s="1"/>
  <c r="W319" i="37" s="1"/>
  <c r="U319" i="37" s="1"/>
  <c r="T318" i="37"/>
  <c r="V317" i="37"/>
  <c r="AB317" i="37" s="1"/>
  <c r="AC317" i="37" s="1"/>
  <c r="W317" i="37" s="1"/>
  <c r="U317" i="37" s="1"/>
  <c r="T316" i="37"/>
  <c r="V315" i="37"/>
  <c r="AB315" i="37" s="1"/>
  <c r="AC315" i="37" s="1"/>
  <c r="W315" i="37" s="1"/>
  <c r="U315" i="37" s="1"/>
  <c r="T314" i="37"/>
  <c r="V313" i="37"/>
  <c r="AB313" i="37" s="1"/>
  <c r="AC313" i="37" s="1"/>
  <c r="W313" i="37" s="1"/>
  <c r="U313" i="37" s="1"/>
  <c r="T312" i="37"/>
  <c r="V311" i="37"/>
  <c r="AB311" i="37" s="1"/>
  <c r="AC311" i="37" s="1"/>
  <c r="T310" i="37"/>
  <c r="T308" i="37"/>
  <c r="V307" i="37"/>
  <c r="AB307" i="37" s="1"/>
  <c r="AC307" i="37" s="1"/>
  <c r="W307" i="37" s="1"/>
  <c r="U307" i="37" s="1"/>
  <c r="T306" i="37"/>
  <c r="T304" i="37"/>
  <c r="T302" i="37"/>
  <c r="T300" i="37"/>
  <c r="V299" i="37"/>
  <c r="AB299" i="37" s="1"/>
  <c r="AC299" i="37" s="1"/>
  <c r="W299" i="37" s="1"/>
  <c r="U299" i="37" s="1"/>
  <c r="T298" i="37"/>
  <c r="V297" i="37"/>
  <c r="AB297" i="37" s="1"/>
  <c r="AC297" i="37" s="1"/>
  <c r="W297" i="37" s="1"/>
  <c r="U297" i="37" s="1"/>
  <c r="T296" i="37"/>
  <c r="V295" i="37"/>
  <c r="AB295" i="37" s="1"/>
  <c r="AC295" i="37" s="1"/>
  <c r="W295" i="37" s="1"/>
  <c r="U295" i="37" s="1"/>
  <c r="T294" i="37"/>
  <c r="T292" i="37"/>
  <c r="V291" i="37"/>
  <c r="AB291" i="37" s="1"/>
  <c r="AC291" i="37" s="1"/>
  <c r="W291" i="37" s="1"/>
  <c r="U291" i="37" s="1"/>
  <c r="T290" i="37"/>
  <c r="V289" i="37"/>
  <c r="AB289" i="37" s="1"/>
  <c r="AC289" i="37" s="1"/>
  <c r="W289" i="37" s="1"/>
  <c r="U289" i="37" s="1"/>
  <c r="T288" i="37"/>
  <c r="T286" i="37"/>
  <c r="V285" i="37"/>
  <c r="AB285" i="37" s="1"/>
  <c r="T284" i="37"/>
  <c r="V283" i="37"/>
  <c r="AB283" i="37" s="1"/>
  <c r="AC283" i="37" s="1"/>
  <c r="W283" i="37" s="1"/>
  <c r="U283" i="37" s="1"/>
  <c r="T282" i="37"/>
  <c r="V281" i="37"/>
  <c r="AB281" i="37" s="1"/>
  <c r="AC281" i="37" s="1"/>
  <c r="T280" i="37"/>
  <c r="V279" i="37"/>
  <c r="AB279" i="37" s="1"/>
  <c r="AC279" i="37" s="1"/>
  <c r="W279" i="37" s="1"/>
  <c r="U279" i="37" s="1"/>
  <c r="T278" i="37"/>
  <c r="V277" i="37"/>
  <c r="AB277" i="37" s="1"/>
  <c r="AC277" i="37" s="1"/>
  <c r="W277" i="37" s="1"/>
  <c r="U277" i="37" s="1"/>
  <c r="T276" i="37"/>
  <c r="V275" i="37"/>
  <c r="AB275" i="37" s="1"/>
  <c r="AC275" i="37" s="1"/>
  <c r="W275" i="37" s="1"/>
  <c r="U275" i="37" s="1"/>
  <c r="T274" i="37"/>
  <c r="V273" i="37"/>
  <c r="AB273" i="37" s="1"/>
  <c r="AC273" i="37" s="1"/>
  <c r="W273" i="37" s="1"/>
  <c r="U273" i="37" s="1"/>
  <c r="T272" i="37"/>
  <c r="V271" i="37"/>
  <c r="AB271" i="37" s="1"/>
  <c r="AC271" i="37" s="1"/>
  <c r="W271" i="37" s="1"/>
  <c r="U271" i="37" s="1"/>
  <c r="T270" i="37"/>
  <c r="V269" i="37"/>
  <c r="AB269" i="37" s="1"/>
  <c r="AC269" i="37" s="1"/>
  <c r="W269" i="37" s="1"/>
  <c r="U269" i="37" s="1"/>
  <c r="T268" i="37"/>
  <c r="V267" i="37"/>
  <c r="AB267" i="37" s="1"/>
  <c r="AC267" i="37" s="1"/>
  <c r="W267" i="37" s="1"/>
  <c r="U267" i="37" s="1"/>
  <c r="T266" i="37"/>
  <c r="V265" i="37"/>
  <c r="AB265" i="37" s="1"/>
  <c r="AC265" i="37" s="1"/>
  <c r="W265" i="37" s="1"/>
  <c r="U265" i="37" s="1"/>
  <c r="T264" i="37"/>
  <c r="V263" i="37"/>
  <c r="AB263" i="37" s="1"/>
  <c r="AC263" i="37" s="1"/>
  <c r="W263" i="37" s="1"/>
  <c r="U263" i="37" s="1"/>
  <c r="T262" i="37"/>
  <c r="V261" i="37"/>
  <c r="AB261" i="37" s="1"/>
  <c r="AC261" i="37" s="1"/>
  <c r="W261" i="37" s="1"/>
  <c r="U261" i="37" s="1"/>
  <c r="T260" i="37"/>
  <c r="V259" i="37"/>
  <c r="AB259" i="37" s="1"/>
  <c r="AC259" i="37" s="1"/>
  <c r="W259" i="37" s="1"/>
  <c r="U259" i="37" s="1"/>
  <c r="T258" i="37"/>
  <c r="V257" i="37"/>
  <c r="AB257" i="37" s="1"/>
  <c r="AC257" i="37" s="1"/>
  <c r="W257" i="37" s="1"/>
  <c r="U257" i="37" s="1"/>
  <c r="T256" i="37"/>
  <c r="V255" i="37"/>
  <c r="AB255" i="37" s="1"/>
  <c r="AC255" i="37" s="1"/>
  <c r="W255" i="37" s="1"/>
  <c r="U255" i="37" s="1"/>
  <c r="T254" i="37"/>
  <c r="V253" i="37"/>
  <c r="AB253" i="37" s="1"/>
  <c r="AC253" i="37" s="1"/>
  <c r="W253" i="37" s="1"/>
  <c r="U253" i="37" s="1"/>
  <c r="T252" i="37"/>
  <c r="V251" i="37"/>
  <c r="AB251" i="37" s="1"/>
  <c r="AC251" i="37" s="1"/>
  <c r="W251" i="37" s="1"/>
  <c r="U251" i="37" s="1"/>
  <c r="T250" i="37"/>
  <c r="V249" i="37"/>
  <c r="AB249" i="37" s="1"/>
  <c r="T248" i="37"/>
  <c r="V247" i="37"/>
  <c r="AB247" i="37" s="1"/>
  <c r="AC247" i="37" s="1"/>
  <c r="W247" i="37" s="1"/>
  <c r="U247" i="37" s="1"/>
  <c r="T246" i="37"/>
  <c r="V245" i="37"/>
  <c r="AB245" i="37" s="1"/>
  <c r="T244" i="37"/>
  <c r="V243" i="37"/>
  <c r="AB243" i="37" s="1"/>
  <c r="AC243" i="37" s="1"/>
  <c r="W243" i="37" s="1"/>
  <c r="U243" i="37" s="1"/>
  <c r="T242" i="37"/>
  <c r="V241" i="37"/>
  <c r="AB241" i="37" s="1"/>
  <c r="AC241" i="37" s="1"/>
  <c r="W241" i="37" s="1"/>
  <c r="U241" i="37" s="1"/>
  <c r="T240" i="37"/>
  <c r="V239" i="37"/>
  <c r="AB239" i="37" s="1"/>
  <c r="AC239" i="37" s="1"/>
  <c r="W239" i="37" s="1"/>
  <c r="U239" i="37" s="1"/>
  <c r="T238" i="37"/>
  <c r="T236" i="37"/>
  <c r="V235" i="37"/>
  <c r="AB235" i="37" s="1"/>
  <c r="AC235" i="37" s="1"/>
  <c r="W235" i="37" s="1"/>
  <c r="U235" i="37" s="1"/>
  <c r="T234" i="37"/>
  <c r="V233" i="37"/>
  <c r="AB233" i="37" s="1"/>
  <c r="AC233" i="37" s="1"/>
  <c r="W233" i="37" s="1"/>
  <c r="U233" i="37" s="1"/>
  <c r="T232" i="37"/>
  <c r="V231" i="37"/>
  <c r="AB231" i="37" s="1"/>
  <c r="AC231" i="37" s="1"/>
  <c r="W231" i="37" s="1"/>
  <c r="U231" i="37" s="1"/>
  <c r="T230" i="37"/>
  <c r="V229" i="37"/>
  <c r="AB229" i="37" s="1"/>
  <c r="AC229" i="37" s="1"/>
  <c r="W229" i="37" s="1"/>
  <c r="U229" i="37" s="1"/>
  <c r="T228" i="37"/>
  <c r="V227" i="37"/>
  <c r="AB227" i="37" s="1"/>
  <c r="AC227" i="37" s="1"/>
  <c r="W227" i="37" s="1"/>
  <c r="U227" i="37" s="1"/>
  <c r="T226" i="37"/>
  <c r="V225" i="37"/>
  <c r="AB225" i="37" s="1"/>
  <c r="AC225" i="37" s="1"/>
  <c r="W225" i="37" s="1"/>
  <c r="U225" i="37" s="1"/>
  <c r="T224" i="37"/>
  <c r="V223" i="37"/>
  <c r="AB223" i="37" s="1"/>
  <c r="AC223" i="37" s="1"/>
  <c r="W223" i="37" s="1"/>
  <c r="U223" i="37" s="1"/>
  <c r="T222" i="37"/>
  <c r="V221" i="37"/>
  <c r="AB221" i="37" s="1"/>
  <c r="AC221" i="37" s="1"/>
  <c r="W221" i="37" s="1"/>
  <c r="U221" i="37" s="1"/>
  <c r="T220" i="37"/>
  <c r="V219" i="37"/>
  <c r="AB219" i="37" s="1"/>
  <c r="AC219" i="37" s="1"/>
  <c r="W219" i="37" s="1"/>
  <c r="U219" i="37" s="1"/>
  <c r="T218" i="37"/>
  <c r="V217" i="37"/>
  <c r="AB217" i="37" s="1"/>
  <c r="AC217" i="37" s="1"/>
  <c r="W217" i="37" s="1"/>
  <c r="U217" i="37" s="1"/>
  <c r="V394" i="37"/>
  <c r="AB394" i="37" s="1"/>
  <c r="AC394" i="37" s="1"/>
  <c r="V349" i="37"/>
  <c r="AB349" i="37" s="1"/>
  <c r="AC349" i="37" s="1"/>
  <c r="W349" i="37" s="1"/>
  <c r="U349" i="37" s="1"/>
  <c r="T348" i="37"/>
  <c r="V341" i="37"/>
  <c r="AB341" i="37" s="1"/>
  <c r="AC341" i="37" s="1"/>
  <c r="W341" i="37" s="1"/>
  <c r="U341" i="37" s="1"/>
  <c r="T340" i="37"/>
  <c r="V329" i="37"/>
  <c r="AB329" i="37" s="1"/>
  <c r="AC329" i="37" s="1"/>
  <c r="W329" i="37" s="1"/>
  <c r="U329" i="37" s="1"/>
  <c r="T328" i="37"/>
  <c r="S326" i="37"/>
  <c r="S324" i="37"/>
  <c r="S322" i="37"/>
  <c r="S320" i="37"/>
  <c r="S318" i="37"/>
  <c r="S316" i="37"/>
  <c r="S314" i="37"/>
  <c r="S312" i="37"/>
  <c r="S308" i="37"/>
  <c r="S304" i="37"/>
  <c r="S302" i="37"/>
  <c r="S298" i="37"/>
  <c r="S296" i="37"/>
  <c r="S290" i="37"/>
  <c r="S288" i="37"/>
  <c r="S286" i="37"/>
  <c r="S284" i="37"/>
  <c r="S282" i="37"/>
  <c r="S280" i="37"/>
  <c r="S278" i="37"/>
  <c r="S274" i="37"/>
  <c r="S272" i="37"/>
  <c r="S270" i="37"/>
  <c r="S268" i="37"/>
  <c r="S264" i="37"/>
  <c r="S262" i="37"/>
  <c r="S376" i="37"/>
  <c r="V347" i="37"/>
  <c r="AB347" i="37" s="1"/>
  <c r="AC347" i="37" s="1"/>
  <c r="W347" i="37" s="1"/>
  <c r="U347" i="37" s="1"/>
  <c r="T346" i="37"/>
  <c r="V339" i="37"/>
  <c r="AB339" i="37" s="1"/>
  <c r="AC339" i="37" s="1"/>
  <c r="W339" i="37" s="1"/>
  <c r="U339" i="37" s="1"/>
  <c r="T338" i="37"/>
  <c r="T334" i="37"/>
  <c r="V327" i="37"/>
  <c r="AB327" i="37" s="1"/>
  <c r="AC327" i="37" s="1"/>
  <c r="W327" i="37" s="1"/>
  <c r="U327" i="37" s="1"/>
  <c r="T325" i="37"/>
  <c r="V324" i="37"/>
  <c r="AB324" i="37" s="1"/>
  <c r="AC324" i="37" s="1"/>
  <c r="W324" i="37" s="1"/>
  <c r="U324" i="37" s="1"/>
  <c r="T323" i="37"/>
  <c r="V322" i="37"/>
  <c r="AB322" i="37" s="1"/>
  <c r="T321" i="37"/>
  <c r="V320" i="37"/>
  <c r="AB320" i="37" s="1"/>
  <c r="AC320" i="37" s="1"/>
  <c r="W320" i="37" s="1"/>
  <c r="U320" i="37" s="1"/>
  <c r="T319" i="37"/>
  <c r="T317" i="37"/>
  <c r="V316" i="37"/>
  <c r="AB316" i="37" s="1"/>
  <c r="AC316" i="37" s="1"/>
  <c r="W316" i="37" s="1"/>
  <c r="U316" i="37" s="1"/>
  <c r="T315" i="37"/>
  <c r="V314" i="37"/>
  <c r="AB314" i="37" s="1"/>
  <c r="AC314" i="37" s="1"/>
  <c r="W314" i="37" s="1"/>
  <c r="U314" i="37" s="1"/>
  <c r="T313" i="37"/>
  <c r="V312" i="37"/>
  <c r="AB312" i="37" s="1"/>
  <c r="AC312" i="37" s="1"/>
  <c r="W312" i="37" s="1"/>
  <c r="U312" i="37" s="1"/>
  <c r="T311" i="37"/>
  <c r="V310" i="37"/>
  <c r="AB310" i="37" s="1"/>
  <c r="T309" i="37"/>
  <c r="T307" i="37"/>
  <c r="T305" i="37"/>
  <c r="V304" i="37"/>
  <c r="AB304" i="37" s="1"/>
  <c r="AC304" i="37" s="1"/>
  <c r="AC303" i="37" s="1"/>
  <c r="W303" i="37" s="1"/>
  <c r="U303" i="37" s="1"/>
  <c r="T303" i="37"/>
  <c r="V302" i="37"/>
  <c r="AB302" i="37" s="1"/>
  <c r="AC302" i="37" s="1"/>
  <c r="W302" i="37" s="1"/>
  <c r="U302" i="37" s="1"/>
  <c r="T301" i="37"/>
  <c r="V300" i="37"/>
  <c r="AB300" i="37" s="1"/>
  <c r="AC300" i="37" s="1"/>
  <c r="W300" i="37" s="1"/>
  <c r="U300" i="37" s="1"/>
  <c r="T299" i="37"/>
  <c r="V298" i="37"/>
  <c r="AB298" i="37" s="1"/>
  <c r="AC298" i="37" s="1"/>
  <c r="W298" i="37" s="1"/>
  <c r="U298" i="37" s="1"/>
  <c r="T297" i="37"/>
  <c r="V296" i="37"/>
  <c r="AB296" i="37" s="1"/>
  <c r="AC296" i="37" s="1"/>
  <c r="W296" i="37" s="1"/>
  <c r="U296" i="37" s="1"/>
  <c r="T295" i="37"/>
  <c r="T293" i="37"/>
  <c r="T291" i="37"/>
  <c r="V290" i="37"/>
  <c r="AB290" i="37" s="1"/>
  <c r="AC290" i="37" s="1"/>
  <c r="W290" i="37" s="1"/>
  <c r="U290" i="37" s="1"/>
  <c r="T289" i="37"/>
  <c r="V288" i="37"/>
  <c r="AB288" i="37" s="1"/>
  <c r="AC288" i="37" s="1"/>
  <c r="W288" i="37" s="1"/>
  <c r="U288" i="37" s="1"/>
  <c r="T287" i="37"/>
  <c r="V286" i="37"/>
  <c r="AB286" i="37" s="1"/>
  <c r="AC286" i="37" s="1"/>
  <c r="T285" i="37"/>
  <c r="V284" i="37"/>
  <c r="AB284" i="37" s="1"/>
  <c r="AC284" i="37" s="1"/>
  <c r="W284" i="37" s="1"/>
  <c r="U284" i="37" s="1"/>
  <c r="T283" i="37"/>
  <c r="V282" i="37"/>
  <c r="AB282" i="37" s="1"/>
  <c r="AC282" i="37" s="1"/>
  <c r="W282" i="37" s="1"/>
  <c r="U282" i="37" s="1"/>
  <c r="T281" i="37"/>
  <c r="V280" i="37"/>
  <c r="AB280" i="37" s="1"/>
  <c r="T279" i="37"/>
  <c r="V278" i="37"/>
  <c r="AB278" i="37" s="1"/>
  <c r="AC278" i="37" s="1"/>
  <c r="W278" i="37" s="1"/>
  <c r="U278" i="37" s="1"/>
  <c r="T277" i="37"/>
  <c r="V276" i="37"/>
  <c r="AB276" i="37" s="1"/>
  <c r="AC276" i="37" s="1"/>
  <c r="W276" i="37" s="1"/>
  <c r="U276" i="37" s="1"/>
  <c r="T275" i="37"/>
  <c r="V274" i="37"/>
  <c r="AB274" i="37" s="1"/>
  <c r="AC274" i="37" s="1"/>
  <c r="W274" i="37" s="1"/>
  <c r="U274" i="37" s="1"/>
  <c r="T273" i="37"/>
  <c r="V272" i="37"/>
  <c r="AB272" i="37" s="1"/>
  <c r="AC272" i="37" s="1"/>
  <c r="W272" i="37" s="1"/>
  <c r="U272" i="37" s="1"/>
  <c r="T271" i="37"/>
  <c r="V270" i="37"/>
  <c r="AB270" i="37" s="1"/>
  <c r="AC270" i="37" s="1"/>
  <c r="W270" i="37" s="1"/>
  <c r="U270" i="37" s="1"/>
  <c r="T269" i="37"/>
  <c r="V268" i="37"/>
  <c r="AB268" i="37" s="1"/>
  <c r="AC268" i="37" s="1"/>
  <c r="W268" i="37" s="1"/>
  <c r="U268" i="37" s="1"/>
  <c r="T267" i="37"/>
  <c r="V266" i="37"/>
  <c r="AB266" i="37" s="1"/>
  <c r="AC266" i="37" s="1"/>
  <c r="W266" i="37" s="1"/>
  <c r="U266" i="37" s="1"/>
  <c r="T265" i="37"/>
  <c r="V264" i="37"/>
  <c r="AB264" i="37" s="1"/>
  <c r="AC264" i="37" s="1"/>
  <c r="W264" i="37" s="1"/>
  <c r="U264" i="37" s="1"/>
  <c r="T263" i="37"/>
  <c r="V262" i="37"/>
  <c r="AB262" i="37" s="1"/>
  <c r="AC262" i="37" s="1"/>
  <c r="W262" i="37" s="1"/>
  <c r="U262" i="37" s="1"/>
  <c r="T261" i="37"/>
  <c r="V260" i="37"/>
  <c r="AB260" i="37" s="1"/>
  <c r="AC260" i="37" s="1"/>
  <c r="W260" i="37" s="1"/>
  <c r="U260" i="37" s="1"/>
  <c r="T259" i="37"/>
  <c r="V258" i="37"/>
  <c r="AB258" i="37" s="1"/>
  <c r="AC258" i="37" s="1"/>
  <c r="W258" i="37" s="1"/>
  <c r="U258" i="37" s="1"/>
  <c r="T257" i="37"/>
  <c r="V256" i="37"/>
  <c r="AB256" i="37" s="1"/>
  <c r="AC256" i="37" s="1"/>
  <c r="W256" i="37" s="1"/>
  <c r="U256" i="37" s="1"/>
  <c r="T255" i="37"/>
  <c r="V254" i="37"/>
  <c r="AB254" i="37" s="1"/>
  <c r="AC254" i="37" s="1"/>
  <c r="W254" i="37" s="1"/>
  <c r="U254" i="37" s="1"/>
  <c r="T253" i="37"/>
  <c r="V252" i="37"/>
  <c r="AB252" i="37" s="1"/>
  <c r="AC252" i="37" s="1"/>
  <c r="W252" i="37" s="1"/>
  <c r="U252" i="37" s="1"/>
  <c r="T251" i="37"/>
  <c r="V250" i="37"/>
  <c r="AB250" i="37" s="1"/>
  <c r="AC250" i="37" s="1"/>
  <c r="T249" i="37"/>
  <c r="V248" i="37"/>
  <c r="AB248" i="37" s="1"/>
  <c r="AC248" i="37" s="1"/>
  <c r="W248" i="37" s="1"/>
  <c r="U248" i="37" s="1"/>
  <c r="T247" i="37"/>
  <c r="V246" i="37"/>
  <c r="AB246" i="37" s="1"/>
  <c r="AC246" i="37" s="1"/>
  <c r="T245" i="37"/>
  <c r="V244" i="37"/>
  <c r="AB244" i="37" s="1"/>
  <c r="AC244" i="37" s="1"/>
  <c r="W244" i="37" s="1"/>
  <c r="U244" i="37" s="1"/>
  <c r="T243" i="37"/>
  <c r="V242" i="37"/>
  <c r="AB242" i="37" s="1"/>
  <c r="AC242" i="37" s="1"/>
  <c r="W242" i="37" s="1"/>
  <c r="U242" i="37" s="1"/>
  <c r="T241" i="37"/>
  <c r="V240" i="37"/>
  <c r="AB240" i="37" s="1"/>
  <c r="AC240" i="37" s="1"/>
  <c r="W240" i="37" s="1"/>
  <c r="U240" i="37" s="1"/>
  <c r="T239" i="37"/>
  <c r="V238" i="37"/>
  <c r="AB238" i="37" s="1"/>
  <c r="AC238" i="37" s="1"/>
  <c r="W238" i="37" s="1"/>
  <c r="U238" i="37" s="1"/>
  <c r="T237" i="37"/>
  <c r="V236" i="37"/>
  <c r="AB236" i="37" s="1"/>
  <c r="AC236" i="37" s="1"/>
  <c r="W236" i="37" s="1"/>
  <c r="U236" i="37" s="1"/>
  <c r="T235" i="37"/>
  <c r="V234" i="37"/>
  <c r="AB234" i="37" s="1"/>
  <c r="AC234" i="37" s="1"/>
  <c r="W234" i="37" s="1"/>
  <c r="U234" i="37" s="1"/>
  <c r="T233" i="37"/>
  <c r="V232" i="37"/>
  <c r="AB232" i="37" s="1"/>
  <c r="AC232" i="37" s="1"/>
  <c r="W232" i="37" s="1"/>
  <c r="U232" i="37" s="1"/>
  <c r="T231" i="37"/>
  <c r="V230" i="37"/>
  <c r="AB230" i="37" s="1"/>
  <c r="AC230" i="37" s="1"/>
  <c r="W230" i="37" s="1"/>
  <c r="U230" i="37" s="1"/>
  <c r="T229" i="37"/>
  <c r="V228" i="37"/>
  <c r="AB228" i="37" s="1"/>
  <c r="AC228" i="37" s="1"/>
  <c r="W228" i="37" s="1"/>
  <c r="U228" i="37" s="1"/>
  <c r="T227" i="37"/>
  <c r="V226" i="37"/>
  <c r="AB226" i="37" s="1"/>
  <c r="AC226" i="37" s="1"/>
  <c r="W226" i="37" s="1"/>
  <c r="U226" i="37" s="1"/>
  <c r="T225" i="37"/>
  <c r="V224" i="37"/>
  <c r="AB224" i="37" s="1"/>
  <c r="AC224" i="37" s="1"/>
  <c r="W224" i="37" s="1"/>
  <c r="U224" i="37" s="1"/>
  <c r="T223" i="37"/>
  <c r="V222" i="37"/>
  <c r="AB222" i="37" s="1"/>
  <c r="AC222" i="37" s="1"/>
  <c r="W222" i="37" s="1"/>
  <c r="U222" i="37" s="1"/>
  <c r="T221" i="37"/>
  <c r="V220" i="37"/>
  <c r="AB220" i="37" s="1"/>
  <c r="AC220" i="37" s="1"/>
  <c r="W220" i="37" s="1"/>
  <c r="U220" i="37" s="1"/>
  <c r="T219" i="37"/>
  <c r="T217" i="37"/>
  <c r="V345" i="37"/>
  <c r="AB345" i="37" s="1"/>
  <c r="AC345" i="37" s="1"/>
  <c r="W345" i="37" s="1"/>
  <c r="U345" i="37" s="1"/>
  <c r="T344" i="37"/>
  <c r="S323" i="37"/>
  <c r="S319" i="37"/>
  <c r="S315" i="37"/>
  <c r="S307" i="37"/>
  <c r="S291" i="37"/>
  <c r="S283" i="37"/>
  <c r="S255" i="37"/>
  <c r="S247" i="37"/>
  <c r="S243" i="37"/>
  <c r="S239" i="37"/>
  <c r="S237" i="37"/>
  <c r="S233" i="37"/>
  <c r="S221" i="37"/>
  <c r="S216" i="37"/>
  <c r="S214" i="37"/>
  <c r="S208" i="37"/>
  <c r="S202" i="37"/>
  <c r="S200" i="37"/>
  <c r="S198" i="37"/>
  <c r="S370" i="37"/>
  <c r="S368" i="37"/>
  <c r="V353" i="37"/>
  <c r="AB353" i="37" s="1"/>
  <c r="AC353" i="37" s="1"/>
  <c r="W353" i="37" s="1"/>
  <c r="U353" i="37" s="1"/>
  <c r="T352" i="37"/>
  <c r="S325" i="37"/>
  <c r="S311" i="37"/>
  <c r="S305" i="37"/>
  <c r="S299" i="37"/>
  <c r="S295" i="37"/>
  <c r="S279" i="37"/>
  <c r="S275" i="37"/>
  <c r="S271" i="37"/>
  <c r="S263" i="37"/>
  <c r="S259" i="37"/>
  <c r="S256" i="37"/>
  <c r="S252" i="37"/>
  <c r="S248" i="37"/>
  <c r="S244" i="37"/>
  <c r="S240" i="37"/>
  <c r="S234" i="37"/>
  <c r="S230" i="37"/>
  <c r="S226" i="37"/>
  <c r="S222" i="37"/>
  <c r="V216" i="37"/>
  <c r="AB216" i="37" s="1"/>
  <c r="AC216" i="37" s="1"/>
  <c r="W216" i="37" s="1"/>
  <c r="U216" i="37" s="1"/>
  <c r="T215" i="37"/>
  <c r="V214" i="37"/>
  <c r="AB214" i="37" s="1"/>
  <c r="T213" i="37"/>
  <c r="T211" i="37"/>
  <c r="V210" i="37"/>
  <c r="AB210" i="37" s="1"/>
  <c r="AC210" i="37" s="1"/>
  <c r="W210" i="37" s="1"/>
  <c r="U210" i="37" s="1"/>
  <c r="T209" i="37"/>
  <c r="V208" i="37"/>
  <c r="AB208" i="37" s="1"/>
  <c r="T207" i="37"/>
  <c r="V206" i="37"/>
  <c r="AB206" i="37" s="1"/>
  <c r="S321" i="37"/>
  <c r="S317" i="37"/>
  <c r="S313" i="37"/>
  <c r="S309" i="37"/>
  <c r="S303" i="37"/>
  <c r="S293" i="37"/>
  <c r="S289" i="37"/>
  <c r="S285" i="37"/>
  <c r="S253" i="37"/>
  <c r="S245" i="37"/>
  <c r="S241" i="37"/>
  <c r="S235" i="37"/>
  <c r="S231" i="37"/>
  <c r="S227" i="37"/>
  <c r="S223" i="37"/>
  <c r="S219" i="37"/>
  <c r="S217" i="37"/>
  <c r="S215" i="37"/>
  <c r="S213" i="37"/>
  <c r="S209" i="37"/>
  <c r="S205" i="37"/>
  <c r="S201" i="37"/>
  <c r="S199" i="37"/>
  <c r="S364" i="37"/>
  <c r="V337" i="37"/>
  <c r="AB337" i="37" s="1"/>
  <c r="AC337" i="37" s="1"/>
  <c r="W337" i="37" s="1"/>
  <c r="U337" i="37" s="1"/>
  <c r="T336" i="37"/>
  <c r="V333" i="37"/>
  <c r="AB333" i="37" s="1"/>
  <c r="T332" i="37"/>
  <c r="S301" i="37"/>
  <c r="S297" i="37"/>
  <c r="S287" i="37"/>
  <c r="S281" i="37"/>
  <c r="S277" i="37"/>
  <c r="S273" i="37"/>
  <c r="S269" i="37"/>
  <c r="S265" i="37"/>
  <c r="S261" i="37"/>
  <c r="S258" i="37"/>
  <c r="S242" i="37"/>
  <c r="S238" i="37"/>
  <c r="S236" i="37"/>
  <c r="S232" i="37"/>
  <c r="S228" i="37"/>
  <c r="S224" i="37"/>
  <c r="S220" i="37"/>
  <c r="T216" i="37"/>
  <c r="V215" i="37"/>
  <c r="AB215" i="37" s="1"/>
  <c r="AC215" i="37" s="1"/>
  <c r="T214" i="37"/>
  <c r="V207" i="37"/>
  <c r="AB207" i="37" s="1"/>
  <c r="AC207" i="37" s="1"/>
  <c r="V204" i="37"/>
  <c r="AB204" i="37" s="1"/>
  <c r="AC204" i="37" s="1"/>
  <c r="W204" i="37" s="1"/>
  <c r="U204" i="37" s="1"/>
  <c r="V202" i="37"/>
  <c r="AB202" i="37" s="1"/>
  <c r="AC202" i="37" s="1"/>
  <c r="W202" i="37" s="1"/>
  <c r="U202" i="37" s="1"/>
  <c r="V200" i="37"/>
  <c r="AB200" i="37" s="1"/>
  <c r="AC200" i="37" s="1"/>
  <c r="W200" i="37" s="1"/>
  <c r="U200" i="37" s="1"/>
  <c r="V198" i="37"/>
  <c r="AB198" i="37" s="1"/>
  <c r="AC198" i="37" s="1"/>
  <c r="W198" i="37" s="1"/>
  <c r="U198" i="37" s="1"/>
  <c r="S196" i="37"/>
  <c r="S192" i="37"/>
  <c r="S190" i="37"/>
  <c r="S188" i="37"/>
  <c r="S184" i="37"/>
  <c r="S182" i="37"/>
  <c r="S180" i="37"/>
  <c r="S178" i="37"/>
  <c r="S176" i="37"/>
  <c r="S174" i="37"/>
  <c r="S172" i="37"/>
  <c r="S170" i="37"/>
  <c r="S168" i="37"/>
  <c r="S166" i="37"/>
  <c r="S164" i="37"/>
  <c r="V163" i="37"/>
  <c r="AB163" i="37" s="1"/>
  <c r="AC163" i="37" s="1"/>
  <c r="W163" i="37" s="1"/>
  <c r="U163" i="37" s="1"/>
  <c r="T161" i="37"/>
  <c r="S160" i="37"/>
  <c r="V159" i="37"/>
  <c r="AB159" i="37" s="1"/>
  <c r="AC159" i="37" s="1"/>
  <c r="W159" i="37" s="1"/>
  <c r="U159" i="37" s="1"/>
  <c r="T158" i="37"/>
  <c r="V157" i="37"/>
  <c r="AB157" i="37" s="1"/>
  <c r="S153" i="37"/>
  <c r="S149" i="37"/>
  <c r="S147" i="37"/>
  <c r="S145" i="37"/>
  <c r="S143" i="37"/>
  <c r="S141" i="37"/>
  <c r="S139" i="37"/>
  <c r="S137" i="37"/>
  <c r="V135" i="37"/>
  <c r="AB135" i="37" s="1"/>
  <c r="T134" i="37"/>
  <c r="V133" i="37"/>
  <c r="AB133" i="37" s="1"/>
  <c r="AC133" i="37" s="1"/>
  <c r="T132" i="37"/>
  <c r="V131" i="37"/>
  <c r="AB131" i="37" s="1"/>
  <c r="AC131" i="37" s="1"/>
  <c r="T130" i="37"/>
  <c r="V129" i="37"/>
  <c r="AB129" i="37" s="1"/>
  <c r="T128" i="37"/>
  <c r="V127" i="37"/>
  <c r="AB127" i="37" s="1"/>
  <c r="T126" i="37"/>
  <c r="V125" i="37"/>
  <c r="AB125" i="37" s="1"/>
  <c r="AC125" i="37" s="1"/>
  <c r="W125" i="37" s="1"/>
  <c r="U125" i="37" s="1"/>
  <c r="T124" i="37"/>
  <c r="T122" i="37"/>
  <c r="V121" i="37"/>
  <c r="AB121" i="37" s="1"/>
  <c r="AC121" i="37" s="1"/>
  <c r="W121" i="37" s="1"/>
  <c r="U121" i="37" s="1"/>
  <c r="T120" i="37"/>
  <c r="V119" i="37"/>
  <c r="AB119" i="37" s="1"/>
  <c r="AC119" i="37" s="1"/>
  <c r="W119" i="37" s="1"/>
  <c r="U119" i="37" s="1"/>
  <c r="T118" i="37"/>
  <c r="V117" i="37"/>
  <c r="AB117" i="37" s="1"/>
  <c r="AC117" i="37" s="1"/>
  <c r="W117" i="37" s="1"/>
  <c r="U117" i="37" s="1"/>
  <c r="T116" i="37"/>
  <c r="V115" i="37"/>
  <c r="AB115" i="37" s="1"/>
  <c r="AC115" i="37" s="1"/>
  <c r="W115" i="37" s="1"/>
  <c r="U115" i="37" s="1"/>
  <c r="T114" i="37"/>
  <c r="V113" i="37"/>
  <c r="AB113" i="37" s="1"/>
  <c r="AC113" i="37" s="1"/>
  <c r="W113" i="37" s="1"/>
  <c r="U113" i="37" s="1"/>
  <c r="T112" i="37"/>
  <c r="V111" i="37"/>
  <c r="AB111" i="37" s="1"/>
  <c r="AC111" i="37" s="1"/>
  <c r="W111" i="37" s="1"/>
  <c r="U111" i="37" s="1"/>
  <c r="T110" i="37"/>
  <c r="V109" i="37"/>
  <c r="AB109" i="37" s="1"/>
  <c r="AC109" i="37" s="1"/>
  <c r="S107" i="37"/>
  <c r="S105" i="37"/>
  <c r="S103" i="37"/>
  <c r="S101" i="37"/>
  <c r="V213" i="37"/>
  <c r="AB213" i="37" s="1"/>
  <c r="AC213" i="37" s="1"/>
  <c r="W213" i="37" s="1"/>
  <c r="U213" i="37" s="1"/>
  <c r="V209" i="37"/>
  <c r="AB209" i="37" s="1"/>
  <c r="AC209" i="37" s="1"/>
  <c r="T206" i="37"/>
  <c r="T204" i="37"/>
  <c r="T202" i="37"/>
  <c r="T200" i="37"/>
  <c r="T198" i="37"/>
  <c r="T197" i="37"/>
  <c r="V196" i="37"/>
  <c r="AB196" i="37" s="1"/>
  <c r="AC196" i="37" s="1"/>
  <c r="W196" i="37" s="1"/>
  <c r="U196" i="37" s="1"/>
  <c r="T195" i="37"/>
  <c r="V194" i="37"/>
  <c r="AB194" i="37" s="1"/>
  <c r="T193" i="37"/>
  <c r="V192" i="37"/>
  <c r="AB192" i="37" s="1"/>
  <c r="AC192" i="37" s="1"/>
  <c r="T191" i="37"/>
  <c r="V190" i="37"/>
  <c r="AB190" i="37" s="1"/>
  <c r="T189" i="37"/>
  <c r="V188" i="37"/>
  <c r="AB188" i="37" s="1"/>
  <c r="AC188" i="37" s="1"/>
  <c r="W188" i="37" s="1"/>
  <c r="U188" i="37" s="1"/>
  <c r="T187" i="37"/>
  <c r="V186" i="37"/>
  <c r="AB186" i="37" s="1"/>
  <c r="AC186" i="37" s="1"/>
  <c r="W186" i="37" s="1"/>
  <c r="U186" i="37" s="1"/>
  <c r="T185" i="37"/>
  <c r="T183" i="37"/>
  <c r="V182" i="37"/>
  <c r="AB182" i="37" s="1"/>
  <c r="AC182" i="37" s="1"/>
  <c r="W182" i="37" s="1"/>
  <c r="U182" i="37" s="1"/>
  <c r="T181" i="37"/>
  <c r="V180" i="37"/>
  <c r="AB180" i="37" s="1"/>
  <c r="AC180" i="37" s="1"/>
  <c r="T179" i="37"/>
  <c r="V178" i="37"/>
  <c r="AB178" i="37" s="1"/>
  <c r="T177" i="37"/>
  <c r="V176" i="37"/>
  <c r="AB176" i="37" s="1"/>
  <c r="AC176" i="37" s="1"/>
  <c r="W176" i="37" s="1"/>
  <c r="U176" i="37" s="1"/>
  <c r="T175" i="37"/>
  <c r="V174" i="37"/>
  <c r="AB174" i="37" s="1"/>
  <c r="AC174" i="37" s="1"/>
  <c r="W174" i="37" s="1"/>
  <c r="U174" i="37" s="1"/>
  <c r="T173" i="37"/>
  <c r="V172" i="37"/>
  <c r="AB172" i="37" s="1"/>
  <c r="AC172" i="37" s="1"/>
  <c r="W172" i="37" s="1"/>
  <c r="U172" i="37" s="1"/>
  <c r="T171" i="37"/>
  <c r="V170" i="37"/>
  <c r="AB170" i="37" s="1"/>
  <c r="AC170" i="37" s="1"/>
  <c r="W170" i="37" s="1"/>
  <c r="U170" i="37" s="1"/>
  <c r="T169" i="37"/>
  <c r="V168" i="37"/>
  <c r="AB168" i="37" s="1"/>
  <c r="AC168" i="37" s="1"/>
  <c r="W168" i="37" s="1"/>
  <c r="U168" i="37" s="1"/>
  <c r="T167" i="37"/>
  <c r="V166" i="37"/>
  <c r="AB166" i="37" s="1"/>
  <c r="AC166" i="37" s="1"/>
  <c r="T165" i="37"/>
  <c r="V164" i="37"/>
  <c r="AB164" i="37" s="1"/>
  <c r="AC164" i="37" s="1"/>
  <c r="W164" i="37" s="1"/>
  <c r="U164" i="37" s="1"/>
  <c r="T162" i="37"/>
  <c r="S161" i="37"/>
  <c r="V160" i="37"/>
  <c r="AB160" i="37" s="1"/>
  <c r="AC160" i="37" s="1"/>
  <c r="W160" i="37" s="1"/>
  <c r="U160" i="37" s="1"/>
  <c r="S158" i="37"/>
  <c r="T156" i="37"/>
  <c r="V155" i="37"/>
  <c r="AB155" i="37" s="1"/>
  <c r="AC155" i="37" s="1"/>
  <c r="AC154" i="37" s="1"/>
  <c r="T154" i="37"/>
  <c r="V153" i="37"/>
  <c r="AB153" i="37" s="1"/>
  <c r="T152" i="37"/>
  <c r="V151" i="37"/>
  <c r="AB151" i="37" s="1"/>
  <c r="AC151" i="37" s="1"/>
  <c r="W151" i="37" s="1"/>
  <c r="U151" i="37" s="1"/>
  <c r="T150" i="37"/>
  <c r="V149" i="37"/>
  <c r="AB149" i="37" s="1"/>
  <c r="T148" i="37"/>
  <c r="T146" i="37"/>
  <c r="V145" i="37"/>
  <c r="AB145" i="37" s="1"/>
  <c r="AC145" i="37" s="1"/>
  <c r="W145" i="37" s="1"/>
  <c r="U145" i="37" s="1"/>
  <c r="T144" i="37"/>
  <c r="V143" i="37"/>
  <c r="AB143" i="37" s="1"/>
  <c r="AC143" i="37" s="1"/>
  <c r="T142" i="37"/>
  <c r="V141" i="37"/>
  <c r="AB141" i="37" s="1"/>
  <c r="AC141" i="37" s="1"/>
  <c r="W141" i="37" s="1"/>
  <c r="U141" i="37" s="1"/>
  <c r="T140" i="37"/>
  <c r="V139" i="37"/>
  <c r="AB139" i="37" s="1"/>
  <c r="AC139" i="37" s="1"/>
  <c r="W139" i="37" s="1"/>
  <c r="U139" i="37" s="1"/>
  <c r="T138" i="37"/>
  <c r="V137" i="37"/>
  <c r="AB137" i="37" s="1"/>
  <c r="AC137" i="37" s="1"/>
  <c r="W137" i="37" s="1"/>
  <c r="U137" i="37" s="1"/>
  <c r="T136" i="37"/>
  <c r="S134" i="37"/>
  <c r="S132" i="37"/>
  <c r="S130" i="37"/>
  <c r="S128" i="37"/>
  <c r="S126" i="37"/>
  <c r="S124" i="37"/>
  <c r="S122" i="37"/>
  <c r="S120" i="37"/>
  <c r="S118" i="37"/>
  <c r="S116" i="37"/>
  <c r="S114" i="37"/>
  <c r="S112" i="37"/>
  <c r="S110" i="37"/>
  <c r="T108" i="37"/>
  <c r="V107" i="37"/>
  <c r="AB107" i="37" s="1"/>
  <c r="AC107" i="37" s="1"/>
  <c r="W107" i="37" s="1"/>
  <c r="U107" i="37" s="1"/>
  <c r="T106" i="37"/>
  <c r="T104" i="37"/>
  <c r="V103" i="37"/>
  <c r="AB103" i="37" s="1"/>
  <c r="AC103" i="37" s="1"/>
  <c r="W103" i="37" s="1"/>
  <c r="U103" i="37" s="1"/>
  <c r="T102" i="37"/>
  <c r="V101" i="37"/>
  <c r="AB101" i="37" s="1"/>
  <c r="AC101" i="37" s="1"/>
  <c r="W101" i="37" s="1"/>
  <c r="U101" i="37" s="1"/>
  <c r="T100" i="37"/>
  <c r="V99" i="37"/>
  <c r="AB99" i="37" s="1"/>
  <c r="AC99" i="37" s="1"/>
  <c r="W99" i="37" s="1"/>
  <c r="U99" i="37" s="1"/>
  <c r="T98" i="37"/>
  <c r="V97" i="37"/>
  <c r="AB97" i="37" s="1"/>
  <c r="AC97" i="37" s="1"/>
  <c r="W97" i="37" s="1"/>
  <c r="U97" i="37" s="1"/>
  <c r="T96" i="37"/>
  <c r="V95" i="37"/>
  <c r="AB95" i="37" s="1"/>
  <c r="T94" i="37"/>
  <c r="V93" i="37"/>
  <c r="AB93" i="37" s="1"/>
  <c r="AC93" i="37" s="1"/>
  <c r="W93" i="37" s="1"/>
  <c r="U93" i="37" s="1"/>
  <c r="T92" i="37"/>
  <c r="T212" i="37"/>
  <c r="T208" i="37"/>
  <c r="V205" i="37"/>
  <c r="AB205" i="37" s="1"/>
  <c r="AC205" i="37" s="1"/>
  <c r="W205" i="37" s="1"/>
  <c r="U205" i="37" s="1"/>
  <c r="V203" i="37"/>
  <c r="AB203" i="37" s="1"/>
  <c r="AC203" i="37" s="1"/>
  <c r="W203" i="37" s="1"/>
  <c r="U203" i="37" s="1"/>
  <c r="V201" i="37"/>
  <c r="AB201" i="37" s="1"/>
  <c r="AC201" i="37" s="1"/>
  <c r="W201" i="37" s="1"/>
  <c r="U201" i="37" s="1"/>
  <c r="V199" i="37"/>
  <c r="AB199" i="37" s="1"/>
  <c r="AC199" i="37" s="1"/>
  <c r="W199" i="37" s="1"/>
  <c r="U199" i="37" s="1"/>
  <c r="S197" i="37"/>
  <c r="S195" i="37"/>
  <c r="S193" i="37"/>
  <c r="S191" i="37"/>
  <c r="S189" i="37"/>
  <c r="S187" i="37"/>
  <c r="S185" i="37"/>
  <c r="S183" i="37"/>
  <c r="S181" i="37"/>
  <c r="S179" i="37"/>
  <c r="S177" i="37"/>
  <c r="S175" i="37"/>
  <c r="S173" i="37"/>
  <c r="S171" i="37"/>
  <c r="S169" i="37"/>
  <c r="S167" i="37"/>
  <c r="T163" i="37"/>
  <c r="S162" i="37"/>
  <c r="V161" i="37"/>
  <c r="AB161" i="37" s="1"/>
  <c r="AC161" i="37" s="1"/>
  <c r="W161" i="37" s="1"/>
  <c r="U161" i="37" s="1"/>
  <c r="T159" i="37"/>
  <c r="T157" i="37"/>
  <c r="S156" i="37"/>
  <c r="S154" i="37"/>
  <c r="S152" i="37"/>
  <c r="S150" i="37"/>
  <c r="S148" i="37"/>
  <c r="S146" i="37"/>
  <c r="S144" i="37"/>
  <c r="S142" i="37"/>
  <c r="S140" i="37"/>
  <c r="S138" i="37"/>
  <c r="S136" i="37"/>
  <c r="T135" i="37"/>
  <c r="V134" i="37"/>
  <c r="AB134" i="37" s="1"/>
  <c r="AC134" i="37" s="1"/>
  <c r="W134" i="37" s="1"/>
  <c r="U134" i="37" s="1"/>
  <c r="T133" i="37"/>
  <c r="V132" i="37"/>
  <c r="AB132" i="37" s="1"/>
  <c r="T131" i="37"/>
  <c r="V130" i="37"/>
  <c r="AB130" i="37" s="1"/>
  <c r="T129" i="37"/>
  <c r="V128" i="37"/>
  <c r="AB128" i="37" s="1"/>
  <c r="T127" i="37"/>
  <c r="V126" i="37"/>
  <c r="AB126" i="37" s="1"/>
  <c r="AC126" i="37" s="1"/>
  <c r="W126" i="37" s="1"/>
  <c r="U126" i="37" s="1"/>
  <c r="T125" i="37"/>
  <c r="T123" i="37"/>
  <c r="V122" i="37"/>
  <c r="AB122" i="37" s="1"/>
  <c r="AC122" i="37" s="1"/>
  <c r="W122" i="37" s="1"/>
  <c r="U122" i="37" s="1"/>
  <c r="T121" i="37"/>
  <c r="V120" i="37"/>
  <c r="AB120" i="37" s="1"/>
  <c r="AC120" i="37" s="1"/>
  <c r="W120" i="37" s="1"/>
  <c r="U120" i="37" s="1"/>
  <c r="T119" i="37"/>
  <c r="V118" i="37"/>
  <c r="AB118" i="37" s="1"/>
  <c r="AC118" i="37" s="1"/>
  <c r="W118" i="37" s="1"/>
  <c r="U118" i="37" s="1"/>
  <c r="T117" i="37"/>
  <c r="V116" i="37"/>
  <c r="AB116" i="37" s="1"/>
  <c r="AC116" i="37" s="1"/>
  <c r="W116" i="37" s="1"/>
  <c r="U116" i="37" s="1"/>
  <c r="T115" i="37"/>
  <c r="V114" i="37"/>
  <c r="AB114" i="37" s="1"/>
  <c r="AC114" i="37" s="1"/>
  <c r="W114" i="37" s="1"/>
  <c r="U114" i="37" s="1"/>
  <c r="T113" i="37"/>
  <c r="V112" i="37"/>
  <c r="AB112" i="37" s="1"/>
  <c r="AC112" i="37" s="1"/>
  <c r="W112" i="37" s="1"/>
  <c r="U112" i="37" s="1"/>
  <c r="T111" i="37"/>
  <c r="V110" i="37"/>
  <c r="AB110" i="37" s="1"/>
  <c r="AC110" i="37" s="1"/>
  <c r="W110" i="37" s="1"/>
  <c r="U110" i="37" s="1"/>
  <c r="S108" i="37"/>
  <c r="S106" i="37"/>
  <c r="S102" i="37"/>
  <c r="S100" i="37"/>
  <c r="V211" i="37"/>
  <c r="AB211" i="37" s="1"/>
  <c r="T210" i="37"/>
  <c r="T205" i="37"/>
  <c r="T203" i="37"/>
  <c r="T201" i="37"/>
  <c r="T199" i="37"/>
  <c r="V197" i="37"/>
  <c r="AB197" i="37" s="1"/>
  <c r="AC197" i="37" s="1"/>
  <c r="W197" i="37" s="1"/>
  <c r="U197" i="37" s="1"/>
  <c r="T196" i="37"/>
  <c r="V195" i="37"/>
  <c r="AB195" i="37" s="1"/>
  <c r="T194" i="37"/>
  <c r="T192" i="37"/>
  <c r="V191" i="37"/>
  <c r="AB191" i="37" s="1"/>
  <c r="T190" i="37"/>
  <c r="V189" i="37"/>
  <c r="AB189" i="37" s="1"/>
  <c r="T188" i="37"/>
  <c r="V187" i="37"/>
  <c r="AB187" i="37" s="1"/>
  <c r="AC187" i="37" s="1"/>
  <c r="W187" i="37" s="1"/>
  <c r="U187" i="37" s="1"/>
  <c r="T186" i="37"/>
  <c r="V185" i="37"/>
  <c r="AB185" i="37" s="1"/>
  <c r="AC185" i="37" s="1"/>
  <c r="AC184" i="37" s="1"/>
  <c r="W184" i="37" s="1"/>
  <c r="U184" i="37" s="1"/>
  <c r="T184" i="37"/>
  <c r="V183" i="37"/>
  <c r="AB183" i="37" s="1"/>
  <c r="AC183" i="37" s="1"/>
  <c r="W183" i="37" s="1"/>
  <c r="U183" i="37" s="1"/>
  <c r="T182" i="37"/>
  <c r="V181" i="37"/>
  <c r="AB181" i="37" s="1"/>
  <c r="AC181" i="37" s="1"/>
  <c r="W181" i="37" s="1"/>
  <c r="U181" i="37" s="1"/>
  <c r="T180" i="37"/>
  <c r="V179" i="37"/>
  <c r="AB179" i="37" s="1"/>
  <c r="T178" i="37"/>
  <c r="V177" i="37"/>
  <c r="AB177" i="37" s="1"/>
  <c r="AC177" i="37" s="1"/>
  <c r="W177" i="37" s="1"/>
  <c r="U177" i="37" s="1"/>
  <c r="T176" i="37"/>
  <c r="V175" i="37"/>
  <c r="AB175" i="37" s="1"/>
  <c r="AC175" i="37" s="1"/>
  <c r="W175" i="37" s="1"/>
  <c r="U175" i="37" s="1"/>
  <c r="T174" i="37"/>
  <c r="T172" i="37"/>
  <c r="V171" i="37"/>
  <c r="AB171" i="37" s="1"/>
  <c r="AC171" i="37" s="1"/>
  <c r="W171" i="37" s="1"/>
  <c r="U171" i="37" s="1"/>
  <c r="T170" i="37"/>
  <c r="V169" i="37"/>
  <c r="AB169" i="37" s="1"/>
  <c r="AC169" i="37" s="1"/>
  <c r="W169" i="37" s="1"/>
  <c r="U169" i="37" s="1"/>
  <c r="T168" i="37"/>
  <c r="V167" i="37"/>
  <c r="AB167" i="37" s="1"/>
  <c r="AC167" i="37" s="1"/>
  <c r="W167" i="37" s="1"/>
  <c r="U167" i="37" s="1"/>
  <c r="T166" i="37"/>
  <c r="V165" i="37"/>
  <c r="AB165" i="37" s="1"/>
  <c r="T164" i="37"/>
  <c r="S163" i="37"/>
  <c r="V162" i="37"/>
  <c r="AB162" i="37" s="1"/>
  <c r="AC162" i="37" s="1"/>
  <c r="W162" i="37" s="1"/>
  <c r="U162" i="37" s="1"/>
  <c r="T160" i="37"/>
  <c r="S159" i="37"/>
  <c r="S157" i="37"/>
  <c r="V156" i="37"/>
  <c r="AB156" i="37" s="1"/>
  <c r="AC156" i="37" s="1"/>
  <c r="W156" i="37" s="1"/>
  <c r="U156" i="37" s="1"/>
  <c r="T155" i="37"/>
  <c r="T153" i="37"/>
  <c r="V152" i="37"/>
  <c r="AB152" i="37" s="1"/>
  <c r="AC152" i="37" s="1"/>
  <c r="W152" i="37" s="1"/>
  <c r="U152" i="37" s="1"/>
  <c r="T151" i="37"/>
  <c r="V150" i="37"/>
  <c r="AB150" i="37" s="1"/>
  <c r="AC150" i="37" s="1"/>
  <c r="T149" i="37"/>
  <c r="V148" i="37"/>
  <c r="AB148" i="37" s="1"/>
  <c r="T147" i="37"/>
  <c r="V146" i="37"/>
  <c r="AB146" i="37" s="1"/>
  <c r="T145" i="37"/>
  <c r="V144" i="37"/>
  <c r="AB144" i="37" s="1"/>
  <c r="AC144" i="37" s="1"/>
  <c r="W144" i="37" s="1"/>
  <c r="U144" i="37" s="1"/>
  <c r="T143" i="37"/>
  <c r="V142" i="37"/>
  <c r="AB142" i="37" s="1"/>
  <c r="T141" i="37"/>
  <c r="V140" i="37"/>
  <c r="AB140" i="37" s="1"/>
  <c r="AC140" i="37" s="1"/>
  <c r="W140" i="37" s="1"/>
  <c r="U140" i="37" s="1"/>
  <c r="T139" i="37"/>
  <c r="T137" i="37"/>
  <c r="V136" i="37"/>
  <c r="AB136" i="37" s="1"/>
  <c r="AC136" i="37" s="1"/>
  <c r="S135" i="37"/>
  <c r="S133" i="37"/>
  <c r="S131" i="37"/>
  <c r="S129" i="37"/>
  <c r="S127" i="37"/>
  <c r="S125" i="37"/>
  <c r="S123" i="37"/>
  <c r="S121" i="37"/>
  <c r="S119" i="37"/>
  <c r="S117" i="37"/>
  <c r="S115" i="37"/>
  <c r="S113" i="37"/>
  <c r="S111" i="37"/>
  <c r="V108" i="37"/>
  <c r="AB108" i="37" s="1"/>
  <c r="T107" i="37"/>
  <c r="V106" i="37"/>
  <c r="AB106" i="37" s="1"/>
  <c r="AC106" i="37" s="1"/>
  <c r="W106" i="37" s="1"/>
  <c r="U106" i="37" s="1"/>
  <c r="T105" i="37"/>
  <c r="T103" i="37"/>
  <c r="V102" i="37"/>
  <c r="AB102" i="37" s="1"/>
  <c r="AC102" i="37" s="1"/>
  <c r="W102" i="37" s="1"/>
  <c r="U102" i="37" s="1"/>
  <c r="T101" i="37"/>
  <c r="V100" i="37"/>
  <c r="AB100" i="37" s="1"/>
  <c r="AC100" i="37" s="1"/>
  <c r="W100" i="37" s="1"/>
  <c r="U100" i="37" s="1"/>
  <c r="T99" i="37"/>
  <c r="V98" i="37"/>
  <c r="AB98" i="37" s="1"/>
  <c r="AC98" i="37" s="1"/>
  <c r="W98" i="37" s="1"/>
  <c r="U98" i="37" s="1"/>
  <c r="T97" i="37"/>
  <c r="V96" i="37"/>
  <c r="AB96" i="37" s="1"/>
  <c r="AC96" i="37" s="1"/>
  <c r="W96" i="37" s="1"/>
  <c r="U96" i="37" s="1"/>
  <c r="T95" i="37"/>
  <c r="T93" i="37"/>
  <c r="V92" i="37"/>
  <c r="AB92" i="37" s="1"/>
  <c r="AC92" i="37" s="1"/>
  <c r="W92" i="37" s="1"/>
  <c r="U92" i="37" s="1"/>
  <c r="V10" i="37"/>
  <c r="AB10" i="37" s="1"/>
  <c r="AC10" i="37" s="1"/>
  <c r="W10" i="37" s="1"/>
  <c r="T11" i="37"/>
  <c r="S16" i="37"/>
  <c r="T19" i="37"/>
  <c r="S26" i="37"/>
  <c r="S30" i="37"/>
  <c r="S32" i="37"/>
  <c r="S34" i="37"/>
  <c r="S38" i="37"/>
  <c r="S40" i="37"/>
  <c r="S42" i="37"/>
  <c r="S44" i="37"/>
  <c r="S48" i="37"/>
  <c r="S50" i="37"/>
  <c r="S52" i="37"/>
  <c r="S54" i="37"/>
  <c r="S58" i="37"/>
  <c r="S60" i="37"/>
  <c r="S66" i="37"/>
  <c r="S68" i="37"/>
  <c r="S70" i="37"/>
  <c r="S72" i="37"/>
  <c r="S74" i="37"/>
  <c r="S76" i="37"/>
  <c r="S78" i="37"/>
  <c r="S80" i="37"/>
  <c r="S82" i="37"/>
  <c r="S84" i="37"/>
  <c r="S86" i="37"/>
  <c r="S88" i="37"/>
  <c r="S90" i="37"/>
  <c r="S97" i="37"/>
  <c r="S3" i="37"/>
  <c r="S5" i="37"/>
  <c r="V6" i="37"/>
  <c r="AB6" i="37" s="1"/>
  <c r="AC6" i="37" s="1"/>
  <c r="W6" i="37" s="1"/>
  <c r="T7" i="37"/>
  <c r="S8" i="37"/>
  <c r="S12" i="37"/>
  <c r="V14" i="37"/>
  <c r="AB14" i="37" s="1"/>
  <c r="AC14" i="37" s="1"/>
  <c r="W14" i="37" s="1"/>
  <c r="T15" i="37"/>
  <c r="V18" i="37"/>
  <c r="AB18" i="37" s="1"/>
  <c r="AC18" i="37" s="1"/>
  <c r="W18" i="37" s="1"/>
  <c r="S20" i="37"/>
  <c r="V2" i="37"/>
  <c r="AB2" i="37" s="1"/>
  <c r="AC2" i="37" s="1"/>
  <c r="W2" i="37" s="1"/>
  <c r="U2" i="37" s="1"/>
  <c r="T3" i="37"/>
  <c r="V4" i="37"/>
  <c r="AB4" i="37" s="1"/>
  <c r="AC4" i="37" s="1"/>
  <c r="W4" i="37" s="1"/>
  <c r="U4" i="37" s="1"/>
  <c r="T5" i="37"/>
  <c r="V7" i="37"/>
  <c r="AB7" i="37" s="1"/>
  <c r="AC7" i="37" s="1"/>
  <c r="T8" i="37"/>
  <c r="S9" i="37"/>
  <c r="V11" i="37"/>
  <c r="AB11" i="37" s="1"/>
  <c r="AC11" i="37" s="1"/>
  <c r="W11" i="37" s="1"/>
  <c r="T12" i="37"/>
  <c r="S13" i="37"/>
  <c r="V15" i="37"/>
  <c r="AB15" i="37" s="1"/>
  <c r="AC15" i="37" s="1"/>
  <c r="W15" i="37" s="1"/>
  <c r="T16" i="37"/>
  <c r="S17" i="37"/>
  <c r="V19" i="37"/>
  <c r="AB19" i="37" s="1"/>
  <c r="AC19" i="37" s="1"/>
  <c r="W19" i="37" s="1"/>
  <c r="T20" i="37"/>
  <c r="V21" i="37"/>
  <c r="AB21" i="37" s="1"/>
  <c r="AC21" i="37" s="1"/>
  <c r="T22" i="37"/>
  <c r="T24" i="37"/>
  <c r="T26" i="37"/>
  <c r="V27" i="37"/>
  <c r="AB27" i="37" s="1"/>
  <c r="AC27" i="37" s="1"/>
  <c r="W27" i="37" s="1"/>
  <c r="U27" i="37" s="1"/>
  <c r="T28" i="37"/>
  <c r="T30" i="37"/>
  <c r="V31" i="37"/>
  <c r="AB31" i="37" s="1"/>
  <c r="AC31" i="37" s="1"/>
  <c r="AC30" i="37" s="1"/>
  <c r="W30" i="37" s="1"/>
  <c r="U30" i="37" s="1"/>
  <c r="T32" i="37"/>
  <c r="V33" i="37"/>
  <c r="AB33" i="37" s="1"/>
  <c r="AC33" i="37" s="1"/>
  <c r="W33" i="37" s="1"/>
  <c r="U33" i="37" s="1"/>
  <c r="T34" i="37"/>
  <c r="V35" i="37"/>
  <c r="AB35" i="37" s="1"/>
  <c r="AC35" i="37" s="1"/>
  <c r="W35" i="37" s="1"/>
  <c r="U35" i="37" s="1"/>
  <c r="T36" i="37"/>
  <c r="V37" i="37"/>
  <c r="AB37" i="37" s="1"/>
  <c r="AC37" i="37" s="1"/>
  <c r="W37" i="37" s="1"/>
  <c r="U37" i="37" s="1"/>
  <c r="T38" i="37"/>
  <c r="V39" i="37"/>
  <c r="AB39" i="37" s="1"/>
  <c r="AC39" i="37" s="1"/>
  <c r="W39" i="37" s="1"/>
  <c r="U39" i="37" s="1"/>
  <c r="T40" i="37"/>
  <c r="V41" i="37"/>
  <c r="AB41" i="37" s="1"/>
  <c r="AC41" i="37" s="1"/>
  <c r="W41" i="37" s="1"/>
  <c r="U41" i="37" s="1"/>
  <c r="T42" i="37"/>
  <c r="V43" i="37"/>
  <c r="AB43" i="37" s="1"/>
  <c r="T44" i="37"/>
  <c r="V45" i="37"/>
  <c r="AB45" i="37" s="1"/>
  <c r="AC45" i="37" s="1"/>
  <c r="W45" i="37" s="1"/>
  <c r="U45" i="37" s="1"/>
  <c r="T46" i="37"/>
  <c r="V47" i="37"/>
  <c r="AB47" i="37" s="1"/>
  <c r="AC47" i="37" s="1"/>
  <c r="W47" i="37" s="1"/>
  <c r="U47" i="37" s="1"/>
  <c r="T48" i="37"/>
  <c r="V49" i="37"/>
  <c r="AB49" i="37" s="1"/>
  <c r="AC49" i="37" s="1"/>
  <c r="W49" i="37" s="1"/>
  <c r="U49" i="37" s="1"/>
  <c r="T50" i="37"/>
  <c r="T52" i="37"/>
  <c r="V53" i="37"/>
  <c r="AB53" i="37" s="1"/>
  <c r="AC53" i="37" s="1"/>
  <c r="W53" i="37" s="1"/>
  <c r="U53" i="37" s="1"/>
  <c r="T54" i="37"/>
  <c r="V55" i="37"/>
  <c r="AB55" i="37" s="1"/>
  <c r="AC55" i="37" s="1"/>
  <c r="W55" i="37" s="1"/>
  <c r="U55" i="37" s="1"/>
  <c r="T56" i="37"/>
  <c r="V57" i="37"/>
  <c r="AB57" i="37" s="1"/>
  <c r="AC57" i="37" s="1"/>
  <c r="W57" i="37" s="1"/>
  <c r="U57" i="37" s="1"/>
  <c r="T58" i="37"/>
  <c r="V59" i="37"/>
  <c r="AB59" i="37" s="1"/>
  <c r="AC59" i="37" s="1"/>
  <c r="T60" i="37"/>
  <c r="V61" i="37"/>
  <c r="AB61" i="37" s="1"/>
  <c r="AC61" i="37" s="1"/>
  <c r="W61" i="37" s="1"/>
  <c r="U61" i="37" s="1"/>
  <c r="T62" i="37"/>
  <c r="V63" i="37"/>
  <c r="AB63" i="37" s="1"/>
  <c r="AC63" i="37" s="1"/>
  <c r="W63" i="37" s="1"/>
  <c r="U63" i="37" s="1"/>
  <c r="T64" i="37"/>
  <c r="V65" i="37"/>
  <c r="AB65" i="37" s="1"/>
  <c r="AC65" i="37" s="1"/>
  <c r="W65" i="37" s="1"/>
  <c r="U65" i="37" s="1"/>
  <c r="T66" i="37"/>
  <c r="T68" i="37"/>
  <c r="V69" i="37"/>
  <c r="AB69" i="37" s="1"/>
  <c r="AC69" i="37" s="1"/>
  <c r="W69" i="37" s="1"/>
  <c r="U69" i="37" s="1"/>
  <c r="T70" i="37"/>
  <c r="T72" i="37"/>
  <c r="T74" i="37"/>
  <c r="V75" i="37"/>
  <c r="AB75" i="37" s="1"/>
  <c r="AC75" i="37" s="1"/>
  <c r="W75" i="37" s="1"/>
  <c r="U75" i="37" s="1"/>
  <c r="T76" i="37"/>
  <c r="V77" i="37"/>
  <c r="AB77" i="37" s="1"/>
  <c r="AC77" i="37" s="1"/>
  <c r="W77" i="37" s="1"/>
  <c r="U77" i="37" s="1"/>
  <c r="T78" i="37"/>
  <c r="V79" i="37"/>
  <c r="AB79" i="37" s="1"/>
  <c r="AC79" i="37" s="1"/>
  <c r="W79" i="37" s="1"/>
  <c r="U79" i="37" s="1"/>
  <c r="T80" i="37"/>
  <c r="V81" i="37"/>
  <c r="AB81" i="37" s="1"/>
  <c r="AC81" i="37" s="1"/>
  <c r="W81" i="37" s="1"/>
  <c r="U81" i="37" s="1"/>
  <c r="T82" i="37"/>
  <c r="V83" i="37"/>
  <c r="AB83" i="37" s="1"/>
  <c r="AC83" i="37" s="1"/>
  <c r="W83" i="37" s="1"/>
  <c r="U83" i="37" s="1"/>
  <c r="T84" i="37"/>
  <c r="V85" i="37"/>
  <c r="AB85" i="37" s="1"/>
  <c r="AC85" i="37" s="1"/>
  <c r="W85" i="37" s="1"/>
  <c r="U85" i="37" s="1"/>
  <c r="T86" i="37"/>
  <c r="V87" i="37"/>
  <c r="AB87" i="37" s="1"/>
  <c r="AC87" i="37" s="1"/>
  <c r="W87" i="37" s="1"/>
  <c r="U87" i="37" s="1"/>
  <c r="T88" i="37"/>
  <c r="V89" i="37"/>
  <c r="AB89" i="37" s="1"/>
  <c r="AC89" i="37" s="1"/>
  <c r="W89" i="37" s="1"/>
  <c r="U89" i="37" s="1"/>
  <c r="T90" i="37"/>
  <c r="V91" i="37"/>
  <c r="AB91" i="37" s="1"/>
  <c r="AC91" i="37" s="1"/>
  <c r="W91" i="37" s="1"/>
  <c r="U91" i="37" s="1"/>
  <c r="S94" i="37"/>
  <c r="S96" i="37"/>
  <c r="S2" i="37"/>
  <c r="T9" i="37"/>
  <c r="V12" i="37"/>
  <c r="AB12" i="37" s="1"/>
  <c r="AC12" i="37" s="1"/>
  <c r="W12" i="37" s="1"/>
  <c r="T13" i="37"/>
  <c r="S18" i="37"/>
  <c r="S23" i="37"/>
  <c r="S25" i="37"/>
  <c r="S27" i="37"/>
  <c r="S29" i="37"/>
  <c r="S31" i="37"/>
  <c r="S33" i="37"/>
  <c r="S35" i="37"/>
  <c r="S37" i="37"/>
  <c r="S39" i="37"/>
  <c r="S41" i="37"/>
  <c r="S43" i="37"/>
  <c r="S45" i="37"/>
  <c r="S47" i="37"/>
  <c r="S49" i="37"/>
  <c r="S51" i="37"/>
  <c r="S53" i="37"/>
  <c r="S55" i="37"/>
  <c r="S57" i="37"/>
  <c r="S59" i="37"/>
  <c r="S63" i="37"/>
  <c r="S67" i="37"/>
  <c r="S69" i="37"/>
  <c r="S71" i="37"/>
  <c r="S73" i="37"/>
  <c r="S75" i="37"/>
  <c r="S79" i="37"/>
  <c r="S81" i="37"/>
  <c r="S83" i="37"/>
  <c r="S85" i="37"/>
  <c r="S87" i="37"/>
  <c r="S89" i="37"/>
  <c r="S91" i="37"/>
  <c r="S95" i="37"/>
  <c r="S99" i="37"/>
  <c r="S4" i="37"/>
  <c r="S6" i="37"/>
  <c r="V8" i="37"/>
  <c r="AB8" i="37" s="1"/>
  <c r="S10" i="37"/>
  <c r="S14" i="37"/>
  <c r="V16" i="37"/>
  <c r="AB16" i="37" s="1"/>
  <c r="AC16" i="37" s="1"/>
  <c r="W16" i="37" s="1"/>
  <c r="T17" i="37"/>
  <c r="S21" i="37"/>
  <c r="T2" i="37"/>
  <c r="V3" i="37"/>
  <c r="AB3" i="37" s="1"/>
  <c r="AC3" i="37" s="1"/>
  <c r="W3" i="37" s="1"/>
  <c r="U3" i="37" s="1"/>
  <c r="T4" i="37"/>
  <c r="V5" i="37"/>
  <c r="AB5" i="37" s="1"/>
  <c r="AC5" i="37" s="1"/>
  <c r="T6" i="37"/>
  <c r="S7" i="37"/>
  <c r="V9" i="37"/>
  <c r="AB9" i="37" s="1"/>
  <c r="AC9" i="37" s="1"/>
  <c r="W9" i="37" s="1"/>
  <c r="T10" i="37"/>
  <c r="S11" i="37"/>
  <c r="V13" i="37"/>
  <c r="AB13" i="37" s="1"/>
  <c r="AC13" i="37" s="1"/>
  <c r="W13" i="37" s="1"/>
  <c r="T14" i="37"/>
  <c r="S15" i="37"/>
  <c r="V17" i="37"/>
  <c r="AB17" i="37" s="1"/>
  <c r="AC17" i="37" s="1"/>
  <c r="W17" i="37" s="1"/>
  <c r="T18" i="37"/>
  <c r="S19" i="37"/>
  <c r="V20" i="37"/>
  <c r="AB20" i="37" s="1"/>
  <c r="T21" i="37"/>
  <c r="V22" i="37"/>
  <c r="AB22" i="37" s="1"/>
  <c r="AC22" i="37" s="1"/>
  <c r="W22" i="37" s="1"/>
  <c r="U22" i="37" s="1"/>
  <c r="T23" i="37"/>
  <c r="T25" i="37"/>
  <c r="T27" i="37"/>
  <c r="T29" i="37"/>
  <c r="T31" i="37"/>
  <c r="T33" i="37"/>
  <c r="V34" i="37"/>
  <c r="AB34" i="37" s="1"/>
  <c r="AC34" i="37" s="1"/>
  <c r="W34" i="37" s="1"/>
  <c r="U34" i="37" s="1"/>
  <c r="T35" i="37"/>
  <c r="V36" i="37"/>
  <c r="AB36" i="37" s="1"/>
  <c r="AC36" i="37" s="1"/>
  <c r="W36" i="37" s="1"/>
  <c r="U36" i="37" s="1"/>
  <c r="T37" i="37"/>
  <c r="V38" i="37"/>
  <c r="AB38" i="37" s="1"/>
  <c r="AC38" i="37" s="1"/>
  <c r="W38" i="37" s="1"/>
  <c r="U38" i="37" s="1"/>
  <c r="T39" i="37"/>
  <c r="V40" i="37"/>
  <c r="AB40" i="37" s="1"/>
  <c r="AC40" i="37" s="1"/>
  <c r="W40" i="37" s="1"/>
  <c r="U40" i="37" s="1"/>
  <c r="T41" i="37"/>
  <c r="V42" i="37"/>
  <c r="AB42" i="37" s="1"/>
  <c r="AC42" i="37" s="1"/>
  <c r="W42" i="37" s="1"/>
  <c r="U42" i="37" s="1"/>
  <c r="T43" i="37"/>
  <c r="V44" i="37"/>
  <c r="AB44" i="37" s="1"/>
  <c r="AC44" i="37" s="1"/>
  <c r="T45" i="37"/>
  <c r="V46" i="37"/>
  <c r="AB46" i="37" s="1"/>
  <c r="AC46" i="37" s="1"/>
  <c r="W46" i="37" s="1"/>
  <c r="U46" i="37" s="1"/>
  <c r="T47" i="37"/>
  <c r="T49" i="37"/>
  <c r="T51" i="37"/>
  <c r="V52" i="37"/>
  <c r="AB52" i="37" s="1"/>
  <c r="AC52" i="37" s="1"/>
  <c r="W52" i="37" s="1"/>
  <c r="U52" i="37" s="1"/>
  <c r="T53" i="37"/>
  <c r="V54" i="37"/>
  <c r="AB54" i="37" s="1"/>
  <c r="AC54" i="37" s="1"/>
  <c r="W54" i="37" s="1"/>
  <c r="U54" i="37" s="1"/>
  <c r="T55" i="37"/>
  <c r="V56" i="37"/>
  <c r="AB56" i="37" s="1"/>
  <c r="AC56" i="37" s="1"/>
  <c r="W56" i="37" s="1"/>
  <c r="U56" i="37" s="1"/>
  <c r="T57" i="37"/>
  <c r="V58" i="37"/>
  <c r="AB58" i="37" s="1"/>
  <c r="T59" i="37"/>
  <c r="V60" i="37"/>
  <c r="AB60" i="37" s="1"/>
  <c r="AC60" i="37" s="1"/>
  <c r="W60" i="37" s="1"/>
  <c r="U60" i="37" s="1"/>
  <c r="T61" i="37"/>
  <c r="T63" i="37"/>
  <c r="V64" i="37"/>
  <c r="AB64" i="37" s="1"/>
  <c r="AC64" i="37" s="1"/>
  <c r="W64" i="37" s="1"/>
  <c r="U64" i="37" s="1"/>
  <c r="T65" i="37"/>
  <c r="T67" i="37"/>
  <c r="T69" i="37"/>
  <c r="V70" i="37"/>
  <c r="AB70" i="37" s="1"/>
  <c r="AC70" i="37" s="1"/>
  <c r="W70" i="37" s="1"/>
  <c r="U70" i="37" s="1"/>
  <c r="T71" i="37"/>
  <c r="V72" i="37"/>
  <c r="AB72" i="37" s="1"/>
  <c r="AC72" i="37" s="1"/>
  <c r="W72" i="37" s="1"/>
  <c r="U72" i="37" s="1"/>
  <c r="T73" i="37"/>
  <c r="T75" i="37"/>
  <c r="V76" i="37"/>
  <c r="AB76" i="37" s="1"/>
  <c r="AC76" i="37" s="1"/>
  <c r="W76" i="37" s="1"/>
  <c r="U76" i="37" s="1"/>
  <c r="T77" i="37"/>
  <c r="V78" i="37"/>
  <c r="AB78" i="37" s="1"/>
  <c r="AC78" i="37" s="1"/>
  <c r="W78" i="37" s="1"/>
  <c r="U78" i="37" s="1"/>
  <c r="T79" i="37"/>
  <c r="V80" i="37"/>
  <c r="AB80" i="37" s="1"/>
  <c r="AC80" i="37" s="1"/>
  <c r="W80" i="37" s="1"/>
  <c r="U80" i="37" s="1"/>
  <c r="T81" i="37"/>
  <c r="V82" i="37"/>
  <c r="AB82" i="37" s="1"/>
  <c r="AC82" i="37" s="1"/>
  <c r="W82" i="37" s="1"/>
  <c r="U82" i="37" s="1"/>
  <c r="T83" i="37"/>
  <c r="V84" i="37"/>
  <c r="AB84" i="37" s="1"/>
  <c r="AC84" i="37" s="1"/>
  <c r="W84" i="37" s="1"/>
  <c r="U84" i="37" s="1"/>
  <c r="T85" i="37"/>
  <c r="V86" i="37"/>
  <c r="AB86" i="37" s="1"/>
  <c r="AC86" i="37" s="1"/>
  <c r="W86" i="37" s="1"/>
  <c r="U86" i="37" s="1"/>
  <c r="T87" i="37"/>
  <c r="V88" i="37"/>
  <c r="AB88" i="37" s="1"/>
  <c r="AC88" i="37" s="1"/>
  <c r="W88" i="37" s="1"/>
  <c r="U88" i="37" s="1"/>
  <c r="T89" i="37"/>
  <c r="V90" i="37"/>
  <c r="AB90" i="37" s="1"/>
  <c r="AC90" i="37" s="1"/>
  <c r="W90" i="37" s="1"/>
  <c r="U90" i="37" s="1"/>
  <c r="T91" i="37"/>
  <c r="S92" i="37"/>
  <c r="S98" i="37"/>
  <c r="AC280" i="37" l="1"/>
  <c r="W280" i="37" s="1"/>
  <c r="U280" i="37" s="1"/>
  <c r="AA482" i="37"/>
  <c r="AC148" i="37"/>
  <c r="AC147" i="37" s="1"/>
  <c r="AC146" i="37" s="1"/>
  <c r="W146" i="37" s="1"/>
  <c r="U146" i="37" s="1"/>
  <c r="AC95" i="37"/>
  <c r="AC94" i="37" s="1"/>
  <c r="W94" i="37" s="1"/>
  <c r="U94" i="37" s="1"/>
  <c r="AC392" i="37"/>
  <c r="AC391" i="37" s="1"/>
  <c r="W391" i="37" s="1"/>
  <c r="U391" i="37" s="1"/>
  <c r="AA190" i="37"/>
  <c r="AC129" i="37"/>
  <c r="AC128" i="37" s="1"/>
  <c r="AC127" i="37" s="1"/>
  <c r="W127" i="37" s="1"/>
  <c r="U127" i="37" s="1"/>
  <c r="AC323" i="37"/>
  <c r="AC322" i="37" s="1"/>
  <c r="W322" i="37" s="1"/>
  <c r="U322" i="37" s="1"/>
  <c r="AA475" i="37"/>
  <c r="AC157" i="37"/>
  <c r="W157" i="37" s="1"/>
  <c r="U157" i="37" s="1"/>
  <c r="AA517" i="37"/>
  <c r="AC434" i="37"/>
  <c r="W434" i="37" s="1"/>
  <c r="U434" i="37" s="1"/>
  <c r="AC212" i="37"/>
  <c r="AC211" i="37" s="1"/>
  <c r="W211" i="37" s="1"/>
  <c r="U211" i="37" s="1"/>
  <c r="AA510" i="37"/>
  <c r="AA503" i="37"/>
  <c r="AA496" i="37"/>
  <c r="R454" i="37"/>
  <c r="AA467" i="37" s="1"/>
  <c r="AE403" i="37"/>
  <c r="AD404" i="37"/>
  <c r="AE404" i="37" s="1"/>
  <c r="AA403" i="37"/>
  <c r="Z404" i="37"/>
  <c r="AA404" i="37" s="1"/>
  <c r="AD192" i="37"/>
  <c r="AE192" i="37" s="1"/>
  <c r="AE191" i="37"/>
  <c r="AA124" i="37"/>
  <c r="AC124" i="37"/>
  <c r="AC123" i="37" s="1"/>
  <c r="W123" i="37" s="1"/>
  <c r="U123" i="37" s="1"/>
  <c r="AA489" i="37"/>
  <c r="AA7" i="37"/>
  <c r="Z8" i="37"/>
  <c r="AA8" i="37" s="1"/>
  <c r="Z195" i="37"/>
  <c r="AA195" i="37" s="1"/>
  <c r="AA194" i="37"/>
  <c r="AD148" i="37"/>
  <c r="AE148" i="37" s="1"/>
  <c r="AE147" i="37"/>
  <c r="AC20" i="37"/>
  <c r="W20" i="37" s="1"/>
  <c r="U20" i="37" s="1"/>
  <c r="AC108" i="37"/>
  <c r="W108" i="37" s="1"/>
  <c r="U108" i="37" s="1"/>
  <c r="AC179" i="37"/>
  <c r="AC178" i="37" s="1"/>
  <c r="W178" i="37" s="1"/>
  <c r="U178" i="37" s="1"/>
  <c r="AC58" i="37"/>
  <c r="W58" i="37" s="1"/>
  <c r="U58" i="37" s="1"/>
  <c r="AC142" i="37"/>
  <c r="W142" i="37" s="1"/>
  <c r="U142" i="37" s="1"/>
  <c r="AC333" i="37"/>
  <c r="W333" i="37" s="1"/>
  <c r="U333" i="37" s="1"/>
  <c r="AC310" i="37"/>
  <c r="W310" i="37" s="1"/>
  <c r="U310" i="37" s="1"/>
  <c r="AC153" i="37"/>
  <c r="W153" i="37" s="1"/>
  <c r="U153" i="37" s="1"/>
  <c r="AC165" i="37"/>
  <c r="W165" i="37" s="1"/>
  <c r="U165" i="37" s="1"/>
  <c r="AC135" i="37"/>
  <c r="W135" i="37" s="1"/>
  <c r="U135" i="37" s="1"/>
  <c r="AC408" i="37"/>
  <c r="W408" i="37" s="1"/>
  <c r="U408" i="37" s="1"/>
  <c r="T454" i="37"/>
  <c r="AA464" i="37" s="1"/>
  <c r="AA472" i="37"/>
  <c r="AC191" i="37"/>
  <c r="AC190" i="37" s="1"/>
  <c r="AC189" i="37" s="1"/>
  <c r="W189" i="37" s="1"/>
  <c r="U189" i="37" s="1"/>
  <c r="AC130" i="37"/>
  <c r="W130" i="37" s="1"/>
  <c r="U130" i="37" s="1"/>
  <c r="AA488" i="37"/>
  <c r="AA507" i="37"/>
  <c r="AA509" i="37" s="1"/>
  <c r="AC206" i="37"/>
  <c r="W206" i="37" s="1"/>
  <c r="U206" i="37" s="1"/>
  <c r="AC445" i="37"/>
  <c r="W445" i="37" s="1"/>
  <c r="U445" i="37" s="1"/>
  <c r="AC43" i="37"/>
  <c r="W43" i="37" s="1"/>
  <c r="U43" i="37" s="1"/>
  <c r="AA479" i="37"/>
  <c r="AA481" i="37" s="1"/>
  <c r="AC245" i="37"/>
  <c r="W245" i="37" s="1"/>
  <c r="U245" i="37" s="1"/>
  <c r="AC249" i="37"/>
  <c r="W249" i="37" s="1"/>
  <c r="U249" i="37" s="1"/>
  <c r="AC285" i="37"/>
  <c r="W285" i="37" s="1"/>
  <c r="U285" i="37" s="1"/>
  <c r="AA474" i="37"/>
  <c r="S454" i="37"/>
  <c r="AA486" i="37"/>
  <c r="AA493" i="37"/>
  <c r="AA495" i="37" s="1"/>
  <c r="AC132" i="37"/>
  <c r="W132" i="37" s="1"/>
  <c r="U132" i="37" s="1"/>
  <c r="AC149" i="37"/>
  <c r="W149" i="37" s="1"/>
  <c r="U149" i="37" s="1"/>
  <c r="AC208" i="37"/>
  <c r="W208" i="37" s="1"/>
  <c r="U208" i="37" s="1"/>
  <c r="AC393" i="37"/>
  <c r="W393" i="37" s="1"/>
  <c r="U393" i="37" s="1"/>
  <c r="AA500" i="37"/>
  <c r="AA502" i="37" s="1"/>
  <c r="AC214" i="37"/>
  <c r="W214" i="37" s="1"/>
  <c r="U214" i="37" s="1"/>
  <c r="AA514" i="37"/>
  <c r="AA516" i="37" s="1"/>
  <c r="AC412" i="37"/>
  <c r="W412" i="37" s="1"/>
  <c r="U412" i="37" s="1"/>
  <c r="AC417" i="37"/>
  <c r="W417" i="37" s="1"/>
  <c r="U417" i="37" s="1"/>
  <c r="AC195" i="37" l="1"/>
  <c r="AC194" i="37" s="1"/>
  <c r="AC193" i="37" s="1"/>
  <c r="W193" i="37" s="1"/>
  <c r="U193" i="37" s="1"/>
  <c r="AC404" i="37"/>
  <c r="AC403" i="37" s="1"/>
  <c r="AC402" i="37" s="1"/>
  <c r="W402" i="37" s="1"/>
  <c r="U402" i="37" s="1"/>
  <c r="AC8" i="37"/>
  <c r="AA466" i="37"/>
</calcChain>
</file>

<file path=xl/comments1.xml><?xml version="1.0" encoding="utf-8"?>
<comments xmlns="http://schemas.openxmlformats.org/spreadsheetml/2006/main">
  <authors>
    <author>laquijano</author>
    <author xml:space="preserve">CONTRALORIA </author>
    <author>jmzambrano</author>
    <author>William Alfonso Artunduaga Bonilla</author>
  </authors>
  <commentList>
    <comment ref="A1" authorId="0" shapeId="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D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E1" authorId="1" shapeId="0">
      <text>
        <r>
          <rPr>
            <b/>
            <sz val="8"/>
            <color indexed="8"/>
            <rFont val="Tahoma"/>
            <family val="2"/>
          </rPr>
          <t xml:space="preserve">DESCRIBA BREVEMENTE EL HALLAZGO ( NO MAS DE 50 PALABRAS).
</t>
        </r>
      </text>
    </comment>
    <comment ref="F1" authorId="1" shapeId="0">
      <text>
        <r>
          <rPr>
            <b/>
            <sz val="8"/>
            <color indexed="8"/>
            <rFont val="Tahoma"/>
            <family val="2"/>
          </rPr>
          <t>RELACIONE EL FACTOR GENERADOR DE LA FALLA ADMINISTRATIVA.</t>
        </r>
      </text>
    </comment>
    <comment ref="G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H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I1" authorId="0" shapeId="0">
      <text>
        <r>
          <rPr>
            <b/>
            <sz val="8"/>
            <color indexed="8"/>
            <rFont val="Tahoma"/>
            <family val="2"/>
          </rPr>
          <t xml:space="preserve">Relacione el nombre de la unidad de medida que se  utiliza para medir el grado de avance de la actividad .
(unidades o porcentaje) 
</t>
        </r>
      </text>
    </comment>
    <comment ref="J1" authorId="0" shapeId="0">
      <text>
        <r>
          <rPr>
            <b/>
            <sz val="8"/>
            <color indexed="8"/>
            <rFont val="Tahoma"/>
            <family val="2"/>
          </rPr>
          <t xml:space="preserve">Relacione la cantidad, Volumen o tamaño de la actividad, establecido en unidades o porcentajes. 
</t>
        </r>
      </text>
    </comment>
    <comment ref="K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L1" authorId="0" shapeId="0">
      <text>
        <r>
          <rPr>
            <b/>
            <sz val="8"/>
            <color indexed="8"/>
            <rFont val="Tahoma"/>
            <family val="2"/>
          </rPr>
          <t>Fecha programada para la terminación de cada actividad para el cumplimiento de la meta final.</t>
        </r>
      </text>
    </comment>
    <comment ref="M1" authorId="0" shapeId="0">
      <text>
        <r>
          <rPr>
            <b/>
            <sz val="8"/>
            <color indexed="8"/>
            <rFont val="Tahoma"/>
            <family val="2"/>
          </rPr>
          <t xml:space="preserve">La hoja calcula automáticamente el plazo de duración de la actividad  de mejoramiento teniendo en cuenta las fechas de inicio y terminación de la meta.
</t>
        </r>
      </text>
    </comment>
    <comment ref="N1" authorId="2" shapeId="0">
      <text>
        <r>
          <rPr>
            <b/>
            <sz val="8"/>
            <color indexed="8"/>
            <rFont val="Tahoma"/>
            <family val="2"/>
          </rPr>
          <t xml:space="preserve">Relacione el Nombre de la Dependencia (s) responsable por el cumplimiento de la meta.
</t>
        </r>
      </text>
    </comment>
    <comment ref="O1" authorId="0" shapeId="0">
      <text>
        <r>
          <rPr>
            <sz val="8"/>
            <color indexed="8"/>
            <rFont val="Tahoma"/>
            <family val="2"/>
          </rPr>
          <t>Registre el avance físico de la ejecución de la actividad.</t>
        </r>
        <r>
          <rPr>
            <sz val="8"/>
            <color indexed="8"/>
            <rFont val="Tahoma"/>
            <family val="2"/>
          </rPr>
          <t xml:space="preserve">
</t>
        </r>
      </text>
    </comment>
    <comment ref="P1" authorId="0" shapeId="0">
      <text>
        <r>
          <rPr>
            <sz val="8"/>
            <color indexed="8"/>
            <rFont val="Tahoma"/>
            <family val="2"/>
          </rPr>
          <t>Registre el avance físico de la ejecución de la actividad.</t>
        </r>
        <r>
          <rPr>
            <sz val="8"/>
            <color indexed="8"/>
            <rFont val="Tahoma"/>
            <family val="2"/>
          </rPr>
          <t xml:space="preserve">
</t>
        </r>
      </text>
    </comment>
    <comment ref="Q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O275" authorId="3" shapeId="0">
      <text>
        <r>
          <rPr>
            <b/>
            <sz val="9"/>
            <color indexed="81"/>
            <rFont val="Tahoma"/>
            <family val="2"/>
          </rPr>
          <t xml:space="preserve">
Se modifica la cantidad de medida con el fin de ajustar el porcentaje asignado.</t>
        </r>
      </text>
    </comment>
    <comment ref="O407" authorId="3" shapeId="0">
      <text>
        <r>
          <rPr>
            <b/>
            <sz val="9"/>
            <color indexed="81"/>
            <rFont val="Tahoma"/>
            <charset val="1"/>
          </rPr>
          <t xml:space="preserve">
Avance del 25% por acciones de Dirección Operativa.</t>
        </r>
      </text>
    </comment>
    <comment ref="O425" authorId="3" shapeId="0">
      <text>
        <r>
          <rPr>
            <b/>
            <sz val="9"/>
            <color indexed="81"/>
            <rFont val="Tahoma"/>
            <charset val="1"/>
          </rPr>
          <t xml:space="preserve">
Avance del 33% por acciones de Dirección Operativa.</t>
        </r>
      </text>
    </comment>
    <comment ref="O427" authorId="3" shapeId="0">
      <text>
        <r>
          <rPr>
            <b/>
            <sz val="9"/>
            <color indexed="81"/>
            <rFont val="Tahoma"/>
            <charset val="1"/>
          </rPr>
          <t xml:space="preserve">
Avance del 33% por acciones de Dirección Operativa.</t>
        </r>
      </text>
    </comment>
    <comment ref="O432" authorId="3" shapeId="0">
      <text>
        <r>
          <rPr>
            <b/>
            <sz val="9"/>
            <color indexed="81"/>
            <rFont val="Tahoma"/>
            <charset val="1"/>
          </rPr>
          <t xml:space="preserve">
Avance del 60% por acciones de Dirección Operativa.</t>
        </r>
      </text>
    </comment>
  </commentList>
</comments>
</file>

<file path=xl/sharedStrings.xml><?xml version="1.0" encoding="utf-8"?>
<sst xmlns="http://schemas.openxmlformats.org/spreadsheetml/2006/main" count="4020" uniqueCount="2416">
  <si>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</si>
  <si>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</si>
  <si>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</si>
  <si>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</si>
  <si>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</si>
  <si>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</si>
  <si>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</si>
  <si>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</si>
  <si>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</si>
  <si>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</si>
  <si>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</si>
  <si>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</si>
  <si>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</si>
  <si>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</si>
  <si>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28. Actividad / Unidad de medida</t>
  </si>
  <si>
    <t>31. Actividad / Cantidad Unidad de Medida</t>
  </si>
  <si>
    <t>32. Actividad / Fecha inicio</t>
  </si>
  <si>
    <t>36. Actividad / Fecha terminación</t>
  </si>
  <si>
    <t>40. Actividad / Plazo en semanas</t>
  </si>
  <si>
    <t>48. Observaciones</t>
  </si>
  <si>
    <t>11 01 002</t>
  </si>
  <si>
    <t>GTL</t>
  </si>
  <si>
    <t>14 04 010</t>
  </si>
  <si>
    <t>DO</t>
  </si>
  <si>
    <t>14 04 004</t>
  </si>
  <si>
    <t>14 01 011</t>
  </si>
  <si>
    <t>16 04 001</t>
  </si>
  <si>
    <t>Informe trimestral</t>
  </si>
  <si>
    <t>GGP</t>
  </si>
  <si>
    <t>14 04 003</t>
  </si>
  <si>
    <t>18 02 002</t>
  </si>
  <si>
    <t>18 01 002</t>
  </si>
  <si>
    <t>18 01 004</t>
  </si>
  <si>
    <t>11 03 002</t>
  </si>
  <si>
    <t>12 02 002</t>
  </si>
  <si>
    <t>11 02 002</t>
  </si>
  <si>
    <t>14 04 006</t>
  </si>
  <si>
    <t>19 08 003</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</si>
  <si>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</si>
  <si>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</si>
  <si>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</si>
  <si>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</si>
  <si>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</si>
  <si>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</si>
  <si>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</si>
  <si>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</si>
  <si>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</si>
  <si>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</si>
  <si>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</si>
  <si>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</si>
  <si>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</si>
  <si>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</si>
  <si>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Nombre: CARLOS ALBERTO GARCIA MONTES</t>
  </si>
  <si>
    <t>Correo electrónico: cagarcia@invias.gov.co</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</si>
  <si>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</si>
  <si>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</si>
  <si>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</si>
  <si>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</si>
  <si>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</si>
  <si>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</si>
  <si>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 xml:space="preserve">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</si>
  <si>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</si>
  <si>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</si>
  <si>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</si>
  <si>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</si>
  <si>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</si>
  <si>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</si>
  <si>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se evidenció que en el costado sur de la vía, se colocó una puerta para limitar el paso hacia el corredor, pero este paso es permanentemente abierto para el flujo de vehículos pesados</t>
  </si>
  <si>
    <t xml:space="preserve">Lo anterior debido a la presunta carencia, insuficiencia o inoportunidad en la aplicación de mecanismos de control para el eficaz cumplimiento de las funciones y obligaciones conferidas legalmente a la Interventoría y Gestores de INVÍAS. </t>
  </si>
  <si>
    <t>Deficiencia en el seguimiento y control</t>
  </si>
  <si>
    <t xml:space="preserve">H19R14 –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</si>
  <si>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</si>
  <si>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</si>
  <si>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</si>
  <si>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Esta situación evidencia fallas administrativas, de planeación y supervisión por parte de la Interventoría y del INVÍAS en cuanto al adecuado desarrollo de la gestión predial del proyecto</t>
  </si>
  <si>
    <t>Esta situación evidencia fallas administrativas, debido a que las condiciones de tráfico de la vía hicieron que la selección de pintura no fuese la mejor.</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</si>
  <si>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</si>
  <si>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</si>
  <si>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</si>
  <si>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Esta situación denota debilidades de seguimiento y control del proceso contractual y afecta el proceso de liquidación.</t>
  </si>
  <si>
    <t xml:space="preserve">H34R14 -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</si>
  <si>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</si>
  <si>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</si>
  <si>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Se observa debilidad en la gestión de la interventoría y supervisión del INVÍAS en cuanto a la exigencia de realizar el procedimiento que muestre la capacidad real de la superestructura con carga vehicular de diseño</t>
  </si>
  <si>
    <t>La entidad acepta las observaciones e informa que el contrato se encuentra en fase de ejecución y que  procedió a exigir la implementación de  acciones correctivas.</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</si>
  <si>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</si>
  <si>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</si>
  <si>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 xml:space="preserve">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</si>
  <si>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Así las cosas, se ejecutó la rehabilitación con unos estudios diferentes a los inicialmente aportados y  pagados por el Instituto.</t>
  </si>
  <si>
    <t xml:space="preserve">H46R14 -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t>
  </si>
  <si>
    <t>No mantener las variables iniciales para garantizar la amortización del mismo, ni tener un control establecido para ello.</t>
  </si>
  <si>
    <t>H47R14 -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</si>
  <si>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 xml:space="preserve">Debido a deficiencias en la planeación de los estudios y diseños </t>
  </si>
  <si>
    <t>H49R14 -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</si>
  <si>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 xml:space="preserve">Debido a deficiencias en la planeación contractual en la determinación de los plazos de conformidad con los estudios y actividades constructivas </t>
  </si>
  <si>
    <t xml:space="preserve">H50R14 –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
</t>
  </si>
  <si>
    <t>Debilidades de la interventoría y supervisión del INVÍAS.</t>
  </si>
  <si>
    <t>H51R14 –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</si>
  <si>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 xml:space="preserve">Debilidad en las labores de interventoría y supervisión del INVÍAS </t>
  </si>
  <si>
    <t xml:space="preserve">H52R14 –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 </t>
  </si>
  <si>
    <t>Hecho que refleja deficiencias en el proceso de la aplicación de la señalización lo cual hace deficiente la función de canalización del tránsito que circula por la zona</t>
  </si>
  <si>
    <t xml:space="preserve">H53R14 –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 la superficie; losas fracturadas; sin resanar huellas de pisada de ganado o carretilla y tramos de cunetas fundidas sin la respectiva dilatación. </t>
  </si>
  <si>
    <t xml:space="preserve">H54R14 –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 PR64+980 e inicio del PR 63+000. </t>
  </si>
  <si>
    <t>Se muestra así posibles fallas por parte de la interventoría y supervisión del INVÍAS</t>
  </si>
  <si>
    <t>Planeación presupuestal</t>
  </si>
  <si>
    <t>Plazo contractual.</t>
  </si>
  <si>
    <t>Debido a debilidades en la planeación del contrato e insuficiencia de estudios técnicos</t>
  </si>
  <si>
    <t>H59R14 -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</si>
  <si>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Debido a deficiencias en la estructuración del presupuesto de obra y en estudios previos insuficientes puesto que solo se identifica  la necesidad y las metas físicas</t>
  </si>
  <si>
    <t>Generado por falta de gestión, presuntamente imputable al contratista, al no cumplir con el Plan de Inversiones acordado previsto en la Cláusula Sexta del Contrato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</si>
  <si>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</si>
  <si>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</si>
  <si>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</si>
  <si>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</si>
  <si>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</si>
  <si>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definición clara la exigencia de realizar el procedimiento que muestre la capacidad real de la superestructura.</t>
  </si>
  <si>
    <t>Deficiencias de planeación y de Coordinación Interinstitucional entre INVÍAS y la ANI, teniendo en cuenta que no se logró el objeto del Proyecto el cual era realizar la construcción y adecuación de la Estación de Peaje</t>
  </si>
  <si>
    <t>Denotan debilidades en el plazo asignado para la ejecución del contrato.</t>
  </si>
  <si>
    <t>Deficiencias en los mecanismos de seguimiento y monitoreo del Instituto.</t>
  </si>
  <si>
    <t>H73R14 - Colocación postes de kilometraje..
En desarrollo de visitas a obras emanadas de convenios con municipios para el mejoramiento de la Red Terciaria, se evidenció que no existe criterio unificado para la colocación de postes de kilometraje</t>
  </si>
  <si>
    <t>Debilidades y deficiencias en el establecimiento de lineamientos estándar para la identificación de sus vías terciarias</t>
  </si>
  <si>
    <t xml:space="preserve">H74R14 -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t>
  </si>
  <si>
    <t>Falta de control y seguimiento por parte de la interventoría contratada por el INVIAS.</t>
  </si>
  <si>
    <t>H75R14 –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</si>
  <si>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Deficiencias en estructuración y planeación del proyecto</t>
  </si>
  <si>
    <t xml:space="preserve">H76R14 – Mantenimiento.
• Convenio 1884-2012, • Convenio 2568-2012. • Convenio 2453-2012. y • Convenio 1611-2012, presenta varios sitios críticos con presencia de ahuellamientos, hundimientos y desplazamiento de material de afirmado -
</t>
  </si>
  <si>
    <t>La situación enunciada entre otros factores, se debe principalmente a la falta de mantenimiento a la vía por parte de las administraciones de los municipios beneficiarios</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</si>
  <si>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</si>
  <si>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No evidencia de estudios previos</t>
  </si>
  <si>
    <t>H80R14. Dentro de la carpeta del convenio 598 del 2013, no se evidencia la resolución de justificación de la contratación directa, conforme con lo observado en la visita administrativa a la oficina de Archivo del 1° piso de las instalaciones del INVÍAS</t>
  </si>
  <si>
    <t>El convenio interadministrativo debe contener la resolución de justificación de la contratación directa</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</si>
  <si>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</si>
  <si>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H83R14 -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</si>
  <si>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H84R14 -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</si>
  <si>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Mayor plazo de ejecución del contrato frente al convenio</t>
  </si>
  <si>
    <t>H85R14 -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</si>
  <si>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Presuntas deficiencias en la planeación y control y seguimiento, efectuado a las obligaciones de la Gobernación por parte del INVÍAS.</t>
  </si>
  <si>
    <t>Informe y registro fotográfico</t>
  </si>
  <si>
    <t>Por deficientes estudios previos y  subestimación de cantidades de obra en el presupuesto,  lo cual conlleva a recorte e incumplimiento de las metas físicas definidas en el contrato.</t>
  </si>
  <si>
    <t>Por deficiencias en la estructuración de estudios previos, lo cual conlleva a recorte e incumplimiento de las metas físicas definidas en el contrato.</t>
  </si>
  <si>
    <t xml:space="preserve">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</si>
  <si>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</si>
  <si>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</si>
  <si>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14 01 008</t>
  </si>
  <si>
    <t xml:space="preserve">H105R14. Convenio No. 2323 de 2013. Publicación en SECOP.
La Administración Municipal de Puerto Caicedo no hizo la respectiva publicación del proceso en dicho sistema. </t>
  </si>
  <si>
    <t>Falta de publicación</t>
  </si>
  <si>
    <t>H107R14. Calidad obras ejecutadas y recibidas Contrato N° LP-005-2014. municipio de Repelón, Departamento del Atlántico
 Vía Las Flores
En el K1+780 se presenta deslizamiento en el talud entre el borde de la vía y los gaviones;</t>
  </si>
  <si>
    <t xml:space="preserve">Debido a que no se siguieron por completo las especificaciones técnicas </t>
  </si>
  <si>
    <t>Debilidades en la supervisión y control</t>
  </si>
  <si>
    <t xml:space="preserve">Debilidades en la gestión contractual por parte del -municipio de  Galapa, Departamento del Atlántico- y en el seguimiento y control del interventor </t>
  </si>
  <si>
    <t>H110R14 -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</si>
  <si>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</si>
  <si>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</si>
  <si>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</si>
  <si>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</si>
  <si>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</si>
  <si>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</si>
  <si>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</si>
  <si>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</si>
  <si>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</si>
  <si>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</si>
  <si>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</si>
  <si>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</si>
  <si>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Falta de control adecuado sobre la propiedad de los bienes del Invías.</t>
  </si>
  <si>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</si>
  <si>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H130R14 -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</si>
  <si>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Invías no tiene pleno dominio de los corredores férreos</t>
  </si>
  <si>
    <t xml:space="preserve">H132R14 -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</si>
  <si>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No se evidencian controles adecuados a los cronogramas de obra</t>
  </si>
  <si>
    <t xml:space="preserve">H133R14 - Ejercicio de funciones de interventoría –.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situación obligó al instituto a contratar una nueva interventoría para continuar apoyando los procesos de seguimiento y control a la ejecución de obras </t>
  </si>
  <si>
    <t>Supervisión</t>
  </si>
  <si>
    <t>Se aplica la regla pactada para contratos laborales a contratos por prestación de servicios</t>
  </si>
  <si>
    <t>H136R14 - Costos de interventoría.
,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</si>
  <si>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No tener criterios predefinidos para el pago prestaciones y primas; no exigir especificaciones mínimas, etc.</t>
  </si>
  <si>
    <t xml:space="preserve">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t>
  </si>
  <si>
    <t>Debilidades en el proceso de supervisión por parte de Invías.</t>
  </si>
  <si>
    <t>22 01 001</t>
  </si>
  <si>
    <t>19 05 001</t>
  </si>
  <si>
    <t>H139R14 – Comité adiciones y prorrogas
Con relación a los contratos de obra analizados por la CGR , se observó que las actas del Comité de Prórrogas y Adiciones no reflejan el estudio y análisis requerido sobre las adiciones y/o prórrogas solicitadas</t>
  </si>
  <si>
    <t>Debilidades en la observancia de lo establecido en el artículo tercero de la Resolución No. 1149 del 14 de marzo de 2008</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</si>
  <si>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</si>
  <si>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</si>
  <si>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</si>
  <si>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 xml:space="preserve">H149R14 -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</si>
  <si>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Deficiencia en la programación, planeación y efectiva ejecución de los proyectos financiados con vigencias futuras</t>
  </si>
  <si>
    <t>Deficiencia en el procedimiento, establecido para la cancelación de saldos presupuestales</t>
  </si>
  <si>
    <t>Deficiencias en la planeación contractual para la ejecución adecuada de los recursos asignados</t>
  </si>
  <si>
    <t xml:space="preserve">Deficiencia en los controles, de las unidades ejecutoras para la oportuna ejecución de estos recursos </t>
  </si>
  <si>
    <t xml:space="preserve">H156R14 -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</si>
  <si>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Deficiencias en la planeación para la ejecución contractual, efectiva de los recursos aprobados con vigencias futuras</t>
  </si>
  <si>
    <t>H157R14 - Reservas presupuestales Dentro de las reservas constituidas al cierre de la vigencia 2014, están incluidas las correspondientes a 290 contratos por $130.717.2 millones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</si>
  <si>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</si>
  <si>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</si>
  <si>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</si>
  <si>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H162R14 -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</si>
  <si>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Debido al incumplimiento de los procedimientos establecidos para el registro contable de las actas de liquidación</t>
  </si>
  <si>
    <t xml:space="preserve">H163R14 -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</si>
  <si>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</si>
  <si>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Debido a errores en el proceso de contabilización.</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</si>
  <si>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</si>
  <si>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</si>
  <si>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18 04 002</t>
  </si>
  <si>
    <t>Deficiencias en la oportunidad para realizar las actividades apropiadas que permitan el reconocimiento y revelación a valor real de la Propiedad Planta y Equipos</t>
  </si>
  <si>
    <t>Producto de consignaciones y notas crédito no identificadas</t>
  </si>
  <si>
    <t>Incertidumbre sobre el saldo de las cuentas comprometidas en estas operaciones y posibilita inconsistencias en los Estados Contables Consolidados del Sector Público</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</si>
  <si>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</si>
  <si>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</si>
  <si>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</si>
  <si>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</si>
  <si>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Seguimiento de la Oficina de Control Interno  al Plan de Mejoramiento, solamente se limita a verificar el cumplimiento de las acciones y no a la efectividad de las mismas.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</si>
  <si>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</si>
  <si>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</si>
  <si>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</si>
  <si>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</si>
  <si>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</si>
  <si>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</si>
  <si>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Esta situación se presentó por la falta de  aplicación efectiva de controles  por parte de los diferentes instancias que participan (ron) en el proceso de ejecución del Contrato 581de 2012,</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</si>
  <si>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</si>
  <si>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</si>
  <si>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</si>
  <si>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</si>
  <si>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</si>
  <si>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</si>
  <si>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</si>
  <si>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Las fisuras evidencian posibles fallas en el momento del curado de los elementos. </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</si>
  <si>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</si>
  <si>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</si>
  <si>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</si>
  <si>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</si>
  <si>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</si>
  <si>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</si>
  <si>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</si>
  <si>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</si>
  <si>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</si>
  <si>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</si>
  <si>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 xml:space="preserve">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2602 es limitada.  
• En relación con el avance físico del pavimento: las actividades de explanaciones estaban en un 76%, subbase en un 33% y en pavimento MR42 en el 29%. Respecto a las obras de arte, de 270 faltan por ejecutar 129, que representan el 48%. </t>
  </si>
  <si>
    <t>Incumplimiento por parte del contratista de conformidad con los términos establecidos contractualmente</t>
  </si>
  <si>
    <t>15 05 001</t>
  </si>
  <si>
    <t>Oportunidad en la liquidación</t>
  </si>
  <si>
    <t xml:space="preserve">H31R15. Gestión en la recuperación del saldo del anticipo no amortizado en el Contrato 2130332 de 2013, derivado del Convenio Interadministrativo (FONADE
-EJÉRCITO)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</si>
  <si>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</si>
  <si>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</si>
  <si>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 xml:space="preserve">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incluía la ejecución de obras de concreto hidráulico tipo D, de 21 megapascales de resistencia, especificación Invías 630-07, para muros armados, bordillos y box culvert, en los que se encontraron defectos constructivos,  relacionados con segregación, hormigueros y juntas frías.
</t>
  </si>
  <si>
    <t>Deficiencias constructivas identificadas, que hacen evidente el incumplimiento de obligaciones contractuales y legales a cargo de contratistas, interventores y supervisores.</t>
  </si>
  <si>
    <t>Deficiencia constructiva - Mediante oficio DG 25024 del 01 de junio de 2016, se evidenció que si bien la contraloría en su momento indicó estas deficiencias, la interventoría entrega los soportes pertinentes que dan cuenta de que dichas observaciones fueron corregidas y de que el ejercicio de supervisión se desarrolla dentro de los parámetros establecidos por el Manual de Interventoría.</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</si>
  <si>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</si>
  <si>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El Instituto Nacional de Vías no hizo una supervisión adecuada del manejo de los recursos asignados por el convenio interadministrativo,</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</si>
  <si>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 administrativa del convenio y por ende derivó en retrasos en el proceso de contratación, dando lugar a prórroga del convenio.</t>
  </si>
  <si>
    <t>Deficiencias en el proceso de planeación administrativa del convenio y por ende derivó en retrasos en el proceso de contratación.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</si>
  <si>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</si>
  <si>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Deficiencia en el control de rendimiento financiero</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</si>
  <si>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interventoría y no se lleva un archivo organizado y actualizado sobre la ejecución de la obra.</t>
  </si>
  <si>
    <t xml:space="preserve">Al verificar los registros de la bitácora de obra en visita realizada el 4 de mayo de 2016, se encontró que se habían consignado anotaciones hasta el día 12 de abril de 2016, es decir, se encontraba desactualizada.  </t>
  </si>
  <si>
    <t>Esta situación se origina en el desconocimiento de las obligaciones por parte del municipio</t>
  </si>
  <si>
    <t xml:space="preserve">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 bajos rendimientos por poca disposición de mano de obra y materiales por parte del contratista de obra. 
</t>
  </si>
  <si>
    <t>Atraso de obras</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</si>
  <si>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era del 0% y tampoco se han realizado desembolsos. El desarrollo del proyecto debería tener un avance del 50%, atendiendo que el cronograma de obras presentado por el contratista está diseñado para un periodo de 4 meses.</t>
  </si>
  <si>
    <t>Situación que se presentaba por no contar  con el permiso de utilización de cauce,</t>
  </si>
  <si>
    <t xml:space="preserve">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 tramos del K0+015 al K0+100. 
</t>
  </si>
  <si>
    <t xml:space="preserve">No aplicación efectiva de controles  de los diferentes instancias que participan (ron) en el proceso de ejecución del Contrato </t>
  </si>
  <si>
    <t>22 03 003</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</si>
  <si>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</si>
  <si>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Debilidades en el control de publicación</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</si>
  <si>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</si>
  <si>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</si>
  <si>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</si>
  <si>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</si>
  <si>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</si>
  <si>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</si>
  <si>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</si>
  <si>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</si>
  <si>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</si>
  <si>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</si>
  <si>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</si>
  <si>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Se realizó un convenio para la intervención de una vía departamental que no está a su cargo.</t>
  </si>
  <si>
    <t>17 02 011</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</si>
  <si>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</si>
  <si>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Al respecto,  ha de decirse que, una vez ejecutoriado el Laudo Arbitral en la forma indicada, INVIAS estaba en la obligación del pago total de la condena determinada  dentro del término, con el fin de evitar la generación de intereses moratorios.</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</si>
  <si>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</si>
  <si>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Lo expuesto, evidencia debilidades en el manejo, reporte y consistencia de la información judicial por parte de Invías, afectando su nivel de confiabilidad, seguridad y solidez.</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</si>
  <si>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</si>
  <si>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Debilidades en el cumplimiento de las funciones por parte de los apoderados de Invías, lo que puede afectar el seguimiento a los procesos y procedimientos inherentes a la actividad judicial y extrajudicial de la Entidad.</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</si>
  <si>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</si>
  <si>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Se evidencia debilidad en el procedimiento administrativo y presupuestal para el pago de sentencias y conciliaciones; situación que genera  que estas obligaciones no se paguen a tiempo.</t>
  </si>
  <si>
    <t>Esta situación obedece a que las gestiones administrativas adelantadas por el Instituto no han sido eficientes ni efectivas, para depurar estas partidas.</t>
  </si>
  <si>
    <t>Estas situaciones son originadas por la falta de conciliación y depuración de la información de las Áreas involucradas que son fuente de información, para los respectivos registros contables.</t>
  </si>
  <si>
    <t>Por cuanto en algunos casos no se tienen identificados los predios y/o corredores Férreos y sus anexidades, tal como se evidencia en la respuesta dada por la Entidad con Oficio OCI 7556 del 23-02-2016 ;</t>
  </si>
  <si>
    <t xml:space="preserve">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 </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</si>
  <si>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</si>
  <si>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</si>
  <si>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</si>
  <si>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</si>
  <si>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Consignaciones y Notas Crédito no identificadas.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</si>
  <si>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</si>
  <si>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</si>
  <si>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</si>
  <si>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</si>
  <si>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Esta situación se presenta por no contar con un mecanismo de conciliación efectivo entre Dependencias, que garantice confiabilidad de la información que soporta los derechos, obligaciones y gastos de la Entidad en tiempo real.</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</si>
  <si>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</si>
  <si>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</si>
  <si>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18 03 004</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</si>
  <si>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Administrativa - Grupo Bienes Inmuebles y Seguros; así mismo, al momento de la prueba no fue posible determinar el número de predios que poseen edificaciones, puentes, entre otras sujetas del cálculo de depreciación, debido a que no se encuentran individualizados  y separados el valor y la fecha de inicio al servicio de cada edificación:</t>
  </si>
  <si>
    <t>Existen riesgos inherentes y de control para el adecuado cálculo de valor relativo al desgaste o pérdida de la capacidad operacional por el uso de los bienes, debido a que se realiza de forma manual con riesgo de errores involuntarios.</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</si>
  <si>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</si>
  <si>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19 03 005</t>
  </si>
  <si>
    <t>Las anteriores situaciones son originadas porque no se guarda coherencia entre la calificación dada por el Invías y la situación real del Instituto, dentro de este formulario no se está reflejando la calificación razonable del control interno contable.</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</si>
  <si>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</si>
  <si>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Situación originada porque los mecanismos de control y seguimiento de los ingresos no fueron efectivos.</t>
  </si>
  <si>
    <t>Falta de información por parte del tercero que realizó consignación.</t>
  </si>
  <si>
    <t xml:space="preserve">Esta situación evidencia la falta de gestión oportuna por parte del Invías, para subsanar estos hechos. </t>
  </si>
  <si>
    <t>Debilidades en el registro adecuado en las cuentas contables correspondientes.</t>
  </si>
  <si>
    <t>Deficiencia en los mecanismos de control y seguimiento.</t>
  </si>
  <si>
    <t>Según el Invías ello obedeció a que el nuevo cálculo de la contraprestación portuaria fue modificado y/o ajustado en el 2013 con el CONPES 3744.</t>
  </si>
  <si>
    <t>Refleja debilidades en el control y seguimiento para la gestión presupuestal, así como para el fenecimiento de las Reservas Presupuestales por $31.185.1 millones y limitaciones para pagar algunos compromisos adquiridos.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</si>
  <si>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</si>
  <si>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Lo anteriormente descrito evidencia deficiencias en la programación presupuestal</t>
  </si>
  <si>
    <t>17 03 003</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</si>
  <si>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</si>
  <si>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</si>
  <si>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</si>
  <si>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</si>
  <si>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</si>
  <si>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</si>
  <si>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Deficiencias en los procesos constructivos</t>
  </si>
  <si>
    <t>H1R14</t>
  </si>
  <si>
    <t>H2R14</t>
  </si>
  <si>
    <t>H4R14</t>
  </si>
  <si>
    <t>H5R14</t>
  </si>
  <si>
    <t>H6R14</t>
  </si>
  <si>
    <t>H9R14</t>
  </si>
  <si>
    <t>H11R14</t>
  </si>
  <si>
    <t>H13R14</t>
  </si>
  <si>
    <t>H14R14</t>
  </si>
  <si>
    <t>H16R14</t>
  </si>
  <si>
    <t>H17R14</t>
  </si>
  <si>
    <t>H19R14</t>
  </si>
  <si>
    <t>H20R14</t>
  </si>
  <si>
    <t>H21R14</t>
  </si>
  <si>
    <t>H22R14</t>
  </si>
  <si>
    <t>H25R14</t>
  </si>
  <si>
    <t>H27R14</t>
  </si>
  <si>
    <t>H28R14</t>
  </si>
  <si>
    <t>H29R14</t>
  </si>
  <si>
    <t>H31R14</t>
  </si>
  <si>
    <t>H32R14</t>
  </si>
  <si>
    <t>H33R14</t>
  </si>
  <si>
    <t>H34R14</t>
  </si>
  <si>
    <t>H35R14</t>
  </si>
  <si>
    <t>H40R14</t>
  </si>
  <si>
    <t>H41R14</t>
  </si>
  <si>
    <t>H44R14</t>
  </si>
  <si>
    <t>H45R14</t>
  </si>
  <si>
    <t>H46R14</t>
  </si>
  <si>
    <t>H47R14</t>
  </si>
  <si>
    <t>H49R14</t>
  </si>
  <si>
    <t>H50R14</t>
  </si>
  <si>
    <t>H51R14</t>
  </si>
  <si>
    <t>H52R14</t>
  </si>
  <si>
    <t>H53R14</t>
  </si>
  <si>
    <t>H54R14</t>
  </si>
  <si>
    <t>H56R14</t>
  </si>
  <si>
    <t>H57R14</t>
  </si>
  <si>
    <t>H58R14</t>
  </si>
  <si>
    <t>H59R14</t>
  </si>
  <si>
    <t>H61R14</t>
  </si>
  <si>
    <t>H64R14</t>
  </si>
  <si>
    <t>H65R14</t>
  </si>
  <si>
    <t>H66R14</t>
  </si>
  <si>
    <t>H67R14</t>
  </si>
  <si>
    <t>H68R14</t>
  </si>
  <si>
    <t>H69R14</t>
  </si>
  <si>
    <t>H70R14</t>
  </si>
  <si>
    <t>H71R14</t>
  </si>
  <si>
    <t>H73R14</t>
  </si>
  <si>
    <t>H74R14</t>
  </si>
  <si>
    <t>H75R14</t>
  </si>
  <si>
    <t>H76R14</t>
  </si>
  <si>
    <t>H79R14</t>
  </si>
  <si>
    <t>H80R14</t>
  </si>
  <si>
    <t>H81R14</t>
  </si>
  <si>
    <t>H83R14</t>
  </si>
  <si>
    <t>H84R14</t>
  </si>
  <si>
    <t>H85R14</t>
  </si>
  <si>
    <t>H98R14</t>
  </si>
  <si>
    <t>H99R14</t>
  </si>
  <si>
    <t>H103R14</t>
  </si>
  <si>
    <t>H104R14</t>
  </si>
  <si>
    <t>H105R14</t>
  </si>
  <si>
    <t>H107R14</t>
  </si>
  <si>
    <t>H108R14</t>
  </si>
  <si>
    <t>H110R14</t>
  </si>
  <si>
    <t>H112R14</t>
  </si>
  <si>
    <t>H113R14</t>
  </si>
  <si>
    <t>H114R14</t>
  </si>
  <si>
    <t>H115R14</t>
  </si>
  <si>
    <t>H116R14</t>
  </si>
  <si>
    <t>H117R14</t>
  </si>
  <si>
    <t>H118R14</t>
  </si>
  <si>
    <t>H119R14</t>
  </si>
  <si>
    <t>H120R14</t>
  </si>
  <si>
    <t>H122R14</t>
  </si>
  <si>
    <t>H123R14</t>
  </si>
  <si>
    <t>H124R14</t>
  </si>
  <si>
    <t>H125R14</t>
  </si>
  <si>
    <t>H126R14</t>
  </si>
  <si>
    <t>H127R14</t>
  </si>
  <si>
    <t>H130R14</t>
  </si>
  <si>
    <t>H131R14</t>
  </si>
  <si>
    <t>H132R14</t>
  </si>
  <si>
    <t>H133R14</t>
  </si>
  <si>
    <t>H134R14</t>
  </si>
  <si>
    <t>H135R14</t>
  </si>
  <si>
    <t>H136R14</t>
  </si>
  <si>
    <t>H137R14</t>
  </si>
  <si>
    <t>H138R14</t>
  </si>
  <si>
    <t>H139R14</t>
  </si>
  <si>
    <t>H140R14</t>
  </si>
  <si>
    <t>H146R14</t>
  </si>
  <si>
    <t>H149R14</t>
  </si>
  <si>
    <t>H151R14</t>
  </si>
  <si>
    <t>H152R14</t>
  </si>
  <si>
    <t>H153R14</t>
  </si>
  <si>
    <t>H154R14</t>
  </si>
  <si>
    <t>H155R14</t>
  </si>
  <si>
    <t>H156R14</t>
  </si>
  <si>
    <t>H157R14</t>
  </si>
  <si>
    <t>H158R14</t>
  </si>
  <si>
    <t>H159R14</t>
  </si>
  <si>
    <t>H160R14</t>
  </si>
  <si>
    <t>H161R14</t>
  </si>
  <si>
    <t>H162R14</t>
  </si>
  <si>
    <t>H163R14</t>
  </si>
  <si>
    <t>H164R14</t>
  </si>
  <si>
    <t>H168R14</t>
  </si>
  <si>
    <t>H169R14</t>
  </si>
  <si>
    <t>H174R14</t>
  </si>
  <si>
    <t>H175R14</t>
  </si>
  <si>
    <t>H176R14</t>
  </si>
  <si>
    <t>H178R14</t>
  </si>
  <si>
    <t>H180R14</t>
  </si>
  <si>
    <t>H181R14</t>
  </si>
  <si>
    <t>H182R14</t>
  </si>
  <si>
    <t>H183R14</t>
  </si>
  <si>
    <t>H184R14</t>
  </si>
  <si>
    <t>H1R15</t>
  </si>
  <si>
    <t>H2R15</t>
  </si>
  <si>
    <t>H3R15</t>
  </si>
  <si>
    <t>H4R15</t>
  </si>
  <si>
    <t>H5R15</t>
  </si>
  <si>
    <t>H6R15</t>
  </si>
  <si>
    <t>H7R15</t>
  </si>
  <si>
    <t>H8R15</t>
  </si>
  <si>
    <t>H9R15</t>
  </si>
  <si>
    <t>H10R15</t>
  </si>
  <si>
    <t>H11R15</t>
  </si>
  <si>
    <t>H12R15</t>
  </si>
  <si>
    <t>H13R15</t>
  </si>
  <si>
    <t>H14R15</t>
  </si>
  <si>
    <t>H15R15</t>
  </si>
  <si>
    <t>H16R15</t>
  </si>
  <si>
    <t>H17R15</t>
  </si>
  <si>
    <t>H18R15</t>
  </si>
  <si>
    <t>H19R15</t>
  </si>
  <si>
    <t>H20R15</t>
  </si>
  <si>
    <t>H21R15</t>
  </si>
  <si>
    <t xml:space="preserve">
H22R15</t>
  </si>
  <si>
    <t>H23R15</t>
  </si>
  <si>
    <t>H24R15</t>
  </si>
  <si>
    <t>H25R15</t>
  </si>
  <si>
    <t>H26R15</t>
  </si>
  <si>
    <t>H27R15</t>
  </si>
  <si>
    <t>H28R15</t>
  </si>
  <si>
    <t>H29R15</t>
  </si>
  <si>
    <t>H30R15</t>
  </si>
  <si>
    <t>H31R15</t>
  </si>
  <si>
    <t>H32R15</t>
  </si>
  <si>
    <t>H33R15</t>
  </si>
  <si>
    <t>H34R15</t>
  </si>
  <si>
    <t>H35R15</t>
  </si>
  <si>
    <t>H36R15</t>
  </si>
  <si>
    <t>H37R15</t>
  </si>
  <si>
    <t>H38R15</t>
  </si>
  <si>
    <t>H39R15</t>
  </si>
  <si>
    <t>H40R15</t>
  </si>
  <si>
    <t>H41R15</t>
  </si>
  <si>
    <t>H42R15</t>
  </si>
  <si>
    <t>H43R15</t>
  </si>
  <si>
    <t>H44R15</t>
  </si>
  <si>
    <t>H46R15</t>
  </si>
  <si>
    <t>H47R15</t>
  </si>
  <si>
    <t>H48R15</t>
  </si>
  <si>
    <t>H49R15</t>
  </si>
  <si>
    <t>H50R15</t>
  </si>
  <si>
    <t>H51R15</t>
  </si>
  <si>
    <t>H52R15</t>
  </si>
  <si>
    <t>H53R15</t>
  </si>
  <si>
    <t>H54R15</t>
  </si>
  <si>
    <t>H55R15</t>
  </si>
  <si>
    <t>H56R15</t>
  </si>
  <si>
    <t>H57R15</t>
  </si>
  <si>
    <t>H58R15</t>
  </si>
  <si>
    <t>H59R15</t>
  </si>
  <si>
    <t>H60R15</t>
  </si>
  <si>
    <t>H61R15</t>
  </si>
  <si>
    <t>H62R15</t>
  </si>
  <si>
    <t>H63R15</t>
  </si>
  <si>
    <t>H64R15</t>
  </si>
  <si>
    <t>H65R15</t>
  </si>
  <si>
    <t>H66R15</t>
  </si>
  <si>
    <t>H67R15</t>
  </si>
  <si>
    <t>H68R15</t>
  </si>
  <si>
    <t>H69R15</t>
  </si>
  <si>
    <t>H70R15</t>
  </si>
  <si>
    <t>H71R15</t>
  </si>
  <si>
    <t>H72R15</t>
  </si>
  <si>
    <t>H73R15</t>
  </si>
  <si>
    <t>H74R15</t>
  </si>
  <si>
    <t>H75R15</t>
  </si>
  <si>
    <t>H76R15</t>
  </si>
  <si>
    <t>H77R15</t>
  </si>
  <si>
    <t>H78R15</t>
  </si>
  <si>
    <t>H79R15</t>
  </si>
  <si>
    <t>H80R15</t>
  </si>
  <si>
    <t>H81R15</t>
  </si>
  <si>
    <t>H82R15</t>
  </si>
  <si>
    <t>H83R15</t>
  </si>
  <si>
    <t>H84R15</t>
  </si>
  <si>
    <t>H85R15</t>
  </si>
  <si>
    <t>H86R15</t>
  </si>
  <si>
    <t>H88R15</t>
  </si>
  <si>
    <t>H89R15</t>
  </si>
  <si>
    <t>H90R15</t>
  </si>
  <si>
    <t>H91R15</t>
  </si>
  <si>
    <t>H92R15</t>
  </si>
  <si>
    <t>H93R15</t>
  </si>
  <si>
    <t>H94R15</t>
  </si>
  <si>
    <t>H95R15</t>
  </si>
  <si>
    <t>H96R15</t>
  </si>
  <si>
    <t>H97R15</t>
  </si>
  <si>
    <t>H98R15</t>
  </si>
  <si>
    <t>H1D16</t>
  </si>
  <si>
    <t>H2D16</t>
  </si>
  <si>
    <t>H3D16</t>
  </si>
  <si>
    <t>H4D16</t>
  </si>
  <si>
    <t>H5D16</t>
  </si>
  <si>
    <t>H6D16</t>
  </si>
  <si>
    <t>H7D16</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</si>
  <si>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</si>
  <si>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</si>
  <si>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</si>
  <si>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14 04 001</t>
  </si>
  <si>
    <t>La cláusula sobre rendimiento financieros, el artículo relacionado no es el correcto.</t>
  </si>
  <si>
    <t>Informes</t>
  </si>
  <si>
    <t>Lo anterior se presenta por deficiencias en el encofrado, vibrado y vaciado del concreto, y en el desencofre de los elementos, constituyendo no conformidades en el producto a recibir</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</si>
  <si>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</si>
  <si>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</si>
  <si>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H1EVP</t>
  </si>
  <si>
    <t>H2EVP</t>
  </si>
  <si>
    <t>H3EVP</t>
  </si>
  <si>
    <t>H4EVP</t>
  </si>
  <si>
    <t>H5EVP</t>
  </si>
  <si>
    <t>H6EVP</t>
  </si>
  <si>
    <t>Estado de acción</t>
  </si>
  <si>
    <t>Estado de hallazgo</t>
  </si>
  <si>
    <t>Traducción a número</t>
  </si>
  <si>
    <t>Menor número</t>
  </si>
  <si>
    <t>Auditoria</t>
  </si>
  <si>
    <t>R2014</t>
  </si>
  <si>
    <t>R2015</t>
  </si>
  <si>
    <t>D2016</t>
  </si>
  <si>
    <t>H45R15</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</si>
  <si>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</si>
  <si>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</si>
  <si>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</si>
  <si>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</si>
  <si>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Consultada en la página del Departamento Nacional de Planeación (DNP) se observó que todos los convenios de contrato plan se sustentan en un documento Conpes, excepto el convenio en mención</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</si>
  <si>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</si>
  <si>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</si>
  <si>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</si>
  <si>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</si>
  <si>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</si>
  <si>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</si>
  <si>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Situación que denota debilidades de control en el proceso de ejecución de las obras; lo que afecta el cumplimiento de los términos establecidos para finalizar los trabajos en el tiempo previsto.</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</si>
  <si>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</si>
  <si>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</si>
  <si>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</si>
  <si>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</si>
  <si>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Incumplimiento de la suscripción de la respectiva Acta Predial; en consonancia con el Apéndice F - Predial, en el numeral 10.8 “FORMA DE PAGO”</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</si>
  <si>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</si>
  <si>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</si>
  <si>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</si>
  <si>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</si>
  <si>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Presuntamente, por incumplimientos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</si>
  <si>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</si>
  <si>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</si>
  <si>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</si>
  <si>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Lo anterior, revela debilidades en los mecanismos de control y supervisión de parte de la interventoría, en lo que tiene que ver con el control de calidad de la obra, frente a las deficiencias menores relacionadas.</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</si>
  <si>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</si>
  <si>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</si>
  <si>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</si>
  <si>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</si>
  <si>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</si>
  <si>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</si>
  <si>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H1ECP</t>
  </si>
  <si>
    <t>H2ECP</t>
  </si>
  <si>
    <t>H3ECP</t>
  </si>
  <si>
    <t>H4ECP</t>
  </si>
  <si>
    <t>H5ECP</t>
  </si>
  <si>
    <t>H6ECP</t>
  </si>
  <si>
    <t>H7ECP</t>
  </si>
  <si>
    <t>H8ECP</t>
  </si>
  <si>
    <t>H9ECP</t>
  </si>
  <si>
    <t>H10ECP</t>
  </si>
  <si>
    <t>H11ECP</t>
  </si>
  <si>
    <t>H12ECP</t>
  </si>
  <si>
    <t>H13ECP</t>
  </si>
  <si>
    <t>H14ECP</t>
  </si>
  <si>
    <t>H15ECP</t>
  </si>
  <si>
    <t>H16ECP</t>
  </si>
  <si>
    <t>H17ECP</t>
  </si>
  <si>
    <t>H18ECP</t>
  </si>
  <si>
    <t>H19ECP</t>
  </si>
  <si>
    <t>H20ECP</t>
  </si>
  <si>
    <t>H21ECP</t>
  </si>
  <si>
    <t>H22ECP</t>
  </si>
  <si>
    <t>H23ECP</t>
  </si>
  <si>
    <t>H24ECP</t>
  </si>
  <si>
    <t>H25ECP</t>
  </si>
  <si>
    <t>H26ECP</t>
  </si>
  <si>
    <t>x</t>
  </si>
  <si>
    <t>H6R14 -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</si>
  <si>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</si>
  <si>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H29R14. Adiciones, modificaciones y plazos contractuales. Contrato 807 de 2009
En el contrato 807 de 2009 del proyecto Transversal del Cusiana, mediante adicional N° 3 y Otrosí No. N° 3 del 28 de diciembre de 2011 se modificó el numeral 3 del APENDICE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</si>
  <si>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H57R14 - Plazo contractual
CLAUSULA CUARTA DEL CONTRATO: PLAZO.- El plazo para la ejecución del presente contrato será hasta de dos (2) meses, a partir de la Orden de Iniciación que impartirá el Jefe de la Unidad Ejecutora del INSTITUTO.</t>
  </si>
  <si>
    <t>H61R14 -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 la Cláusula Sexta del Contrato.</t>
  </si>
  <si>
    <t>H67R14 –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 o la interventoría. Situación que además de generar incertidumbre sobre el comportamiento de los puentes.</t>
  </si>
  <si>
    <t>Fecha Evaluación</t>
  </si>
  <si>
    <t>H14R14 -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tráfico por esta vía, sin que oficialmente se haya puesto en servicio. Todo esto aunado a que ante la existencia de obras incompletas, éstas se van a deteriorar prematuramente y eventualmente pueden llegar a ocasionar inversiones no presupuestadas previamente.</t>
  </si>
  <si>
    <t>H17R14 - Al revisar el desarrollo del Contrato de Obra Pública No.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</si>
  <si>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 xml:space="preserve">H56R14 –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para atender la orden de tutela interpuesta por el señor Jesús Aníbal García Bayona. Por lo tanto, el Invías debe adelantar las acciones necesarias tendientes a proteger y aprovechar la estructura de pavimento y sus obras complementarias </t>
  </si>
  <si>
    <t>H58R14 - Contrato de obra No. 1452 del 31 de octubre de 2014 
El cual tiene por objeto el Mejoramiento y Mantenimiento Carretera Hobo - Yaguara Ruta 45hl01; Valor del contrato: $2.205.678.525; plazo de ejecución inicial  2 meses,  plazo final 15 de marzo de 2015; Estado: obras terminadas en campo, sin acta de recibo final ni de liquidación.</t>
  </si>
  <si>
    <t xml:space="preserve">Debilidades en la planeación en algunos elementos propios del convenio, como es el plazo. </t>
  </si>
  <si>
    <t>H104R14 -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</si>
  <si>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</si>
  <si>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</si>
  <si>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</si>
  <si>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</si>
  <si>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Presuntamente la falta de implementación de tiempos y la no aplicación a lo establecido en el cronograma de obra.</t>
  </si>
  <si>
    <t xml:space="preserve">Información suministrada en el informe de la CGR </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</si>
  <si>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</si>
  <si>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Debilidades en la estructuración de los documentos previos necesarios para adelantar los procesos contractuales y falencias en el lleno de requisitos exigidos en la Ley, específicamente el artículo 20 del Decreto 1510 de 2013. </t>
  </si>
  <si>
    <t xml:space="preserve">H2R16. Desgaste prematuro en losas de concreto sobre la Calle 4 – Obras de acceso al puerto de Barranquilla. Convenio 374 de 2015.
En la visita de inspección ocular efectuada el día 22 de abril de 2016 al proyecto del corredor de acceso al Puerto de Barranquilla (origina)(...), se evidenció desgaste prematuro en las losas de concreto
</t>
  </si>
  <si>
    <t>Falencias en el Desarrollo de los procesos constructivos de las losas en concreto.</t>
  </si>
  <si>
    <t xml:space="preserve">Deficiencias administrativas en el proceso de entrega de obras. </t>
  </si>
  <si>
    <t>H4R16. Corrosión en rejas de protección accesos y balcones escuela rural primaria “La Canchera”. Contrato 642 de 2015.
Se evidenció que los elementos metálicos colocados para protección de accesos en la escuela rural “La Canchera”, presentan corrosión prematura.</t>
  </si>
  <si>
    <t>Falencias en la colocación de la pintura corrosiva.</t>
  </si>
  <si>
    <t>H5R16. Construcción de gaviones acceso a la segunda calzada de la Circunvalar de Barranquilla. Contrato 1204 de 2016. En desarrollo de la visita a las obras ejecutadas mediante contrato 1204 de 2016, cuyo objeto es “MEJORAMIENTO DE LA INTERCONEXIÓN VIAL SEGUNDA CALZADA AVENIDA CIRCUNVALAR DE BARRANQUILLA”, se observó que en el proceso de construcción de gaviones para contención de taludes, algunos presentaban vacíos notorios.</t>
  </si>
  <si>
    <t>Falencias en el desarrollo de los proceso constructivos de los gaviones.</t>
  </si>
  <si>
    <t>H6R16. Rejas para canal sumidero en el sector Las Flores – Vía 40. Convenio 1344 de 2014.
Se evidenció que los sumideros para el encole de aguas lluvias hacia la solución hidráulica realizada para la conducción de aguas lluvias hacia la Ciénaga de Malloquín no cuentan con rejillas para evitar el paso de basura y elementos sólidos.</t>
  </si>
  <si>
    <t>Debilidades en la construcción de sumideros.</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</si>
  <si>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</si>
  <si>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</si>
  <si>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</si>
  <si>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</si>
  <si>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</si>
  <si>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</si>
  <si>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</si>
  <si>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H12R16.  Limpieza Final del Sitio de Trabajos.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</si>
  <si>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Inobservancia de las Especificaciones técnicas de construcción de limpieza final del sitio de trabajo, y deficiencias en la supervisión y/o interventoría.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</si>
  <si>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</si>
  <si>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</si>
  <si>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H14R16. Señalización y defensa de la zona de las obras.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el Constructor  está en la obligación de señalizar.</t>
  </si>
  <si>
    <t>Falta de controles en  la señalización de las obras.</t>
  </si>
  <si>
    <t xml:space="preserve">H15R16. Construcción Puentes .
En visita de inspección realizada por la CGR en marzo de 2017, se observó en el Puente El Playón, construido mediante este contrato que la sección hidráulica se disminuye debido a la obstrucción que hace el pontón existente aguas abajo, situación que podría afectar la funcionalidad de esta nueva obra.
</t>
  </si>
  <si>
    <t>Debida delimitación e identificación, situación que genera riesgo de invasiones en el derecho de vía, contraviniendo las obligaciones contractuales, el manual de Interventoría, los Arts. 3,4 y 5 de la ley 80 de 1993 y el Art. 84 de la Ley 1474 de 2011.</t>
  </si>
  <si>
    <t>H17R16. Administrativa con presunta incidencia disciplinaria – Revegetalización Taludes. La Guía Ambiental para Proyectos de Infraestructura Subsector Vial del INVIAS, establece, “El recubrimiento vegetal atenúa los procesos de inestabilidad, favorece la recuperación de suelos y de repoblación de áreas desprotegidas como taludes, excavaciones, entre otras.</t>
  </si>
  <si>
    <t>Se observaron taludes tratados sin la correspondiente revegetalización, situación que evidencia debilidades en el seguimiento y control de las actividades contractuales y genera riesgo de caída de materiales que pueden afectar la seguridad y transitabilidad de la vía, contraviniendo las obligaciones contractuales, el manual de Interventoría, los Artículos. 4 y 5 de la Ley 80 de 1993 y el Art. 84 de la Ley 1474 de 2011.</t>
  </si>
  <si>
    <t>En visita de inspección a la vía se observaron algunas señales inadecuadamente instaladas, afectando la funcionalidad de las mismas.</t>
  </si>
  <si>
    <t>Se observó material en el disipador construido, además material de la excavación de dicha obra de arte que no fue retirado después de la construcción, obstruyendo las obras de arte permitiendo el aporte de sedimentos a las fuente hídricas aledañas, lo cual denota deficiencias en el seguimiento y control de la obra.</t>
  </si>
  <si>
    <t xml:space="preserve">Denota deficiencias en la calidad de la obra y podría verse en riesgo la estabilidad de la vía. </t>
  </si>
  <si>
    <t>Se evidenció inadecuado manejo del hierro acopiado, dado que este material se encuentra dispuesto directamente sobre el suelo natural, permitiendo afectación ambiental del suelo, lo cual denota debilidades en el seguimiento y control de la ejecución de las obras, contraviniendo presuntamente lo estipulado en la citada resolución.</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</si>
  <si>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</si>
  <si>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Se evidenció que la señalización no cumplía lo establecido en el capítulo 4 del Manual de señalización del Ministerio de Transporte, toda vez que no se observó la señal preventiva de entrada y salida de volquetas para el ZODME, ni la señalización preventiva de obra en la vía en el sector remoción de derrumbes.</t>
  </si>
  <si>
    <t xml:space="preserve">Deficiencias en el seguimiento y control del proceso constructivo, afectando la calidad de la obra. </t>
  </si>
  <si>
    <t>Se evidenciaron losas con grietas transversales, longitudinales y descascaramientos, tal como se muestra en el registro fotográfico, cuyas causas identificadas en el Manual de Inspección Visual de Pavimentos Rígidos del INVIAS, corresponden a asentamiento de la base o subrasante, juntas de contracción aserrada o formada tardíamente, espesor de la losa insuficiente para soportar las solicitaciones.</t>
  </si>
  <si>
    <t xml:space="preserve">No se habían instalado en su totalidad las piezas de madera objeto del contrato, tal como se evidenció  ya que las actividades de estos Ítems se estaban ejecutando, tal como se muestra en el registro fotográfico. </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</si>
  <si>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</si>
  <si>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H28R16. Administrativo – Limpieza y Señalización de Obra. La Especificaciones Técnicas de Construcción en el numeral 102.4 del Capítulo 1 Aspectos Generales, Sanidad y Limpieza en Zonas de Campamentos, el Constructor deberá proporcionar y mantener todas las áreas de sus campamentos en satisfactorias condiciones sanitarias y de limpieza, cumpliendo con los requisitos y reglamentos vigentes en relación con la sanidad pública y protección del ambiente.</t>
  </si>
  <si>
    <t>Deficiencias en la señalización y limpieza de la obra, por deficiencias en el seguimiento y control, situación que podría generar riesgos para la seguridad de los trabajadores.</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</si>
  <si>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</si>
  <si>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</si>
  <si>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 xml:space="preserve">H30R16. Calidad de la Obra Contrato 1786 de 2012.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</si>
  <si>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 xml:space="preserve">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 </t>
  </si>
  <si>
    <t xml:space="preserve">H31R16. Calidad de la Obra Convenio 777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</si>
  <si>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</si>
  <si>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</si>
  <si>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</si>
  <si>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</si>
  <si>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H34R16.  Calidad de la Obra Convenio 787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</si>
  <si>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</si>
  <si>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</si>
  <si>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</si>
  <si>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</si>
  <si>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</si>
  <si>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 xml:space="preserve">H38R16. Estado del Pavimento Rígido, Pavimento Flexible y Andén. 
El Capítulo 5 Pavimentos de Concreto de las Especificaciones Técnicas de Construcción del INVIAS, en el numeral 500.5.2.8.1establece las condiciones técnicas para el control de calidad del producto terminado en cuanto a la integridad de las losas del pavimento en concreto, en la que se indica que siempre que se encuentren losas agrietadas o astilladas, se procederá como indica el numeral 500.4.23. </t>
  </si>
  <si>
    <t xml:space="preserve">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1474 de 2011, daños que de no ser tratados podrían incrementarse progresivamente y generan riesgo de afectar la estabilidad de la obra. </t>
  </si>
  <si>
    <t>Debilidades en el seguimiento y control de los recursos para los compromisos de las Consultas Previas, situación que genera incertidumbre sobre la efectiva terminación y funcionalidad de esta obra.</t>
  </si>
  <si>
    <t xml:space="preserve">H40R16. Defensa Metálica (ML). 
Las Especificaciones Técnicas de Construcción del INVIAS establecen que las defensas metálicas consisten en el suministro, almacenamiento, transporte e instalación a lo largo de los bordes de la vía, en los tramos indicados en los planos del proyecto o los establecidos por el Interventor.
</t>
  </si>
  <si>
    <t>Deficiencias en el cumplimiento de las especificaciones técnicas de construcción y debilidades en el seguimiento y control del contrato, contraviniendo presuntamente lo establecido en el Manual de Interventoría, los Artículos 4, 5 numerales 2 y 4 y 26 de la Ley 80 de 1993 y el Artículo 84 de la Ley 1474 de 2011.
Deficiencia en los controles ejercidos por la Interventoría.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</si>
  <si>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</si>
  <si>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</si>
  <si>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 xml:space="preserve">H42R16. Requerimiento CVC.
Mediante comunicación 0753-165202017  recibida el 28 de marzo de 2017, la Corporación Autónoma Regional del Valle del Cauca – CVC, realizó requerimiento al Contratista a fin de que se corrijan los problemas ambientales ocasionados en el predio Miramar, producto de la construcción de unos descoles a la altura del Km 22.
</t>
  </si>
  <si>
    <t xml:space="preserve">Debilidades en los estudios y diseños hidráulicos en la definición de la ubicación de las obras de arte, lo cual generó impacto ambiental negativo y al implementar las acciones correctivas se afectaron las obras de las cunetas y la estructura del pavimento. </t>
  </si>
  <si>
    <t>Se observaron que los predios adquiridos con área remanente no desarrollable identificados en la visita por el contratista y la interventoría, sin la debida delimitación e identificación.</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</si>
  <si>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</si>
  <si>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</si>
  <si>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H45R16. Estado de las Obras. 
En visita de inspección realizada a las obras objeto del Contrato se evidenciaron las siguientes deficiencias: En el Acceso al Puente Peatonal Triana se observó empozamiento en la losa de entrada. En el Viaducto Tres Chorros y la Víbora se observaron las juntas desalineadas y con desgaste prematuro,   En la Dovela Viaducto Tres Chorros se observó un escalón en la  placa descolgada en la última dovela En la estabilización del Talud Sector Paraguas.</t>
  </si>
  <si>
    <t xml:space="preserve">Deficiencias en el proceso constructivo y  debilidades en el seguimiento y control de las obras, lo cual puede generar riesgo para la durabilidad de la obra. </t>
  </si>
  <si>
    <t>H46R16. Acceso y Señalización Pasos Deprimidos Base Militar  y Tres Chorros. 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t>
  </si>
  <si>
    <t>Deficiencias en la señalización para acceder a la vía Buga- Buenaventura, lo cual afecta la seguridad vial del corredor y de los usuarios de los pasos deprimidos.</t>
  </si>
  <si>
    <t xml:space="preserve">H47R16. Manejo Ambiental Zodme El Oasis y Obra Puente Triana.
El Auto 06120 de diciembre de 2016 por el cual se efectúa control y seguimiento ambiental y se adoptan otras decisiones, en el Artículo Primero, numeral 1 dispone que se debe construir el muro en gaviones propuesto como medida de contención y estabilización de taludes, de forma simultánea al llenado del ZODME EL OASIS.
</t>
  </si>
  <si>
    <t>Deficiencias en el cumplimiento de las obligaciones ambientales del contratista y debilidades en el seguimiento y control de las obra,  lo cual afecta la fuente hídrica aledaña, presentando un impacto negativo al medio ambiente y contraviniendo presuntamente lo establecido en las especificaciones técnicas de Construcción.</t>
  </si>
  <si>
    <t>Deficiencias en el seguimiento y control de la obra, situación que contraviene presuntamente lo establecido en las especificaciones técnicas de construcción del INVIAS.</t>
  </si>
  <si>
    <t>Deficiencias en el cumplimiento de las obligaciones ambientales y debilidades en el seguimiento y control de la obra.</t>
  </si>
  <si>
    <t xml:space="preserve">H50R16. Estado de las obras. 
En visita de inspección a las obras se observaron las siguientes deficiencias: En el estribo 1 del puente 1 derecho, lado Cisneros se observó en la cara expuesta superior del espaldar sin terminación geométrica definida; Se observó fisuración en bloque en el pavimento entre el K49+860 y K50+110; Se observó una pasarela de sendero peatonal de trabajadores sin la cinta reflectiva y un poste caído, lo cual afecta la seguridad industrial de la obra. 
</t>
  </si>
  <si>
    <t>H51R16. Señal Vertical  K50+110.
Realizada la verificación de las señales verticales instaladas, se observó en la visita de inspección realizada por la CGR en mayo de 2017 que falta la señal vertical del K50+110 de especificación SP-17, Bifurcación a la Derecha, señal necesaria para la funcionalidad de la vía.</t>
  </si>
  <si>
    <t>Pérdida de la señal.</t>
  </si>
  <si>
    <t xml:space="preserve">H52R16. Estado de las Obras.
En visita de inspección a las obras se observaron las siguientes deficiencias: Obras Centro de Control y Operación, no se observó señalización provisional de obras; El pavimento del sector PR51+000 se observó falla prematura del pavimento rehabilitado, posiblemente por deficiencias en la calidad del material y proceso constructivo.  
Se observó este sector sin demarcación horizontal. 
</t>
  </si>
  <si>
    <t xml:space="preserve">Debilidades en el proceso constructivo y en el seguimiento y control de las obras, lo cual puede generar riesgo para la seguridad industrial de la misma. </t>
  </si>
  <si>
    <t>No se cumple con la señalización, iluminación y sistematización indicada.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</si>
  <si>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</si>
  <si>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</si>
  <si>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</si>
  <si>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</si>
  <si>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</si>
  <si>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</si>
  <si>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H60R16. Adquisición del área de ronda de rio en el proceso de compra del predio No. 001-ID-B-PP de la Gobernación del Atlántico – Contrato 642 de 2015.
El Instituto Nacional de Vías–Invías adquirió por medio de compraventa al Departamento del Atlántico un área de ronda localizada  en una zona de protección ambiental – del río del arroyo La Chinita,  correspondiente a 8.887,27 m² por un valor de $709 millones.</t>
  </si>
  <si>
    <t xml:space="preserve">Se evidenció que el Contratista adelantó la negociación de un predio, sin que advirtiera ni él, ni el Invías lo señalado anteriormente. Si no por el contrario, el Contratista negoció un predio sin el adecuado análisis jurídico, toda vez que dicho predio contenía una ronda de rio que goza de especial protección por parte del Ente Territorial, y que no es susceptible de venta o enajenación. </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</si>
  <si>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</si>
  <si>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</si>
  <si>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</si>
  <si>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</si>
  <si>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</si>
  <si>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 xml:space="preserve">H64R16. Ítem Cuneta de concreto vaciada in situ incluye la conformación de la superficie de apoyo, concreto con resistencia mínima a la compresión de 21 MPa  
El Artículo 671 de las Especificaciones Técnicas de Construcción del INVIAS, define el trabajo de las cunetas revestidas en concreto, el cual consiste en el transporte, suministro, elaboración, manejo, almacenamiento y colocación de los materiales de construcción de cunetas de concreto prefabricadas o fundidas en el lugar. 
</t>
  </si>
  <si>
    <t>Sin embargo, no presenta un informe y ensayos de laboratorio que demuestren el cumplimiento de las especificaciones técnicas de construcción y que se garantice  la calidad de los trabajos ejecutados y la Entidad no presenta estos soportes o requerimiento de los mismos a la interventoría, razón por la cual se mantiene los observado por la CGR.</t>
  </si>
  <si>
    <t>H65R16. Macrotextura y Microtextura del Pavimento en Concreto.
El numeral 500.4.15 del Artículo 500 de las Especificaciones Técnicas de Construcción, Texturizado superficial, establece que además del uso de la tela especificada en el numeral 500.3.5.2, una vez culminadas las operaciones de acabado superficial y antes de que comience a fraguar el concreto.</t>
  </si>
  <si>
    <t>No obstante lo anterior, en visita de inspección realizada a la vía en abril de 2017 por la CGR, el INVIAS y funcionarios de la Gobernación de Amazonas, se observaron losas de pavimento en concreto sin que cumplieran la especificación de texturizado en el acabado de las losas, situación que denota deficiencias en el cumplimiento de las Especificaciones Técnicas de Construcción de INVIAS.</t>
  </si>
  <si>
    <t>H66R16. Demarcación Horizontal.
En el Capítulo 7 Señalización y Control de Tránsito, Artículo 700, Líneas de Demarcación y marcas Viales de las Especificaciones Técnicas de Construcción, en el numeral 700.4.5.3, Consideraciones adicionales, establece que toda demarcación que no resulte satisfactoria para el Interventor en cuanto a acabado, alineamiento longitudinal y reflectividad deberá ser corregida o removida por el Constructor mediante fresado o algún otro procedimiento apropiado.</t>
  </si>
  <si>
    <t>Así las cosas, para la Entidad quedaría subsanado lo informado para las observaciones 89 y 90, con plazo 16 de junio de 2017. Sin embargo, dichas actividades no se han ejecutado y por tanto no se ha subsanado lo observado por la CGR.</t>
  </si>
  <si>
    <t>Situación que se podría configurar en un presunto detrimento en el Patrimonio del Estado en este valor, contraviniendo presuntamente el Decreto citado, el Decreto 111 de 1996, Ley 1687 de 2013 y Art.  91 de la Ley 1474 de 2011, afectando la obtención oportuna de los beneficios esperados del proyecto y la disminución del valor de los recursos en el tiempo. Por lo tanto, se configura una presunta connotación disciplinaria.</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</si>
  <si>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</si>
  <si>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</si>
  <si>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H69R16. Ejecución del Convenio y Cronograma de Obras Contrato derivado 1483 de 2014.
Se suscribe el Convenio 2335 de 2013 el 17 de octubre de 2013, para un plazo de ejecución inicial hasta el 31 de julio de 2014, con el Adicional 2 se prorroga el plazo hasta el 20 de diciembre de 2014, en el Adicional 3 se prorroga el plazo hasta el 30 de junio de 2017.</t>
  </si>
  <si>
    <t>Se observó que no hay obras ejecutadas, se observó instalación del campamento e inicio del refuerzo de las canastillas para una de las pilas, pese a que el último plazo tiene vencimiento en un mes y no se evidencia ningún requerimiento por parte de la Interventoría ni del INVIAS al Departamento ni al Contratista de Obra del Contrato 1483 de 2014 por el incumplimiento de los plazos contractuales.</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</si>
  <si>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</si>
  <si>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</si>
  <si>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</si>
  <si>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 xml:space="preserve">H73R16. Información indicadores de gestión reportada en el informe de seguimiento a indicadores de gestión y aplicativo SIPLAN.
Evaluados los cumplimientos de los indicadores de gestión reportados en el informe de seguimiento a indicadores de gestión vigencia 2016, frente a los de seguimiento al cumplimiento de metas del plan de acción por las dependencias, aplicativo SIPLAN,  se encontraron diferencias en 9 de los 12 (75%), reportados a la CGR.
</t>
  </si>
  <si>
    <t>No confiabilidad de la información registrada en los indicadores de gestión, lo cual genera incertidumbre respecto del cumplimiento reportado por el Instituto en el seguimiento al Plan Estratégico.</t>
  </si>
  <si>
    <t>La Oficina de Control Interno, en relación con el seguimiento al Plan de Mejoramiento, presenta deficiencias en el acompañamiento para la formulación de las metas y/o acciones.</t>
  </si>
  <si>
    <t>No se conoce una designación de supervisión específica para la ejecución del Convenio 1056 de 2016, y que se verifica el cumplimiento del objeto sin que ello implique ejercicio especifico de la supervisión a la que se refiere la citada cláusula del referido Convenio.</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</si>
  <si>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</si>
  <si>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</si>
  <si>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H80R16. Administrativo, con presunta incidencia Disciplinaria y Penal Convocatoria a Concurso de Merito.
En los concursos públicos de méritos es obligatoria la exigencia del certificado de disponibilidad presupuestal.</t>
  </si>
  <si>
    <t>Prohíbese tramitar actos administrativos u obligaciones que afecten el presupuesto de gastos cuando no reúnan los requisitos legales o se configuren como hechos cumplidos.</t>
  </si>
  <si>
    <t>H81R16. Administrativo. Firma del Director  en la Convocatoria.
El Director del INVIAS no suscribió la convocatoria 325 de 2015 desconociendo lo previsto en el artículo 31 de la ley 909 de 2004.</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</si>
  <si>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</si>
  <si>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</si>
  <si>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 xml:space="preserve">H83R16. Administrativo Disciplinaria Austeridad en Contratos de Prestación de Servicios
 La Secretaría General del INVIAS no dio cumplimiento a las directrices dictadas  por el Gobierno Nacional en cuanto a racionalizar los gastos de funcionamiento </t>
  </si>
  <si>
    <t>Los compromisos presupuestales por concepto de contratos de prestación de servicios del PSCN en la vigencia 2016 fueron $1.926 millones, es decir, un incremento del 106%, en otra palabras, más del doble.</t>
  </si>
  <si>
    <t>Lo anterior, denota deficiencias en la gestión de la Entidad, incumpliendo lo establecido en el Acuerdo Marco de Precios CCE-416-1-AMP-2016 y lo acordado en la Orden de Compra 01989 de 2016.</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</si>
  <si>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</si>
  <si>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</si>
  <si>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</si>
  <si>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Demuestra debilidades en las actividades propias del desarrollo de los procesos coactivos del Invías, impidiendo al mismo tener claridad acerca de los títulos que aún pueden cobrarse y el valor al que asciende la cartera.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</si>
  <si>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</si>
  <si>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De los tres elementos necesarios para iniciar la acción de repetición en  las actas del comité de conciliación se acepta que hay dos: 1. La condena a la entidad 2. El pago que el Invías reconoció y ordenó</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</si>
  <si>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</si>
  <si>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Falta o mala identificación de las cuentas bancarias de los beneficiarios de las sentencias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</si>
  <si>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</si>
  <si>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Las sentencias o conciliaciones de la vigencia 2016 fueron reconocidas y canceladas por fuera del término máximo legal (540 días)</t>
  </si>
  <si>
    <t>La Entidad no ha mitigado el riesgo inherente en este proceso, ya que no ha realizado la causación de los hechos financieros, económicos y sociales en el momento en que surgen los derechos y obligaciones.</t>
  </si>
  <si>
    <t>la Entidad no ha mitigado el riesgo inherente en este proceso, ya que no ha realizado la causación de los hechos financieros, económicos y sociales en el momento en que surgen los derechos y obligaciones.</t>
  </si>
  <si>
    <t>Este hecho no permite tener certeza del saldo a 31 de diciembre de 2016 e incide en las partidas pendientes por depurar en las cuentas Deudores, Gastos e Ingresos y su efecto en el Patrimonio Institucional - Capital Fiscal - Resultados del Ejercicio.</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</si>
  <si>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</si>
  <si>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</si>
  <si>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H100R16. Administrativo - Registro detallado sub cuenta 16750401 Equipo de Transporte Marítimo y Fluvial
La subcuenta (16750401) Equipo de Transporte Marítimo y Fluvial, registra el valor de 5 Ferrys de similares características , por valor individual de $382,5 millones, estos bienes fueron registrados en contabilidad  de Invías el 27 de junio de 2008, transcurridos 9 años, no les ha sido aplicada la depreciación </t>
  </si>
  <si>
    <t>Deficiencias en el registro contable de estos elementos  al desconocer la aplicación de factores como depreciación e inversiones a que deben ser sujetos</t>
  </si>
  <si>
    <t>Hace falta realizar un mayor proceso de depuración que evite la incertidumbre sobre el total de muelles registrados contablemente.</t>
  </si>
  <si>
    <t>En las Notas a los Estados Contables, no se reveló la situación de utilización real y/o riesgos de invasión en algunos predios fiscales o de los BUP ubicados en zonas remanentes y/o zonas de terreno no utilizadas, por lo que éstas no contienen la información básica y adicional necesaria para la adecuada interpretación cuantitativa y cualitativa de la situación financiera, económica y social y no permite conocer en tiempo real el estado y situación  de los bienes del Estado.</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</si>
  <si>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</si>
  <si>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Acciones de mejoramiento planteadas no se elimina la causa que originó el hallazgo, por lo que es reiterativa la comunicación por parte de la Contraloría.</t>
  </si>
  <si>
    <t>Debilidades en la articulación oportuna entre las diferentes áreas responsables de llevar acabo las acciones de mejoramiento</t>
  </si>
  <si>
    <t>Las actividades no eliminan la causa de los mismos y algunas se orientan a la realización de reuniones de las áreas, culminando con la elaboración de un acta, o emisión de una comunicación u oficio a otras dependencias o a otros organismos</t>
  </si>
  <si>
    <t>Falencias en la programación presupuestal de los ingresos del Instituto al no incorporar los elementos que devienen en la vigencia, lo que incide directamente en la apropiación de presupuesto; al no programar todos los recursos que se pudieron solicitar para una mayor ejecución en la Inversión de la Entidad.</t>
  </si>
  <si>
    <t xml:space="preserve">H112R16. Planeación Vigencias Futuras.
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
</t>
  </si>
  <si>
    <t>Debilidades en la justificación, necesidad, planeación, constitución y autorización de las vigencias futuras, hecho que afecta la proyección de utilización de los recursos y la programación, aprobación y ejecución presupuestal de la Entidad.</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</si>
  <si>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</si>
  <si>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</si>
  <si>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</si>
  <si>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</si>
  <si>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</si>
  <si>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Los equipos  no se encuentran registrados en la contabilidad de Invías por tanto no están claramente reconocidos como propiedad del Instituto , lo anterior por falta de seguimiento y control de los bienes de la Entidad.</t>
  </si>
  <si>
    <t>Se establece una subutilización de la capacidad instalada.</t>
  </si>
  <si>
    <t>Deficiencias en el control de los elementos custodiados y administrados por la Subdirección marítima y Fluvial  demostrando falta de control de las inversiones que generarían una mayor capacidad del bien y un mayor valor del bien.</t>
  </si>
  <si>
    <t xml:space="preserve">Limbo jurídico de propiedad  o responsabilidad de construcción de la vía, los recursos no fueron aprobados y la vía no se ha podido pavimentar generando deficiente optimización de los recursos invertidos por Invías en el muelle. </t>
  </si>
  <si>
    <t>H122R16.  El artículo 9 de la Ley 1242 de 2012, establece la servidumbre legal de uso público en las riberas de las vías fluviales, la cual se  extiende treinta (30) metros por cada lado del cauce.</t>
  </si>
  <si>
    <t>Se detectó infraestructura en 45 y 32 metros respectivamente, por fuera de dicha ronda sin que el Invías tenga la titularidad sobre dichos predios exponiéndose a acciones judiciales en contra.</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</si>
  <si>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</si>
  <si>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</si>
  <si>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</si>
  <si>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</si>
  <si>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</si>
  <si>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</si>
  <si>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H1R16</t>
  </si>
  <si>
    <t>H2R16</t>
  </si>
  <si>
    <t>H3R16</t>
  </si>
  <si>
    <t>H4R16</t>
  </si>
  <si>
    <t>H5R16</t>
  </si>
  <si>
    <t>H6R16</t>
  </si>
  <si>
    <t>H7R16</t>
  </si>
  <si>
    <t>H8R16</t>
  </si>
  <si>
    <t>H9R16</t>
  </si>
  <si>
    <t>H10R16</t>
  </si>
  <si>
    <t>H11R16</t>
  </si>
  <si>
    <t>H12R16</t>
  </si>
  <si>
    <t>H13R16</t>
  </si>
  <si>
    <t>H14R16</t>
  </si>
  <si>
    <t>H15R16</t>
  </si>
  <si>
    <t>H16R16</t>
  </si>
  <si>
    <t>H17R16</t>
  </si>
  <si>
    <t>H18R16</t>
  </si>
  <si>
    <t>H19R16</t>
  </si>
  <si>
    <t>H20R16</t>
  </si>
  <si>
    <t>H21R16</t>
  </si>
  <si>
    <t>H22R16</t>
  </si>
  <si>
    <t>H23R16</t>
  </si>
  <si>
    <t>H24R16</t>
  </si>
  <si>
    <t>H25R16</t>
  </si>
  <si>
    <t>H26R16</t>
  </si>
  <si>
    <t>H27R16</t>
  </si>
  <si>
    <t>H28R16</t>
  </si>
  <si>
    <t>H29R16</t>
  </si>
  <si>
    <t>H30R16</t>
  </si>
  <si>
    <t>H31R16</t>
  </si>
  <si>
    <t>H32R16</t>
  </si>
  <si>
    <t>H33R16</t>
  </si>
  <si>
    <t>H34R16</t>
  </si>
  <si>
    <t>H35R16</t>
  </si>
  <si>
    <t>H36R16</t>
  </si>
  <si>
    <t>H37R16</t>
  </si>
  <si>
    <t>H38R16</t>
  </si>
  <si>
    <t>H39R16</t>
  </si>
  <si>
    <t>H40R16</t>
  </si>
  <si>
    <t>H41R16</t>
  </si>
  <si>
    <t>H42R16</t>
  </si>
  <si>
    <t>H43R16</t>
  </si>
  <si>
    <t>H44R16</t>
  </si>
  <si>
    <t>H45R16</t>
  </si>
  <si>
    <t>H46R16</t>
  </si>
  <si>
    <t>H47R16</t>
  </si>
  <si>
    <t>H48R16</t>
  </si>
  <si>
    <t>H49R16</t>
  </si>
  <si>
    <t>H50R16</t>
  </si>
  <si>
    <t>H51R16</t>
  </si>
  <si>
    <t>H52R16</t>
  </si>
  <si>
    <t>H53R16</t>
  </si>
  <si>
    <t>H54R16</t>
  </si>
  <si>
    <t>H55R16</t>
  </si>
  <si>
    <t>H56R16</t>
  </si>
  <si>
    <t>H57R16</t>
  </si>
  <si>
    <t>H58R16</t>
  </si>
  <si>
    <t>H59R16</t>
  </si>
  <si>
    <t>H60R16</t>
  </si>
  <si>
    <t>H61R16</t>
  </si>
  <si>
    <t>H62R16</t>
  </si>
  <si>
    <t>H63R16</t>
  </si>
  <si>
    <t>H64R16</t>
  </si>
  <si>
    <t>H65R16</t>
  </si>
  <si>
    <t>H66R16</t>
  </si>
  <si>
    <t>H67R16</t>
  </si>
  <si>
    <t>H68R16</t>
  </si>
  <si>
    <t>H69R16</t>
  </si>
  <si>
    <t>H70R16</t>
  </si>
  <si>
    <t>H71R16</t>
  </si>
  <si>
    <t>H72R16</t>
  </si>
  <si>
    <t>H73R16</t>
  </si>
  <si>
    <t>H74R16</t>
  </si>
  <si>
    <t>H75R16</t>
  </si>
  <si>
    <t>H76R16</t>
  </si>
  <si>
    <t>H77R16</t>
  </si>
  <si>
    <t>H78R16</t>
  </si>
  <si>
    <t>H79R16</t>
  </si>
  <si>
    <t>H80R16</t>
  </si>
  <si>
    <t>H81R16</t>
  </si>
  <si>
    <t>H82R16</t>
  </si>
  <si>
    <t>H83R16</t>
  </si>
  <si>
    <t>H84R16</t>
  </si>
  <si>
    <t>H85R16</t>
  </si>
  <si>
    <t>H86R16</t>
  </si>
  <si>
    <t>H87R16</t>
  </si>
  <si>
    <t>H88R16</t>
  </si>
  <si>
    <t>H89R16</t>
  </si>
  <si>
    <t>H90R16</t>
  </si>
  <si>
    <t>H91R16</t>
  </si>
  <si>
    <t>H92R16</t>
  </si>
  <si>
    <t>H93R16</t>
  </si>
  <si>
    <t>H94R16</t>
  </si>
  <si>
    <t>H95R16</t>
  </si>
  <si>
    <t>H96R16</t>
  </si>
  <si>
    <t>H97R16</t>
  </si>
  <si>
    <t>H98R16</t>
  </si>
  <si>
    <t>H99R16</t>
  </si>
  <si>
    <t>H100R16</t>
  </si>
  <si>
    <t>H101R16</t>
  </si>
  <si>
    <t>H102R16</t>
  </si>
  <si>
    <t>H103R16</t>
  </si>
  <si>
    <t>H104R16</t>
  </si>
  <si>
    <t>H105R16</t>
  </si>
  <si>
    <t>H106R16</t>
  </si>
  <si>
    <t>H107R16</t>
  </si>
  <si>
    <t>H108R16</t>
  </si>
  <si>
    <t>H109R16</t>
  </si>
  <si>
    <t>H110R16</t>
  </si>
  <si>
    <t>H111R16</t>
  </si>
  <si>
    <t>H112R16</t>
  </si>
  <si>
    <t>H113R16</t>
  </si>
  <si>
    <t>H114R16</t>
  </si>
  <si>
    <t>H115R16</t>
  </si>
  <si>
    <t>H116R16</t>
  </si>
  <si>
    <t>H117R16</t>
  </si>
  <si>
    <t>H118R16</t>
  </si>
  <si>
    <t>H119R16</t>
  </si>
  <si>
    <t>H120R16</t>
  </si>
  <si>
    <t>H121R16</t>
  </si>
  <si>
    <t>H122R16</t>
  </si>
  <si>
    <t>H123R16</t>
  </si>
  <si>
    <t>H124R16</t>
  </si>
  <si>
    <t>H125R16</t>
  </si>
  <si>
    <t xml:space="preserve">12. Descripción hallazgo </t>
  </si>
  <si>
    <t xml:space="preserve"> 24. Actividades / Descripción</t>
  </si>
  <si>
    <t>Área Responsable</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</si>
  <si>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</si>
  <si>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</si>
  <si>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</si>
  <si>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</si>
  <si>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</si>
  <si>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H1ECP. Convenios con saldos sin ejecutar en bancos. Administrativo  con presunta incidencia disciplinaria.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</si>
  <si>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</si>
  <si>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t>
  </si>
  <si>
    <t xml:space="preserve">H7ECP Acción 2. Asignación de recursos y ejecución de proyectos declarados de importancia estratégica. Contratos Plan. 
</t>
  </si>
  <si>
    <t xml:space="preserve">H7ECP Acción 3. Asignación de recursos y ejecución de proyectos declarados de importancia estratégica. Contratos Plan. 
</t>
  </si>
  <si>
    <t xml:space="preserve">H9ECP.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contrato presenta un atraso del 5.29%, en relación con lo programado que fue de 32.7% y se solicita plan de contingencia para mejorar rendimientos en los diferentes frentes de obra.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</si>
  <si>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</si>
  <si>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 xml:space="preserve">H17ECP.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añadidos) aun cuando el contrato de obra se ha desarrollado mínimamente. Además, a Octubre de 2016 está prácticamente paralizado  como se observó en la visita practicada por la Comisión.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</si>
  <si>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</si>
  <si>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</si>
  <si>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H21ECP. Cronograma de adquisición predial, Contrato de Obra 1787 de 2014. 
Se determinó que no se requirió al contratista para la presentación del cronograma de adquisición predial en consonancia con lo indicado en el Anexo Predial.
</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</si>
  <si>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</si>
  <si>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</si>
  <si>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</si>
  <si>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cuentan con defectos o pérdida de la protección a efectos erosivos en un porcentaje  mayor al 60%. 
</t>
  </si>
  <si>
    <t xml:space="preserve">Debilidades de los controles implementados que no permiten advertir oportunamente el problema presentado para el cumplimiento de la ejecución de las obras; lo que puede afectar el cumplimiento del objeto y </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</si>
  <si>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</si>
  <si>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Deficiencias en  aplicación  de controles y de diseños de mecanismos y/o directrices sobre el tema, con lo cual se genera riesgos de inequidad en la distribución y ejecución. </t>
  </si>
  <si>
    <t xml:space="preserve">H13R14 -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</si>
  <si>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 xml:space="preserve">H108R14 -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</si>
  <si>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Realizar reunión con las unidades ejecutoras para la programación, planeación y efectiva ejecución de las vigencias futuras.</t>
  </si>
  <si>
    <t>Realizar reunión con las unidades ejecutoras para la programación, planeación y efectiva ejecución correspondiente a los proyectos y cancelación de saldos presupuestales.</t>
  </si>
  <si>
    <t xml:space="preserve">Entregar un reporte en donde se verifique que todas las unidades ejecutoras tienen en cuenta las exigencias señaladas en el Manual de Contratación en lo referente a estudios previos y soportes del proceso pre-contractual.
</t>
  </si>
  <si>
    <t>Se entregara un reporte trimestral.</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</si>
  <si>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</si>
  <si>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</si>
  <si>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</si>
  <si>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</si>
  <si>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</si>
  <si>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</si>
  <si>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Entregar un reporte en donde se verifique el avance en la actualización del registro de los bienes férreos.</t>
  </si>
  <si>
    <t>Reporte en donde se verifique el control de proyectos por parte de los supervisores a través del aplicativo CIFRA.</t>
  </si>
  <si>
    <t>Reporte trimestral del seguimiento al aplicativo</t>
  </si>
  <si>
    <t>Solicitar informe  a la interventoría por presuntas  irregularidades en el pago de los servicios de interventoría, en virtud del contrato 4149 del 30 de diciembre 2013.</t>
  </si>
  <si>
    <t>Informe de interventoría donde se incluyan los soportes relacionados con la denuncia.</t>
  </si>
  <si>
    <t>Reporte de cumplimiento en el cual se verifique la aplicación de la última plantilla de pliegos de condiciones para interventoría, específicamente en lo relacionado con factor  honorarios que incluye el factor multiplicador.</t>
  </si>
  <si>
    <t>Reporte trimestral del seguimiento a la plantilla.</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</si>
  <si>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</si>
  <si>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Los supervisores no presentan informes mensuales que reflejen el resultado del ejercicio de sus funciones.</t>
  </si>
  <si>
    <t>Allegar  acta de reunión del comité formalizada dentro del sistema de calidad de Invías</t>
  </si>
  <si>
    <t xml:space="preserve">Se entrega el formato de acta formalizada. </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</si>
  <si>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</si>
  <si>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</si>
  <si>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</si>
  <si>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</si>
  <si>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</si>
  <si>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Realizar reportes.</t>
  </si>
  <si>
    <t>Reporte de aplicación.</t>
  </si>
  <si>
    <t>Elaborar reporte trimestral de seguimiento sobre las adiciones efectuadas.</t>
  </si>
  <si>
    <t xml:space="preserve">Entrega reportes trimestrales.
</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</si>
  <si>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</si>
  <si>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</si>
  <si>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</si>
  <si>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</si>
  <si>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que lo pagado de más en el Acta N° 10 en relación al ítem defensa metálica, se descontó en el Acta de Recibo Parcial N° 12.
</t>
  </si>
  <si>
    <t>Presentar informe con las Actas de obra N° 10 y 12.</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</si>
  <si>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</si>
  <si>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</si>
  <si>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</si>
  <si>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</si>
  <si>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</si>
  <si>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mediante informe y registro fotográfico la corrección de la obras observadas por la contraloría.</t>
  </si>
  <si>
    <t>Presentar informe de la interventoría de la corrección de las obras.</t>
  </si>
  <si>
    <t xml:space="preserve">Realizar señalización respecto a la restricción vehicular en el deprimido del puente Base Militar y Tres Chorros. </t>
  </si>
  <si>
    <t>Solicitar a la Dirección Territorial del Valle la instalación de la señal restrictiva en los respectivos deprimidos.</t>
  </si>
  <si>
    <t>Reporte fotográfico.</t>
  </si>
  <si>
    <t>Evidenciar mediante informe y registro fotográfico el cumplimiento de las obligaciones ambientales.</t>
  </si>
  <si>
    <t>Presentar informe final de la interventoría que sustente el cumplimiento respecto a las observaciones realizaciones por la contraloría.</t>
  </si>
  <si>
    <t>Evidenciar mediante informe y registro fotográfico la limpieza del sitio de los trabajos en el sector Viaducto la Víbora.</t>
  </si>
  <si>
    <t>Presentar informe de la interventoría de la limpieza del sitio de trabajo identificado por la contraloría.</t>
  </si>
  <si>
    <t>Evidenciar mediante informe y registro fotográfico la terminación de la obras observadas por la contraloría.</t>
  </si>
  <si>
    <t>Presentar informe de la interventoría de la terminación de las obras.</t>
  </si>
  <si>
    <t>Reemplazar la señal vertical en K50+110.</t>
  </si>
  <si>
    <t>Instalación de la señal.</t>
  </si>
  <si>
    <t>Registro fotográfico</t>
  </si>
  <si>
    <t>Evidenciar mediante informe y registro fotográfico la corrección de la obras observadas por la contraloría en el sector PR51+000.</t>
  </si>
  <si>
    <t>Evidenciar mediante informe y registro fotográfico el cumplimiento de la señalización, iluminación y sistematización.</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</si>
  <si>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</si>
  <si>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</si>
  <si>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</si>
  <si>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</si>
  <si>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</si>
  <si>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</si>
  <si>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</si>
  <si>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</si>
  <si>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</si>
  <si>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</si>
  <si>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</si>
  <si>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</si>
  <si>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</si>
  <si>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</si>
  <si>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</si>
  <si>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</si>
  <si>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Evidenciar el mantenimiento de la ALO tramo sur, hasta tanto se entregue al distrito o a la ANI.</t>
  </si>
  <si>
    <t>Mantenimiento de la ALO tramo sur.</t>
  </si>
  <si>
    <t>Reporte con registro fotográfico.</t>
  </si>
  <si>
    <t>GGP - DT CUNDINAMARCA</t>
  </si>
  <si>
    <t>1. Informe y registro fotográfico.
2. Acta de liquidación.</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</si>
  <si>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</si>
  <si>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</si>
  <si>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</si>
  <si>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 xml:space="preserve">H16R14 - ContratoN°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 correctivas.(Deficiencias de señalización, desplazamiento de la capa de asfalto colocada ; erosión y cárcavas por el alto flujo evacuado; retiro de escombros y limpieza)
</t>
  </si>
  <si>
    <t>Remitir Acta de Entrega y Recibo Definitivo, al igual que el Acta de Liquidación.</t>
  </si>
  <si>
    <t>Liquidación del convenio.</t>
  </si>
  <si>
    <t>1. Acta de Entrega y Recibo Definitivo.
2. Acta de Liquidación.</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</si>
  <si>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</si>
  <si>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</si>
  <si>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</si>
  <si>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</si>
  <si>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</si>
  <si>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H21R14. Cálculo de ajustes. 
Inadecuada aplicación de la metodología contemplada en el Manual de Interventoría del INVÍAS, lo cual implica una estimación incorrecta del monto de ajustes, que puede generar pagos de más al contratista.
Acción 1.</t>
  </si>
  <si>
    <t>H21R14. Cálculo de ajustes. 
Acción 2.</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</si>
  <si>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</si>
  <si>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</si>
  <si>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</si>
  <si>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</si>
  <si>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</si>
  <si>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</si>
  <si>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</si>
  <si>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</si>
  <si>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</si>
  <si>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</si>
  <si>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</si>
  <si>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</si>
  <si>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</si>
  <si>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</si>
  <si>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</si>
  <si>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</si>
  <si>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</si>
  <si>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</si>
  <si>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</si>
  <si>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</si>
  <si>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</si>
  <si>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</si>
  <si>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Efectuar por parte del abogado encargado del proceso el cumplimiento  oportuno del ingreso de la informacion de los procesos a cargo de los apoderados del INVIAS, conforme a la instrucción y requerimiento de la Oficina Asesora Jurídica, según el modelo de procedimiento de la Agencia Nacional de Defensa Jurídica  del Estado. </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</si>
  <si>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</si>
  <si>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</si>
  <si>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</si>
  <si>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</si>
  <si>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</si>
  <si>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</si>
  <si>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</si>
  <si>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</si>
  <si>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</si>
  <si>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</si>
  <si>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</si>
  <si>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</si>
  <si>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</si>
  <si>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</si>
  <si>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</si>
  <si>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</si>
  <si>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</si>
  <si>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</si>
  <si>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</si>
  <si>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</si>
  <si>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</si>
  <si>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</si>
  <si>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</si>
  <si>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</si>
  <si>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</si>
  <si>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</si>
  <si>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</si>
  <si>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</si>
  <si>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</si>
  <si>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</si>
  <si>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Verificar la coincidencia de la información reportada en los aplicativos SEPRO y SIPLAN.</t>
  </si>
  <si>
    <t>Verificar la coincidencia de la información reportada en el Plan Estratégico Institucional y el SIPLAN.</t>
  </si>
  <si>
    <t>Hoja de vida de Indicadores</t>
  </si>
  <si>
    <t>1. Impartir lineamientos.
2. Seguimiento trimestral de la información de los aplicativos.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</si>
  <si>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</si>
  <si>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</si>
  <si>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</si>
  <si>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 xml:space="preserve">Evidenciar que el Convenio 2664-13 no requería Conpes. </t>
  </si>
  <si>
    <t xml:space="preserve">Justificar las razones por las cuales el Convenio 2664-13 no requería Conpes. </t>
  </si>
  <si>
    <t xml:space="preserve">H2ECP.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 </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</si>
  <si>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</si>
  <si>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H4ECP.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t>
  </si>
  <si>
    <t>Lo identificado refleja riesgos en la aplicación efectiva de los controles por parte del Invías (existen diferencias de información en los reportes correspondientes).</t>
  </si>
  <si>
    <t>OCI</t>
  </si>
  <si>
    <t>H75R16. Seguimiento al Plan de Mejoramiento Institucional.
Revisadas y analizadas las acciones propuestas en el Plan de Mejoramiento, presentado por el Instituto Nacional de Vías – Invías, se determinó que algunas de las acciones propuestas si bien están orientadas a corregir puntualmente la situación detectada.</t>
  </si>
  <si>
    <t>Verificar los respectivos soportes remitidos por las dependencias para subsanar cada uno de los hallazgos observados por la contraloría.</t>
  </si>
  <si>
    <t>1. Verificar los respectivos soportes, en campo y/o aplicativos.                                          
2. Realizar papel de trabajo con su respectivo soporte.</t>
  </si>
  <si>
    <t>Plan de mejoramiento evaluado</t>
  </si>
  <si>
    <t xml:space="preserve">H108R16. Efectividad de las Acciones de Mejoramiento.
A 31 de diciembre de 2016 las siguientes 31 actividades y acciones que no fueron efectivas, afectan la razonabilidad de los Estados Contables a 31 de diciembre de 2016. 
</t>
  </si>
  <si>
    <t xml:space="preserve">Realizar seguimiento al cumplimiento de las acciones de mejora de las 31 acciones no efectivas.      </t>
  </si>
  <si>
    <t>Implementar mesas de trabajo de seguimiento con las diferentes dependencias involucradas y el Grupo Contabilidad.</t>
  </si>
  <si>
    <t xml:space="preserve">Realizar seguimiento al cumplimiento de las acciones de mejora de las cinco acciones no efectivas.      </t>
  </si>
  <si>
    <t xml:space="preserve">H109R16. Acciones de Mejoramiento en ejecución.
A 31 de diciembre de 2016 las siguientes cinco acciones de mejoramiento no fueron ejecutadas, debido a que se replanteó para el año 2017, la fecha establecida inicialmente para el año 2016: H119R14, H123R14, H127R14, H163R14 y H176R14. </t>
  </si>
  <si>
    <t>H110R16. Plan de Mejoramiento acciones presupuestales.
La Entidad planteó una acción de mejora por cada uno de los hallazgos establecidos, de las ocho acciones de mejora con vencimiento en la vigencia 2016, se cumplieron las actividades propuestas, no obstante, estas soluciones no son efectivas.</t>
  </si>
  <si>
    <t>Establecer acciones de mejora que conlleven a subsanar los hallazgos establecidos por la contraloría.</t>
  </si>
  <si>
    <t>Ajustar las acciones de mejora de los respectivos hallazgos observados de la contraloría con el fin de subsanar los mismos.</t>
  </si>
  <si>
    <t>Plan de mejoramiento aprobado</t>
  </si>
  <si>
    <t>Llevar a cabo mesas de trabajo con las dependencias involucradas con el fin de subsanar hallazgos.</t>
  </si>
  <si>
    <t>Acta y plan de mejoramiento</t>
  </si>
  <si>
    <t>H184R14.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
Acción 1.</t>
  </si>
  <si>
    <t>H184R14. Cumplimiento plan de mejoramiento. 
Acción 2.</t>
  </si>
  <si>
    <t>Realizar reporte de mesas de trabajo para la evaluación de la efectividad acciones de mejora concertadas.</t>
  </si>
  <si>
    <t>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 indicar o describir los criterios aplicados para efectos de asignar la referida calificación, que en su consolidado arrojó una calificación del sistema 4.44.
No obstante, que las 62 preguntas están calificadas, se observa que en su mayoría fueron calificadas con 5 (Se cumple plenamente), 4 (Se cumple en alto grado) y 3 (Se cumple aceptablemente).</t>
  </si>
  <si>
    <t>Matriz de evaluación</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</si>
  <si>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</si>
  <si>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</si>
  <si>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</si>
  <si>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</si>
  <si>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</si>
  <si>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</si>
  <si>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</si>
  <si>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</si>
  <si>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</si>
  <si>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</si>
  <si>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</si>
  <si>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</si>
  <si>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</si>
  <si>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</si>
  <si>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</si>
  <si>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</si>
  <si>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</si>
  <si>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</si>
  <si>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</si>
  <si>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SA-SMA</t>
  </si>
  <si>
    <t>Oficios proyectados (uno por Dirección Territorial)</t>
  </si>
  <si>
    <t>1. Buscar herramientas e instrumentos para la implementación de un aplicativo a nivel institucional.
2. Actualizar periódicamente el aplicativo.</t>
  </si>
  <si>
    <t>Establecer el procedimiento para el traslado de bienes fiscales a bienes de uso público.</t>
  </si>
  <si>
    <t>Elaborar y presentar el procedimiento.</t>
  </si>
  <si>
    <t>Procedimiento implementado</t>
  </si>
  <si>
    <t>H117R14. Procedimiento para el traslado de bienes fiscales a bienes de uso público.
El Invías no cuenta con un procedimiento debidamente adoptado, que contenga las actividades que deben seguirse para el traslado de bienes fiscales a bienes de uso público.</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</si>
  <si>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</si>
  <si>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 xml:space="preserve">
1. Verificar si el numero de 411 predios es el correcto.
2. Verificar qué carpetas están en el archivo de la subdirección.
3. Solicitar las carpetas a FONTIBON de los que no estén en la subdirección.
4. Estudiar cada una de las carpetas y producir las comunicaciones necesarias para aclarar el estado actual.
5. Elaborar relación en Excel de cada uno de los campamentos con la información señalada.</t>
  </si>
  <si>
    <t>Informe cuatrimestral</t>
  </si>
  <si>
    <t xml:space="preserve">
Depurar e identificar los predios transferidos por el Fondo de Inmuebles Nacionales. 
</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</si>
  <si>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</si>
  <si>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</si>
  <si>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 xml:space="preserve">1. Gestionar la compra de  los registros alfanuméricos 1 y 2 ante el IGAC, para revisión de la base de datos de bienes fiscales.
2. Gestionar oficios para correcciones de inconsistencias detectadas cuando así se requiera.
     </t>
  </si>
  <si>
    <t>Deficiencias de comunicación y colaboración entre dichas entidades.</t>
  </si>
  <si>
    <t>Remitir memorando circular informando las fechas oportunas de legalización de cajas menores para el cierre de la vigencia, con copia para la Oficina de Control Interno.</t>
  </si>
  <si>
    <t>Memorando circular remitido</t>
  </si>
  <si>
    <t>Remitir memorando al Grupo de Control Interno Disciplinario informando los responsables de la caja menor de las Direcciones Territoriales que no efectúen las legalizaciones en los términos establecidos.</t>
  </si>
  <si>
    <t>Memorando remitido</t>
  </si>
  <si>
    <t>H159R14.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
Acción 1.</t>
  </si>
  <si>
    <t>H159R14. Legalización de caja menor.
Acción 2.</t>
  </si>
  <si>
    <t>Debilidades de controles.</t>
  </si>
  <si>
    <t xml:space="preserve">Remitir a través de memorando  los avalúos comerciales de los bienes fiscales que de acuerdo con el presupuesto se realicen, al Grupo de Contabilidad para su registro.                         </t>
  </si>
  <si>
    <t>Reporte cuatrimestral de avalúos realizados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</si>
  <si>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</si>
  <si>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</si>
  <si>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</si>
  <si>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</si>
  <si>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</si>
  <si>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</si>
  <si>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Gestionar la actualización de los predios localizados en los terminales marítimos en los Distritos Especiales de Cartagena, Barranquilla y Santa Marta. </t>
  </si>
  <si>
    <t>Oficiar al IGAC para determinar la actualización del nombre del titular de los bienes del Invías localizados en los terminales en los Distritos Especiales de Cartagena y Santa Marta.</t>
  </si>
  <si>
    <t>Oficios remitidos</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</si>
  <si>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</si>
  <si>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 xml:space="preserve">Remitir el OTROSI al Convenio de Cuentas en Participación que se tiene suscrito entre Central de Inversiones S.A y el Instituto Nacional de Vías -INVIAS del suscrito el año 2008 tema Férreo y nuevo Convenio de Cuentas en Participación tema Puertos.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</si>
  <si>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</si>
  <si>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</si>
  <si>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</si>
  <si>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Continuar con la gestión para que las Direcciones Territoriales logren el pago del 100% de los recursos asignados para IPU , contribuciones y otras tasas sobre los bienes inmuebles a cargo del Invías, depurando e identificando los bienes inmuebles fiscales.</t>
  </si>
  <si>
    <t xml:space="preserve">
Depuración, identificación y conciliación con las Direcciones Territoriales.</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</si>
  <si>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</si>
  <si>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</si>
  <si>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Continuar con el seguimiento a las Direcciones Territoriales para que apliquen el procedimiento en el pago del impuesto predial unificado y la contribución por valorización y a quienes tienen la delegación establecida mediante la Resolución N° 3015 del 04/06/2014, gestionando los recursos necesarios para el pago oportuno.</t>
  </si>
  <si>
    <t>1. Remitir a través de memorando a los Directores Territoriales el procedimiento de pago de impuesto predial.
2. Solicitar los recursos a la Oficina Asesora de Planeación.</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</si>
  <si>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</si>
  <si>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</si>
  <si>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</si>
  <si>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</si>
  <si>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Proyectar el plan de ingresos provenientes de peajes con los reportes a cargo del Invías y la Información recibida de la ANI. </t>
  </si>
  <si>
    <t>1. Oficio y respuesta de la ANI.
2. Proyección de presupuesto.</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</si>
  <si>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t>
  </si>
  <si>
    <t xml:space="preserve">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</si>
  <si>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 xml:space="preserve">Incluir en los pliegos de condiciones de los nuevos procesos contractuales de Consultoría a ser publicados, un plazo de 15 días para aprobación de Hojas de Vida. </t>
  </si>
  <si>
    <t>Pliegos de contratos de consultoría ajustados</t>
  </si>
  <si>
    <t>Dar cumplimiento a los dispuesto por la Contaduría General de la Nación en todo lo relacionado con la cuenta 5815 Ajuste a ejercicios anteriores. Sobre el particular, solicitar concepto a la Contaduría General de la Nación respecto a la utilización de los registros de la legalización de los recursos entregados en administración a las entidades territoriales en vigencias posteriores a su desembolso en las cuentas del grupo 5815 Otros gastos- Ajuste de ejercicios Anteriores.</t>
  </si>
  <si>
    <t>Solicitar concepto sobre el registro como gastos de vigencias anteriores y legalización de reembolsos a las entidades territoriales, a la Contaduría General de la Nación y si es procedente reclasificar los gastos.</t>
  </si>
  <si>
    <t>SF</t>
  </si>
  <si>
    <t xml:space="preserve">Conciliar con el Grupo Ingresos.
</t>
  </si>
  <si>
    <t>Conciliar reporte de ingresos con los registros contables.</t>
  </si>
  <si>
    <t>Continuar con la depuración de las partidas pendientes, dando prioridad a las partidas más antiguas.</t>
  </si>
  <si>
    <t xml:space="preserve">1. Requerir a las entidades bancarias y a las Unidades Ejecutoras los soportes necesarios para determinar los terceros y los conceptos  de partidas pendientes. 
2.Remitir al Grupo de Contabilidad los informes con documentos soporte de las partidas identificadas para su registro y depuración de las conciliaciones bancarias.
.
</t>
  </si>
  <si>
    <t>H92R16. Otros Gastos - Ajuste de Ejercicios Anteriores.
Durante el año 2016 el Invías registró en la cuenta (5815) Otros Gastos - Ajustes de ejercicios anteriores por $1.134.083 millones que corresponden al movimiento débito y crédito de los Gastos de Administración, Gastos de Operación de los recursos entregados en administración a través de convenios interadministrativos o anticipos para contratos, los cuales en el momento de su ocurrencia se registra el derecho que tiene el Invías sobre los recursos desembolsados mientras se legalizan, Transferencias y Otros Gastos no causados en periodos anteriores.</t>
  </si>
  <si>
    <t xml:space="preserve">H93R16. Otros Ingresos - Ajuste de Ejercicios Anteriores.
Durante el año 2016 el Invías registró en la cuenta (4815) Otros Ingresos - Ajustes de ejercicios anteriores por $13.332 millones que corresponden al movimiento débito y crédito de la subcuenta Otros ingresos no causados en periodos anteriores, que corresponden a los ingresos del último trimestre de 2015 por concepto de peajes y arrendamientos del contrato CISA por valor de $14.949 millones, entre otros
</t>
  </si>
  <si>
    <t xml:space="preserve">H94R16. Partidas pendientes por depurar en Conciliaciones Bancarias.
La cuenta (1110) Depósito en Instituciones Financieras por $41.475 millones a 31 de diciembre de 2016, no es razonable debido a las siguientes situaciones que generan incertidumbre en cuantía indeterminada: Diferencia en el saldo en Bancos de $8.284 millones entre el saldo del Balance General a 31 de diciembre de 2016 y la información enviada con oficio OCI-75591 (punto 1) del 13 de marzo de 2017.
</t>
  </si>
  <si>
    <t>Conciliar con la Subdirección Administrativa y la Subdirección Marítima y Fluvial.</t>
  </si>
  <si>
    <t>Conciliar entre el Grupo de Contabilidad y la Subdirección Administrativa (Bienes fiscales).</t>
  </si>
  <si>
    <t>1. Remitir mensualmente memorando al Grupo de Contabilidad para conciliar la información relacionada con los bienes fiscales de propiedad del Invías (SA).
2. Cruce de información (SF).</t>
  </si>
  <si>
    <t>Reporte de conciliación.</t>
  </si>
  <si>
    <t>Reporte de conciliación</t>
  </si>
  <si>
    <t>1. Conciliación.
2. Registro contable con sus respectivos soportes.</t>
  </si>
  <si>
    <t>Deficiencias en el control de los bienes que se recibieron del Ministerio de Transporte.</t>
  </si>
  <si>
    <t xml:space="preserve">
Conciliar la información de los registros contables de la subcuenta 16750401 Equipo de Transporte Marítimo y Fluvial, entre la unidad ejecutora y el Grupo de Contabilidad.</t>
  </si>
  <si>
    <t>1. Solicitar a las unidades ejecutoras la relación y/o base de datos de los predios (Vial, Férreo y Portuario) y verificar si realmente corresponde al número de predios o al número de registros relacionados con la adquisición de predios; si es del caso enviar las escrituras correspondientes.  
2. Solicitar a la Subdirección de Medio Ambiente la aclaración sobre los predios.</t>
  </si>
  <si>
    <t>Análisis de documentos soportes y registro.</t>
  </si>
  <si>
    <t>Reporte semestral</t>
  </si>
  <si>
    <t>1. Memorando a las diferentes dependencias.
2. Registro con su respectivo análisis y soportes.</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</si>
  <si>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</si>
  <si>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</si>
  <si>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</si>
  <si>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</si>
  <si>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</si>
  <si>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</si>
  <si>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</si>
  <si>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</si>
  <si>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</si>
  <si>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</si>
  <si>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</si>
  <si>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</si>
  <si>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</si>
  <si>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</si>
  <si>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1.</t>
  </si>
  <si>
    <t>Conciliar con la áreas involucradas.</t>
  </si>
  <si>
    <t>Registro contable.</t>
  </si>
  <si>
    <t>Registro contable</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</si>
  <si>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</si>
  <si>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</si>
  <si>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 xml:space="preserve">1. Conciliar los predios identificados con los reportados por la Subdirección Administrativa.
2. Registro contable con su debido soporte.
</t>
  </si>
  <si>
    <t>Reporte trimestral del envío de la información</t>
  </si>
  <si>
    <t>H176R14. Actualización de bienes inmuebles.
La cuenta 1999 Valorización presenta subestimación, debido a la falta de actualización del avalúo de bienes inmuebles propiedad del instituto.
Acción 1.</t>
  </si>
  <si>
    <t>H176R14. Actualización de bienes inmuebles.
La cuenta 1999 Valorización presenta subestimación, debido a la falta de actualización del avalúo de bienes inmuebles propiedad del instituto.
Acción 2.</t>
  </si>
  <si>
    <t>Conciliar la información recibida  de la Subdirección Administrativa con los registros contables y efectuar los ajustes que se determinen si fuere pertinente.</t>
  </si>
  <si>
    <t>H151R14.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de aforo inicial no se evidencia esta situación.</t>
  </si>
  <si>
    <t>Debilidades en el registro adecuado de los ingresos.</t>
  </si>
  <si>
    <t>Evidenciar que en el aplicativo SIIF Nación el catalogo de ingresos es de forma general para todas la entidades y no particularmente para el INVIAS, en lo relacionado con ingresos de peajes y seguridad vial.</t>
  </si>
  <si>
    <t xml:space="preserve">Reporte de desagregación. </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</si>
  <si>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</si>
  <si>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</si>
  <si>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H153R14. Constitución de reservas presupuestales.
Se constituyeron reservas presupuestales por $506.398.7 millones, entre los cuales se encuentran recursos por $7.727.5 millones.</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</si>
  <si>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</si>
  <si>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</si>
  <si>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</si>
  <si>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</si>
  <si>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</si>
  <si>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</si>
  <si>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</si>
  <si>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</si>
  <si>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 xml:space="preserve">
Evidenciar que la cuenta de anticipos actualmente no presenta saldos contrarios.</t>
  </si>
  <si>
    <t xml:space="preserve">
Reporte de anticipos.</t>
  </si>
  <si>
    <t>Reporte estado de los anticipos</t>
  </si>
  <si>
    <t xml:space="preserve">H164R14.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 $5,728 millones, debido a errores en el proceso de contabilización. Esta situación genera subestimación en el saldo de la cuenta Deudores. </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</si>
  <si>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</si>
  <si>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</si>
  <si>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</si>
  <si>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</si>
  <si>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</si>
  <si>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</si>
  <si>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</si>
  <si>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H174R14.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</si>
  <si>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Sobreestima el saldo de la cuenta en dicho valor.</t>
  </si>
  <si>
    <t xml:space="preserve">
Continuar con la depuración y reclasificación.</t>
  </si>
  <si>
    <t>Efectuar los registros contables pertinentes de acuerdo con la documentación soporte recaudada.</t>
  </si>
  <si>
    <t xml:space="preserve">
Efectuar los registros contables pertinentes de acuerdo con la documentación soporte recaudada.
</t>
  </si>
  <si>
    <t xml:space="preserve">Registrar la amortización de los anticipos teniendo en cuenta los documentos soporte de las cuentas que se reciban para pago y las actas y/o actos administrativos de liquidación recibidos de las unidades ejecutoras. </t>
  </si>
  <si>
    <t>H178R14. Recaudos por clasificar.
El Invías ha presentado dificultades para la clasificación y registro de los ingresos, lo que genera que a 31 de diciembre de 2014 se presenten partidas pendientes de conciliar por $3.666 millones.</t>
  </si>
  <si>
    <t>Realizar la relación de recaudos por clasificar identificados e imputados al 100%, con corte a 31/12/2016.</t>
  </si>
  <si>
    <t>Enviar memorando a la Oficina de Control Interno con la información pertinente.</t>
  </si>
  <si>
    <t>Reporte de SIIF Nación</t>
  </si>
  <si>
    <t xml:space="preserve">
Efectuar los registros contables de las operaciones recíprocas de acuerdo con la documentación soporte recaudada.
</t>
  </si>
  <si>
    <t>1. Conciliar las operaciones recíprocas a través de la legalización de contratos. 
2. Oficiar a las entidades territoriales.</t>
  </si>
  <si>
    <t>H180R14.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</si>
  <si>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</si>
  <si>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</si>
  <si>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</si>
  <si>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</si>
  <si>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</si>
  <si>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</si>
  <si>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</si>
  <si>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Depurar las partidas pendientes, dando prioridad a las partidas más antiguas.</t>
  </si>
  <si>
    <t xml:space="preserve">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 de las conciliaciones bancarias.
.
</t>
  </si>
  <si>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con antigüedad de nueve (9) años (2007), por conceptos de: cheques por cobrar, débitos en libros, consignaciones pendientes de ingreso a libros, notas débito y crédito según extracto, entre otros conceptos.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</si>
  <si>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</si>
  <si>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</si>
  <si>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</si>
  <si>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</si>
  <si>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</si>
  <si>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Reclasificar y registrar los Bienes de Uso Público y Bienes Fiscales de propiedad del Invías.</t>
  </si>
  <si>
    <t>Análisis, ajustes y reclasificación.</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</si>
  <si>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</si>
  <si>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</si>
  <si>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Enviar a Control Interno la relación de recaudos por clasificar identificados e imputados al 100%, con corte a 31/12/2016.</t>
  </si>
  <si>
    <t>Enviar memorando a la Oficina de Control Interno.</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</si>
  <si>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</si>
  <si>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</si>
  <si>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</si>
  <si>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Reclasificar y registrar los Bienes de Uso Público, Bienes Fiscales y Bienes Entregados a Terceros.</t>
  </si>
  <si>
    <t>Desarrollar mesas de trabajo para analizar la información obtenida de la gestión realizada y proyectar los registros contables.</t>
  </si>
  <si>
    <t>Reporte semestral registros contables</t>
  </si>
  <si>
    <t xml:space="preserve">Registrar oportunamente en el auxiliar de Bienes Fiscales la información recibida de las unidades ejecutoras. </t>
  </si>
  <si>
    <t>Reporte trimestral de registros contables</t>
  </si>
  <si>
    <t>Calcular y registrar la depreciación de acuerdo con lo establecido en el Régimen de Contabilidad Pública.</t>
  </si>
  <si>
    <t>Efectuar los registros en la base de datos para el cálculo de las depreciaciones y realizar los registros contables pertinentes.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</si>
  <si>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</si>
  <si>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Continuar con la depuración de las cuentas observadas por la contraloría en el informe de 2015.</t>
  </si>
  <si>
    <t xml:space="preserve">Realizar mesa de trabajo para identificar los riesgos contables. </t>
  </si>
  <si>
    <t>Acta</t>
  </si>
  <si>
    <t>Actualizar la Carta de Riesgos.</t>
  </si>
  <si>
    <t>Enviar a la Oficina de Control Interno la relación de recaudos por clasificar, identificados e imputados al 100%, con corte a 31/12/2016.</t>
  </si>
  <si>
    <t>Enviar memorando ala Oficina Control Interno.</t>
  </si>
  <si>
    <t xml:space="preserve">Reporte de SIIF Nación </t>
  </si>
  <si>
    <t>Conciliar los reportes de ejecución de ingresos con lo registrado en la contabilidad y determinar las reclasificaciones pertinentes.</t>
  </si>
  <si>
    <t>Elaborar los registros contables pertinentes.</t>
  </si>
  <si>
    <t>H86R15. Ingresos Peajes.
De acuerdo con la muestra seleccionada se realizó seguimiento al recaudo de peajes, donde se evidenció una diferencia de $76.1 millones en diciembre de 2015 entre el total de recaudo peajes, seguridad vial y rendimiento financiero.</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</si>
  <si>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</si>
  <si>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</si>
  <si>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</si>
  <si>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</si>
  <si>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</si>
  <si>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</si>
  <si>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H90R15. Saldos por Imputar Presupuesto de Ingresos.
Al cierre de la vigencia se evidencia que en el reporte saldos por imputar del aplicativo SIIF presenta saldos por $798.2 millones.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</si>
  <si>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</si>
  <si>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</si>
  <si>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</si>
  <si>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</si>
  <si>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</si>
  <si>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</si>
  <si>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</si>
  <si>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</si>
  <si>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</si>
  <si>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</si>
  <si>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</si>
  <si>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</si>
  <si>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</si>
  <si>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</si>
  <si>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</si>
  <si>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</si>
  <si>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</si>
  <si>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</si>
  <si>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Culminar las acciones relacionadas en el informe,  tendientes a lograr el cierre predial del contrato 407 de 2010. </t>
  </si>
  <si>
    <t>Informe sobre seguimiento a los compromisos</t>
  </si>
  <si>
    <t>H55R16. Estado de la gestión predial del Proyecto para su respectivo cierre. 
Se detectó que se encuentra pendientes en el desarrollo de actividades prediales.</t>
  </si>
  <si>
    <t xml:space="preserve">1. Gestionar recursos para la adquisición de los predios requeridos para continuar con el proyecto, soportados en la mesa trabajo No 7 del 28 mayo de 2013.                    
2. Una vez expedida la Resolución ANT incluirlos en el inventario predial Invías.      
3. Gestionar recursos para la adquisición de predios y culminación de adquisición ( faltante) y realizar un cronograma de inversión.
4. Establecer un cronograma para realizar acciones y  impulsos procesales a las querellas de restitución de bienes de uso público.                               
5. Requerir a propietarios para entrega de la escritura debidamente registrada.
6. Realizar ajuste al diseño del proyecto con el propósito de mitigar impactos de tipo predial social y ambiental.                              </t>
  </si>
  <si>
    <t xml:space="preserve">Notificar al contratista del contrato 407 de 2010 y solicitar el reintegro mediante las acciones administrativas y judiciales de valor ejecutado que no corresponden al proyecto.                                                                                                                                                                                                                                                                       </t>
  </si>
  <si>
    <t xml:space="preserve">1. Notificar a contratista mediante oficio. 
2. Realizar acciones administrativas y judiciales para reintegro.
</t>
  </si>
  <si>
    <t>Comprobante de ingreso de los recursos( SIIF)</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</si>
  <si>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</si>
  <si>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 xml:space="preserve">Mediante oficio comunicar a la gobernación de la oportunidad de enajenación voluntaria. </t>
  </si>
  <si>
    <t>Otro sí</t>
  </si>
  <si>
    <t xml:space="preserve">Estructurar Otro Sí a la promesa de compraventa con la Gobernación del Atlántico para la no adquisición del área de ronda de Rio  y realizar la propuesta de la enajenación voluntaria.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</si>
  <si>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</si>
  <si>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</si>
  <si>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</si>
  <si>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</si>
  <si>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</si>
  <si>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 xml:space="preserve">1. Incluir en el apéndice predial una nueva condición que obligue al Contratista a entregar la informacion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informacion con el Auxiliar contable BUP, generando reporte de novedades. </t>
  </si>
  <si>
    <t>Reporte sobre depuración y actualización del aplicativo</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</si>
  <si>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1.</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</si>
  <si>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2.</t>
  </si>
  <si>
    <t xml:space="preserve">1. Identificar predios de propiedad del Invías que se encuentran invadidos.            
2. Reportar a la Subdirección Financiera para el registro de los bienes. </t>
  </si>
  <si>
    <t xml:space="preserve">Informe semestral de reportes a la Subdirección Financiera de predios invadidos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</si>
  <si>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</si>
  <si>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</si>
  <si>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</si>
  <si>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</si>
  <si>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</si>
  <si>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</si>
  <si>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</si>
  <si>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</si>
  <si>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</si>
  <si>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</si>
  <si>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</si>
  <si>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</si>
  <si>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</si>
  <si>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</si>
  <si>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</si>
  <si>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1. Incluir en los pliegos de condiciones de todos los contratos  establecer la obligatoriedad de que los contratistas sean los titulares de licencias  y permisos.
2.   Realizar de acuerdo al plan de Manejo ambiental un procedimiento que minimice la afectación en los predios.</t>
  </si>
  <si>
    <t>1. Pliegos ajustados.  
2. Procedimiento implementado.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</si>
  <si>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</si>
  <si>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Acción 1.
1. Establecer en los pliegos de condiciones de todos los contratos la obligatoriedad de que los contratistas sean los titulares de licencias  y permisos.
2. Realizar de acuerdo al plan de Manejo ambiental un procedimiento que minimice la afectación en los predios citados.</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</si>
  <si>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</si>
  <si>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</si>
  <si>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</si>
  <si>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Realizar seguimiento a la demanda adelantada por el Instituto, frente al Acto administrativo emanado del ANLA.</t>
  </si>
  <si>
    <t>Acción 2.
Impulsos procesales necesarios a la demanda.</t>
  </si>
  <si>
    <t>Informe semestral anexando soportes</t>
  </si>
  <si>
    <t xml:space="preserve">Parámetros técnicos de valoración en los apéndices prediales e informe de predios.  Anexar acta de recibo.                                                </t>
  </si>
  <si>
    <t xml:space="preserve"> Informe de gestión predial</t>
  </si>
  <si>
    <t xml:space="preserve">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 de expropiación judicial.  </t>
  </si>
  <si>
    <t xml:space="preserve">1. Optimizar en tiempo la gestión predial.
2. Adquirir los predios requeridos para terminación de las Obras, e iniciar procesos de expropiación.                                                     </t>
  </si>
  <si>
    <t xml:space="preserve">1. Modificar  la  compra predial por obras anexas.           
2. Adquirir los predios requeridos para terminación de las Obras.                                                     </t>
  </si>
  <si>
    <t xml:space="preserve">1. Parámetros técnicos de valoración en los apéndices prediales e informe de predios. 
2. Anexar acta de entrega y recibo definitivo y   registro fotográfico.                                                 </t>
  </si>
  <si>
    <t xml:space="preserve">H28R14. Obras inconclusas por deficiente gestión predial. Muro de contención San Benito PR 94+500.
Contrato No. 807 del 3 de julio de 2009 de la Transversal de Cusiana, a la fecha, el muro no se construyó en su totalidad.
</t>
  </si>
  <si>
    <t>Esta situación evidencia fallas administrativas, de planeación y supervisión por parte de la Interventoría y del INVÍAS en cuanto al adecuado desarrollo de la gestión predial del proyecto.</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</si>
  <si>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</si>
  <si>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</si>
  <si>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</si>
  <si>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</si>
  <si>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</si>
  <si>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</si>
  <si>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</si>
  <si>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</si>
  <si>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 xml:space="preserve">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1.
</t>
  </si>
  <si>
    <t>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2.</t>
  </si>
  <si>
    <t>No se tiene información del número exacto, su valor, ubicación y estado, y tampoco se tiene claridad de los que están en cabeza de entidades del sector que han sido liquidadas.</t>
  </si>
  <si>
    <t>Acción 1. 
Depurar los predios fiscales de propiedad del Invías para su saneamiento e inclusión en el aplicativo.</t>
  </si>
  <si>
    <t>Elaborar informe sobre la actualización predial en el aplicativo.</t>
  </si>
  <si>
    <t>Reportes y convenio</t>
  </si>
  <si>
    <t>Depurar los predios para su saneamiento e inclusión en el aplicativo por parte de la Subdirección de Medio Ambiente.</t>
  </si>
  <si>
    <t xml:space="preserve">1. Solicitar el saneamiento automático ante las oficinas de registro publico y ante el IGAC, la asignación de cedula catastral de las predios adquiridos.
2. Depurar los predios para su saneamiento e inclusión en el aplicativo por parte de la Subdirección de Medio Ambiente. </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</si>
  <si>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</si>
  <si>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</si>
  <si>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Identificar los predios observados por la contraloría  en cuanto a cantidad, valor y estado actual.</t>
  </si>
  <si>
    <t xml:space="preserve">1. Identificar los predios observados por la contraloría  en cuanto a cantidad, valor y estado actual. 
2. Crear mecanismo interinstitucional (formato) que permita al Invías tener conocimiento de los predios no utilizados, por parte de la ANI, en una periocidad de cada tres (3) meses. </t>
  </si>
  <si>
    <t xml:space="preserve">Informes sobre predios </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</si>
  <si>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</si>
  <si>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</si>
  <si>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</si>
  <si>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</si>
  <si>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</si>
  <si>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</si>
  <si>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1. Actualizar los procesos de gestión documental,  archivos y optimizar los canales de informacion entre dependencias. 
2. Depuración y actualización de la base de datos predial de la Subdirección de Medio Ambiente. 
3. Incluir en el registro contable respectivo.</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</si>
  <si>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</si>
  <si>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</si>
  <si>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</si>
  <si>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</si>
  <si>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</si>
  <si>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 xml:space="preserve">Continuar brindando soporte técnico a la Oficina Asesora Jurídica en el proceso de demanda de medio de nulidad y restablecimiento del derecho (Radicación 73001-23-33-004-2015-00436-00), formulada por  el INVIAS, contra quien expide el acto objeto de controversia NACION - MADS y ANLA. </t>
  </si>
  <si>
    <t xml:space="preserve">1. Con fallo de la demanda de  NULIDAD Y RESTABLECIMIENTO DEL DERECHO, desvirtuar el detrimento patrimonio ( oficina Jurídica)                          
2. Continuar brindando soporte técnico a la Oficina Asesora Jurídica en el proceso de demanda de medio de nulidad y restablecimiento del derecho (Radicación 73001-23-33-004-2015-00436-00), formulada por  el INVIAS, contra quien expide el acto objeto de controversia NACION - MADS y ANLA. </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</si>
  <si>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</si>
  <si>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</si>
  <si>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</si>
  <si>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Control y seguimiento de predios mediante mesas de trabajo y chec list.</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</si>
  <si>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</si>
  <si>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</si>
  <si>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</si>
  <si>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</si>
  <si>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</si>
  <si>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</si>
  <si>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</si>
  <si>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</si>
  <si>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</si>
  <si>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</si>
  <si>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Deficiente gestión ya que con base al Apéndice E “GESTION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</si>
  <si>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</si>
  <si>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</si>
  <si>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</si>
  <si>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</si>
  <si>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</si>
  <si>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</si>
  <si>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</si>
  <si>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1. Aplicar y ejercer control de cumplimiento de la adquisición de predios desde la oferta de compra, hasta la adquisición voluntaria o por expropiación para evitar el vencimiento de los términos, mediante las mesas de trabajo entre contratista e interventoría. Check list.                                                                                          
2. Adquirir y legalizar los predios requeridos para terminación de las obras.                                                                                                                                                                                                                    </t>
  </si>
  <si>
    <t>1. Informe estado de los procesos de expropiación con soportes.                                                                              
2. Inventario de predios pendientes de pago por no aceptación de oferta e iniciar los procesos de expropiación.</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</si>
  <si>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</si>
  <si>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</si>
  <si>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</si>
  <si>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</si>
  <si>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</si>
  <si>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</si>
  <si>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</si>
  <si>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</si>
  <si>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</si>
  <si>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</si>
  <si>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</si>
  <si>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</si>
  <si>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</si>
  <si>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</si>
  <si>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</si>
  <si>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</si>
  <si>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</si>
  <si>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</si>
  <si>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1.</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</si>
  <si>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2.</t>
  </si>
  <si>
    <t>Acción 1.
Reportar listado de predios invadidos a la Subdirección de Medio Ambiente para su gestión.</t>
  </si>
  <si>
    <t xml:space="preserve">Incluir la información respectiva dentro del Sistema de Información y reportar al área de contabilidad. </t>
  </si>
  <si>
    <t>Reporte de inclusión a predios invadidos</t>
  </si>
  <si>
    <t xml:space="preserve">Acción 2.
Ingresar información de predios invadidos reportados por la Dirección Operativa. </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</si>
  <si>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</si>
  <si>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</si>
  <si>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</si>
  <si>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</si>
  <si>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</si>
  <si>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</si>
  <si>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</si>
  <si>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</si>
  <si>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</si>
  <si>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</si>
  <si>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</si>
  <si>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Acción 4.
1. Reporte de cumplimiento de organización  de carpetas de acuerdo a Check list.                                                                              
2. Actualizar formatos de organización  y completar informacion documental  requerida en las carpetas del contrato  654 de 2014.</t>
  </si>
  <si>
    <t xml:space="preserve">1. Modificar los apéndices prediales en lo correspondiente a los tiempos de cumplimiento.             
2. Solicitar informe a la interventoría en el que consigne las causales de incumplimiento y advertir la transgresión realizada a lo pactado en el contrato de interventoría y al manual de Interventoría.  </t>
  </si>
  <si>
    <t>1. Modificación apéndice.                         
2. Informe.</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</si>
  <si>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</si>
  <si>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</si>
  <si>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</si>
  <si>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1. Modificar el apéndice predial en lo correspondiente a los tiempos.
2. Informe de la interventoría en el que se consigne las causales de incumplimiento. </t>
  </si>
  <si>
    <t xml:space="preserve">H23ECP.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</si>
  <si>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Presentar informe de cierre predial. </t>
  </si>
  <si>
    <t>SMF</t>
  </si>
  <si>
    <t xml:space="preserve">H26R16. Actas de Recibo Parcial 5. El Ítems 8, 9, 11 y 12  P - 107: Reparación de Superestructuras de Madera (Maderos 0.20 x 0.11x6.7m), (0.20 x 0.11x5.5m), (0.20 x 0.05x4.0m)  y (0.20 x 0.15x6.7m).
Descripción 107.1 Generalidades consiste en los trabajos que se deben ejecutar necesarios para reemplazar diferentes piezas de la superestructura de puentes fijos o móviles con elementos de madera, lo cual incluye la reposición parcial o total de tablones de rodado, pasillos, aceras, guardarruedas y otros elementos, así como el reclavado y re-empernado de todos los elementos que la conforman, de acuerdo con lo definido. </t>
  </si>
  <si>
    <t>Presentar los soportes documentales en donde se evidencia que no se cometió ninguna irregularidad en la ejecución del proyecto objeto del hallazgo.</t>
  </si>
  <si>
    <t>Reunir los informes, actas y registros fotográficos.</t>
  </si>
  <si>
    <t>Suscribir convenio si da lugar.</t>
  </si>
  <si>
    <t>Solicitud a la interventoría del respectivo informe con registro fotográfico.</t>
  </si>
  <si>
    <t xml:space="preserve">
Evidenciar la correcta planeación efectuada al dragado mediante el ejercicio de liquidación del presupuesto, de acuerdo con el volumen objetivo ejecutado, incluido o no el transporte del equipo en el ítem de dragado.</t>
  </si>
  <si>
    <t>Corregir lo observado por la contraloría respecto al contrato 1036 de 2016.</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</si>
  <si>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</si>
  <si>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</si>
  <si>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</si>
  <si>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Remisión al área de contabilidad con sus respectivos soportes.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</si>
  <si>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</si>
  <si>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</si>
  <si>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</si>
  <si>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</si>
  <si>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H99R16. Control de elementos transferidos por el Ministerio de Transporte a cargo de la Subdirección marítima y Fluvial.
Confrontados el Auxiliar de la Subcuenta 16750401 y la base de datos “inventario Muelles de la subdirección marítima y Fluvial” , se determinó como muestra el siguiente cuadro; que 23 muelles que se encuentran registrados en la cuenta 16750401, no están registrados en inventarios.
</t>
  </si>
  <si>
    <t>SF-SMF</t>
  </si>
  <si>
    <t xml:space="preserve">
Conciliar la información de los registros contables de los elementos transferidos por el Ministerio de Transporte entre la unidad ejecutora y el Grupo Contabilidad.</t>
  </si>
  <si>
    <t>1. Conciliar (SF-SMF).
2. Remitir al Grupo Contabilidad los respectivos soportes (SMF).
3. Registro contable con sus respectivos soportes (SF).</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</si>
  <si>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1.</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</si>
  <si>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2.</t>
  </si>
  <si>
    <t>Acción 1.
Remitir al área de contabilidad los respectivos soportes de los muelles para su conciliación y contabilización.</t>
  </si>
  <si>
    <t>Acción 2.
Registrar  la información remitida por Subdirección Marítima y Fluvial respecto a los muelles para su conciliación y contabilización.</t>
  </si>
  <si>
    <t>Acción 1. 
Reconocer y depurar los predios invadidos para su posterior registro.</t>
  </si>
  <si>
    <t>Acción 2.
1. Cumplir con el concepto de la Contaduría General de la Nación, relacionado con la provisión de los predios invadidos.
2. Registrar la información allegada por la Subdirección de Medio Ambiente y la Subdirección Administrativa de los predios invadidos.</t>
  </si>
  <si>
    <t xml:space="preserve">
Evidenciar que la construcción del muelle contaba con estudios y diseños adecuados a las necesidades del momento.</t>
  </si>
  <si>
    <t>Analizar la utilización del muelle de Puerto Gaitán.</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</si>
  <si>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2.</t>
  </si>
  <si>
    <t>Remitir al área de contabilidad la información con sus respectivos soportes.</t>
  </si>
  <si>
    <t xml:space="preserve">
Acción 3. 
Registrar la información reportada por la áreas respecto a los equipos de transporte fluvial.</t>
  </si>
  <si>
    <t>Acción 2.
Remitir al Grupo Contabilidad los respectivos soportes de los equipos de transporte fluvial para su conciliación y contabilización.</t>
  </si>
  <si>
    <t xml:space="preserve">Acción 1. 
Conciliar con el Grupo Contabilidad.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</si>
  <si>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3.</t>
  </si>
  <si>
    <t xml:space="preserve">
Informar sobre la situación actual de los muelles.</t>
  </si>
  <si>
    <t xml:space="preserve">Analizar la utilización de cada uno de los muelles.
</t>
  </si>
  <si>
    <t xml:space="preserve">Acción 2.
Evidenciar el debido registro del muelle Cabuyaro. </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</si>
  <si>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1.</t>
  </si>
  <si>
    <t>Acción 1.
Remitir al área de contabilidad los respectivos soportes del muelle Cabuyaro para su conciliación y contabilización.</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</si>
  <si>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2.</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</si>
  <si>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</si>
  <si>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</si>
  <si>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</si>
  <si>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</si>
  <si>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</si>
  <si>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</si>
  <si>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</si>
  <si>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</si>
  <si>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</si>
  <si>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</si>
  <si>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</si>
  <si>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</si>
  <si>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</si>
  <si>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</si>
  <si>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</si>
  <si>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</si>
  <si>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</si>
  <si>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</si>
  <si>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</si>
  <si>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</si>
  <si>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</si>
  <si>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</si>
  <si>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</si>
  <si>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</si>
  <si>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Aplicar la metodología establecida para elaborar la proyección de ingresos.</t>
  </si>
  <si>
    <t>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2.</t>
  </si>
  <si>
    <t xml:space="preserve">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1.
</t>
  </si>
  <si>
    <t xml:space="preserve">Acción 1.
Solicitar a la Agencia Nacional de Infraestructura información sobre cual de los peajes de la Red Vial Nacional serán tenidos en cuenta en los Proyectos 4G, aunarlo con la información de los peajes a cargo la Red Nacional de Carreteras para proyectar el Programa de Ingresos Anuales de manera mas ajustada. </t>
  </si>
  <si>
    <t>Acción 2.
Realizar la proyección de ingresos de contraprestaciones portuarias con base en los criterios de la Circular Externa del Ministerio de Hacienda y la información recibida de la ANI y verificada por el Invías.</t>
  </si>
  <si>
    <t>Informe sobre el ingreso de recaudo</t>
  </si>
  <si>
    <t>SPA</t>
  </si>
  <si>
    <t>Evidenciar mediante certificación o informe de la firma interventora que a la fecha el sitio de obra se encuentra en condiciones de limpieza optimas aceptables de acuerdo a las Especificaciones Técnicas de Construcción de Limpieza Final del Sitio de los Trabajos.</t>
  </si>
  <si>
    <t>Solicitar a la interventoría el respectivo informe con registro fotográfico.</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</si>
  <si>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</si>
  <si>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</si>
  <si>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</si>
  <si>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</si>
  <si>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Entregar la escuela a la comunidad.</t>
  </si>
  <si>
    <t>Informe de la interventoría  con registro fotográfico</t>
  </si>
  <si>
    <t xml:space="preserve">Solicitar a la interventoría   informe con registro fotográfico  en el cual se evidencien las correcciones realizadas a los gaviones.
</t>
  </si>
  <si>
    <t xml:space="preserve"> informe de la Interventoría con registro fotográfico
</t>
  </si>
  <si>
    <t xml:space="preserve">Solicitud al interventor del informe técnico. </t>
  </si>
  <si>
    <t>Informe técnico del interventor</t>
  </si>
  <si>
    <t xml:space="preserve">Informe del Distrito de Barranquilla
</t>
  </si>
  <si>
    <t>SRN-DC</t>
  </si>
  <si>
    <t xml:space="preserve"> Informe con registro fotográfico
</t>
  </si>
  <si>
    <t>Elaboración acta de entrega de la escuela a la comunidad.</t>
  </si>
  <si>
    <t xml:space="preserve">Acta de entrega </t>
  </si>
  <si>
    <t>Corregir los defectos corrosivos de la malla detectados por la Contraloría General de la República.</t>
  </si>
  <si>
    <t>Informe con registro fotográfico de la interventoría en el cual se evidencien las correcciones.</t>
  </si>
  <si>
    <t>Corregir los defectos constructivos detectados por la Contraloría General de le República en los gaviones.</t>
  </si>
  <si>
    <t>Presentar informe técnico respecto a la necesidad de demoler los 5 metros del muro.</t>
  </si>
  <si>
    <t xml:space="preserve">Solicitud del informe al Distrito de Barranquilla.
</t>
  </si>
  <si>
    <t xml:space="preserve">Informe de la interventoría 
</t>
  </si>
  <si>
    <t>Señalizar adecuadamente las obras del contrato N° 544  de  2012.</t>
  </si>
  <si>
    <t>Presentar informe de la interventoría con registro fotográfico en el cual se evidencie la señalización de la obra.</t>
  </si>
  <si>
    <t>Informe de la interventoría con registro fotográfico</t>
  </si>
  <si>
    <t xml:space="preserve">Terminar la construcción de la obra hidráulica enunciada por la Contraloría General de la República. </t>
  </si>
  <si>
    <t xml:space="preserve">Informe de la interventoría con registro fotográfico en el cual se evidencie la terminación de la obra hidráulica.
 </t>
  </si>
  <si>
    <t xml:space="preserve">H16R16. Administrativo con presunta incidencia disciplinaria- Áreas Remantes no desarrollables. 
El Apéndice F Gestión Predial, en el numeral 4.1, Lineamientos Generales Establecidos para la Ejecución del objeto Contractual, numeral 13, establece que en la gestión predial de compra, cuando el predio sea adquirido, debe identificarse en campo delimitado y señalado con cinta plástica, así: PREDIO ADQUIRIDO POR INVIAS. </t>
  </si>
  <si>
    <t>Revegetalizar los taludes mencionados por la Contraloría General de la República.</t>
  </si>
  <si>
    <t>Solicitud a la interventoría informe con registro fotográfico en el cual se evidencie la revegetalización.</t>
  </si>
  <si>
    <t xml:space="preserve">Corregir la posición de la señal fotografiada por la Contraloría General de la República. </t>
  </si>
  <si>
    <t>Solicitar informe a la interventoría con registro fotográfico en el cual se evidencie la correcta posición de la señal.</t>
  </si>
  <si>
    <t>Informe de la interventoría con archivo fotográfico</t>
  </si>
  <si>
    <t xml:space="preserve">Limpiar el disipador para no generar riesgos ambientales. </t>
  </si>
  <si>
    <t>Solicitar informe a la interventoría con registro fotográfico en el cual se evidencie que el disipador enunciado por la contraloría se encuentre limpio.</t>
  </si>
  <si>
    <t>Informe de la interventoría con registro fotográfico en el cual se evidencie las correcciones, el cual debe incluir concepto frente al desplazamiento del muro.</t>
  </si>
  <si>
    <t xml:space="preserve">Informe de la interventoría con registro fotográfico 
</t>
  </si>
  <si>
    <t>Retirar los materiales del campamento la Sanchez.</t>
  </si>
  <si>
    <t xml:space="preserve">Solicitar informe a la interventoría con registro fotográfico, en el cual se evidencie que se retiraron los materiales del campamento y se ha dado cumplimiento a la Resolución 541 de 1994. </t>
  </si>
  <si>
    <t>Señalizar adecuadamente las obras de acuerdo a lo  establecido en el capítulo 4 del Manual de señalización del Ministerio de Transporte.</t>
  </si>
  <si>
    <t xml:space="preserve">Realizar informe con registro fotográfico por parte de la interventoría en el cual se evidencie las reparaciones. 
</t>
  </si>
  <si>
    <t>Solicitar informe con registro fotográfico  de la interventoría en el cual conste que se señalizó adecuadamente.</t>
  </si>
  <si>
    <t>Efectuar las correcciones de  los defectos constructivos evidenciados por la Contraloría General de la República en el Puente la Platina.</t>
  </si>
  <si>
    <t>Solicitar informe a la  Interventoría con registro fotográfico en el cual se evidencie que se corrigieron los defectos constructivos.</t>
  </si>
  <si>
    <t>Efectuar las reparaciones de los defectos constructivos detectados por la Contraloría General de le República en las losas.</t>
  </si>
  <si>
    <t xml:space="preserve">Informe de la interventoría 
</t>
  </si>
  <si>
    <t>Efectuar las reparaciones de los defectos constructivos evidenciados por la Contraloría General de la República en la  carretera San Juan de Pasto – Mojarras, sector Cano Mojarras.</t>
  </si>
  <si>
    <t xml:space="preserve">Solicitar informe de la interventoría con registro fotográfico en el cual se evidencie que se corrigieron los defectos constructivos.  
</t>
  </si>
  <si>
    <t>Informe trimestral de seguimiento</t>
  </si>
  <si>
    <t xml:space="preserve">Informe de la interventoría
</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</si>
  <si>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</si>
  <si>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</si>
  <si>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Presentar acta de entrega y recibo definitivo de la obra. </t>
  </si>
  <si>
    <t>Acta de entrega y recibo definitivo de la obra</t>
  </si>
  <si>
    <t>Consignar mensualmente los rendimientos financieros al Tesoro Nacional.</t>
  </si>
  <si>
    <t>Aprobar los estudios y diseños por parte de la Universidad del Quindío.</t>
  </si>
  <si>
    <t>Iniciar las obras de pilotaje de los ejes a y d.</t>
  </si>
  <si>
    <t xml:space="preserve"> Informe de la interventoría </t>
  </si>
  <si>
    <t xml:space="preserve">Efectuar las correcciones de los defectos constructivos detectados por la Contraloría General de le República. </t>
  </si>
  <si>
    <t xml:space="preserve">Presentar informe de la interventoría con registro fotográfico en el cual se evidencie que se corrigieron los defectos constructivos.  
</t>
  </si>
  <si>
    <t xml:space="preserve">Informe de la interventoría
 </t>
  </si>
  <si>
    <t>Evidenciar la demarcación de acuerdo al  Capítulo 7 Señalización y Control de Tránsito, Artículo 700, Líneas de Demarcación y marcas Viales de las Especificaciones Técnicas de Construcción, en el numeral 700.4.5.3.</t>
  </si>
  <si>
    <t xml:space="preserve">Solicitar informe a la interventoría con registro fotográfico en el que se evidencie que se corrigió la demarcación. 
</t>
  </si>
  <si>
    <t>H67R16. Rendimientos Financieros.
La Cláusula Sexta del Convenio, Manejo de los Recursos, establece en el numeral 6 “Los rendimientos financieros que se llegaren a generar serán reintegrados al INSTITUTO, conforme al inciso segundo del artículo 40 del Decreto 4730 del 28 de diciembre de 2005”.</t>
  </si>
  <si>
    <t>Solicitar informe mensual a la interventoría con soporte de consignación del ente territorial de los rendimientos financieros al Tesoro Nacional.</t>
  </si>
  <si>
    <t>Informe con soporte de las consignaciones bancarias</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</si>
  <si>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</si>
  <si>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</si>
  <si>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</si>
  <si>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</si>
  <si>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</si>
  <si>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</si>
  <si>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</si>
  <si>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Acción 1.
Entregar un reporte en donde se verifique que todas las unidades ejecutoras tienen en cuenta las exigencias señaladas en el Manual de Contratación relacionadas con los estudios previos y actualización de los mismos.</t>
  </si>
  <si>
    <t xml:space="preserve">Acción 2.
Disponer de estudios actualizados en el momento de la contratación del proyecto.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</si>
  <si>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</si>
  <si>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2.
</t>
  </si>
  <si>
    <t>Someter a consideración de Comité Institucional de Desarrollo Administrativo (Comité  Institucional de Gestión y Desempeño), a través de la Oficina Asesora de Planeación, el ajuste de metas cuando la situación especial de los proyectos así lo amerite.</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</si>
  <si>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</si>
  <si>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</si>
  <si>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Presentar Acta del Comité Institucional de Desarrollo Administrativo (Comité Institucional de Gestión y Desempeño) a través de la cual se ajustan las metas.</t>
  </si>
  <si>
    <t>Acta de Comité Institucional de Desarrollo Administrativo (Comité Institucional de Gestión y Desempeño)</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</si>
  <si>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</si>
  <si>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</si>
  <si>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</si>
  <si>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</si>
  <si>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</si>
  <si>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</si>
  <si>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</si>
  <si>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</si>
  <si>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</si>
  <si>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</si>
  <si>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</si>
  <si>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 xml:space="preserve">Solicitar  a la Subdirección de Estudios e Innovación concepto sobre la durabilidad de la pintura. </t>
  </si>
  <si>
    <t xml:space="preserve"> Memorando y respuesta del concepto.</t>
  </si>
  <si>
    <t>H27R14. Señalización horizontal en mal estado -  Transversal del Cusiana II.
Se observó en varios tramos de la fase II del proyecto Transversal de Cusiana, el desgaste de la pintura de demarcación de zonas escolares (PR 100 a 101).</t>
  </si>
  <si>
    <t>Solicitud del concepto de durabilidad de la pintura a la Subdirección de Estudios e Innovación.</t>
  </si>
  <si>
    <t>Seguimiento a las futuras contrataciones que salgan con estudios y diseños con fase III  previos a la apertura del procedimiento de selección o de la firma del contrato, según el caso.</t>
  </si>
  <si>
    <t>Seguimiento al cumplimiento de los estudios y diseños en fase 3.</t>
  </si>
  <si>
    <t>Reporte trimestral de seguimiento</t>
  </si>
  <si>
    <t>Realizar seguimiento a las futuras contrataciones que salgan con estudios y diseños con fase III, previos a la apertura del procedimiento de selección o de la firma del contrato, según el caso.</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</si>
  <si>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</si>
  <si>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</si>
  <si>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H33R14. Proceso de liquidación contractual contrato 794 de 2009.
Al respecto se observa que han transcurrido más de seis meses; sin que la Entidad  haya liquidado el contrato, Igual situación se presenta en el contrato 1844 de 2012.</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</si>
  <si>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</si>
  <si>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</si>
  <si>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</si>
  <si>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Solicitud del concepto de la prueba de carga a SEI</t>
  </si>
  <si>
    <t>Memorando de Solicitud y Concepto SEI</t>
  </si>
  <si>
    <t xml:space="preserve">H36R14. Prueba de carga- viaducto Carare.
No se encontró evidencia de la prueba de carga que debió realizarse al Viaducto Carare con una luz de 330 metros y seis puentes construidos a lo largo de la vía, los cuales actualmente se encuentran en operación.
</t>
  </si>
  <si>
    <t>Solicitar concepto de la prueba de carga a la Subdirección de Estudios e Innovación.</t>
  </si>
  <si>
    <t>Memorando de solicitud y concepto Subdirección de Estudios e Innovación</t>
  </si>
  <si>
    <t>Efectuar corrección de las deficiencias evidenciadas por la contraloría.</t>
  </si>
  <si>
    <t>Informe de las correcciones efectuadas.</t>
  </si>
  <si>
    <t>Realizar seguimiento al cumplimiento de los estudios y diseños en fase III.</t>
  </si>
  <si>
    <t>Reporte trimestral de seguimiento.</t>
  </si>
  <si>
    <t xml:space="preserve">Memorando de Respuesta </t>
  </si>
  <si>
    <t>Realizar la corrección de la alineación vertical de  los delineadores de la vía Agua Clara -Ocaña ubicados entre el PR8+500 y PR8+800</t>
  </si>
  <si>
    <t xml:space="preserve">Informe   de la interventoría de las reparaciones realizadas a las observaciones de la Contraloría. </t>
  </si>
  <si>
    <t>Corregir las  lozas que presentan grietas longitudinales y de esquina entre el PR 9+900 y PR 10+150 de la vía Ocaña - Agua Clara.</t>
  </si>
  <si>
    <t>Corregir la línea de demarcación horizontal amarilla comprendida entre el PR 7+500 y PR 12+000 de la vía Ocaña - Agua Clara.</t>
  </si>
  <si>
    <t>Corregir las  lozas que presentan grietas longitudinales y de esquina, pérdida de partículas y cemento superficial  entre el PR 63+000 y PR 69+000 de la vía Ocaña - Alto del Pozo.</t>
  </si>
  <si>
    <t>Reparación del pavimento  asfáltico  que presenta falla por hundimiento con rotura de la carpeta en la parte central de la calzada del PR 65+150 y en los puntos de referenciación observados por la CGR de la vía Ocaña - Alto del Pozo.</t>
  </si>
  <si>
    <t xml:space="preserve">Realizar las acciones necesarias  para proteger y aprovechar la estructura de pavimento y sus obras complementarias de drenaje referidas, con el fin de conservar su estabilidad. </t>
  </si>
  <si>
    <t>Reporte del estado actual de la acción</t>
  </si>
  <si>
    <t>reporte y contrato</t>
  </si>
  <si>
    <t>Verificación de los requisitos legales previos para la orden de iniciación.</t>
  </si>
  <si>
    <t>Informe de seguimiento de la verificación</t>
  </si>
  <si>
    <t xml:space="preserve">informe </t>
  </si>
  <si>
    <t xml:space="preserve">Realizar acta de recibo final y liquidación </t>
  </si>
  <si>
    <t xml:space="preserve">Acta de recibo final y Acta de liquidación </t>
  </si>
  <si>
    <t xml:space="preserve">Actas </t>
  </si>
  <si>
    <t xml:space="preserve">Obtener decisión definitiva por parte de la Oficina Asesora Jurídica dentro del proceso sancionatorio que se le sigue al contratista por el presunto incumplimiento definitivo del contrato 967 de 2013.
</t>
  </si>
  <si>
    <t>Solicitud a la Oficina Asesora Jurídica el inicio de proceso sancionatorio al contratista.</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</si>
  <si>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</si>
  <si>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</si>
  <si>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</si>
  <si>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</si>
  <si>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Liquidación de los contratos de obra e interventoría.</t>
  </si>
  <si>
    <t>Actas de liquidación.</t>
  </si>
  <si>
    <t xml:space="preserve">H68R14.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
</t>
  </si>
  <si>
    <t>Efectuar seguimiento a la programación, planeación y efectiva ejecución de los proyectos financiados con vigencias futuras</t>
  </si>
  <si>
    <t>Seguimiento vigencias futuras</t>
  </si>
  <si>
    <t>Reporte seguimiento</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</si>
  <si>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</si>
  <si>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 xml:space="preserve">Seguimiento a la amortización de los anticipos de cada una de las áreas a cargo de la Dirección Técnica -Dirección Operativa </t>
  </si>
  <si>
    <t xml:space="preserve">Memorando circular y reporte </t>
  </si>
  <si>
    <t xml:space="preserve">Iniciar las acciones a que haya lugar en los términos oportunos para la recuperación de los saldos por amortizar de acuerdo a la información allegada por las unidades ejecutoras. </t>
  </si>
  <si>
    <t>SRN-DO</t>
  </si>
  <si>
    <t>Realizar reporte del estado actual del contrato</t>
  </si>
  <si>
    <t>Elaboración de reporte del estado actual del contrato</t>
  </si>
  <si>
    <t>Realizar las reparaciones para corregir las observaciones reportadas por la Contraloría General de la República</t>
  </si>
  <si>
    <t>Solicitar al contratista por intermedio de la Interventoría realizar las correcciones  a las observaciones reportadas por la Contraloría General de la República</t>
  </si>
  <si>
    <t xml:space="preserve">Informe de Interventoría con registro fotográfico </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</si>
  <si>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</si>
  <si>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</si>
  <si>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</si>
  <si>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</si>
  <si>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</si>
  <si>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</si>
  <si>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</si>
  <si>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</si>
  <si>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</si>
  <si>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</si>
  <si>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</si>
  <si>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</si>
  <si>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</si>
  <si>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</si>
  <si>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 xml:space="preserve">Iniciar proceso de incumplimiento al contratista. </t>
  </si>
  <si>
    <t>Solicitar a la OAJ iniciar proceso sancionatorio al contratista.</t>
  </si>
  <si>
    <t>Seguimiento al proceso iniciado por FONADE</t>
  </si>
  <si>
    <t>Comunicación exigiéndole a FONADE informe el estado del proceso y seguimiento</t>
  </si>
  <si>
    <t>Informe Trimestral</t>
  </si>
  <si>
    <t>Solicitud a la interventoría.</t>
  </si>
  <si>
    <t>Ajustar las obras ejecutadas por el contratista  a las normas de calidad establecidas en las especificaciones técnicas definidas por el Invías.</t>
  </si>
  <si>
    <t>Se establece como posible causa, el empleo para la elaboración de mezcla asfáltica, como crudo de trituración, rocas de una fuente fluvial que contiene elementos de limos compactados susceptibles de pulverización, que no se identifican ni eliminan antes de someterse a trituración.</t>
  </si>
  <si>
    <t>1. Asignación de recursos
2. Reporte</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</si>
  <si>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</si>
  <si>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</si>
  <si>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</si>
  <si>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</si>
  <si>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Solicitar a la Oficina Asesora Jurídica el acto administrativo de la culminación del  proceso sancionatorio.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</si>
  <si>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</si>
  <si>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</si>
  <si>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</si>
  <si>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</si>
  <si>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</si>
  <si>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</si>
  <si>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Verificación con informe de la vigencia 2017 con corte a diciembre 31, del cumplimiento de que todos los contratos salgan con estudios en fase de factibilidad.</t>
  </si>
  <si>
    <t>Verificar con informe trimestral el cumplimiento de que todos los procesos  contemplen el riesgo predial.</t>
  </si>
  <si>
    <t>Verificación del  cumplimiento de la vigencia 2017 con corte a diciembre 31, de que todos los procesos  contemplen el riesgo predial.</t>
  </si>
  <si>
    <t>Mejorar la planeación de los proyectos  conforme con todos los requisitos exigidos en el Estatuto Contractual  y la ley 1682 de 2013  "Ley de infraestructura"  previo a la contratación, sacando los procesos de selección con estudios en fase de factibilidad.</t>
  </si>
  <si>
    <t>Cumplir con lo dispuesto para el pago de la gestión predial  en el apéndice predial del contrato No. 654 de 2014.</t>
  </si>
  <si>
    <t>Seguimiento a la forma de pago de la gestión predial del contrato 654 de 2014</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</si>
  <si>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</si>
  <si>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</si>
  <si>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</si>
  <si>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</si>
  <si>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</si>
  <si>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</si>
  <si>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</si>
  <si>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Evidenciar mediante  informe de la interventoría, que al momento de la visita de la Contraloría General de la República al sitio de ejecución de las obras contaba solo con el personal necesario para realizar su labor</t>
  </si>
  <si>
    <t>Oficiar a la Interventoría, para el respectivo informe comparativo de las actas de costos con los meses anteriores.</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</si>
  <si>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</si>
  <si>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</si>
  <si>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</si>
  <si>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</si>
  <si>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</si>
  <si>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Acción 2. 
Modificar el convenio 649 de 2013 incluyendo  la siguientes OBLIGACIÓNES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</si>
  <si>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</si>
  <si>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</si>
  <si>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</si>
  <si>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</si>
  <si>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</si>
  <si>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</si>
  <si>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</si>
  <si>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</si>
  <si>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</si>
  <si>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 xml:space="preserve">H3EVP.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</si>
  <si>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Modificar el convenio No. 649 de 2013 realizando la corrección de la CLÁUSULA SEPTIMA , numeral 4, referente a indicar que es el artículo 33 del Decreto 4730 de 2005, norma que regula los  rendimientos financieros.</t>
  </si>
  <si>
    <t>Llevar a comité de adiciones, modificaciones y prorrogas, solicitud para modificar el convenio No. 649 de 2013 realizando la corrección de la CLAUSULA SEPTIMA , numeral 4, referente a los rendimientos financieros.</t>
  </si>
  <si>
    <t xml:space="preserve"> Minuta modificada</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</si>
  <si>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</si>
  <si>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</si>
  <si>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</si>
  <si>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</si>
  <si>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Oficio y Respuesta</t>
  </si>
  <si>
    <t xml:space="preserve">Oficiar a la Gobernación del Magdalena.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</si>
  <si>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</si>
  <si>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</si>
  <si>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</si>
  <si>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</si>
  <si>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</si>
  <si>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</si>
  <si>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Fortalecer las futuras contrataciones con la elaboración de estudios y diseños en fase 3 previos a la apertura del procedimiento de selección o de la firma del contrato, según el caso.</t>
  </si>
  <si>
    <t xml:space="preserve">Emitir memorando circular de la Dirección General  dirigido a todas las dependencias recordando la obligación de darle celeridad a los tramites que tiene incidencia en la ejecución contractual </t>
  </si>
  <si>
    <t>Memorando circular y reporte.</t>
  </si>
  <si>
    <t xml:space="preserve">H2D16. Perfeccionamiento y ejecución de los contratos de obra y consultorías.
Se evidenció retrasos en la ejecución del contrato 1246 de 2014.
</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</si>
  <si>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</si>
  <si>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</si>
  <si>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</si>
  <si>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</si>
  <si>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</si>
  <si>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</si>
  <si>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</si>
  <si>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Requerir al contratista para que realice las reparaciones de los bordillos.</t>
  </si>
  <si>
    <t>Realizar las correcciones frente a los defectos constructivos detectados por la contraloría.</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</si>
  <si>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</si>
  <si>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</si>
  <si>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</si>
  <si>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</si>
  <si>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</si>
  <si>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</si>
  <si>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</si>
  <si>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</si>
  <si>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Actualizar el sistema de información que permita el registro de los predios Férreos de propiedad del Invías.</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</si>
  <si>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1.</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</si>
  <si>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2.</t>
  </si>
  <si>
    <t>Se entregara la Resolución de gestores.</t>
  </si>
  <si>
    <t>Acción 1.
Reformar la Resolución de gestores del Instituto Nacional de Vías.</t>
  </si>
  <si>
    <t>Acción 2.
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</si>
  <si>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</si>
  <si>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</si>
  <si>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</si>
  <si>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</si>
  <si>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</si>
  <si>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</si>
  <si>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</si>
  <si>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</si>
  <si>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</si>
  <si>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Efectuar la reparación de las fallas que presentan el descole de la alcantarilla ubicada en el K12+250.</t>
  </si>
  <si>
    <t>Informe de recibo a satisfacción de las reparaciones por parte de la interventoría.</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</si>
  <si>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</si>
  <si>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</si>
  <si>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</si>
  <si>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</si>
  <si>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</si>
  <si>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Efectuar la reparación de  las fisuras que se presentan en la placa huella construida.</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</si>
  <si>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</si>
  <si>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 xml:space="preserve">  
Acción 1. 
Registrar los predios con su respectivo soportes.</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</si>
  <si>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</si>
  <si>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</si>
  <si>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</si>
  <si>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</si>
  <si>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</si>
  <si>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</si>
  <si>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</si>
  <si>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</si>
  <si>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</si>
  <si>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</si>
  <si>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</si>
  <si>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</si>
  <si>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</si>
  <si>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</si>
  <si>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</si>
  <si>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1. </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</si>
  <si>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2. </t>
  </si>
  <si>
    <t xml:space="preserve">Informe de seguimiento frente el fenómeno visible de presencia de partículas deleznables en la superficie terminada y concepto sobre cumplimiento sobre requisitos de calidad sobre el proceso constructivo.
</t>
  </si>
  <si>
    <t xml:space="preserve">
Acción 2.
Solicitar concepto a la Interventoría frente al contrato N° 3107 de 2013.
</t>
  </si>
  <si>
    <t>Concepto e informe interventoría</t>
  </si>
  <si>
    <t>Informe de la  Interventoría</t>
  </si>
  <si>
    <t xml:space="preserve">
Evidenciar mediante informe de la interventoría las correcciones realizadas a los aspectos observados por la contraloría.</t>
  </si>
  <si>
    <t>Solicitar informe a la interventoría y presentarlo.</t>
  </si>
  <si>
    <t>Elaborar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</si>
  <si>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a rendimientos financieros.
2. Reporte de reintegro de los $7.16 millones del contrato 2233 de 2014.
</t>
  </si>
  <si>
    <t xml:space="preserve">
Evidenciar la ejecución del contrato dentro del plazo establecido en el convenio.</t>
  </si>
  <si>
    <t>Acta de entrega y recibo definitivo junto con el acta de liquidación.</t>
  </si>
  <si>
    <t>Actas</t>
  </si>
  <si>
    <t>Informe y reintegro de rendimientos</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</si>
  <si>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</si>
  <si>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</si>
  <si>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</si>
  <si>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</si>
  <si>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Evidenciar el cumplimiento del avance físico de la obra.</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</si>
  <si>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</si>
  <si>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</si>
  <si>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</si>
  <si>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
Presentar la acción contractual en contra del municipio con llamamiento en garantía a la interventoría.</t>
  </si>
  <si>
    <t>Oficiar a la Oficina Asesora Jurídica con el fin de presentar los soportes remitidos por los gestores.</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</si>
  <si>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</si>
  <si>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</si>
  <si>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</si>
  <si>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</si>
  <si>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</si>
  <si>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</si>
  <si>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</si>
  <si>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</si>
  <si>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</si>
  <si>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</si>
  <si>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</si>
  <si>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</si>
  <si>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</si>
  <si>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</si>
  <si>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H59R15. Convenio interadministrativo 2667 de 2013. 
“EL CONVENIO NO SE EJECUTÓ POR CUANTO LA VIA OBJETO DEL MISMO ES DE CARACTER SECUNDARIO PERTENECIENTE AL DEPARTAMENTO DE ANTIOQUIA".
Los recursos objeto del convenio fueron girados por el Invías de la siguiente manera: $157.5 millones el 30 de octubre de 2013 y $67.5 millones el 22 de agosto de 2014. Al respecto se aclara que mediante comprobante 103464 del 29-12-2015, el municipio reintegró al INVIAS las suma $225 millones.
Teniendo en cuenta  que no obstante de haberse girado recursos desde el 2013 y que fueron devueltos al Invías sin ningún rendimiento financiero, no obstante que el mismo convenio los establece.</t>
  </si>
  <si>
    <t>Evidenciar el reintegro realizado por el municipio respecto a los rendimientos financieros.</t>
  </si>
  <si>
    <t>Entregar el certificado SIIF Nación mediante el cual se demuestra la consignación efectiva de los rendimientos financieros por parte del municipio.</t>
  </si>
  <si>
    <t>Certificado SIIF Nación</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</si>
  <si>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</si>
  <si>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</si>
  <si>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</si>
  <si>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Unificar criterio para la colocación de postes de kilometraje.</t>
  </si>
  <si>
    <t>Oficiar a los gestores para exigir la colocación de los postes que requieran las obras conforme a las resoluciones vigentes.</t>
  </si>
  <si>
    <t>Oficio.</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</si>
  <si>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</si>
  <si>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</si>
  <si>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</si>
  <si>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 xml:space="preserve">Aportar copia del convenio N° 1533 de 2010 en el que se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adjuntará. </t>
  </si>
  <si>
    <t xml:space="preserve">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 </t>
  </si>
  <si>
    <t>Remitir copias del convenio y del contrato derivado.</t>
  </si>
  <si>
    <t>Solicitar a los municipios el mantenimiento respectivo a las obras entregadas.</t>
  </si>
  <si>
    <t>Oficiar a los respectivos municipios a fin de que se proceda a realizar el mantenimiento de las obras ejecutadas mediante la suscripción de los convenios, las cuales fueron ejecutadas en su totalidad y recibidas a satisfacción por el interventor y los alcaldes municipales de la época.</t>
  </si>
  <si>
    <t>Informe sobre mantenimiento.</t>
  </si>
  <si>
    <t xml:space="preserve">Presentar acta de entrega y recibo definitivo suscrita por el departamento y el interventor. </t>
  </si>
  <si>
    <t>Entregar acta de entrega y recibo definitivo.</t>
  </si>
  <si>
    <t>Presentar informe de interventoría mediante el cual se justifique la modificación de metas físicas.</t>
  </si>
  <si>
    <t>Entregar informe de interventoría mediante el cual se justifique la modificación de metas físicas.</t>
  </si>
  <si>
    <t>Acta de entrega y recibo definitivo</t>
  </si>
  <si>
    <t>H99R14 - Del convenio 2454 de 2013 se desprende el Contrato de obra No.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</si>
  <si>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 xml:space="preserve">H98R14 - Convenio  No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obras a ejecutar y dimensiones de las mismas. </t>
  </si>
  <si>
    <t>Solicitar al gestor de proyecto informe sobre desarrollo del convenio.</t>
  </si>
  <si>
    <t>Solicitar Informe.</t>
  </si>
  <si>
    <t>Verificar que en  los convenios que se realicen con los municipios se efectúe la respectiva publicación en el SECOP.</t>
  </si>
  <si>
    <t>1. Remitir oficios de requerimiento realizados por el INVIAS al municipio y su respectiva respuesta.
2. Seguimiento a la publicación de los contratos derivados de los convenios.</t>
  </si>
  <si>
    <t>Reporte de gestión realizada.</t>
  </si>
  <si>
    <t xml:space="preserve">Subsanar las observaciones presentadas por la contraloría en la visita realizada. </t>
  </si>
  <si>
    <t>Informe de interventoría mediante el cual se demuestra la ejecución total de las observaciones presentadas.</t>
  </si>
  <si>
    <t>Comunicar a la ANI con el fin de que informe sobre la señalización del paso a nivel Cajicá.</t>
  </si>
  <si>
    <t>Solicitud a la ANI sobre las actividades realizadas.</t>
  </si>
  <si>
    <t xml:space="preserve">
Entregar en comodato al Ministerio de Cultura las áreas de la estación de la sabana para su respectivo uso.</t>
  </si>
  <si>
    <t xml:space="preserve">
1. Solicitud al Ministerio de Cultura.
2. Formalización del comodato.</t>
  </si>
  <si>
    <t>Documento comodato</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</si>
  <si>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</si>
  <si>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</si>
  <si>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</si>
  <si>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Iniciar proceso de siniestro de calidad de servicio a la interventoría.</t>
  </si>
  <si>
    <t>Remitir solicitud a la Oficina Asesora Jurídica de declaratoria del siniestro.</t>
  </si>
  <si>
    <t>Acto administrativo de declaratoria del siniestro</t>
  </si>
  <si>
    <t>Evidenciar mediante reporte la ejecución de los dineros en los bancos, respecto a los convenios observados por la contraloría.</t>
  </si>
  <si>
    <t xml:space="preserve">
1. Solicitud a los bancos respectivos e interventoría.
2. Elaboración de reporte.</t>
  </si>
  <si>
    <t>OAP-SRT</t>
  </si>
  <si>
    <t>Evidenciar mediante reporte la ejecución de los dineros en los bancos, respecto al convenio 2879 de 2013.</t>
  </si>
  <si>
    <t xml:space="preserve">Elaborar informe detallado de los rendimientos financieros de los convenios marco de los Contratos Plan, con corte a 30/09/2017.
</t>
  </si>
  <si>
    <t xml:space="preserve">Oficiar a la interventoría para que realice la depuración y conciliación de la información de los rendimientos financieros. </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</si>
  <si>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</si>
  <si>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</si>
  <si>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</si>
  <si>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</si>
  <si>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</si>
  <si>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Acción 1 - Elaborar documento  acerca  del proyecto Red Terciaria Norte del Cauca, el cual no hace parte del convenio 2780 de 2013, objeto de la auditoría, pero que se encuentra incluido en el CONPES 3773 de 2013.</t>
  </si>
  <si>
    <t>Documento del proyecto Red Terciaria Norte del Cauca.</t>
  </si>
  <si>
    <t>Acción 2. Presentar informe final de ejecución mediante acta de entrega y recibo definitivo y acta de liquidación.</t>
  </si>
  <si>
    <t>Reporte, acta de entrega y recibo definitivo y acta de liquidación.</t>
  </si>
  <si>
    <t xml:space="preserve">Acción 3. Presentar informe del estado actual de los proyectos de Cauca y Tolima. </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</si>
  <si>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</si>
  <si>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</si>
  <si>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</si>
  <si>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</si>
  <si>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</si>
  <si>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 xml:space="preserve">Requerir a la interventoría y al  contratista para que implementen los correctivos del caso, así como para que extremen las medidas que garanticen el control de calidad de las obras.  </t>
  </si>
  <si>
    <t>1. Elaboración de oficios.
2. Presentación de informe a cargo de la interventoría, con registro fotográfico.</t>
  </si>
  <si>
    <t xml:space="preserve">  Informe</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</si>
  <si>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</si>
  <si>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</si>
  <si>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</si>
  <si>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</si>
  <si>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</si>
  <si>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 xml:space="preserve">Acto administrativo  </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</si>
  <si>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</si>
  <si>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</si>
  <si>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</si>
  <si>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</si>
  <si>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</si>
  <si>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</si>
  <si>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</si>
  <si>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</si>
  <si>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</si>
  <si>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</si>
  <si>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</si>
  <si>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Por la no aplicación del 7.28 "INTERVENTORIA DE LOS TRABAJOS" (PLIEGOS DE CONDICIONES).</t>
  </si>
  <si>
    <t>Inconsistencias (pendientes en la gestión predial) para para cierre predial oportunamente.</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</si>
  <si>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</si>
  <si>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</si>
  <si>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</si>
  <si>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ITEMS NO PREVISTOS por $88.887.84 millones (los cuales representan el 53.23% del valor final de contrato), para un total de 193 ítems. De estos ítems, fueron finalmente ejecutados 183 ítems en obra, es decir, la cantidad de ítems contractuales se vieron incrementados en un 195%.
</t>
  </si>
  <si>
    <t xml:space="preserve">H6R15. Planeación Contrato Plan Boyacá – Metas Físicas.
A Marzo de 2016, se evidenciaron retrasos en todos los frentes de obra y reducción del alcance físico de las obras.
</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</si>
  <si>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</si>
  <si>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</si>
  <si>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</si>
  <si>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</si>
  <si>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</si>
  <si>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</si>
  <si>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</si>
  <si>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</si>
  <si>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</si>
  <si>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 del mismo.
• Deficiencias en la recepción de concreto para vaciado en elementos estructurales: En la visita se evidencia que en el proceso de recepción de concreto para vaciado de pavimento rígido, no se hicieron las pruebas previas para la determinación del asentamiento del concreto (conocida como slump o prueba de cono), </t>
  </si>
  <si>
    <t>Deficiencia en el proceso constructivo.</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</si>
  <si>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</si>
  <si>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</si>
  <si>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</si>
  <si>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</si>
  <si>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</si>
  <si>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 xml:space="preserve">Acción 2. 
Asignar recurso humano y tecnológico para adelantar la inclusión de la información y  establecer un convenio interadministrativo entre el IGAC, Superintendencia de Notariado y registro, para que se cruce información de interés para el saneamiento. Asimismo, depurar los predios para su saneamiento e inclusión en el aplicativo por parte de la Subdirección de Medio Ambiente.  </t>
  </si>
  <si>
    <t>Acción 1. 
Conciliar con el Grupo de Contabilidad. (Bienes fiscales).</t>
  </si>
  <si>
    <t xml:space="preserve">
Acción 2. 
Verificar los predios contabilizados versus el informe de la Subdirección Administrativa.</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</si>
  <si>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</si>
  <si>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</si>
  <si>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</si>
  <si>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</si>
  <si>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</si>
  <si>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1. 
Gestionar la actualización de la información de bienes fiscales ante el IGAC.                                                                                                   </t>
  </si>
  <si>
    <t xml:space="preserve">Acción 2 . 
Emplear sistema de información que permita llevar registro y control de los predios fiscales y de BUP en el ámbito nacional. </t>
  </si>
  <si>
    <t>H134R14 -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</si>
  <si>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</si>
  <si>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</si>
  <si>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</si>
  <si>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Acción 1. 
Informar a las Direcciones Territoriales las fechas oportunas de legalización de las cajas menores para el cierre de vigencia con copia a la Oficina de Control Interno.</t>
  </si>
  <si>
    <t>Acción 2. 
Informar al Grupo de Control Interno Disciplinario los responsables de la caja menor de las Direcciones Territoriales que no efectúen las legalizaciones de las mismas  en los términos legalmente establecidos.</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</si>
  <si>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</si>
  <si>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 xml:space="preserve">Acción 1. 
Enviar los avalúos comerciales que de acuerdo con el presupuesto se realicen, de los bienes fiscales al Grupo de Contabilidad para su respectivo registro.                         </t>
  </si>
  <si>
    <t xml:space="preserve">Acción 2. 
Registrar en la contabilidad los avalúos de los bienes inmuebles propiedad del INVIAS, recibidos de la Subdirección Administrativa. </t>
  </si>
  <si>
    <t>Acción 1. 
Realizar acompañamiento en mesas de trabajo para formular acciones de mejora efectivas.</t>
  </si>
  <si>
    <t>Acción 2. 
Evaluar y hacer seguimiento de la efectividad de las acciones de mejora concertadas.</t>
  </si>
  <si>
    <t>SF-SRT-SMF</t>
  </si>
  <si>
    <t>SF-SMF-SRN-SRT-SMA</t>
  </si>
  <si>
    <t>DO-SMA-SRT</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</si>
  <si>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</si>
  <si>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</si>
  <si>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</si>
  <si>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H53R16. Señalización, Iluminación  Integración sistema de señalización de Túneles. 
El Manual de Señalización Vial del Ministerio de Transporte en el Capítulo 2, numeral 2.8 SEÑALIZACIÓN DE TÚNELES, establece “…La señalización de proximidad, dentro y a la salida de un túnel en la vía, así como de sus elementos de seguridad y reglamentaciones, es de vital importancia para la seguridad de las personas durante su paso por cualquiera de ellos.</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</si>
  <si>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</si>
  <si>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</si>
  <si>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H161R14 - Anticipos de contratos y convenios terminados no liquidados. 
El registro de la amortización de anticipos se realiza durante la ejecución del contrato con la presentación de actas de obra.</t>
  </si>
  <si>
    <t>Liquidar en forma oportuna los contratos que presentan anticipos por amortizar.</t>
  </si>
  <si>
    <t xml:space="preserve">Aplicativo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</si>
  <si>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</si>
  <si>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</si>
  <si>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</si>
  <si>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</si>
  <si>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Reporte memorandos individuales y/o circulares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</si>
  <si>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</si>
  <si>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</si>
  <si>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H18R16. El capítulo 2 del Manual de Señalización Vial del Ministerio de Transporte establece las características y ubicación de las señales verticales e indica en el numeral 2.1.5 Sistema de Soporte “…debe asegurar que la señal se mantenga en la posición correcta ante cargas de viento y movimientos sísmicos y que adicionalmente no represente un peligro grave al ser impactado por un vehículo”.</t>
  </si>
  <si>
    <t xml:space="preserve">H49R16. Manejo Ambiental Construcción Túnel.
La Resolución 159 de 2010 , establece en su artículo 14 las obligaciones del numeral 1 Medio Abiótico, subnumeral 1.1. Vertimientos de Aguas industriales: “Se requiere realizar el monitoreo del sistema de tratamiento de aguas residuales industriales provenientes de las obras de los túneles.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</si>
  <si>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</si>
  <si>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</si>
  <si>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1.
</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</si>
  <si>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2.
</t>
  </si>
  <si>
    <t xml:space="preserve">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con hormigueo posiblemente causado por deficiencias en el encofrado de los mismos (formaletas  poco engrasadas que pudieran generar problemas al desencofrar y conducir a descascaramientos de los elementos).
</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</si>
  <si>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</si>
  <si>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</si>
  <si>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</si>
  <si>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</si>
  <si>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</si>
  <si>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 los elementos. Para el caso de la primera calzada, se evidenciaron en la berma-cuneta, y para la segunda calzada, se evidenciaron en andenes y separadores cercanos al puente de la carrera 46. Estas fisuras pueden generar a futuro filtraciones en los elementos y deterioro prematuro de los mismos.</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</si>
  <si>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</si>
  <si>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</si>
  <si>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</si>
  <si>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</si>
  <si>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</si>
  <si>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</si>
  <si>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</si>
  <si>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</si>
  <si>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</si>
  <si>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H45R15.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vía se encuentra incomunicada en el PR 3+600, vereda la Playa, donde se construye el muro de contención en concreto reforzado que representa el costo más significativo del proyecto.</t>
  </si>
  <si>
    <t>Atraso de obras.</t>
  </si>
  <si>
    <t>Auto de presentación de demanda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</si>
  <si>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</si>
  <si>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</si>
  <si>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</si>
  <si>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</si>
  <si>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Implementar y actualizar el aplicativo de Gestión de Embargos.</t>
  </si>
  <si>
    <t>Registrar la información de manera oportuna.</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</si>
  <si>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</si>
  <si>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</si>
  <si>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</si>
  <si>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Entre otras causas por la no suscripción de contratos, no utilización de vigencias futuras  y adiciones de contratos finalmente no realizadas.</t>
  </si>
  <si>
    <t>No se ejecutó la totalidad de los recursos comprometidos.</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</si>
  <si>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</si>
  <si>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 xml:space="preserve">Realizar reunión semanal con el Director General en Comité Directivo, donde se revisará la programación, planeación y efectiva ejecución correspondiente a los proyectos y cancelación de saldos presupuestales.
</t>
  </si>
  <si>
    <t>Implementar aplicativo - base de datos unificada de predios fiscales y de uso público de Invías.</t>
  </si>
  <si>
    <t>Integrar la información de predios de la Subdirección Administrativa y de la Subdirección de Medio Ambiente.</t>
  </si>
  <si>
    <t>H122R14 –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</si>
  <si>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</si>
  <si>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</si>
  <si>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 xml:space="preserve">Corregir los defectos constructivos detectados por la Contraloría General de la República en las losas de concreto. </t>
  </si>
  <si>
    <t xml:space="preserve">Informe con registro fotográfico de la interventoría en el cual se evidencie las correcciones.
</t>
  </si>
  <si>
    <t>Presentar informe de la interventoría en el cual se evidencie que los sumideros cumplen técnicamente con las especificaciones de diseño y demostrar técnicamente que no se requiere las rejillas.</t>
  </si>
  <si>
    <t>Justificación de la diferencia del los análisis de precios unitarios de los contratos observados por la contraloría general.</t>
  </si>
  <si>
    <t>Denota debilidades en el seguimiento y Control de la actividades para la ejecución y terminación de las obras.</t>
  </si>
  <si>
    <t>Evidenciar la debida delimitación de las áreas remanentes para evitar invasiones al derecho de vía.</t>
  </si>
  <si>
    <t xml:space="preserve">Solicitar a la interventoría informe con su respectivo registro fotográfico.
</t>
  </si>
  <si>
    <t xml:space="preserve">Informe de interventoría con registro fotográfico </t>
  </si>
  <si>
    <t>Sellar la junta para evitar la introduciendo de material que pueda causar erosión. Asimismo, presentar concepto técnico del no desplazamiento del muro.</t>
  </si>
  <si>
    <t xml:space="preserve">Informe de la interventoría con registro fotográfico
</t>
  </si>
  <si>
    <t>Realizar seguimiento a la ejecución del contrato con el fin de conminar al contratista a estar al día con el cronograma establecido.</t>
  </si>
  <si>
    <t xml:space="preserve">Solicitar a la interventoría informe de seguimiento. </t>
  </si>
  <si>
    <t xml:space="preserve">Efectuar reparación de los defectos constructivos detectados por la Contraloría General de la República. </t>
  </si>
  <si>
    <t xml:space="preserve">Solicitud a la interventoría de informe con registro fotográfico  en el cual se evidencie las reparaciones. 
</t>
  </si>
  <si>
    <t>H48R16. Limpieza Final del Sitio de los Trabajos Sector Viaducto La Víbora.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</si>
  <si>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 xml:space="preserve">Recibir a satisfacción la obra contratada. </t>
  </si>
  <si>
    <t xml:space="preserve">Demostrar el cumplimiento de las especificaciones técnicas de construcción en las reparaciones de las cunetas ejecutadas con el contrato 793 de 2016. </t>
  </si>
  <si>
    <t xml:space="preserve">Presentar informe de interventoría que evidencie el cumplimiento de las especificaciones técnicas de construcción en las reparaciones realizadas.
</t>
  </si>
  <si>
    <t xml:space="preserve">Informe de la interventoría con registro fotográfico 
 </t>
  </si>
  <si>
    <t>Solicitar a la interventoría informe que evidencie el inicio de las obras de pilotaje incluyendo registro fotográfico.</t>
  </si>
  <si>
    <t>Informe de interventoría con registro fotográfico</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</si>
  <si>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</si>
  <si>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</si>
  <si>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</si>
  <si>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</si>
  <si>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Contradicción en relación a lo citado por el DAFP en el Modelo Estándar de Control Interno, módulo de Control de Planeación y Gestión, componente Direccionamiento Estratégico y la Guía para Construcción y Análisis de Indicadores de Gestión, respecto a la confiabilidad de la información reportada en los indicadores de gestión.</t>
  </si>
  <si>
    <t xml:space="preserve">H74R16. Seguimiento Plan Estratégico Invías.
Evaluada la muestra seleccionada para seguimiento al Plan Estratégico, la cual corresponde a tres (3) de los diez (10) objetivos estratégicos, se encontró: 
• En el indicador "Km de Placa Huella Realizada", Invías en seguimiento al Plan Estratégico reporta en la vigencia 2016 un avance de 184,2 km y lo evaluado con base en el aplicativo SIPLAN reporta 183 kilómetros.  
• En el indicador "Kilómetros de red vial nacional primaria mantenidos y rehabilitados", Invías en seguimiento al Plan Estratégico reporta para la vigencia 2016 un avance de 210,41 km y lo evaluado con base en el aplicativo SIPLAN reporta 140,2 kilómetros.
• En el indicador "Kilómetros de red vial secundaria con pavimento nuevo", Invías en seguimiento al Plan Estratégico reporta en la vigencia 2016 un avance de  326,7 km y lo evaluado con base en el aplicativo SIPLAN reporta 129,4 kilómetros.
Afectando los cumplimientos reportados en el Plan Estratégico.
</t>
  </si>
  <si>
    <t>Continuar con la política de saneamiento contable, registrando la liquidación de los contratos y convenios de los que se reciba las respectivas actas de liquidación. Reiterar  a las Unidades Ejecutoras el envío oportuno de las actas de liquidación y revisar los saldos de la cuenta 1705 para verificar que contratos están por liquidar y solicitar a cada Unidad Ejecutora responsable, los soportes para su registro contable.</t>
  </si>
  <si>
    <t>Analizar las partidas  y reiterar a las unidades ejecutoras el envío de  los documentos necesarios para la legalización de los recursos entregados a contratistas y a Entidades Territoriales. Elaborar los registros contables que sean necesarios.y mantener el libro auxiliar de anticipos actualizado.</t>
  </si>
  <si>
    <t>Acción 2.
Reportar al Grupo Contabilidad la informacion referente a las vías, para que realicen la amortización respectiva.</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</si>
  <si>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</si>
  <si>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</si>
  <si>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</si>
  <si>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</si>
  <si>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Oficiar a la Oficina Asesora Jurídica.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</si>
  <si>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</si>
  <si>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H5EVP. Construcción box Culvert.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</si>
  <si>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Solicitar a la Gobernación del Magdalena que se inicie proceso sancionatorio al contratista por la no corrección de las obras observadas por la contraloría.</t>
  </si>
  <si>
    <t>Elaborar informe del estado actual del convenio</t>
  </si>
  <si>
    <t xml:space="preserve">1. Realizar reporte de cumplimiento de organización  de carpetas de acuerdo a Check list.                                                                               
2. Actualizar formatos de organización  y completar informacion documental requerida en las carpetas de las fichas prediales: 015 I.; 004 D.; 003 I.; 004 D.; 006 I.; 015 I.; 034 D.; 025 D.; 016 C.; 006 D.    </t>
  </si>
  <si>
    <t xml:space="preserve">Acción 1.
1. Solicitar concepto a la Interventoría frente al contrato No. 3820/2013, 3856 de 2013 y 1706 de 2014 (Partículas deleznables).
2. Remitir informe de la interventoría sobre las deficiencias constructivas observadas por la contraloría frente al contrato 1706 de 2014.
</t>
  </si>
  <si>
    <t>Solicitar informe con anexo fotográfico.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</si>
  <si>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</si>
  <si>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</si>
  <si>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</si>
  <si>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</si>
  <si>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</si>
  <si>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</si>
  <si>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</si>
  <si>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</si>
  <si>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</si>
  <si>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Asignar calificación de acuerdo a los parámetros establecidos por la Contaduría Nacional de manera razonable.</t>
  </si>
  <si>
    <t>Realizar encuestas ordenadas por la Contaduría General de la Nación de acuerdo a los parámetros de la entidad.</t>
  </si>
  <si>
    <t xml:space="preserve">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</si>
  <si>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Conciliación de la cuenta 142503 entre Oficina Asesora Jurídica, Grupo de Contabilidad y Grupo de Tesorería.</t>
  </si>
  <si>
    <t xml:space="preserve">Informe semestral del rubro presupuestal para pago de sentencias. </t>
  </si>
  <si>
    <t>Establecer una metodología para el seguimiento físico y financiero de los proyectos con el fin de establecer alertas oportunas.</t>
  </si>
  <si>
    <t xml:space="preserve">1. Elaboración de la metodología.
2. Solicitar informacion a las diferentes unidades ejecutoras a través del mecanismo que se defina en la metodología.
</t>
  </si>
  <si>
    <t>Metodología aprobada</t>
  </si>
  <si>
    <t xml:space="preserve">Realizar directriz donde se indique que debe haber coordinación y verificación de la informacion entre las diferentes dependencias al momento de dar respuesta a los requerimientos de la contraloría.
 </t>
  </si>
  <si>
    <t>Remitir actas de liquidación de los contratos observados por la contraloría.</t>
  </si>
  <si>
    <t>Presentar memorando de remisión.</t>
  </si>
  <si>
    <t xml:space="preserve">Actas de liquidación </t>
  </si>
  <si>
    <t>Verificar que las minutas contractuales estén acorde con los pliegos de condiciones.</t>
  </si>
  <si>
    <t>Solicitar  a la Subdirección de Estudios e Innovación concepto sobre la obligatoriedad de realización de la prueba de carga en la construcción de puentes.</t>
  </si>
  <si>
    <t>informe con registro fotográfico</t>
  </si>
  <si>
    <t xml:space="preserve">Solicitar aclaración de la clausula contractual que establece el anticipo por la Dirección de Contratación </t>
  </si>
  <si>
    <t xml:space="preserve">Solicitud de aclaración por parte de la Dirección de Contratación </t>
  </si>
  <si>
    <t>Elaboración de Informe.</t>
  </si>
  <si>
    <t xml:space="preserve">
Liquidación de los contratos de obra e interventoría.</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</si>
  <si>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</si>
  <si>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</si>
  <si>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</si>
  <si>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</si>
  <si>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Seguimiento al cumplimiento de los estudios y diseños en fase III.</t>
  </si>
  <si>
    <t xml:space="preserve">H43R16. Predios Áreas Remanentes.
El Apéndice Gestión Predial, Lineamientos Generales establecidos para la Ejecución del objeto Contractual, numeral 13, establece que en la gestión predial de compra, cuando el predio sea adquirido, debe identificarse en campo delimitado y señalado con cinta plástica, así: PREDIO ADQUIRIDO POR INVIAS para evitar las invasiones después de las entregas para el desarrollo de las obras, estos predios deben tener un seguimiento permanente para que el contratista inicie el proceso jurídico o policivo de recuperación en caso de una ocupación de hecho.
</t>
  </si>
  <si>
    <t>Solicitar informe a la interventoría.</t>
  </si>
  <si>
    <t>Efectuar las correcciones a las observaciones identificadas por la contraloría.</t>
  </si>
  <si>
    <t>Evidenciar el adecuado manejo de las aguas industriales de acuerdo a lo observado por la Contraloría General de la República.</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</si>
  <si>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</si>
  <si>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</si>
  <si>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H36R14</t>
  </si>
  <si>
    <t>H121R14</t>
  </si>
  <si>
    <t>H129R14</t>
  </si>
  <si>
    <t>Evidenciar la existencia de cerramientos de los predios de áreas remanentes mediante registro fotográfico.</t>
  </si>
  <si>
    <t>Presentación de informe de interventoría, mostrando corrección de la observación de la contraloría.</t>
  </si>
  <si>
    <t>H3R16. Entrega de escuela rural primaria “La Canchera”. Contrato 642 de 2015
Dentro les actividades de gestión social del contrato 642 de 2015"(...), se realizó la construcción de la sede para la primaria de la IED Rural “La Canchera”,... A la fecha de la visita de inspección , no había asignado vigilancia a la institución, retrasando la entrega definitiva de la obra.</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</si>
  <si>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</si>
  <si>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</si>
  <si>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</si>
  <si>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 xml:space="preserve">H19R16. Disipador de Energía. 
El Artículo 105.17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 </t>
  </si>
  <si>
    <t>H20R16. Muros de Contención K112+520 y  K112+487. 
Se evidenció que la junta entre el pavimento y la cuneta en el muro ubicado en el PR112+520, presenta separación de aproximadamente medio centímetro, lo cual indica que posiblemente el muro se está desplazando.</t>
  </si>
  <si>
    <t>H21R16. Manejo Ambiental Campamento la Sánchez. 
La Resolución 541 de 1994  del Ministerio del Medio Ambiente, por medio de la cual se regula el cargue, descargue, transporte, almacenamiento y disposición final de escombros, materiales, elementos, concretos y agregados sueltos, de construcción, de demolición y capa orgánica, suelo y subsuelo de excavación, establece en el numeral II, que en materia de almacenamiento, cargue y descargue, en el literal “b. Está prohibido el cargue, descargue o el almacenamiento temporal o permanente de los materiales y elementos para la realización de obras públicas sobre zonas verdes, áreas arborizadas, reservas naturales o forestales y similares, áreas de recreación y parques, ríos, quebradas, canales, caños, humedales y en general cualquier cuerpo de agua".</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</si>
  <si>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</si>
  <si>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</si>
  <si>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H23R16. Señalización y defensa de la zona de las obras. 
La señalización deberá realizarse en estricto cumplimiento de las disposiciones vigentes sobre la materia, en particular el Manual de Señalización Vial del Ministerio de Transporte.</t>
  </si>
  <si>
    <t>H24R16. Muro Alcantarilla Doble Sector Puente la Platina. 
En visita de inspección realizada en marzo de 2017 por la CGR, se evidenciaron hormigueos en el concreto, así como muro del box desalineado, falta sello de juntas entre tubos de alcantarilla doble.</t>
  </si>
  <si>
    <t>H25R16. Ítem Pavimento en Concreto Hidráulico. 
El Capítulo 5 Pavimentos de Concreto de las Especificaciones Técnicas de Construcción del INVIAS, en el numeral 500.5.2.8.1 establece las condiciones técnicas para el control de calidad del producto terminado en cuanto a la integridad de las losas del pavimento en concreto, en la que se indica que siempre que se encuentren losas agrietadas o astilladas.</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</si>
  <si>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</si>
  <si>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Proferir el acto administrativo de designación de supervisor.</t>
  </si>
  <si>
    <t xml:space="preserve">
Proferir el acto administrativo de designación de supervisor por parte del competente, dentro del marco de la normatividad vigente de Invías.</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</si>
  <si>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</si>
  <si>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</si>
  <si>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</si>
  <si>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</si>
  <si>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</si>
  <si>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</si>
  <si>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</si>
  <si>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</si>
  <si>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</si>
  <si>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</si>
  <si>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</si>
  <si>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</si>
  <si>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H84R16. Administrativo con presunta connotación Disciplinaria y Fiscal – Motocicletas adquiridas con Orden de Compra 01989 de 2016.
Acción 1.</t>
  </si>
  <si>
    <t>H84R16. Administrativo con presunta connotación Disciplinaria y Fiscal – Motocicletas adquiridas con Orden de Compra 01989 de 2016.
Acción 2.</t>
  </si>
  <si>
    <t>Especificaciones técnicas acogidas y modalidad seleccionada.</t>
  </si>
  <si>
    <t>Acción 1.
Culminar la entrega de las motos a las fuerza pública.</t>
  </si>
  <si>
    <t xml:space="preserve">
Elaborar las actas de entrega y recibo de las motos a la fuerza pública.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</si>
  <si>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</si>
  <si>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</si>
  <si>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</si>
  <si>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H155R14 -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</si>
  <si>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H76R16. Administrativo con presunta incidencia disciplinaria. Supervisión convenio 1056 de 2006.
El convenio 1056 de 2006 suscrito entre el Ministerio de Transporte, el Instituto Nacional de Vías y la Dirección General de la Policía Nacional, que tiene por objeto “aunar esfuerzos para implementación, operación, ejecución y control del programa de seguridad en carreteras.
</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</si>
  <si>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</si>
  <si>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</si>
  <si>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</si>
  <si>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</si>
  <si>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</si>
  <si>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H65R14 - Gestión predial para la ejecución de las obras.
CONVENIO 3141/13 - ICCU y CONVENIO 3075/13 – GOBERNACIÓN DE BOYACÁ.
</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</si>
  <si>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</si>
  <si>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</si>
  <si>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</si>
  <si>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</si>
  <si>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</si>
  <si>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</si>
  <si>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</si>
  <si>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 xml:space="preserve">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efectuaron las consignaciones y los causales de los mismos.”;. </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</si>
  <si>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</si>
  <si>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</si>
  <si>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</si>
  <si>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Consecutivo</t>
  </si>
  <si>
    <t>AC2017</t>
  </si>
  <si>
    <t>H3AC17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</si>
  <si>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</si>
  <si>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H1AC17</t>
  </si>
  <si>
    <t>H2AC17</t>
  </si>
  <si>
    <t>H4AC17</t>
  </si>
  <si>
    <t>H5AC17</t>
  </si>
  <si>
    <t>H6AC17</t>
  </si>
  <si>
    <t>H7AC17</t>
  </si>
  <si>
    <t>H8AC17</t>
  </si>
  <si>
    <t>H9AC17</t>
  </si>
  <si>
    <t>H10AC17</t>
  </si>
  <si>
    <t>H11AC17</t>
  </si>
  <si>
    <t>H12AC17</t>
  </si>
  <si>
    <t>H13AC17</t>
  </si>
  <si>
    <t>H14AC17</t>
  </si>
  <si>
    <t>H15AC17</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</si>
  <si>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</si>
  <si>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</si>
  <si>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</si>
  <si>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</si>
  <si>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Deficiencias en los controles implementados para la administración, mantenimiento y conservación de los equipos, que lleva a que no cuente con la información consolidada y organizada.</t>
  </si>
  <si>
    <t>Administrativo con presunta connotación disciplinaria</t>
  </si>
  <si>
    <t>H7AC17. Obligaciones del convenio No. 1056 del 2006- INVIAS-Dirección de Tránsito y Transporte- Policía Nacional- Instrumentos de Planeación.
El Programa de Seguridad en Carreteras Nacionales PSCN que depende del Instituto Nacional de Vías, incumple con la cláusula cuarta del Convenio Interadministrativo No. 1056 del 200620, así como los principios de la administración pública descritos en el Artículo 209 de la Constitución Nacional, por cuanto no posee instrumentos de planeación que permitan hacer seguimiento y evaluación de su Gestión.</t>
  </si>
  <si>
    <t>Dificultad para medir el impacto social, evaluar la eficacia y eficiencia con que se dispusieron los recursos públicos y hacer la evaluación de la inversión para la realización de la labor misional del PSCN ($52.916 millones para 2016), porque no se da cumplimiento al principio de planeación ya que no cuenta con instrumentos como un plan estratégico y/o de acción que permita identificar y establecer objetivos y metas.</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</si>
  <si>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</si>
  <si>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</si>
  <si>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H9AC17. Entrega de vehículos por parte del INVIAS a la Dirección de Tránsito y Transporte-DITRA de la Policía Nacional- y examen técnico mecánico de la flota.
Se evidenció que no poseen una revisión tecno-mecánica previa suficiente que determine el estado en que se reciben, esta falta de control se demuestra porque las actas no registran los kilómetros recorridos de los vehículos hasta el momento de la devolución, así como el kilometraje en el momento de su entrega a la DITRA en comodato.</t>
  </si>
  <si>
    <t>Falta de control de los bienes recibidos.</t>
  </si>
  <si>
    <t>H10AC17. Contratación del servicio de mantenimiento para los vehículos de la Dirección de Tránsito y Transporte de la Policía Nacional.
En desarrollo del Convenio 1056 de 200623, se evidenció demora de aproximadamente tres (3) meses, en los tiempos del proceso de selección del servicio de mantenimiento, afectando la disponibilidad de automotores para dar cumplimiento misional a la Policía de Carreteras, por parte de Invías, debido a que hubo imprevistos que causaron paralización de más del 50% del equipo automotor de la Dirección de Tránsito y Transporte de la Policía Nacional.</t>
  </si>
  <si>
    <t>Ausencia de un plan de contingencia que diera solución temporal a la necesidad, permitiendo dar continuidad en el mantenimiento de los vehículos pertenecientes al Programa y gestión inoportuna en la contratación del mantenimiento del parque automotor perteneciente al Programa de Seguridad en Carreteras Nacionales.</t>
  </si>
  <si>
    <t>H11AC17. Entrega y Recibo de trabajos de mantenimiento en el convenio Invías y DITRA.
En desarrollo del Convenio 1056 de 2006, se observó que la supervisión no hace la revisión pormenorizada del cumplimiento del objeto contractual, incumpliendo con su función y con el Artículo 84 de la Ley 1474 de 2011.</t>
  </si>
  <si>
    <t>Debilidades en la supervisión, al no implementar mecanismos de control del mantenimiento y reparación de los automotores, se observan en algunos de los recibos a satisfacción del servicio de mantenimiento, donde no se evidencia la intervención de algún funcionario del Invías o de la supervisión del programa que reciba los trabajos.</t>
  </si>
  <si>
    <t>H12AC17. Control en las bajas de los repuestos sustituidos en los talleres donde se realiza el mantenimiento preventivo y correctivo del parque automotor asignado en comodato del Programa de Seguridad en Carreteras Nacionales.
En la evaluación de los contratos números 1585, 1586 del 2015 y 0651 del 2016 se pudo determinar que los repuestos retirados de los vehículos en mantenimiento no tienen un registro de ingreso a la bodega del Invías, lo que impide realizar una trazabilidad sobre la cantidad y estado; no se realiza una evaluación sobre la calidad de los repuestos, que permita determinar si son originales y la necesidad de su cambio.</t>
  </si>
  <si>
    <t>Incumplimiento del Art. 2 de la Ley 87 de 199328, la Ley 872 de 2003 “por la cual se crea el sistema de gestión de la calidad en la Rama Ejecutiva del Poder Público y en otras entidades prestadoras de servicios” y específicamente en Invías la Resolución 2768 de 2005 “por la cual se adopta y se expide el Manual de Procesos y Procedimientos del Sistema de Gestión de Calidad”.</t>
  </si>
  <si>
    <t>Administrativo con presunta connotación fiscal y disciplinaria</t>
  </si>
  <si>
    <t>H13AC17. Inversión en vehículos dados de baja.
En visita practicada a la bodega del Invías, se evidenció que vehículos tipo camioneta doble cabina de marca GONOW, con placas ISJ 908, ISJ 910, ISJ 911, ISJ 912, ISJ 914, ISJ 916 y ISJ 917 matriculados en Málaga, Santander y pertenecientes al Programa de Seguridad en Carreteras Nacionales se encuentran fuera de circulación y en abandono, adicional, en la revisión en el aplicativo SAI se encontró que fueron dados de baja el 05 de junio de 2017.</t>
  </si>
  <si>
    <t>Gestión antieconómica que impacta el presupuesto del Programa y a su vez el cumplimiento misional de los objetivos de seguridad en carreteras nacionales; desconociendo las obligaciones establecidas en la cláusula cuarta, numeral 3 del Convenio 1056 de 2006 y el artículo 209 principios de la Administración Pública de la Constitución Nacional y la Ley 87 de 1993, por lo tanto se configura un presunto detrimento patrimonial por $37,62 millones.</t>
  </si>
  <si>
    <t>Administrativa con presunta connotación disciplinaria</t>
  </si>
  <si>
    <t>H14AC17. Camionetas del Programa de Seguridad en Carreteras Nacionales - PSCN.
Invías con recursos del Programa de Seguridad en Carreteras Nacionales PSCN compró quince (15) vehículos Nissan (camionetas doble cabina uniformadas), mediante la Orden de Compra 5942 de 2015, de los cuales sin previa autorización, destinó cinco (5) para la administración de Invías (Tabla 13), contradiciendo con ello los estudios y documentos previos31 que justificaban la necesidad de su adquisición.</t>
  </si>
  <si>
    <t>En las visitas realizadas a las regionales de la DITRA no se evidenciaron soportes de las actividades de coordinación previstas entre el Invías y el PSCN.</t>
  </si>
  <si>
    <t>Administrativo con presunta incidencia disciplinaria, para indagación preliminar.</t>
  </si>
  <si>
    <t>H15AC17. Estudio de Mercado.
El estudio de mercado del Programa de Seguridad de Carreteras Nacionales, que realiza la Dirección de Contratación, no cumple con los principios de economía, eficiencia y eficacia, por cuanto la construcción del total del presupuesto oficial lo elabora teniendo en cuenta los promedios mensuales históricos de mantenimiento de contratos ejecutados por la Entidad, los cuales aparentemente son muy superiores al mercado, dejando de lado un estudio real al momento del proceso de selección del contratista.</t>
  </si>
  <si>
    <t>Los presupuestos presentados no reflejen la realidad de los precios de mercado, dejando de lado el estudio de la oferta, contradiciendo el principio de economía que se preocupa, precisamente de la manera en que se administran unos recursos escasos.</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</si>
  <si>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</si>
  <si>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</si>
  <si>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</si>
  <si>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16 01 001</t>
  </si>
  <si>
    <t>16 03 003</t>
  </si>
  <si>
    <t>16 03 001</t>
  </si>
  <si>
    <t xml:space="preserve">H40R14. Contrato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fallas constructivas severas en la mayor parte del tramo descrito, ya identificadas por la Interventoría. </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</si>
  <si>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</si>
  <si>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</si>
  <si>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No reconocimiento total de los bienes transferidos de entidades liquidadas, subestimación de la cuenta 16, Propiedad, Planta y Equipo en cuantía indeterminada y no control de los mismos, denotando cumplimiento parcial a las funciones y actividades establecidas al Invías, en el proceso de transferencia de bienes, Artículo 3, numeral 3.814 del Decreto 2056 de 2003 y al Artículo 3 deberes de la Ley 73415 de 2002.</t>
  </si>
  <si>
    <t>Desactualización y desorganización de los inventarios, falta de control en el procedimiento de disposición de los elementos en el almacén de la entidad y falta de mantenimiento a las bodegas.</t>
  </si>
  <si>
    <t>H6AC17. Controles implementados para la administración de Equipos de Transporte trasladados al Instituto Nacional de Vías.
La Subdirección Administrativa, responsable de la administración de los equipos de Transporte Fluvial trasladados de las Entidades públicas en liquidación, no lleva un control adecuado de los equipos a su cargo. Cinco (5) ferrys, tres (3) pala dragas y una (1) draga no cuentan con carpeta de información básica. Las carpetas de los siete (7) ferrys y una (1) draga no cuentan con información completa. Cinco (5) ferrys, dos (2) dragas y dos (2) pala dragas presentan vencimiento de los contratos de comodato y no han sido renovados.</t>
  </si>
  <si>
    <t>El Grupo de Inventarios y el de Contabilidad no realiza conciliaciones periódicas. En la revisión de los bienes muebles (vehículos) reportada en el aplicativo SAI, se observa que la información no está completa y presenta inconsistencias en los campos del registro. Se observa dilación en el procedimiento de dar de baja los vehículos del Programa de Seguridad en Carreteras. Diferencias en el valor registrado en contabilidad versus el aplicativo SAI. Demoras en el ingreso al SAI y en la contabilidad de los bienes muebles reintegrados. Falta de actualización de la valorización de los bienes.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</si>
  <si>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</si>
  <si>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</si>
  <si>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entre el Grupo de Contabilidad y el Grupo de Bienes Inmuebles y Seguros los bienes inmuebles observados por la Contraloría para establecer cuáles no están en la contabilidad y las causas.</t>
  </si>
  <si>
    <t>Actualizar el inventario de las Estaciones Férreas propiedad del INVIAS y determinar su estado de conservación de las mismas.</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</si>
  <si>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1.</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</si>
  <si>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2.</t>
  </si>
  <si>
    <t>Acción 1. 
Conciliar la información de los registros contables de los elementos entre la unidad ejecutora y el Grupo de Contabilidad.</t>
  </si>
  <si>
    <t>Acción 2. 
Depurar la información con la Subdirección Marítima y Fluvial y el Grupo de Contabilidad.</t>
  </si>
  <si>
    <t xml:space="preserve">Actividad 1. El Grupo de Contabilidad y el Grupo Bienes Inmuebles revisaran conjuntamente todos los inmuebles observados por la Contraloría y que no están registrados en contabilidad para establecer ajustes en la Contabilidad con relación a bienes fiscales y/o uso público. (SA-SF).
Actividad 2. El Grupo de Contabilidad al efectuar la revisión contable de los bienes fiscales y al establecer que tiene incorporados bienes de uso público, efectuara el ajuste correspondiente y notificara a la Subdirección de Medio Ambiente. (SF).
Actividad 3. El Grupo de Contabilidad y el Grupo de Bienes Inmuebles con base en los recibos de IPU de los bienes inmuebles fiscales que enviaran las Direcciones Territoriales, suscribirá acta de ajustes que será soporte de actualización contable para incorporar el valor catastral, dirección, etc. de los predios que carecen de avaluó comercial, además de la consecución de los registros 1 y 2 del IGAC y/o catastro que se obtengan según recursos. (SA-SF).
Actividad 4. El Grupo de Bienes Inmuebles solicitará a la Oficina Asesora Jurídica el informe de las acciones de prescripción adquisitiva de dominio adelantadas sobre los 58 inmuebles en posesión, requeridos en los memorandos SA 31699 del 13/05/2015 y SA 32612 del 15/05/2015 y remitirla a la Contraloría. (SA-OAJ).
Actividad 5. Envío de los avalúos comerciales que de acuerdo con el presupuesto se realicen, de los bienes fiscales al Grupo de Contabilidad para su registro. (SA-SF).
</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</si>
  <si>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</si>
  <si>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Actividad 1. Realizar el cruce de informacion que tiene la Subdirección Marítima y Fluvial y el Grupo de Almacén e Inventario y Grupo de Contabilidad. (SA-SMF).
Actividad 2. Organizar dos mesas de trabajo con la participación del Ministerio de Transporte, Subdirección Marítima y Fluvial, Grupo de Almacén e Inventarios y Grupo de Contabilidad, con el objeto de encontrar las posibles inconsistencias y sus causas para no ser contabilizadas. (SA-SF-SMF).</t>
  </si>
  <si>
    <t>SA-SF-SMF</t>
  </si>
  <si>
    <t xml:space="preserve">SMF </t>
  </si>
  <si>
    <t>Informe semestral.</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</si>
  <si>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1.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</si>
  <si>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2.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</si>
  <si>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3.
</t>
  </si>
  <si>
    <t xml:space="preserve">Acción 1.
Actualizar la plantilla en el aplicativo SAI para registrar el chasis de cada uno de los vehículos en el campo respectivo. </t>
  </si>
  <si>
    <t>Revisar el listado de los vehículos que son propiedad del INVIAS para verificar el número del chasis en el campo correspondiente.</t>
  </si>
  <si>
    <t>Informe Semestral</t>
  </si>
  <si>
    <t xml:space="preserve">Se hará una mesa de trabajo con el Programa de Seguridad de Carreteras con el fin de socializar el tema. </t>
  </si>
  <si>
    <t>Acción 2.
Emitir una directriz por parte de la Directora del Programa de Seguridad en Carretera para la entrega de los vehículos que se solicitan dar de baja.</t>
  </si>
  <si>
    <t>SA-SG</t>
  </si>
  <si>
    <t xml:space="preserve">Se actualizará la base de datos de acuerdo a las tarjetas de propiedad de los vehículos. </t>
  </si>
  <si>
    <t>Organizar la bodega de Fontibón.</t>
  </si>
  <si>
    <t xml:space="preserve">Depurar la información con la Subdirección Marítima y Fluvial. </t>
  </si>
  <si>
    <t>SA-SMF</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</si>
  <si>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</si>
  <si>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</si>
  <si>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Diseñar procedimiento como mecanismo de control para el recibo de los vehículos pertenecientes al Programa de Seguridad en Carreteras Nacionales que sean objeto de mantenimiento y reparación.</t>
  </si>
  <si>
    <t xml:space="preserve">Elaborar procedimiento de devolución de elementos de vehículos reparados, dentro del proceso de mantenimiento de vehículos. 
</t>
  </si>
  <si>
    <t>Adoptar procedimiento de mantenimiento de vehículos donde quede establecido el concepto técnico de reparaciones a vehículos próximos a dar de baja.</t>
  </si>
  <si>
    <t xml:space="preserve">Elaboración de plan para adelantar la devolución de los vehículos indicados en el hallazgo al Programa de Seguridad en Carreteras Nacionales </t>
  </si>
  <si>
    <t>Procedimiento</t>
  </si>
  <si>
    <t>Acciones implementadas de acuerdo al proceso contractual que se declare desierto.</t>
  </si>
  <si>
    <t>Reporte de las acciones implementadas de acuerdo al proceso contractual que se declare desierto.</t>
  </si>
  <si>
    <t xml:space="preserve">Procedimiento </t>
  </si>
  <si>
    <t xml:space="preserve">Diseñar e implementar procedimiento de devolución de repuesto de vehículos. 
</t>
  </si>
  <si>
    <t>Procedimiento y 
 Base de Datos</t>
  </si>
  <si>
    <t>Ante la declaratoria de desierta, establecer planes de choque que permitan dar continuidad al mantenimiento de vehículos.</t>
  </si>
  <si>
    <t>Elaborar y aprobar Procedimiento.</t>
  </si>
  <si>
    <t>Entrega de vehículos.</t>
  </si>
  <si>
    <t>Aplicar las directrices establecidas por Colombia Compra Eficiente para la elaboración de los estudios de mercado.</t>
  </si>
  <si>
    <t>Realizar estudios de mercado por procesos acorde con las directrices de Colombia Compra Eficiente.</t>
  </si>
  <si>
    <t>Estudios de mercado</t>
  </si>
  <si>
    <t>Acción 3. 
Actualizar la información en el aplicativo SAI sobre el tipo de vehículo (taxi).</t>
  </si>
  <si>
    <t>Se enviará un equipo de trabajo para la organización de la misma.</t>
  </si>
  <si>
    <t>Actividad 1. Se hará una mesa de trabajo con la Subdirección Marítima y Fluvial con el fin de determinar la información existente de acuerdo a los soportes que se encuentran en el instituto. (SA-SMF).
Actividad 2. Revisar la información de los ferrys, las pala dragas y las dragas para establecer las posibles inconsistencias. (SA).</t>
  </si>
  <si>
    <t>Adoptar un Plan Estratégico para la vigencia 2018 que materialice los objetivos y metas del Programa de Seguridad en Carreteras Nacionales.</t>
  </si>
  <si>
    <t xml:space="preserve">Elaborar y aprobar Plan Estratégico. </t>
  </si>
  <si>
    <t xml:space="preserve">Plan Estratégico </t>
  </si>
  <si>
    <t xml:space="preserve">Adoptar un procedimiento estándar articulado con la Subdirección Administrativa, que permita verificar el estado de los vehículos entregados al PSCN. </t>
  </si>
  <si>
    <t>Se han pagado conciliaciones, laudos arbitrales y conciliaciones extrajudiciales por valor de $54.750.908.668,91. Pendiente diferencia de $269.221.331,09.</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</si>
  <si>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</si>
  <si>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</si>
  <si>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</si>
  <si>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</si>
  <si>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</si>
  <si>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</si>
  <si>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</si>
  <si>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</si>
  <si>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</si>
  <si>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</si>
  <si>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</si>
  <si>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H14ECP.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debidamente formalizado,</t>
  </si>
  <si>
    <t>H16ECP. Contrato de obra 654 del 2014.
Presuntas irregularidades que han hecho que a octubre de 2016 se encuentre atrasada la ejecución de las obras y posiblemente el cumplimiento del objeto del contrato.
Acción 2.</t>
  </si>
  <si>
    <t xml:space="preserve">H20ECP.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una propiedad.
• Entre K33+225 al K33+270, margen derecha, presunta inestabilidad del terraplén por una erosión que se está presentando, al parecer por falta de tratamiento con material orgánico, para estabilizar el talud, revegetalización.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</si>
  <si>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</si>
  <si>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</si>
  <si>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</si>
  <si>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</si>
  <si>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</si>
  <si>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</si>
  <si>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</si>
  <si>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</si>
  <si>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</si>
  <si>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</si>
  <si>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Diseñar e implementar procedimiento.</t>
  </si>
  <si>
    <t>Actividad 1. Diseñar e implementar procedimiento.  
Actividad 2. Base de datos con conceptos técnico  consolidado.</t>
  </si>
  <si>
    <t>Constancia de devolución de vehículos a sede central.</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</si>
  <si>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</si>
  <si>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</si>
  <si>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</si>
  <si>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</si>
  <si>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</si>
  <si>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</si>
  <si>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</si>
  <si>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</si>
  <si>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</si>
  <si>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DO-DTEC</t>
  </si>
  <si>
    <t>DTEC</t>
  </si>
  <si>
    <t>DO-DTEC-SG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</si>
</sst>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0;[Red]0"/>
    <numFmt numFmtId="165" formatCode="yyyy\-mm\-dd;@"/>
    <numFmt numFmtId="166" formatCode="0&quot;%&quot;"/>
    <numFmt numFmtId="167" formatCode="yyyy/mm/dd;@"/>
  </numFmts>
  <fonts count="26" x14ac:knownFonts="1">
    <font>
      <sz val="10"/>
      <name val="Arial"/>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b/>
      <sz val="18"/>
      <name val="Arial"/>
      <family val="2"/>
    </font>
    <font>
      <sz val="8"/>
      <color theme="0"/>
      <name val="Arial"/>
      <family val="2"/>
    </font>
    <font>
      <b/>
      <sz val="8"/>
      <color theme="1"/>
      <name val="Arial"/>
      <family val="2"/>
    </font>
    <font>
      <b/>
      <sz val="10"/>
      <color rgb="FFC00000"/>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b/>
      <sz val="8"/>
      <color rgb="FFFF0000"/>
      <name val="Arial"/>
      <family val="2"/>
    </font>
    <font>
      <sz val="8"/>
      <color rgb="FFFF0000"/>
      <name val="Arial"/>
      <family val="2"/>
    </font>
    <font>
      <b/>
      <sz val="9"/>
      <color indexed="81"/>
      <name val="Tahoma"/>
      <charset val="1"/>
    </font>
  </fonts>
  <fills count="11">
    <fill>
      <patternFill patternType="none"/>
    </fill>
    <fill>
      <patternFill patternType="gray125"/>
    </fill>
    <fill>
      <patternFill patternType="solid">
        <fgColor theme="0"/>
        <bgColor indexed="64"/>
      </patternFill>
    </fill>
    <fill>
      <patternFill patternType="solid">
        <fgColor rgb="FFFFFF00"/>
        <bgColor rgb="FF000000"/>
      </patternFill>
    </fill>
    <fill>
      <patternFill patternType="solid">
        <fgColor rgb="FFFFFFFF"/>
        <bgColor rgb="FF000000"/>
      </patternFill>
    </fill>
    <fill>
      <patternFill patternType="solid">
        <fgColor theme="4" tint="-0.249977111117893"/>
        <bgColor indexed="64"/>
      </patternFill>
    </fill>
    <fill>
      <patternFill patternType="solid">
        <fgColor theme="4" tint="-0.249977111117893"/>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s>
  <borders count="26">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medium">
        <color indexed="64"/>
      </left>
      <right style="medium">
        <color indexed="64"/>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s>
  <cellStyleXfs count="19">
    <xf numFmtId="0" fontId="0" fillId="0" borderId="0"/>
    <xf numFmtId="0" fontId="3" fillId="0" borderId="0"/>
    <xf numFmtId="0" fontId="7" fillId="0" borderId="0">
      <alignment vertical="top"/>
    </xf>
    <xf numFmtId="0" fontId="3" fillId="0" borderId="0"/>
    <xf numFmtId="0" fontId="3" fillId="0" borderId="0"/>
    <xf numFmtId="0" fontId="3" fillId="0" borderId="0"/>
    <xf numFmtId="0" fontId="10" fillId="0" borderId="0"/>
    <xf numFmtId="0" fontId="3" fillId="0" borderId="0"/>
    <xf numFmtId="0" fontId="8" fillId="0" borderId="0"/>
    <xf numFmtId="0" fontId="3" fillId="0" borderId="0"/>
    <xf numFmtId="0" fontId="10" fillId="0" borderId="0">
      <alignment vertical="top"/>
    </xf>
    <xf numFmtId="0" fontId="7" fillId="0" borderId="0"/>
    <xf numFmtId="0" fontId="9" fillId="0" borderId="0"/>
    <xf numFmtId="9" fontId="10" fillId="0" borderId="0" applyFont="0" applyFill="0" applyBorder="0" applyAlignment="0" applyProtection="0"/>
    <xf numFmtId="9" fontId="11" fillId="0" borderId="0" applyFont="0" applyFill="0" applyBorder="0" applyAlignment="0" applyProtection="0"/>
    <xf numFmtId="43" fontId="14" fillId="0" borderId="0" applyFont="0" applyFill="0" applyBorder="0" applyAlignment="0" applyProtection="0"/>
    <xf numFmtId="0" fontId="3" fillId="0" borderId="0"/>
    <xf numFmtId="0" fontId="1" fillId="0" borderId="0"/>
    <xf numFmtId="9" fontId="1" fillId="0" borderId="0" applyFont="0" applyFill="0" applyBorder="0" applyAlignment="0" applyProtection="0"/>
  </cellStyleXfs>
  <cellXfs count="155">
    <xf numFmtId="0" fontId="0" fillId="0" borderId="0" xfId="0"/>
    <xf numFmtId="0" fontId="2" fillId="0" borderId="0" xfId="0" applyFont="1" applyFill="1" applyBorder="1" applyAlignment="1">
      <alignment horizontal="justify" vertical="center"/>
    </xf>
    <xf numFmtId="0" fontId="2" fillId="0" borderId="0" xfId="0" applyFont="1" applyFill="1" applyBorder="1"/>
    <xf numFmtId="0" fontId="4" fillId="0" borderId="0" xfId="0" applyFont="1" applyFill="1" applyBorder="1"/>
    <xf numFmtId="165" fontId="2" fillId="0" borderId="0" xfId="0" applyNumberFormat="1" applyFont="1" applyFill="1" applyBorder="1"/>
    <xf numFmtId="0" fontId="0" fillId="0" borderId="0" xfId="0" applyAlignment="1">
      <alignment horizontal="center" vertical="center"/>
    </xf>
    <xf numFmtId="9" fontId="0" fillId="0" borderId="0" xfId="14" applyFont="1"/>
    <xf numFmtId="9" fontId="2" fillId="0" borderId="0" xfId="14" applyFont="1" applyFill="1" applyBorder="1"/>
    <xf numFmtId="0" fontId="2" fillId="0" borderId="0" xfId="0" applyFont="1" applyFill="1" applyBorder="1" applyAlignment="1"/>
    <xf numFmtId="0" fontId="2" fillId="0" borderId="2" xfId="0" applyFont="1" applyFill="1" applyBorder="1" applyAlignment="1"/>
    <xf numFmtId="165" fontId="2" fillId="0" borderId="2" xfId="0" applyNumberFormat="1" applyFont="1" applyFill="1" applyBorder="1" applyAlignment="1"/>
    <xf numFmtId="0" fontId="2" fillId="4" borderId="0" xfId="0" applyFont="1" applyFill="1" applyBorder="1"/>
    <xf numFmtId="0" fontId="2" fillId="0" borderId="5" xfId="0" applyFont="1" applyFill="1" applyBorder="1"/>
    <xf numFmtId="0" fontId="2" fillId="0" borderId="5" xfId="0" applyFont="1" applyFill="1" applyBorder="1" applyAlignment="1">
      <alignment horizontal="justify" vertical="center"/>
    </xf>
    <xf numFmtId="0" fontId="2" fillId="0" borderId="7" xfId="0" applyFont="1" applyFill="1" applyBorder="1"/>
    <xf numFmtId="0" fontId="0" fillId="0" borderId="0"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0" fillId="2" borderId="0" xfId="0" applyFill="1"/>
    <xf numFmtId="0" fontId="0" fillId="2" borderId="0" xfId="0" applyFill="1" applyAlignment="1">
      <alignment horizontal="center" vertical="center"/>
    </xf>
    <xf numFmtId="0" fontId="2" fillId="2" borderId="0" xfId="0" applyFont="1" applyFill="1" applyBorder="1" applyAlignment="1"/>
    <xf numFmtId="0" fontId="2" fillId="2" borderId="0" xfId="0" applyFont="1" applyFill="1" applyBorder="1"/>
    <xf numFmtId="0" fontId="2" fillId="2" borderId="5" xfId="0" applyFont="1" applyFill="1" applyBorder="1"/>
    <xf numFmtId="0" fontId="3" fillId="2" borderId="0" xfId="0" applyFont="1" applyFill="1"/>
    <xf numFmtId="0" fontId="2" fillId="2" borderId="8" xfId="0" applyNumberFormat="1" applyFont="1" applyFill="1" applyBorder="1" applyAlignment="1">
      <alignment horizontal="center" vertical="center" wrapText="1"/>
    </xf>
    <xf numFmtId="0" fontId="2" fillId="0" borderId="8"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3" fillId="0" borderId="8" xfId="0" applyFont="1" applyFill="1" applyBorder="1" applyAlignment="1">
      <alignment horizontal="center" vertical="center"/>
    </xf>
    <xf numFmtId="0" fontId="12" fillId="2" borderId="8" xfId="0" applyFont="1" applyFill="1" applyBorder="1" applyAlignment="1">
      <alignment horizontal="center" vertical="center" wrapText="1"/>
    </xf>
    <xf numFmtId="0" fontId="12" fillId="0" borderId="8" xfId="0" applyFont="1" applyFill="1" applyBorder="1" applyAlignment="1">
      <alignment horizontal="center" vertical="center" wrapText="1"/>
    </xf>
    <xf numFmtId="43" fontId="2" fillId="2" borderId="8" xfId="15" applyFont="1" applyFill="1" applyBorder="1" applyAlignment="1">
      <alignment horizontal="center" vertical="center" wrapText="1"/>
    </xf>
    <xf numFmtId="0" fontId="2" fillId="2" borderId="8" xfId="0" applyFont="1" applyFill="1" applyBorder="1" applyAlignment="1">
      <alignment horizontal="center" vertical="center"/>
    </xf>
    <xf numFmtId="4" fontId="2" fillId="0" borderId="8" xfId="0" applyNumberFormat="1" applyFont="1" applyFill="1" applyBorder="1"/>
    <xf numFmtId="0" fontId="2" fillId="0" borderId="8" xfId="0" applyFont="1" applyFill="1" applyBorder="1"/>
    <xf numFmtId="0" fontId="18" fillId="2" borderId="0" xfId="0" applyFont="1" applyFill="1" applyBorder="1" applyAlignment="1">
      <alignment horizontal="center" vertical="center"/>
    </xf>
    <xf numFmtId="15" fontId="18" fillId="2" borderId="0" xfId="0" applyNumberFormat="1" applyFont="1" applyFill="1" applyBorder="1" applyAlignment="1">
      <alignment horizontal="center" vertical="center"/>
    </xf>
    <xf numFmtId="0" fontId="0" fillId="2" borderId="0" xfId="0" applyFill="1" applyBorder="1" applyAlignment="1">
      <alignment horizontal="center"/>
    </xf>
    <xf numFmtId="0" fontId="19" fillId="2" borderId="0" xfId="0" applyFont="1" applyFill="1" applyAlignment="1">
      <alignment horizontal="center" vertical="center"/>
    </xf>
    <xf numFmtId="0" fontId="0" fillId="2" borderId="0" xfId="0" applyFill="1" applyAlignment="1">
      <alignment horizontal="center"/>
    </xf>
    <xf numFmtId="0" fontId="2" fillId="2" borderId="0" xfId="0" applyFont="1" applyFill="1" applyBorder="1" applyAlignment="1">
      <alignment horizontal="center" vertical="center"/>
    </xf>
    <xf numFmtId="0" fontId="2" fillId="3" borderId="8" xfId="0" applyFont="1" applyFill="1" applyBorder="1" applyAlignment="1">
      <alignment horizontal="center" vertical="center" wrapText="1"/>
    </xf>
    <xf numFmtId="165" fontId="2" fillId="3" borderId="8" xfId="0" applyNumberFormat="1" applyFont="1" applyFill="1" applyBorder="1" applyAlignment="1">
      <alignment horizontal="center" vertical="center" wrapText="1"/>
    </xf>
    <xf numFmtId="9" fontId="16" fillId="5" borderId="8" xfId="14" applyFont="1" applyFill="1" applyBorder="1" applyAlignment="1">
      <alignment horizontal="center" vertical="center" wrapText="1"/>
    </xf>
    <xf numFmtId="0" fontId="16" fillId="5" borderId="8" xfId="0" applyFont="1" applyFill="1" applyBorder="1" applyAlignment="1">
      <alignment horizontal="center" vertical="center" wrapText="1"/>
    </xf>
    <xf numFmtId="0" fontId="16" fillId="5" borderId="8" xfId="0" applyFont="1" applyFill="1" applyBorder="1" applyAlignment="1" applyProtection="1">
      <alignment horizontal="center" vertical="center" wrapText="1"/>
    </xf>
    <xf numFmtId="0" fontId="16" fillId="6" borderId="8" xfId="0" applyFont="1" applyFill="1" applyBorder="1" applyAlignment="1">
      <alignment horizontal="center" vertical="center" wrapText="1"/>
    </xf>
    <xf numFmtId="0" fontId="2" fillId="2" borderId="5" xfId="0" applyFont="1" applyFill="1" applyBorder="1" applyAlignment="1">
      <alignment horizontal="center" vertical="center"/>
    </xf>
    <xf numFmtId="0" fontId="2" fillId="0" borderId="0" xfId="0" applyFont="1" applyFill="1" applyBorder="1" applyAlignment="1">
      <alignment horizontal="center" wrapText="1"/>
    </xf>
    <xf numFmtId="0" fontId="0" fillId="0" borderId="0" xfId="0" applyAlignment="1">
      <alignment horizontal="center" wrapText="1"/>
    </xf>
    <xf numFmtId="167" fontId="12" fillId="0" borderId="8" xfId="0" applyNumberFormat="1" applyFont="1" applyFill="1" applyBorder="1" applyAlignment="1">
      <alignment horizontal="center" vertical="center" wrapText="1"/>
    </xf>
    <xf numFmtId="167" fontId="12" fillId="0" borderId="8" xfId="16" applyNumberFormat="1" applyFont="1" applyFill="1" applyBorder="1" applyAlignment="1">
      <alignment horizontal="center" vertical="center" wrapText="1"/>
    </xf>
    <xf numFmtId="164" fontId="12" fillId="2" borderId="8" xfId="0" applyNumberFormat="1" applyFont="1" applyFill="1" applyBorder="1" applyAlignment="1">
      <alignment horizontal="center" vertical="center" wrapText="1"/>
    </xf>
    <xf numFmtId="166" fontId="12" fillId="2" borderId="8" xfId="14" applyNumberFormat="1" applyFont="1" applyFill="1" applyBorder="1" applyAlignment="1">
      <alignment horizontal="center" vertical="center" wrapText="1"/>
    </xf>
    <xf numFmtId="1" fontId="12" fillId="0" borderId="8" xfId="0" applyNumberFormat="1" applyFont="1" applyFill="1" applyBorder="1" applyAlignment="1">
      <alignment horizontal="center" vertical="center" wrapText="1"/>
    </xf>
    <xf numFmtId="0" fontId="12" fillId="2" borderId="8" xfId="0" applyNumberFormat="1" applyFont="1" applyFill="1" applyBorder="1" applyAlignment="1">
      <alignment horizontal="justify" vertical="center" wrapText="1"/>
    </xf>
    <xf numFmtId="167" fontId="12" fillId="2" borderId="8" xfId="0" applyNumberFormat="1" applyFont="1" applyFill="1" applyBorder="1" applyAlignment="1">
      <alignment horizontal="center" vertical="center" wrapText="1"/>
    </xf>
    <xf numFmtId="167" fontId="12" fillId="2" borderId="8" xfId="16" applyNumberFormat="1" applyFont="1" applyFill="1" applyBorder="1" applyAlignment="1">
      <alignment horizontal="center" vertical="center" wrapText="1"/>
    </xf>
    <xf numFmtId="164" fontId="12" fillId="0"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14" fontId="12" fillId="0" borderId="8" xfId="0" applyNumberFormat="1" applyFont="1" applyFill="1" applyBorder="1" applyAlignment="1">
      <alignment horizontal="center" vertical="center"/>
    </xf>
    <xf numFmtId="0" fontId="12" fillId="0" borderId="8" xfId="16" applyNumberFormat="1" applyFont="1" applyFill="1" applyBorder="1" applyAlignment="1">
      <alignment horizontal="justify" vertical="center" wrapText="1"/>
    </xf>
    <xf numFmtId="0" fontId="12" fillId="0" borderId="8" xfId="16" applyNumberFormat="1" applyFont="1" applyFill="1" applyBorder="1" applyAlignment="1">
      <alignment horizontal="center" vertical="center" wrapText="1"/>
    </xf>
    <xf numFmtId="0" fontId="12" fillId="0" borderId="8" xfId="16" applyFont="1" applyFill="1" applyBorder="1" applyAlignment="1">
      <alignment horizontal="center" vertical="center" wrapText="1"/>
    </xf>
    <xf numFmtId="0" fontId="12" fillId="0" borderId="8" xfId="16" applyFont="1" applyFill="1" applyBorder="1" applyAlignment="1">
      <alignment horizontal="justify" vertical="center" wrapText="1"/>
    </xf>
    <xf numFmtId="0" fontId="12" fillId="0" borderId="8" xfId="0" applyNumberFormat="1" applyFont="1" applyFill="1" applyBorder="1" applyAlignment="1">
      <alignment horizontal="left" vertical="center" wrapText="1"/>
    </xf>
    <xf numFmtId="0" fontId="12" fillId="2" borderId="8" xfId="0" applyNumberFormat="1" applyFont="1" applyFill="1" applyBorder="1" applyAlignment="1">
      <alignment horizontal="center" vertical="center" wrapText="1"/>
    </xf>
    <xf numFmtId="1" fontId="12" fillId="2" borderId="8" xfId="0" applyNumberFormat="1" applyFont="1" applyFill="1" applyBorder="1" applyAlignment="1">
      <alignment horizontal="center" vertical="center" wrapText="1"/>
    </xf>
    <xf numFmtId="14" fontId="12" fillId="2" borderId="8" xfId="0" applyNumberFormat="1" applyFont="1" applyFill="1" applyBorder="1" applyAlignment="1">
      <alignment horizontal="center" vertical="center" wrapText="1"/>
    </xf>
    <xf numFmtId="0" fontId="12" fillId="2" borderId="8" xfId="0" applyFont="1" applyFill="1" applyBorder="1" applyAlignment="1">
      <alignment horizontal="justify" vertical="center"/>
    </xf>
    <xf numFmtId="0" fontId="12" fillId="2" borderId="8" xfId="0" applyFont="1" applyFill="1" applyBorder="1" applyAlignment="1">
      <alignment horizontal="justify" vertical="center" wrapText="1"/>
    </xf>
    <xf numFmtId="0" fontId="12" fillId="2" borderId="8" xfId="0" applyFont="1" applyFill="1" applyBorder="1" applyAlignment="1">
      <alignment horizontal="center" vertical="center"/>
    </xf>
    <xf numFmtId="14" fontId="12" fillId="2" borderId="8" xfId="0" applyNumberFormat="1" applyFont="1" applyFill="1" applyBorder="1" applyAlignment="1">
      <alignment horizontal="center" vertical="center"/>
    </xf>
    <xf numFmtId="9" fontId="12" fillId="0" borderId="8" xfId="0" applyNumberFormat="1" applyFont="1" applyFill="1" applyBorder="1" applyAlignment="1">
      <alignment horizontal="justify" vertical="center" wrapText="1"/>
    </xf>
    <xf numFmtId="9" fontId="12" fillId="0" borderId="8" xfId="0" applyNumberFormat="1" applyFont="1" applyFill="1" applyBorder="1" applyAlignment="1">
      <alignment horizontal="center" vertical="center" wrapText="1"/>
    </xf>
    <xf numFmtId="0" fontId="12" fillId="0" borderId="8" xfId="0" applyFont="1" applyFill="1" applyBorder="1" applyAlignment="1">
      <alignment horizontal="center" vertical="center"/>
    </xf>
    <xf numFmtId="0" fontId="12" fillId="0" borderId="8" xfId="0" applyFont="1" applyFill="1" applyBorder="1" applyAlignment="1">
      <alignment vertical="center" wrapText="1" shrinkToFit="1"/>
    </xf>
    <xf numFmtId="0" fontId="12" fillId="0" borderId="8" xfId="1" applyNumberFormat="1" applyFont="1" applyFill="1" applyBorder="1" applyAlignment="1">
      <alignment horizontal="justify" vertical="center" wrapText="1"/>
    </xf>
    <xf numFmtId="0" fontId="12" fillId="0" borderId="8" xfId="1" applyNumberFormat="1" applyFont="1" applyFill="1" applyBorder="1" applyAlignment="1">
      <alignment horizontal="center" vertical="center" wrapText="1"/>
    </xf>
    <xf numFmtId="167" fontId="12" fillId="0" borderId="8" xfId="1" applyNumberFormat="1" applyFont="1" applyFill="1" applyBorder="1" applyAlignment="1">
      <alignment horizontal="center" vertical="center" wrapText="1"/>
    </xf>
    <xf numFmtId="0" fontId="12" fillId="0" borderId="8" xfId="1" applyFont="1" applyFill="1" applyBorder="1" applyAlignment="1">
      <alignment horizontal="justify" vertical="center" wrapText="1"/>
    </xf>
    <xf numFmtId="0" fontId="12" fillId="0" borderId="8" xfId="1" applyFont="1" applyFill="1" applyBorder="1" applyAlignment="1">
      <alignment horizontal="center" vertical="center" wrapText="1"/>
    </xf>
    <xf numFmtId="0" fontId="12" fillId="2" borderId="8" xfId="0" applyNumberFormat="1" applyFont="1" applyFill="1" applyBorder="1" applyAlignment="1">
      <alignment horizontal="center" vertical="center"/>
    </xf>
    <xf numFmtId="167" fontId="12" fillId="0" borderId="8" xfId="0" applyNumberFormat="1" applyFont="1" applyFill="1" applyBorder="1" applyAlignment="1">
      <alignment horizontal="justify" vertical="center" wrapText="1"/>
    </xf>
    <xf numFmtId="0" fontId="3" fillId="2" borderId="8" xfId="0" applyFont="1" applyFill="1" applyBorder="1" applyAlignment="1">
      <alignment horizontal="center" vertical="center"/>
    </xf>
    <xf numFmtId="0" fontId="2" fillId="0" borderId="8" xfId="0" applyNumberFormat="1" applyFont="1" applyFill="1" applyBorder="1" applyAlignment="1">
      <alignment horizontal="center" vertical="center" wrapText="1"/>
    </xf>
    <xf numFmtId="0" fontId="12" fillId="0" borderId="8" xfId="0" applyFont="1" applyFill="1" applyBorder="1" applyAlignment="1">
      <alignment horizontal="justify" vertical="center" wrapText="1"/>
    </xf>
    <xf numFmtId="0" fontId="12" fillId="0" borderId="8" xfId="0" applyNumberFormat="1" applyFont="1" applyFill="1" applyBorder="1" applyAlignment="1">
      <alignment horizontal="justify" vertical="center" wrapText="1"/>
    </xf>
    <xf numFmtId="0" fontId="3" fillId="0" borderId="0" xfId="0" applyFont="1"/>
    <xf numFmtId="0" fontId="2" fillId="2" borderId="8" xfId="0" applyNumberFormat="1" applyFont="1" applyFill="1" applyBorder="1" applyAlignment="1">
      <alignment vertical="center" wrapText="1"/>
    </xf>
    <xf numFmtId="0" fontId="2" fillId="2" borderId="3" xfId="0" applyFont="1" applyFill="1" applyBorder="1" applyAlignment="1">
      <alignment horizontal="center"/>
    </xf>
    <xf numFmtId="0" fontId="2" fillId="2" borderId="4" xfId="0" applyFont="1" applyFill="1" applyBorder="1" applyAlignment="1">
      <alignment horizontal="center"/>
    </xf>
    <xf numFmtId="0" fontId="2" fillId="2" borderId="0" xfId="0" applyFont="1" applyFill="1" applyBorder="1" applyAlignment="1">
      <alignment horizontal="center"/>
    </xf>
    <xf numFmtId="0" fontId="3" fillId="2" borderId="0" xfId="0" applyFont="1" applyFill="1" applyAlignment="1">
      <alignment horizontal="center"/>
    </xf>
    <xf numFmtId="0" fontId="12" fillId="0" borderId="8" xfId="0" applyFont="1" applyFill="1" applyBorder="1" applyAlignment="1">
      <alignment horizontal="justify" vertical="center" wrapText="1" shrinkToFit="1"/>
    </xf>
    <xf numFmtId="0" fontId="2" fillId="0" borderId="0" xfId="0" applyFont="1" applyFill="1" applyBorder="1" applyAlignment="1">
      <alignment horizontal="justify" vertical="center" wrapText="1"/>
    </xf>
    <xf numFmtId="0" fontId="0" fillId="0" borderId="0" xfId="0" applyAlignment="1">
      <alignment horizontal="justify" vertical="center" wrapText="1"/>
    </xf>
    <xf numFmtId="0" fontId="12" fillId="0" borderId="8" xfId="0" applyFont="1" applyBorder="1" applyAlignment="1">
      <alignment horizontal="justify" vertical="center" wrapText="1"/>
    </xf>
    <xf numFmtId="0" fontId="20" fillId="2" borderId="8" xfId="0" applyFont="1" applyFill="1" applyBorder="1" applyAlignment="1">
      <alignment horizontal="center" vertical="center" wrapText="1"/>
    </xf>
    <xf numFmtId="0" fontId="3" fillId="0" borderId="9" xfId="0" applyFont="1" applyFill="1" applyBorder="1" applyAlignment="1">
      <alignment horizontal="center" vertical="center"/>
    </xf>
    <xf numFmtId="0" fontId="3" fillId="2" borderId="9" xfId="0" applyFont="1" applyFill="1" applyBorder="1" applyAlignment="1">
      <alignment horizontal="center" vertical="center"/>
    </xf>
    <xf numFmtId="0" fontId="16" fillId="5" borderId="10" xfId="0" applyFont="1" applyFill="1" applyBorder="1" applyAlignment="1" applyProtection="1">
      <alignment horizontal="center" vertical="center" wrapText="1"/>
    </xf>
    <xf numFmtId="0" fontId="2" fillId="0" borderId="11" xfId="0" applyFont="1" applyFill="1" applyBorder="1" applyAlignment="1">
      <alignment horizontal="center" vertical="center"/>
    </xf>
    <xf numFmtId="166" fontId="12" fillId="0" borderId="8" xfId="14" applyNumberFormat="1" applyFont="1" applyFill="1" applyBorder="1" applyAlignment="1">
      <alignment horizontal="center" vertical="center" wrapText="1"/>
    </xf>
    <xf numFmtId="0" fontId="3" fillId="0" borderId="8" xfId="0" applyFont="1" applyFill="1" applyBorder="1" applyAlignment="1">
      <alignment horizontal="center" vertical="center" wrapText="1"/>
    </xf>
    <xf numFmtId="0" fontId="0" fillId="0" borderId="0" xfId="0" applyBorder="1" applyAlignment="1">
      <alignment horizontal="center" vertical="center" wrapText="1"/>
    </xf>
    <xf numFmtId="0" fontId="12" fillId="7" borderId="8"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12" fillId="8" borderId="8" xfId="0" applyFont="1" applyFill="1" applyBorder="1" applyAlignment="1">
      <alignment horizontal="justify" vertical="center" wrapText="1"/>
    </xf>
    <xf numFmtId="0" fontId="23" fillId="0" borderId="0" xfId="0" applyFont="1" applyFill="1" applyBorder="1" applyAlignment="1">
      <alignment horizontal="center" vertical="center" wrapText="1"/>
    </xf>
    <xf numFmtId="0" fontId="24" fillId="0" borderId="0" xfId="0" applyFont="1" applyFill="1" applyBorder="1" applyAlignment="1">
      <alignment horizontal="center" vertical="center"/>
    </xf>
    <xf numFmtId="0" fontId="23" fillId="0" borderId="0" xfId="0" applyNumberFormat="1" applyFont="1" applyFill="1" applyBorder="1" applyAlignment="1">
      <alignment horizontal="center" vertical="center" wrapText="1"/>
    </xf>
    <xf numFmtId="0" fontId="21" fillId="0" borderId="0" xfId="0" applyFont="1" applyFill="1" applyAlignment="1">
      <alignment horizontal="center" vertical="center"/>
    </xf>
    <xf numFmtId="0" fontId="23" fillId="0" borderId="0" xfId="0" applyFont="1" applyFill="1" applyBorder="1" applyAlignment="1">
      <alignment horizontal="center" vertical="center"/>
    </xf>
    <xf numFmtId="0" fontId="21" fillId="0" borderId="0" xfId="0" applyFont="1" applyFill="1" applyBorder="1" applyAlignment="1">
      <alignment horizontal="center" vertical="center"/>
    </xf>
    <xf numFmtId="4" fontId="0" fillId="0" borderId="12" xfId="0" applyNumberFormat="1" applyBorder="1" applyAlignment="1">
      <alignment horizontal="center" vertical="center"/>
    </xf>
    <xf numFmtId="10" fontId="15" fillId="9" borderId="12" xfId="14" applyNumberFormat="1" applyFont="1" applyFill="1" applyBorder="1" applyAlignment="1">
      <alignment horizontal="center" vertical="center"/>
    </xf>
    <xf numFmtId="10" fontId="15" fillId="10" borderId="12" xfId="14" applyNumberFormat="1" applyFont="1" applyFill="1" applyBorder="1" applyAlignment="1">
      <alignment horizontal="center" vertical="center"/>
    </xf>
    <xf numFmtId="10" fontId="15" fillId="7" borderId="12" xfId="14" applyNumberFormat="1" applyFont="1" applyFill="1" applyBorder="1" applyAlignment="1">
      <alignment horizontal="center" vertical="center"/>
    </xf>
    <xf numFmtId="0" fontId="4" fillId="0" borderId="6" xfId="0" applyFont="1" applyFill="1" applyBorder="1" applyAlignment="1"/>
    <xf numFmtId="0" fontId="4" fillId="0" borderId="7" xfId="0" applyFont="1" applyFill="1" applyBorder="1" applyAlignment="1"/>
    <xf numFmtId="0" fontId="0" fillId="2" borderId="15" xfId="0" applyFill="1" applyBorder="1"/>
    <xf numFmtId="0" fontId="0" fillId="0" borderId="16" xfId="0" applyBorder="1" applyAlignment="1">
      <alignment horizontal="center" vertical="center"/>
    </xf>
    <xf numFmtId="0" fontId="4" fillId="0" borderId="17" xfId="0" applyFont="1" applyFill="1" applyBorder="1" applyAlignment="1"/>
    <xf numFmtId="0" fontId="0" fillId="0" borderId="22" xfId="0" applyBorder="1" applyAlignment="1">
      <alignment horizontal="center" vertical="center"/>
    </xf>
    <xf numFmtId="0" fontId="4" fillId="0" borderId="23" xfId="0" applyFont="1" applyFill="1" applyBorder="1" applyAlignment="1">
      <alignment vertical="center"/>
    </xf>
    <xf numFmtId="0" fontId="0" fillId="0" borderId="24" xfId="0" applyBorder="1" applyAlignment="1">
      <alignment horizontal="center" vertical="center"/>
    </xf>
    <xf numFmtId="0" fontId="4" fillId="0" borderId="25" xfId="0" applyFont="1" applyFill="1" applyBorder="1" applyAlignment="1">
      <alignment vertical="center"/>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20"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8" xfId="0" applyFont="1" applyFill="1" applyBorder="1" applyAlignment="1">
      <alignment horizontal="left" vertical="center" wrapText="1"/>
    </xf>
    <xf numFmtId="0" fontId="13" fillId="0" borderId="3" xfId="0" applyFont="1" applyFill="1" applyBorder="1" applyAlignment="1"/>
    <xf numFmtId="0" fontId="13" fillId="0" borderId="0" xfId="0" applyFont="1" applyFill="1" applyBorder="1" applyAlignment="1"/>
    <xf numFmtId="0" fontId="2" fillId="0" borderId="0" xfId="0" applyFont="1" applyFill="1" applyBorder="1" applyAlignment="1"/>
    <xf numFmtId="0" fontId="2" fillId="2" borderId="6" xfId="0" applyFont="1" applyFill="1" applyBorder="1" applyAlignment="1">
      <alignment horizontal="center"/>
    </xf>
    <xf numFmtId="0" fontId="2" fillId="2" borderId="7" xfId="0" applyFont="1" applyFill="1" applyBorder="1" applyAlignment="1">
      <alignment horizontal="center"/>
    </xf>
    <xf numFmtId="0" fontId="2" fillId="2" borderId="1" xfId="0" applyFont="1" applyFill="1" applyBorder="1" applyAlignment="1">
      <alignment horizontal="center"/>
    </xf>
    <xf numFmtId="0" fontId="2" fillId="0"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Border="1" applyAlignment="1">
      <alignment horizontal="center"/>
    </xf>
    <xf numFmtId="0" fontId="4" fillId="0" borderId="0" xfId="0" applyFont="1" applyFill="1" applyBorder="1" applyAlignment="1">
      <alignment horizontal="left"/>
    </xf>
    <xf numFmtId="0" fontId="4" fillId="0" borderId="6" xfId="0" applyFont="1" applyFill="1" applyBorder="1" applyAlignment="1">
      <alignment horizontal="center"/>
    </xf>
    <xf numFmtId="0" fontId="4" fillId="0" borderId="7" xfId="0" applyFont="1" applyFill="1" applyBorder="1" applyAlignment="1">
      <alignment horizontal="center"/>
    </xf>
    <xf numFmtId="0" fontId="4" fillId="0" borderId="6" xfId="0" applyFont="1" applyFill="1" applyBorder="1" applyAlignment="1">
      <alignment horizontal="center" vertical="center"/>
    </xf>
    <xf numFmtId="0" fontId="4" fillId="0" borderId="1"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1" xfId="0" applyFont="1" applyFill="1" applyBorder="1" applyAlignment="1">
      <alignment horizontal="center" vertical="center"/>
    </xf>
  </cellXfs>
  <cellStyles count="19">
    <cellStyle name="Millares" xfId="15" builtinId="3"/>
    <cellStyle name="Normal" xfId="0" builtinId="0"/>
    <cellStyle name="Normal 13 2" xfId="1"/>
    <cellStyle name="Normal 2" xfId="2"/>
    <cellStyle name="Normal 2 3 2" xfId="3"/>
    <cellStyle name="Normal 3" xfId="4"/>
    <cellStyle name="Normal 4" xfId="5"/>
    <cellStyle name="Normal 4 2" xfId="6"/>
    <cellStyle name="Normal 4 3" xfId="7"/>
    <cellStyle name="Normal 5" xfId="8"/>
    <cellStyle name="Normal 5 2" xfId="9"/>
    <cellStyle name="Normal 6" xfId="10"/>
    <cellStyle name="Normal 7" xfId="11"/>
    <cellStyle name="Normal 7 2" xfId="16"/>
    <cellStyle name="Normal 8" xfId="12"/>
    <cellStyle name="Normal 9" xfId="17"/>
    <cellStyle name="Porcentaje" xfId="14" builtinId="5"/>
    <cellStyle name="Porcentaje 2" xfId="18"/>
    <cellStyle name="Porcentaje 2 3" xfId="13"/>
  </cellStyles>
  <dxfs count="79">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theme="7"/>
        </patternFill>
      </fill>
    </dxf>
    <dxf>
      <fill>
        <patternFill>
          <bgColor rgb="FFFFFF00"/>
        </patternFill>
      </fill>
    </dxf>
    <dxf>
      <fill>
        <patternFill>
          <bgColor theme="7"/>
        </patternFill>
      </fill>
    </dxf>
    <dxf>
      <fill>
        <patternFill>
          <bgColor theme="4" tint="0.39994506668294322"/>
        </patternFill>
      </fill>
    </dxf>
    <dxf>
      <fill>
        <patternFill>
          <bgColor theme="6" tint="0.39994506668294322"/>
        </patternFill>
      </fill>
    </dxf>
    <dxf>
      <fill>
        <patternFill>
          <bgColor theme="5"/>
        </patternFill>
      </fill>
    </dxf>
    <dxf>
      <fill>
        <patternFill>
          <bgColor theme="5"/>
        </patternFill>
      </fill>
    </dxf>
    <dxf>
      <fill>
        <patternFill>
          <bgColor rgb="FFFFFF00"/>
        </patternFill>
      </fill>
    </dxf>
    <dxf>
      <fill>
        <patternFill>
          <bgColor theme="6" tint="0.39994506668294322"/>
        </patternFill>
      </fill>
    </dxf>
    <dxf>
      <fill>
        <patternFill>
          <bgColor theme="3" tint="0.59996337778862885"/>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tableStyleElement type="wholeTable" dxfId="78"/>
      <tableStyleElement type="headerRow" dxfId="77"/>
      <tableStyleElement type="totalRow" dxfId="76"/>
      <tableStyleElement type="firstColumn" dxfId="75"/>
      <tableStyleElement type="firstRowStripe" dxfId="74"/>
      <tableStyleElement type="secondRowStripe" dxfId="73"/>
      <tableStyleElement type="firstColumnStripe" dxfId="72"/>
      <tableStyleElement type="firstSubtotalColumn" dxfId="71"/>
      <tableStyleElement type="firstSubtotalRow" dxfId="70"/>
      <tableStyleElement type="secondSubtotalRow" dxfId="69"/>
      <tableStyleElement type="firstRowSubheading" dxfId="68"/>
      <tableStyleElement type="secondRowSubheading" dxfId="67"/>
      <tableStyleElement type="pageFieldLabels" dxfId="66"/>
      <tableStyleElement type="pageFieldValues" dxfId="65"/>
    </tableStyle>
    <tableStyle name="Seguimiento OCI 2" table="0" count="14">
      <tableStyleElement type="wholeTable" dxfId="64"/>
      <tableStyleElement type="headerRow" dxfId="63"/>
      <tableStyleElement type="totalRow" dxfId="62"/>
      <tableStyleElement type="firstColumn" dxfId="61"/>
      <tableStyleElement type="firstRowStripe" dxfId="60"/>
      <tableStyleElement type="secondRowStripe" dxfId="59"/>
      <tableStyleElement type="firstColumnStripe" dxfId="58"/>
      <tableStyleElement type="firstSubtotalColumn" dxfId="57"/>
      <tableStyleElement type="firstSubtotalRow" dxfId="56"/>
      <tableStyleElement type="secondSubtotalRow" dxfId="55"/>
      <tableStyleElement type="firstRowSubheading" dxfId="54"/>
      <tableStyleElement type="secondRowSubheading" dxfId="53"/>
      <tableStyleElement type="pageFieldLabels" dxfId="52"/>
      <tableStyleElement type="pageFieldValues" dxfId="51"/>
    </tableStyle>
  </tableStyles>
  <colors>
    <mruColors>
      <color rgb="FFC76361"/>
      <color rgb="FFA38EBC"/>
      <color rgb="FFC35855"/>
      <color rgb="FF977FB3"/>
      <color rgb="FFFFFF33"/>
      <color rgb="FFBF4C49"/>
      <color rgb="FF78A6DE"/>
      <color rgb="FFC45B58"/>
      <color rgb="FFFFFF81"/>
      <color rgb="FFB3A3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tabColor theme="3" tint="0.59999389629810485"/>
    <pageSetUpPr fitToPage="1"/>
  </sheetPr>
  <dimension ref="A1:AO517"/>
  <sheetViews>
    <sheetView showGridLines="0" tabSelected="1" zoomScale="77" zoomScaleNormal="77" zoomScaleSheetLayoutView="80" zoomScalePageLayoutView="60" workbookViewId="0">
      <pane ySplit="1" topLeftCell="A2" activePane="bottomLeft" state="frozen"/>
      <selection activeCell="A2" sqref="A2:A8"/>
      <selection pane="bottomLeft"/>
    </sheetView>
  </sheetViews>
  <sheetFormatPr baseColWidth="10" defaultRowHeight="12.75" x14ac:dyDescent="0.2"/>
  <cols>
    <col min="1" max="1" width="16.5703125" style="94" customWidth="1"/>
    <col min="2" max="2" width="14.140625" style="23" customWidth="1"/>
    <col min="3" max="3" width="17.42578125" style="23" customWidth="1"/>
    <col min="4" max="4" width="13.85546875" style="19" customWidth="1"/>
    <col min="5" max="5" width="55.5703125" customWidth="1"/>
    <col min="6" max="6" width="37.42578125" customWidth="1"/>
    <col min="7" max="7" width="34" customWidth="1"/>
    <col min="8" max="8" width="52.85546875" style="97" customWidth="1"/>
    <col min="9" max="9" width="30.7109375" style="50" customWidth="1"/>
    <col min="10" max="10" width="15.5703125" customWidth="1"/>
    <col min="11" max="11" width="15.140625" customWidth="1"/>
    <col min="12" max="12" width="13" customWidth="1"/>
    <col min="13" max="13" width="19.85546875" customWidth="1"/>
    <col min="14" max="14" width="20.28515625" style="89" customWidth="1"/>
    <col min="15" max="15" width="15.140625" customWidth="1"/>
    <col min="16" max="16" width="32.140625" hidden="1" customWidth="1"/>
    <col min="17" max="17" width="23.5703125" style="6" customWidth="1"/>
    <col min="18" max="18" width="17.85546875" customWidth="1"/>
    <col min="19" max="19" width="20.85546875" customWidth="1"/>
    <col min="20" max="20" width="18.140625" customWidth="1"/>
    <col min="21" max="21" width="13.7109375" customWidth="1"/>
    <col min="22" max="23" width="14.5703125" style="16" customWidth="1"/>
    <col min="24" max="24" width="14.5703125" style="5" customWidth="1"/>
    <col min="25" max="27" width="14.5703125" style="5" bestFit="1" customWidth="1"/>
    <col min="28" max="28" width="12" style="115" hidden="1" customWidth="1"/>
    <col min="29" max="29" width="9.42578125" style="115" hidden="1" customWidth="1"/>
    <col min="30" max="30" width="9" style="115" hidden="1" customWidth="1"/>
    <col min="31" max="31" width="9.42578125" style="113" hidden="1" customWidth="1"/>
    <col min="32" max="32" width="20" style="18" bestFit="1" customWidth="1"/>
    <col min="33" max="33" width="19.28515625" style="18" customWidth="1"/>
    <col min="34" max="41" width="11.42578125" style="18"/>
  </cols>
  <sheetData>
    <row r="1" spans="1:41" s="17" customFormat="1" ht="48.75" customHeight="1" x14ac:dyDescent="0.2">
      <c r="A1" s="45" t="s">
        <v>2266</v>
      </c>
      <c r="B1" s="45" t="s">
        <v>1542</v>
      </c>
      <c r="C1" s="45" t="s">
        <v>945</v>
      </c>
      <c r="D1" s="42" t="s">
        <v>11</v>
      </c>
      <c r="E1" s="42" t="s">
        <v>939</v>
      </c>
      <c r="F1" s="42" t="s">
        <v>12</v>
      </c>
      <c r="G1" s="42" t="s">
        <v>13</v>
      </c>
      <c r="H1" s="42" t="s">
        <v>940</v>
      </c>
      <c r="I1" s="42" t="s">
        <v>14</v>
      </c>
      <c r="J1" s="42" t="s">
        <v>15</v>
      </c>
      <c r="K1" s="43" t="s">
        <v>16</v>
      </c>
      <c r="L1" s="43" t="s">
        <v>17</v>
      </c>
      <c r="M1" s="42" t="s">
        <v>18</v>
      </c>
      <c r="N1" s="47" t="s">
        <v>941</v>
      </c>
      <c r="O1" s="42" t="s">
        <v>942</v>
      </c>
      <c r="P1" s="42" t="s">
        <v>19</v>
      </c>
      <c r="Q1" s="44" t="s">
        <v>2404</v>
      </c>
      <c r="R1" s="45" t="s">
        <v>6</v>
      </c>
      <c r="S1" s="45" t="s">
        <v>5</v>
      </c>
      <c r="T1" s="45" t="s">
        <v>7</v>
      </c>
      <c r="U1" s="45" t="s">
        <v>57</v>
      </c>
      <c r="V1" s="46" t="s">
        <v>562</v>
      </c>
      <c r="W1" s="46" t="s">
        <v>563</v>
      </c>
      <c r="X1" s="46" t="s">
        <v>566</v>
      </c>
      <c r="Y1" s="46" t="s">
        <v>58</v>
      </c>
      <c r="Z1" s="102" t="s">
        <v>944</v>
      </c>
      <c r="AA1" s="46" t="s">
        <v>943</v>
      </c>
      <c r="AB1" s="110" t="s">
        <v>564</v>
      </c>
      <c r="AC1" s="110" t="s">
        <v>565</v>
      </c>
      <c r="AD1" s="110" t="s">
        <v>571</v>
      </c>
      <c r="AE1" s="110" t="s">
        <v>572</v>
      </c>
      <c r="AF1" s="36" t="s">
        <v>636</v>
      </c>
      <c r="AG1" s="37">
        <f ca="1">TODAY()</f>
        <v>43214</v>
      </c>
      <c r="AH1" s="38"/>
      <c r="AI1" s="39"/>
      <c r="AJ1" s="40"/>
      <c r="AK1" s="40"/>
      <c r="AL1" s="40"/>
      <c r="AM1" s="40"/>
      <c r="AN1" s="40"/>
      <c r="AO1" s="40"/>
    </row>
    <row r="2" spans="1:41" s="17" customFormat="1" ht="359.25" customHeight="1" x14ac:dyDescent="0.2">
      <c r="A2" s="30">
        <v>1</v>
      </c>
      <c r="B2" s="30">
        <v>1</v>
      </c>
      <c r="C2" s="30" t="s">
        <v>2286</v>
      </c>
      <c r="D2" s="108" t="s">
        <v>160</v>
      </c>
      <c r="E2" s="109" t="s">
        <v>2325</v>
      </c>
      <c r="F2" s="109" t="s">
        <v>2269</v>
      </c>
      <c r="G2" s="109" t="s">
        <v>2326</v>
      </c>
      <c r="H2" s="109" t="s">
        <v>2332</v>
      </c>
      <c r="I2" s="108" t="s">
        <v>27</v>
      </c>
      <c r="J2" s="108">
        <v>4</v>
      </c>
      <c r="K2" s="51">
        <v>43122</v>
      </c>
      <c r="L2" s="51">
        <v>43485</v>
      </c>
      <c r="M2" s="53">
        <f t="shared" ref="M2:M20" si="0">(+L2-K2)/7</f>
        <v>51.857142857142854</v>
      </c>
      <c r="N2" s="108" t="s">
        <v>2312</v>
      </c>
      <c r="O2" s="108">
        <v>0</v>
      </c>
      <c r="P2" s="108"/>
      <c r="Q2" s="54">
        <f>IF(O2/J2&gt;1,100,+O2/J2*100)</f>
        <v>0</v>
      </c>
      <c r="R2" s="55">
        <f>+M2*Q2/100</f>
        <v>0</v>
      </c>
      <c r="S2" s="55">
        <f ca="1">IF(L2&lt;=$AG$1,R2,0)</f>
        <v>0</v>
      </c>
      <c r="T2" s="55">
        <f ca="1">IF($AG$1&gt;=L2,M2,0)</f>
        <v>0</v>
      </c>
      <c r="U2" s="28" t="str">
        <f ca="1">IF(W2="CUMPLIDO","SI","NO")</f>
        <v>NO</v>
      </c>
      <c r="V2" s="105" t="str">
        <f ca="1">IF(Q2=100,"CUMPLIDO",IF(L2-$AG$1&lt;0,"VENCIDO",IF(L2-$AG$1&lt;=30,"PRÓXIMO A VENCER",IF(Q2&gt;0,"CON AVANCE","EN TERMINO"))))</f>
        <v>EN TERMINO</v>
      </c>
      <c r="W2" s="105" t="str">
        <f t="shared" ref="W2:W65" ca="1" si="1">IF(A2&lt;&gt;"",IF(AC2=1,"VENCIDO",IF(AC2=2,"PRÓXIMO A VENCER",IF(AC2=3,"EN TERMINO",IF(AC2=4,"CON AVANCE",IF(AC2=5,"CUMPLIDO",))))),"")</f>
        <v>EN TERMINO</v>
      </c>
      <c r="X2" s="29" t="s">
        <v>2267</v>
      </c>
      <c r="Y2" s="100" t="s">
        <v>2270</v>
      </c>
      <c r="Z2" s="29">
        <f t="shared" ref="Z2:Z65" si="2">IF(A2&lt;&gt;"",1,Z1+1)</f>
        <v>1</v>
      </c>
      <c r="AA2" s="29" t="str">
        <f>CONCATENATE(Y2," - ",Z2)</f>
        <v>H1AC17 - 1</v>
      </c>
      <c r="AB2" s="111">
        <f ca="1">IF(V2="VENCIDO",1,IF(V2="PRÓXIMO A VENCER",2,IF(V2="EN TERMINO",3,IF(V2="CON AVANCE",4,IF(V2="CUMPLIDO",5,)))))</f>
        <v>3</v>
      </c>
      <c r="AC2" s="111">
        <f ca="1">IF(Z3=Z2+1,MIN(AB2,AC3),AB2)</f>
        <v>3</v>
      </c>
      <c r="AD2" s="111" t="str">
        <f>IF(A2&lt;&gt;"",MID(E2,1,FIND(" ",E2,1)-1),AD1)</f>
        <v>H1AC17.</v>
      </c>
      <c r="AE2" s="111" t="str">
        <f t="shared" ref="AE2:AE68" si="3">IFERROR(MID(AD2,1,FIND(".",AD2,1)-1),AD2)</f>
        <v>H1AC17</v>
      </c>
      <c r="AF2" s="36"/>
      <c r="AG2" s="37"/>
      <c r="AH2" s="38"/>
      <c r="AI2" s="39"/>
      <c r="AJ2" s="40"/>
      <c r="AK2" s="40"/>
      <c r="AL2" s="40"/>
      <c r="AM2" s="40"/>
      <c r="AN2" s="40"/>
      <c r="AO2" s="40"/>
    </row>
    <row r="3" spans="1:41" s="17" customFormat="1" ht="146.25" customHeight="1" x14ac:dyDescent="0.2">
      <c r="A3" s="30">
        <v>2</v>
      </c>
      <c r="B3" s="30">
        <v>2</v>
      </c>
      <c r="C3" s="30" t="s">
        <v>2286</v>
      </c>
      <c r="D3" s="108" t="s">
        <v>160</v>
      </c>
      <c r="E3" s="109" t="s">
        <v>2284</v>
      </c>
      <c r="F3" s="109" t="s">
        <v>2285</v>
      </c>
      <c r="G3" s="109" t="s">
        <v>2327</v>
      </c>
      <c r="H3" s="109" t="s">
        <v>2333</v>
      </c>
      <c r="I3" s="108" t="s">
        <v>27</v>
      </c>
      <c r="J3" s="108">
        <v>4</v>
      </c>
      <c r="K3" s="51">
        <v>43122</v>
      </c>
      <c r="L3" s="51">
        <v>43485</v>
      </c>
      <c r="M3" s="53">
        <f t="shared" si="0"/>
        <v>51.857142857142854</v>
      </c>
      <c r="N3" s="108" t="s">
        <v>1151</v>
      </c>
      <c r="O3" s="108">
        <v>0</v>
      </c>
      <c r="P3" s="108"/>
      <c r="Q3" s="54">
        <f>IF(O3/J3&gt;1,100,+O3/J3*100)</f>
        <v>0</v>
      </c>
      <c r="R3" s="55">
        <f>+M3*Q3/100</f>
        <v>0</v>
      </c>
      <c r="S3" s="55">
        <f ca="1">IF(L3&lt;=$AG$1,R3,0)</f>
        <v>0</v>
      </c>
      <c r="T3" s="55">
        <f ca="1">IF($AG$1&gt;=L3,M3,0)</f>
        <v>0</v>
      </c>
      <c r="U3" s="28" t="str">
        <f ca="1">IF(W3="CUMPLIDO","SI","NO")</f>
        <v>NO</v>
      </c>
      <c r="V3" s="105" t="str">
        <f t="shared" ref="V3:V19" ca="1" si="4">IF(Q3=100,"CUMPLIDO",IF(L3-$AG$1&lt;0,"VENCIDO",IF(L3-$AG$1&lt;=30,"PRÓXIMO A VENCER",IF(Q3&gt;0,"CON AVANCE","EN TERMINO"))))</f>
        <v>EN TERMINO</v>
      </c>
      <c r="W3" s="105" t="str">
        <f t="shared" ca="1" si="1"/>
        <v>EN TERMINO</v>
      </c>
      <c r="X3" s="29" t="s">
        <v>2267</v>
      </c>
      <c r="Y3" s="100" t="s">
        <v>2271</v>
      </c>
      <c r="Z3" s="29">
        <f t="shared" si="2"/>
        <v>1</v>
      </c>
      <c r="AA3" s="29" t="str">
        <f>CONCATENATE(Y3," - ",Z3)</f>
        <v>H2AC17 - 1</v>
      </c>
      <c r="AB3" s="111">
        <f ca="1">IF(V3="VENCIDO",1,IF(V3="PRÓXIMO A VENCER",2,IF(V3="EN TERMINO",3,IF(V3="CON AVANCE",4,IF(V3="CUMPLIDO",5,)))))</f>
        <v>3</v>
      </c>
      <c r="AC3" s="111">
        <f ca="1">IF(Z4=Z3+1,MIN(AB3,AC4),AB3)</f>
        <v>3</v>
      </c>
      <c r="AD3" s="111" t="str">
        <f>IF(A3&lt;&gt;"",MID(E3,1,FIND(" ",E3,1)-1),AD2)</f>
        <v>H2AC17.</v>
      </c>
      <c r="AE3" s="111" t="str">
        <f t="shared" si="3"/>
        <v>H2AC17</v>
      </c>
      <c r="AF3" s="36"/>
      <c r="AG3" s="37"/>
      <c r="AH3" s="38"/>
      <c r="AI3" s="39"/>
      <c r="AJ3" s="40"/>
      <c r="AK3" s="40"/>
      <c r="AL3" s="40"/>
      <c r="AM3" s="40"/>
      <c r="AN3" s="40"/>
      <c r="AO3" s="40"/>
    </row>
    <row r="4" spans="1:41" s="17" customFormat="1" ht="168" customHeight="1" x14ac:dyDescent="0.2">
      <c r="A4" s="30">
        <v>3</v>
      </c>
      <c r="B4" s="30">
        <v>3</v>
      </c>
      <c r="C4" s="30" t="s">
        <v>2286</v>
      </c>
      <c r="D4" s="108" t="s">
        <v>160</v>
      </c>
      <c r="E4" s="109" t="s">
        <v>2328</v>
      </c>
      <c r="F4" s="109" t="s">
        <v>2320</v>
      </c>
      <c r="G4" s="109" t="s">
        <v>2330</v>
      </c>
      <c r="H4" s="109" t="s">
        <v>1541</v>
      </c>
      <c r="I4" s="108" t="s">
        <v>1232</v>
      </c>
      <c r="J4" s="108">
        <v>1</v>
      </c>
      <c r="K4" s="51">
        <v>43146</v>
      </c>
      <c r="L4" s="52">
        <v>43250</v>
      </c>
      <c r="M4" s="53">
        <f t="shared" si="0"/>
        <v>14.857142857142858</v>
      </c>
      <c r="N4" s="30" t="s">
        <v>2336</v>
      </c>
      <c r="O4" s="108">
        <v>0</v>
      </c>
      <c r="P4" s="30"/>
      <c r="Q4" s="54">
        <f>IF(O4/J4&gt;1,100,+O4/J4*100)</f>
        <v>0</v>
      </c>
      <c r="R4" s="55">
        <f>+M4*Q4/100</f>
        <v>0</v>
      </c>
      <c r="S4" s="55">
        <f ca="1">IF(L4&lt;=$AG$1,R4,0)</f>
        <v>0</v>
      </c>
      <c r="T4" s="55">
        <f ca="1">IF($AG$1&gt;=L4,M4,0)</f>
        <v>0</v>
      </c>
      <c r="U4" s="28" t="str">
        <f ca="1">IF(W4="CUMPLIDO","SI","NO")</f>
        <v>NO</v>
      </c>
      <c r="V4" s="105" t="str">
        <f t="shared" ca="1" si="4"/>
        <v>EN TERMINO</v>
      </c>
      <c r="W4" s="105" t="str">
        <f t="shared" ca="1" si="1"/>
        <v>EN TERMINO</v>
      </c>
      <c r="X4" s="29" t="s">
        <v>2267</v>
      </c>
      <c r="Y4" s="100" t="s">
        <v>2268</v>
      </c>
      <c r="Z4" s="29">
        <f t="shared" si="2"/>
        <v>1</v>
      </c>
      <c r="AA4" s="29" t="str">
        <f>CONCATENATE(Y4," - ",Z4)</f>
        <v>H3AC17 - 1</v>
      </c>
      <c r="AB4" s="111">
        <f t="shared" ref="AB4:AB70" ca="1" si="5">IF(V4="VENCIDO",1,IF(V4="PRÓXIMO A VENCER",2,IF(V4="EN TERMINO",3,IF(V4="CON AVANCE",4,IF(V4="CUMPLIDO",5,)))))</f>
        <v>3</v>
      </c>
      <c r="AC4" s="111">
        <f ca="1">IF(Z6=Z4+1,MIN(AB4,AC6),AB4)</f>
        <v>3</v>
      </c>
      <c r="AD4" s="111" t="str">
        <f>IF(A4&lt;&gt;"",MID(E4,1,FIND(" ",E4,1)-1),AD3)</f>
        <v>H3AC17.</v>
      </c>
      <c r="AE4" s="111" t="str">
        <f t="shared" si="3"/>
        <v>H3AC17</v>
      </c>
      <c r="AF4" s="36"/>
      <c r="AG4" s="37"/>
      <c r="AH4" s="38"/>
      <c r="AI4" s="39"/>
      <c r="AJ4" s="40"/>
      <c r="AK4" s="40"/>
      <c r="AL4" s="40"/>
      <c r="AM4" s="40"/>
      <c r="AN4" s="40"/>
      <c r="AO4" s="40"/>
    </row>
    <row r="5" spans="1:41" s="17" customFormat="1" ht="166.5" customHeight="1" x14ac:dyDescent="0.2">
      <c r="A5" s="30"/>
      <c r="B5" s="30">
        <v>4</v>
      </c>
      <c r="C5" s="30" t="s">
        <v>2286</v>
      </c>
      <c r="D5" s="108" t="s">
        <v>160</v>
      </c>
      <c r="E5" s="109" t="s">
        <v>2329</v>
      </c>
      <c r="F5" s="109" t="s">
        <v>2320</v>
      </c>
      <c r="G5" s="109" t="s">
        <v>2331</v>
      </c>
      <c r="H5" s="109" t="s">
        <v>2334</v>
      </c>
      <c r="I5" s="108" t="s">
        <v>2337</v>
      </c>
      <c r="J5" s="108">
        <v>2</v>
      </c>
      <c r="K5" s="51">
        <v>43160</v>
      </c>
      <c r="L5" s="51">
        <v>43525</v>
      </c>
      <c r="M5" s="53">
        <f t="shared" si="0"/>
        <v>52.142857142857146</v>
      </c>
      <c r="N5" s="30" t="s">
        <v>2335</v>
      </c>
      <c r="O5" s="108">
        <v>0</v>
      </c>
      <c r="P5" s="30"/>
      <c r="Q5" s="54">
        <f>IF(O5/J5&gt;1,100,+O5/J5*100)</f>
        <v>0</v>
      </c>
      <c r="R5" s="55">
        <f>+M5*Q5/100</f>
        <v>0</v>
      </c>
      <c r="S5" s="55">
        <f ca="1">IF(L5&lt;=$AG$1,R5,0)</f>
        <v>0</v>
      </c>
      <c r="T5" s="55">
        <f ca="1">IF($AG$1&gt;=L5,M5,0)</f>
        <v>0</v>
      </c>
      <c r="U5" s="28" t="str">
        <f>IF(W5="CUMPLIDO","SI","NO")</f>
        <v>NO</v>
      </c>
      <c r="V5" s="105" t="str">
        <f ca="1">IF(Q5=100,"CUMPLIDO",IF(L5-$AG$1&lt;0,"VENCIDO",IF(L5-$AG$1&lt;=30,"PRÓXIMO A VENCER",IF(Q5&gt;0,"CON AVANCE","EN TERMINO"))))</f>
        <v>EN TERMINO</v>
      </c>
      <c r="W5" s="105" t="str">
        <f t="shared" si="1"/>
        <v/>
      </c>
      <c r="X5" s="29" t="s">
        <v>2267</v>
      </c>
      <c r="Y5" s="100" t="s">
        <v>2268</v>
      </c>
      <c r="Z5" s="29">
        <f t="shared" si="2"/>
        <v>2</v>
      </c>
      <c r="AA5" s="29" t="str">
        <f>CONCATENATE(Y5," - ",Z5)</f>
        <v>H3AC17 - 2</v>
      </c>
      <c r="AB5" s="111">
        <f ca="1">IF(V5="VENCIDO",1,IF(V5="PRÓXIMO A VENCER",2,IF(V5="EN TERMINO",3,IF(V5="CON AVANCE",4,IF(V5="CUMPLIDO",5,)))))</f>
        <v>3</v>
      </c>
      <c r="AC5" s="111">
        <f ca="1">IF(Z7=Z5+1,MIN(AB5,AC7),AB5)</f>
        <v>3</v>
      </c>
      <c r="AD5" s="111" t="str">
        <f>IF(A5&lt;&gt;"",MID(E5,1,FIND(" ",E5,1)-1),AD4)</f>
        <v>H3AC17.</v>
      </c>
      <c r="AE5" s="111" t="str">
        <f>IFERROR(MID(AD5,1,FIND(".",AD5,1)-1),AD5)</f>
        <v>H3AC17</v>
      </c>
      <c r="AF5" s="36"/>
      <c r="AG5" s="37"/>
      <c r="AH5" s="38"/>
      <c r="AI5" s="39"/>
      <c r="AJ5" s="40"/>
      <c r="AK5" s="40"/>
      <c r="AL5" s="40"/>
      <c r="AM5" s="40"/>
      <c r="AN5" s="40"/>
      <c r="AO5" s="40"/>
    </row>
    <row r="6" spans="1:41" s="17" customFormat="1" ht="178.5" customHeight="1" x14ac:dyDescent="0.2">
      <c r="A6" s="30">
        <v>4</v>
      </c>
      <c r="B6" s="30">
        <v>5</v>
      </c>
      <c r="C6" s="30" t="s">
        <v>2286</v>
      </c>
      <c r="D6" s="108" t="s">
        <v>160</v>
      </c>
      <c r="E6" s="109" t="s">
        <v>2338</v>
      </c>
      <c r="F6" s="109" t="s">
        <v>2323</v>
      </c>
      <c r="G6" s="109" t="s">
        <v>2341</v>
      </c>
      <c r="H6" s="109" t="s">
        <v>2342</v>
      </c>
      <c r="I6" s="108" t="s">
        <v>2343</v>
      </c>
      <c r="J6" s="108">
        <v>2</v>
      </c>
      <c r="K6" s="51">
        <v>43132</v>
      </c>
      <c r="L6" s="51">
        <v>43497</v>
      </c>
      <c r="M6" s="53">
        <f t="shared" si="0"/>
        <v>52.142857142857146</v>
      </c>
      <c r="N6" s="108" t="s">
        <v>1151</v>
      </c>
      <c r="O6" s="108">
        <v>0</v>
      </c>
      <c r="P6" s="108"/>
      <c r="Q6" s="54">
        <f t="shared" ref="Q6:Q19" si="6">IF(O6/J6&gt;1,100,+O6/J6*100)</f>
        <v>0</v>
      </c>
      <c r="R6" s="55">
        <f t="shared" ref="R6:R19" si="7">+M6*Q6/100</f>
        <v>0</v>
      </c>
      <c r="S6" s="55">
        <f t="shared" ref="S6:S19" ca="1" si="8">IF(L6&lt;=$AG$1,R6,0)</f>
        <v>0</v>
      </c>
      <c r="T6" s="55">
        <f t="shared" ref="T6:T19" ca="1" si="9">IF($AG$1&gt;=L6,M6,0)</f>
        <v>0</v>
      </c>
      <c r="U6" s="30"/>
      <c r="V6" s="105" t="str">
        <f t="shared" ca="1" si="4"/>
        <v>EN TERMINO</v>
      </c>
      <c r="W6" s="105" t="str">
        <f t="shared" ca="1" si="1"/>
        <v>EN TERMINO</v>
      </c>
      <c r="X6" s="29" t="s">
        <v>2267</v>
      </c>
      <c r="Y6" s="100" t="s">
        <v>2272</v>
      </c>
      <c r="Z6" s="29">
        <f t="shared" si="2"/>
        <v>1</v>
      </c>
      <c r="AA6" s="29" t="str">
        <f t="shared" ref="AA6:AA19" si="10">CONCATENATE(Y6," - ",Z6)</f>
        <v>H4AC17 - 1</v>
      </c>
      <c r="AB6" s="111">
        <f t="shared" ca="1" si="5"/>
        <v>3</v>
      </c>
      <c r="AC6" s="111">
        <f ca="1">IF(Z9=Z6+1,MIN(AB6,AC9),AB6)</f>
        <v>3</v>
      </c>
      <c r="AD6" s="111" t="str">
        <f>IF(A6&lt;&gt;"",MID(E6,1,FIND(" ",E6,1)-1),AD4)</f>
        <v>H4AC17.</v>
      </c>
      <c r="AE6" s="111" t="str">
        <f t="shared" si="3"/>
        <v>H4AC17</v>
      </c>
      <c r="AF6" s="36"/>
      <c r="AG6" s="37"/>
      <c r="AH6" s="38"/>
      <c r="AI6" s="39"/>
      <c r="AJ6" s="40"/>
      <c r="AK6" s="40"/>
      <c r="AL6" s="40"/>
      <c r="AM6" s="40"/>
      <c r="AN6" s="40"/>
      <c r="AO6" s="40"/>
    </row>
    <row r="7" spans="1:41" s="17" customFormat="1" ht="178.5" customHeight="1" x14ac:dyDescent="0.2">
      <c r="A7" s="30"/>
      <c r="B7" s="30">
        <v>6</v>
      </c>
      <c r="C7" s="30" t="s">
        <v>2286</v>
      </c>
      <c r="D7" s="108" t="s">
        <v>160</v>
      </c>
      <c r="E7" s="109" t="s">
        <v>2339</v>
      </c>
      <c r="F7" s="109" t="s">
        <v>2323</v>
      </c>
      <c r="G7" s="109" t="s">
        <v>2345</v>
      </c>
      <c r="H7" s="109" t="s">
        <v>2344</v>
      </c>
      <c r="I7" s="108" t="s">
        <v>2343</v>
      </c>
      <c r="J7" s="108">
        <v>2</v>
      </c>
      <c r="K7" s="51">
        <v>43132</v>
      </c>
      <c r="L7" s="51">
        <v>43497</v>
      </c>
      <c r="M7" s="53">
        <f t="shared" si="0"/>
        <v>52.142857142857146</v>
      </c>
      <c r="N7" s="108" t="s">
        <v>2346</v>
      </c>
      <c r="O7" s="108">
        <v>0</v>
      </c>
      <c r="P7" s="108"/>
      <c r="Q7" s="54">
        <f>IF(O7/J7&gt;1,100,+O7/J7*100)</f>
        <v>0</v>
      </c>
      <c r="R7" s="55">
        <f>+M7*Q7/100</f>
        <v>0</v>
      </c>
      <c r="S7" s="55">
        <f ca="1">IF(L7&lt;=$AG$1,R7,0)</f>
        <v>0</v>
      </c>
      <c r="T7" s="55">
        <f ca="1">IF($AG$1&gt;=L7,M7,0)</f>
        <v>0</v>
      </c>
      <c r="U7" s="30"/>
      <c r="V7" s="105" t="str">
        <f ca="1">IF(Q7=100,"CUMPLIDO",IF(L7-$AG$1&lt;0,"VENCIDO",IF(L7-$AG$1&lt;=30,"PRÓXIMO A VENCER",IF(Q7&gt;0,"CON AVANCE","EN TERMINO"))))</f>
        <v>EN TERMINO</v>
      </c>
      <c r="W7" s="105" t="str">
        <f t="shared" si="1"/>
        <v/>
      </c>
      <c r="X7" s="29" t="s">
        <v>2267</v>
      </c>
      <c r="Y7" s="100" t="s">
        <v>2272</v>
      </c>
      <c r="Z7" s="29">
        <f t="shared" si="2"/>
        <v>2</v>
      </c>
      <c r="AA7" s="29" t="str">
        <f t="shared" si="10"/>
        <v>H4AC17 - 2</v>
      </c>
      <c r="AB7" s="111">
        <f ca="1">IF(V7="VENCIDO",1,IF(V7="PRÓXIMO A VENCER",2,IF(V7="EN TERMINO",3,IF(V7="CON AVANCE",4,IF(V7="CUMPLIDO",5,)))))</f>
        <v>3</v>
      </c>
      <c r="AC7" s="111">
        <f ca="1">IF(Z10=Z7+1,MIN(AB7,AC10),AB7)</f>
        <v>3</v>
      </c>
      <c r="AD7" s="111" t="str">
        <f>IF(A7&lt;&gt;"",MID(E7,1,FIND(" ",E7,1)-1),AD5)</f>
        <v>H3AC17.</v>
      </c>
      <c r="AE7" s="111" t="str">
        <f>IFERROR(MID(AD7,1,FIND(".",AD7,1)-1),AD7)</f>
        <v>H3AC17</v>
      </c>
      <c r="AF7" s="36"/>
      <c r="AG7" s="37"/>
      <c r="AH7" s="38"/>
      <c r="AI7" s="39"/>
      <c r="AJ7" s="40"/>
      <c r="AK7" s="40"/>
      <c r="AL7" s="40"/>
      <c r="AM7" s="40"/>
      <c r="AN7" s="40"/>
      <c r="AO7" s="40"/>
    </row>
    <row r="8" spans="1:41" s="17" customFormat="1" ht="178.5" customHeight="1" x14ac:dyDescent="0.2">
      <c r="A8" s="30"/>
      <c r="B8" s="30">
        <v>7</v>
      </c>
      <c r="C8" s="30" t="s">
        <v>2286</v>
      </c>
      <c r="D8" s="108" t="s">
        <v>160</v>
      </c>
      <c r="E8" s="109" t="s">
        <v>2340</v>
      </c>
      <c r="F8" s="109" t="s">
        <v>2323</v>
      </c>
      <c r="G8" s="109" t="s">
        <v>2369</v>
      </c>
      <c r="H8" s="109" t="s">
        <v>2347</v>
      </c>
      <c r="I8" s="108" t="s">
        <v>2343</v>
      </c>
      <c r="J8" s="108">
        <v>2</v>
      </c>
      <c r="K8" s="51">
        <v>43132</v>
      </c>
      <c r="L8" s="51">
        <v>43497</v>
      </c>
      <c r="M8" s="53">
        <f t="shared" si="0"/>
        <v>52.142857142857146</v>
      </c>
      <c r="N8" s="108" t="s">
        <v>1151</v>
      </c>
      <c r="O8" s="108">
        <v>0</v>
      </c>
      <c r="P8" s="108"/>
      <c r="Q8" s="54">
        <f>IF(O8/J8&gt;1,100,+O8/J8*100)</f>
        <v>0</v>
      </c>
      <c r="R8" s="55">
        <f>+M8*Q8/100</f>
        <v>0</v>
      </c>
      <c r="S8" s="55">
        <f ca="1">IF(L8&lt;=$AG$1,R8,0)</f>
        <v>0</v>
      </c>
      <c r="T8" s="55">
        <f ca="1">IF($AG$1&gt;=L8,M8,0)</f>
        <v>0</v>
      </c>
      <c r="U8" s="30"/>
      <c r="V8" s="105" t="str">
        <f ca="1">IF(Q8=100,"CUMPLIDO",IF(L8-$AG$1&lt;0,"VENCIDO",IF(L8-$AG$1&lt;=30,"PRÓXIMO A VENCER",IF(Q8&gt;0,"CON AVANCE","EN TERMINO"))))</f>
        <v>EN TERMINO</v>
      </c>
      <c r="W8" s="105" t="str">
        <f t="shared" si="1"/>
        <v/>
      </c>
      <c r="X8" s="29" t="s">
        <v>2267</v>
      </c>
      <c r="Y8" s="100" t="s">
        <v>2272</v>
      </c>
      <c r="Z8" s="29">
        <f t="shared" si="2"/>
        <v>3</v>
      </c>
      <c r="AA8" s="29" t="str">
        <f t="shared" si="10"/>
        <v>H4AC17 - 3</v>
      </c>
      <c r="AB8" s="111">
        <f ca="1">IF(V8="VENCIDO",1,IF(V8="PRÓXIMO A VENCER",2,IF(V8="EN TERMINO",3,IF(V8="CON AVANCE",4,IF(V8="CUMPLIDO",5,)))))</f>
        <v>3</v>
      </c>
      <c r="AC8" s="111">
        <f ca="1">IF(Z11=Z8+1,MIN(AB8,AC11),AB8)</f>
        <v>3</v>
      </c>
      <c r="AD8" s="111" t="str">
        <f>IF(A8&lt;&gt;"",MID(E8,1,FIND(" ",E8,1)-1),AD6)</f>
        <v>H4AC17.</v>
      </c>
      <c r="AE8" s="111" t="str">
        <f>IFERROR(MID(AD8,1,FIND(".",AD8,1)-1),AD8)</f>
        <v>H4AC17</v>
      </c>
      <c r="AF8" s="36"/>
      <c r="AG8" s="37"/>
      <c r="AH8" s="38"/>
      <c r="AI8" s="39"/>
      <c r="AJ8" s="40"/>
      <c r="AK8" s="40"/>
      <c r="AL8" s="40"/>
      <c r="AM8" s="40"/>
      <c r="AN8" s="40"/>
      <c r="AO8" s="40"/>
    </row>
    <row r="9" spans="1:41" s="17" customFormat="1" ht="137.25" customHeight="1" x14ac:dyDescent="0.2">
      <c r="A9" s="30">
        <v>5</v>
      </c>
      <c r="B9" s="30">
        <v>8</v>
      </c>
      <c r="C9" s="30" t="s">
        <v>2287</v>
      </c>
      <c r="D9" s="108" t="s">
        <v>2313</v>
      </c>
      <c r="E9" s="109" t="s">
        <v>2324</v>
      </c>
      <c r="F9" s="109" t="s">
        <v>2321</v>
      </c>
      <c r="G9" s="109" t="s">
        <v>2348</v>
      </c>
      <c r="H9" s="109" t="s">
        <v>2370</v>
      </c>
      <c r="I9" s="108" t="s">
        <v>2343</v>
      </c>
      <c r="J9" s="108">
        <v>2</v>
      </c>
      <c r="K9" s="51">
        <v>43160</v>
      </c>
      <c r="L9" s="51">
        <v>43525</v>
      </c>
      <c r="M9" s="53">
        <f t="shared" si="0"/>
        <v>52.142857142857146</v>
      </c>
      <c r="N9" s="108" t="s">
        <v>1151</v>
      </c>
      <c r="O9" s="108">
        <v>0</v>
      </c>
      <c r="P9" s="108"/>
      <c r="Q9" s="54">
        <f t="shared" si="6"/>
        <v>0</v>
      </c>
      <c r="R9" s="55">
        <f t="shared" si="7"/>
        <v>0</v>
      </c>
      <c r="S9" s="55">
        <f t="shared" ca="1" si="8"/>
        <v>0</v>
      </c>
      <c r="T9" s="55">
        <f t="shared" ca="1" si="9"/>
        <v>0</v>
      </c>
      <c r="U9" s="30"/>
      <c r="V9" s="105" t="str">
        <f t="shared" ca="1" si="4"/>
        <v>EN TERMINO</v>
      </c>
      <c r="W9" s="105" t="str">
        <f t="shared" ca="1" si="1"/>
        <v>EN TERMINO</v>
      </c>
      <c r="X9" s="29" t="s">
        <v>2267</v>
      </c>
      <c r="Y9" s="100" t="s">
        <v>2273</v>
      </c>
      <c r="Z9" s="29">
        <f t="shared" si="2"/>
        <v>1</v>
      </c>
      <c r="AA9" s="29" t="str">
        <f t="shared" si="10"/>
        <v>H5AC17 - 1</v>
      </c>
      <c r="AB9" s="111">
        <f t="shared" ca="1" si="5"/>
        <v>3</v>
      </c>
      <c r="AC9" s="111">
        <f t="shared" ref="AC9:AC70" ca="1" si="11">IF(Z10=Z9+1,MIN(AB9,AC10),AB9)</f>
        <v>3</v>
      </c>
      <c r="AD9" s="111" t="str">
        <f>IF(A9&lt;&gt;"",MID(E9,1,FIND(" ",E9,1)-1),AD6)</f>
        <v>H5AC17.</v>
      </c>
      <c r="AE9" s="111" t="str">
        <f t="shared" si="3"/>
        <v>H5AC17</v>
      </c>
      <c r="AF9" s="36"/>
      <c r="AG9" s="37"/>
      <c r="AH9" s="38"/>
      <c r="AI9" s="39"/>
      <c r="AJ9" s="40"/>
      <c r="AK9" s="40"/>
      <c r="AL9" s="40"/>
      <c r="AM9" s="40"/>
      <c r="AN9" s="40"/>
      <c r="AO9" s="40"/>
    </row>
    <row r="10" spans="1:41" s="17" customFormat="1" ht="161.25" customHeight="1" x14ac:dyDescent="0.2">
      <c r="A10" s="30">
        <v>6</v>
      </c>
      <c r="B10" s="30">
        <v>9</v>
      </c>
      <c r="C10" s="30" t="s">
        <v>2287</v>
      </c>
      <c r="D10" s="108" t="s">
        <v>2314</v>
      </c>
      <c r="E10" s="109" t="s">
        <v>2322</v>
      </c>
      <c r="F10" s="109" t="s">
        <v>2288</v>
      </c>
      <c r="G10" s="109" t="s">
        <v>2349</v>
      </c>
      <c r="H10" s="109" t="s">
        <v>2371</v>
      </c>
      <c r="I10" s="108" t="s">
        <v>2343</v>
      </c>
      <c r="J10" s="108">
        <v>2</v>
      </c>
      <c r="K10" s="51">
        <v>43160</v>
      </c>
      <c r="L10" s="51">
        <v>43525</v>
      </c>
      <c r="M10" s="53">
        <f t="shared" si="0"/>
        <v>52.142857142857146</v>
      </c>
      <c r="N10" s="108" t="s">
        <v>2350</v>
      </c>
      <c r="O10" s="108">
        <v>0</v>
      </c>
      <c r="P10" s="108"/>
      <c r="Q10" s="54">
        <f t="shared" si="6"/>
        <v>0</v>
      </c>
      <c r="R10" s="55">
        <f t="shared" si="7"/>
        <v>0</v>
      </c>
      <c r="S10" s="55">
        <f t="shared" ca="1" si="8"/>
        <v>0</v>
      </c>
      <c r="T10" s="55">
        <f t="shared" ca="1" si="9"/>
        <v>0</v>
      </c>
      <c r="U10" s="30"/>
      <c r="V10" s="105" t="str">
        <f t="shared" ca="1" si="4"/>
        <v>EN TERMINO</v>
      </c>
      <c r="W10" s="105" t="str">
        <f t="shared" ca="1" si="1"/>
        <v>EN TERMINO</v>
      </c>
      <c r="X10" s="29" t="s">
        <v>2267</v>
      </c>
      <c r="Y10" s="100" t="s">
        <v>2274</v>
      </c>
      <c r="Z10" s="29">
        <f t="shared" si="2"/>
        <v>1</v>
      </c>
      <c r="AA10" s="29" t="str">
        <f t="shared" si="10"/>
        <v>H6AC17 - 1</v>
      </c>
      <c r="AB10" s="111">
        <f t="shared" ca="1" si="5"/>
        <v>3</v>
      </c>
      <c r="AC10" s="111">
        <f t="shared" ca="1" si="11"/>
        <v>3</v>
      </c>
      <c r="AD10" s="111" t="str">
        <f t="shared" ref="AD10:AD73" si="12">IF(A10&lt;&gt;"",MID(E10,1,FIND(" ",E10,1)-1),AD9)</f>
        <v>H6AC17.</v>
      </c>
      <c r="AE10" s="111" t="str">
        <f t="shared" si="3"/>
        <v>H6AC17</v>
      </c>
      <c r="AF10" s="36"/>
      <c r="AG10" s="37"/>
      <c r="AH10" s="38"/>
      <c r="AI10" s="39"/>
      <c r="AJ10" s="40"/>
      <c r="AK10" s="40"/>
      <c r="AL10" s="40"/>
      <c r="AM10" s="40"/>
      <c r="AN10" s="40"/>
      <c r="AO10" s="40"/>
    </row>
    <row r="11" spans="1:41" s="17" customFormat="1" ht="131.25" customHeight="1" x14ac:dyDescent="0.2">
      <c r="A11" s="30">
        <v>7</v>
      </c>
      <c r="B11" s="30">
        <v>10</v>
      </c>
      <c r="C11" s="30" t="s">
        <v>2289</v>
      </c>
      <c r="D11" s="108" t="s">
        <v>24</v>
      </c>
      <c r="E11" s="109" t="s">
        <v>2290</v>
      </c>
      <c r="F11" s="109" t="s">
        <v>2291</v>
      </c>
      <c r="G11" s="109" t="s">
        <v>2372</v>
      </c>
      <c r="H11" s="108" t="s">
        <v>2373</v>
      </c>
      <c r="I11" s="108" t="s">
        <v>2374</v>
      </c>
      <c r="J11" s="108">
        <v>1</v>
      </c>
      <c r="K11" s="51">
        <v>43102</v>
      </c>
      <c r="L11" s="51">
        <v>43465</v>
      </c>
      <c r="M11" s="53">
        <f t="shared" si="0"/>
        <v>51.857142857142854</v>
      </c>
      <c r="N11" s="108" t="s">
        <v>1355</v>
      </c>
      <c r="O11" s="108">
        <v>0</v>
      </c>
      <c r="P11" s="108"/>
      <c r="Q11" s="54">
        <f t="shared" si="6"/>
        <v>0</v>
      </c>
      <c r="R11" s="55">
        <f t="shared" si="7"/>
        <v>0</v>
      </c>
      <c r="S11" s="55">
        <f t="shared" ca="1" si="8"/>
        <v>0</v>
      </c>
      <c r="T11" s="55">
        <f t="shared" ca="1" si="9"/>
        <v>0</v>
      </c>
      <c r="U11" s="30"/>
      <c r="V11" s="105" t="str">
        <f t="shared" ca="1" si="4"/>
        <v>EN TERMINO</v>
      </c>
      <c r="W11" s="105" t="str">
        <f t="shared" ca="1" si="1"/>
        <v>EN TERMINO</v>
      </c>
      <c r="X11" s="29" t="s">
        <v>2267</v>
      </c>
      <c r="Y11" s="100" t="s">
        <v>2275</v>
      </c>
      <c r="Z11" s="29">
        <f t="shared" si="2"/>
        <v>1</v>
      </c>
      <c r="AA11" s="29" t="str">
        <f t="shared" si="10"/>
        <v>H7AC17 - 1</v>
      </c>
      <c r="AB11" s="111">
        <f t="shared" ca="1" si="5"/>
        <v>3</v>
      </c>
      <c r="AC11" s="111">
        <f t="shared" ca="1" si="11"/>
        <v>3</v>
      </c>
      <c r="AD11" s="111" t="str">
        <f t="shared" si="12"/>
        <v>H7AC17.</v>
      </c>
      <c r="AE11" s="111" t="str">
        <f t="shared" si="3"/>
        <v>H7AC17</v>
      </c>
      <c r="AF11" s="36"/>
      <c r="AG11" s="37"/>
      <c r="AH11" s="38"/>
      <c r="AI11" s="39"/>
      <c r="AJ11" s="40"/>
      <c r="AK11" s="40"/>
      <c r="AL11" s="40"/>
      <c r="AM11" s="40"/>
      <c r="AN11" s="40"/>
      <c r="AO11" s="40"/>
    </row>
    <row r="12" spans="1:41" s="17" customFormat="1" ht="131.25" customHeight="1" x14ac:dyDescent="0.2">
      <c r="A12" s="30">
        <v>8</v>
      </c>
      <c r="B12" s="30">
        <v>11</v>
      </c>
      <c r="C12" s="30" t="s">
        <v>2289</v>
      </c>
      <c r="D12" s="108" t="s">
        <v>573</v>
      </c>
      <c r="E12" s="109" t="s">
        <v>2292</v>
      </c>
      <c r="F12" s="109" t="s">
        <v>2293</v>
      </c>
      <c r="G12" s="109" t="s">
        <v>2400</v>
      </c>
      <c r="H12" s="109" t="s">
        <v>2351</v>
      </c>
      <c r="I12" s="108" t="s">
        <v>2352</v>
      </c>
      <c r="J12" s="108">
        <v>12</v>
      </c>
      <c r="K12" s="51">
        <v>43115</v>
      </c>
      <c r="L12" s="51">
        <v>43465</v>
      </c>
      <c r="M12" s="53">
        <f t="shared" si="0"/>
        <v>50</v>
      </c>
      <c r="N12" s="108" t="s">
        <v>1355</v>
      </c>
      <c r="O12" s="108">
        <v>0</v>
      </c>
      <c r="P12" s="108"/>
      <c r="Q12" s="54">
        <f t="shared" si="6"/>
        <v>0</v>
      </c>
      <c r="R12" s="55">
        <f t="shared" si="7"/>
        <v>0</v>
      </c>
      <c r="S12" s="55">
        <f t="shared" ca="1" si="8"/>
        <v>0</v>
      </c>
      <c r="T12" s="55">
        <f t="shared" ca="1" si="9"/>
        <v>0</v>
      </c>
      <c r="U12" s="30"/>
      <c r="V12" s="105" t="str">
        <f t="shared" ca="1" si="4"/>
        <v>EN TERMINO</v>
      </c>
      <c r="W12" s="105" t="str">
        <f t="shared" ca="1" si="1"/>
        <v>EN TERMINO</v>
      </c>
      <c r="X12" s="29" t="s">
        <v>2267</v>
      </c>
      <c r="Y12" s="100" t="s">
        <v>2276</v>
      </c>
      <c r="Z12" s="29">
        <f t="shared" si="2"/>
        <v>1</v>
      </c>
      <c r="AA12" s="29" t="str">
        <f t="shared" si="10"/>
        <v>H8AC17 - 1</v>
      </c>
      <c r="AB12" s="111">
        <f t="shared" ca="1" si="5"/>
        <v>3</v>
      </c>
      <c r="AC12" s="111">
        <f t="shared" ca="1" si="11"/>
        <v>3</v>
      </c>
      <c r="AD12" s="111" t="str">
        <f t="shared" si="12"/>
        <v>H8AC17.</v>
      </c>
      <c r="AE12" s="111" t="str">
        <f t="shared" si="3"/>
        <v>H8AC17</v>
      </c>
      <c r="AF12" s="36"/>
      <c r="AG12" s="37"/>
      <c r="AH12" s="38"/>
      <c r="AI12" s="39"/>
      <c r="AJ12" s="40"/>
      <c r="AK12" s="40"/>
      <c r="AL12" s="40"/>
      <c r="AM12" s="40"/>
      <c r="AN12" s="40"/>
      <c r="AO12" s="40"/>
    </row>
    <row r="13" spans="1:41" s="17" customFormat="1" ht="138.75" customHeight="1" x14ac:dyDescent="0.2">
      <c r="A13" s="30">
        <v>9</v>
      </c>
      <c r="B13" s="30">
        <v>12</v>
      </c>
      <c r="C13" s="30" t="s">
        <v>2287</v>
      </c>
      <c r="D13" s="108" t="s">
        <v>2315</v>
      </c>
      <c r="E13" s="109" t="s">
        <v>2294</v>
      </c>
      <c r="F13" s="109" t="s">
        <v>2295</v>
      </c>
      <c r="G13" s="109" t="s">
        <v>2375</v>
      </c>
      <c r="H13" s="109" t="s">
        <v>2364</v>
      </c>
      <c r="I13" s="108" t="s">
        <v>2357</v>
      </c>
      <c r="J13" s="108">
        <v>1</v>
      </c>
      <c r="K13" s="51">
        <v>43130</v>
      </c>
      <c r="L13" s="51">
        <v>43465</v>
      </c>
      <c r="M13" s="53">
        <f t="shared" si="0"/>
        <v>47.857142857142854</v>
      </c>
      <c r="N13" s="108" t="s">
        <v>1355</v>
      </c>
      <c r="O13" s="108">
        <v>0</v>
      </c>
      <c r="P13" s="108"/>
      <c r="Q13" s="54">
        <f t="shared" si="6"/>
        <v>0</v>
      </c>
      <c r="R13" s="55">
        <f t="shared" si="7"/>
        <v>0</v>
      </c>
      <c r="S13" s="55">
        <f t="shared" ca="1" si="8"/>
        <v>0</v>
      </c>
      <c r="T13" s="55">
        <f t="shared" ca="1" si="9"/>
        <v>0</v>
      </c>
      <c r="U13" s="30"/>
      <c r="V13" s="105" t="str">
        <f t="shared" ca="1" si="4"/>
        <v>EN TERMINO</v>
      </c>
      <c r="W13" s="105" t="str">
        <f t="shared" ca="1" si="1"/>
        <v>EN TERMINO</v>
      </c>
      <c r="X13" s="29" t="s">
        <v>2267</v>
      </c>
      <c r="Y13" s="100" t="s">
        <v>2277</v>
      </c>
      <c r="Z13" s="29">
        <f t="shared" si="2"/>
        <v>1</v>
      </c>
      <c r="AA13" s="29" t="str">
        <f t="shared" si="10"/>
        <v>H9AC17 - 1</v>
      </c>
      <c r="AB13" s="111">
        <f t="shared" ca="1" si="5"/>
        <v>3</v>
      </c>
      <c r="AC13" s="111">
        <f t="shared" ca="1" si="11"/>
        <v>3</v>
      </c>
      <c r="AD13" s="111" t="str">
        <f t="shared" si="12"/>
        <v>H9AC17.</v>
      </c>
      <c r="AE13" s="111" t="str">
        <f t="shared" si="3"/>
        <v>H9AC17</v>
      </c>
      <c r="AF13" s="36"/>
      <c r="AG13" s="37"/>
      <c r="AH13" s="38"/>
      <c r="AI13" s="39"/>
      <c r="AJ13" s="40"/>
      <c r="AK13" s="40"/>
      <c r="AL13" s="40"/>
      <c r="AM13" s="40"/>
      <c r="AN13" s="40"/>
      <c r="AO13" s="40"/>
    </row>
    <row r="14" spans="1:41" s="17" customFormat="1" ht="140.25" customHeight="1" x14ac:dyDescent="0.2">
      <c r="A14" s="30">
        <v>10</v>
      </c>
      <c r="B14" s="30">
        <v>13</v>
      </c>
      <c r="C14" s="30" t="s">
        <v>2287</v>
      </c>
      <c r="D14" s="108" t="s">
        <v>2315</v>
      </c>
      <c r="E14" s="109" t="s">
        <v>2296</v>
      </c>
      <c r="F14" s="109" t="s">
        <v>2297</v>
      </c>
      <c r="G14" s="109" t="s">
        <v>2363</v>
      </c>
      <c r="H14" s="109" t="s">
        <v>2358</v>
      </c>
      <c r="I14" s="109" t="s">
        <v>2359</v>
      </c>
      <c r="J14" s="108">
        <v>1</v>
      </c>
      <c r="K14" s="51">
        <v>43110</v>
      </c>
      <c r="L14" s="51">
        <v>43496</v>
      </c>
      <c r="M14" s="53">
        <f t="shared" si="0"/>
        <v>55.142857142857146</v>
      </c>
      <c r="N14" s="108" t="s">
        <v>1355</v>
      </c>
      <c r="O14" s="108">
        <v>0</v>
      </c>
      <c r="P14" s="108"/>
      <c r="Q14" s="54">
        <f t="shared" si="6"/>
        <v>0</v>
      </c>
      <c r="R14" s="55">
        <f t="shared" si="7"/>
        <v>0</v>
      </c>
      <c r="S14" s="55">
        <f t="shared" ca="1" si="8"/>
        <v>0</v>
      </c>
      <c r="T14" s="55">
        <f t="shared" ca="1" si="9"/>
        <v>0</v>
      </c>
      <c r="U14" s="30"/>
      <c r="V14" s="105" t="str">
        <f t="shared" ca="1" si="4"/>
        <v>EN TERMINO</v>
      </c>
      <c r="W14" s="105" t="str">
        <f t="shared" ca="1" si="1"/>
        <v>EN TERMINO</v>
      </c>
      <c r="X14" s="29" t="s">
        <v>2267</v>
      </c>
      <c r="Y14" s="100" t="s">
        <v>2278</v>
      </c>
      <c r="Z14" s="29">
        <f t="shared" si="2"/>
        <v>1</v>
      </c>
      <c r="AA14" s="29" t="str">
        <f t="shared" si="10"/>
        <v>H10AC17 - 1</v>
      </c>
      <c r="AB14" s="111">
        <f t="shared" ca="1" si="5"/>
        <v>3</v>
      </c>
      <c r="AC14" s="111">
        <f t="shared" ca="1" si="11"/>
        <v>3</v>
      </c>
      <c r="AD14" s="111" t="str">
        <f t="shared" si="12"/>
        <v>H10AC17.</v>
      </c>
      <c r="AE14" s="111" t="str">
        <f t="shared" si="3"/>
        <v>H10AC17</v>
      </c>
      <c r="AF14" s="36"/>
      <c r="AG14" s="37"/>
      <c r="AH14" s="38"/>
      <c r="AI14" s="39"/>
      <c r="AJ14" s="40"/>
      <c r="AK14" s="40"/>
      <c r="AL14" s="40"/>
      <c r="AM14" s="40"/>
      <c r="AN14" s="40"/>
      <c r="AO14" s="40"/>
    </row>
    <row r="15" spans="1:41" s="17" customFormat="1" ht="111.75" customHeight="1" x14ac:dyDescent="0.2">
      <c r="A15" s="30">
        <v>11</v>
      </c>
      <c r="B15" s="30">
        <v>14</v>
      </c>
      <c r="C15" s="30" t="s">
        <v>2289</v>
      </c>
      <c r="D15" s="108" t="s">
        <v>2316</v>
      </c>
      <c r="E15" s="109" t="s">
        <v>2298</v>
      </c>
      <c r="F15" s="109" t="s">
        <v>2299</v>
      </c>
      <c r="G15" s="109" t="s">
        <v>2353</v>
      </c>
      <c r="H15" s="109" t="s">
        <v>2401</v>
      </c>
      <c r="I15" s="108" t="s">
        <v>2360</v>
      </c>
      <c r="J15" s="108">
        <v>1</v>
      </c>
      <c r="K15" s="51">
        <v>43130</v>
      </c>
      <c r="L15" s="51">
        <v>43465</v>
      </c>
      <c r="M15" s="53">
        <f t="shared" si="0"/>
        <v>47.857142857142854</v>
      </c>
      <c r="N15" s="108" t="s">
        <v>1355</v>
      </c>
      <c r="O15" s="108">
        <v>0</v>
      </c>
      <c r="P15" s="108"/>
      <c r="Q15" s="54">
        <f t="shared" si="6"/>
        <v>0</v>
      </c>
      <c r="R15" s="55">
        <f t="shared" si="7"/>
        <v>0</v>
      </c>
      <c r="S15" s="55">
        <f t="shared" ca="1" si="8"/>
        <v>0</v>
      </c>
      <c r="T15" s="55">
        <f t="shared" ca="1" si="9"/>
        <v>0</v>
      </c>
      <c r="U15" s="30"/>
      <c r="V15" s="105" t="str">
        <f t="shared" ca="1" si="4"/>
        <v>EN TERMINO</v>
      </c>
      <c r="W15" s="105" t="str">
        <f t="shared" ca="1" si="1"/>
        <v>EN TERMINO</v>
      </c>
      <c r="X15" s="29" t="s">
        <v>2267</v>
      </c>
      <c r="Y15" s="100" t="s">
        <v>2279</v>
      </c>
      <c r="Z15" s="29">
        <f t="shared" si="2"/>
        <v>1</v>
      </c>
      <c r="AA15" s="29" t="str">
        <f t="shared" si="10"/>
        <v>H11AC17 - 1</v>
      </c>
      <c r="AB15" s="111">
        <f t="shared" ca="1" si="5"/>
        <v>3</v>
      </c>
      <c r="AC15" s="111">
        <f t="shared" ca="1" si="11"/>
        <v>3</v>
      </c>
      <c r="AD15" s="111" t="str">
        <f t="shared" si="12"/>
        <v>H11AC17.</v>
      </c>
      <c r="AE15" s="111" t="str">
        <f t="shared" si="3"/>
        <v>H11AC17</v>
      </c>
      <c r="AF15" s="36"/>
      <c r="AG15" s="37"/>
      <c r="AH15" s="38"/>
      <c r="AI15" s="39"/>
      <c r="AJ15" s="40"/>
      <c r="AK15" s="40"/>
      <c r="AL15" s="40"/>
      <c r="AM15" s="40"/>
      <c r="AN15" s="40"/>
      <c r="AO15" s="40"/>
    </row>
    <row r="16" spans="1:41" s="17" customFormat="1" ht="156.75" customHeight="1" x14ac:dyDescent="0.2">
      <c r="A16" s="30">
        <v>12</v>
      </c>
      <c r="B16" s="30">
        <v>15</v>
      </c>
      <c r="C16" s="30" t="s">
        <v>2289</v>
      </c>
      <c r="D16" s="108" t="s">
        <v>2315</v>
      </c>
      <c r="E16" s="109" t="s">
        <v>2300</v>
      </c>
      <c r="F16" s="109" t="s">
        <v>2301</v>
      </c>
      <c r="G16" s="109" t="s">
        <v>2354</v>
      </c>
      <c r="H16" s="109" t="s">
        <v>2361</v>
      </c>
      <c r="I16" s="108" t="s">
        <v>2357</v>
      </c>
      <c r="J16" s="108">
        <v>1</v>
      </c>
      <c r="K16" s="51">
        <v>43110</v>
      </c>
      <c r="L16" s="51">
        <v>43465</v>
      </c>
      <c r="M16" s="53">
        <f t="shared" si="0"/>
        <v>50.714285714285715</v>
      </c>
      <c r="N16" s="108" t="s">
        <v>1355</v>
      </c>
      <c r="O16" s="108">
        <v>0</v>
      </c>
      <c r="P16" s="108"/>
      <c r="Q16" s="54">
        <f t="shared" si="6"/>
        <v>0</v>
      </c>
      <c r="R16" s="55">
        <f t="shared" si="7"/>
        <v>0</v>
      </c>
      <c r="S16" s="55">
        <f t="shared" ca="1" si="8"/>
        <v>0</v>
      </c>
      <c r="T16" s="55">
        <f t="shared" ca="1" si="9"/>
        <v>0</v>
      </c>
      <c r="U16" s="30"/>
      <c r="V16" s="105" t="str">
        <f t="shared" ca="1" si="4"/>
        <v>EN TERMINO</v>
      </c>
      <c r="W16" s="105" t="str">
        <f t="shared" ca="1" si="1"/>
        <v>EN TERMINO</v>
      </c>
      <c r="X16" s="29" t="s">
        <v>2267</v>
      </c>
      <c r="Y16" s="100" t="s">
        <v>2280</v>
      </c>
      <c r="Z16" s="29">
        <f t="shared" si="2"/>
        <v>1</v>
      </c>
      <c r="AA16" s="29" t="str">
        <f t="shared" si="10"/>
        <v>H12AC17 - 1</v>
      </c>
      <c r="AB16" s="111">
        <f t="shared" ca="1" si="5"/>
        <v>3</v>
      </c>
      <c r="AC16" s="111">
        <f t="shared" ca="1" si="11"/>
        <v>3</v>
      </c>
      <c r="AD16" s="111" t="str">
        <f t="shared" si="12"/>
        <v>H12AC17.</v>
      </c>
      <c r="AE16" s="111" t="str">
        <f t="shared" si="3"/>
        <v>H12AC17</v>
      </c>
      <c r="AF16" s="36"/>
      <c r="AG16" s="37"/>
      <c r="AH16" s="38"/>
      <c r="AI16" s="39"/>
      <c r="AJ16" s="40"/>
      <c r="AK16" s="40"/>
      <c r="AL16" s="40"/>
      <c r="AM16" s="40"/>
      <c r="AN16" s="40"/>
      <c r="AO16" s="40"/>
    </row>
    <row r="17" spans="1:41" s="17" customFormat="1" ht="138.75" customHeight="1" x14ac:dyDescent="0.2">
      <c r="A17" s="30">
        <v>13</v>
      </c>
      <c r="B17" s="30">
        <v>16</v>
      </c>
      <c r="C17" s="30" t="s">
        <v>2302</v>
      </c>
      <c r="D17" s="108" t="s">
        <v>2315</v>
      </c>
      <c r="E17" s="109" t="s">
        <v>2303</v>
      </c>
      <c r="F17" s="109" t="s">
        <v>2304</v>
      </c>
      <c r="G17" s="109" t="s">
        <v>2355</v>
      </c>
      <c r="H17" s="109" t="s">
        <v>2402</v>
      </c>
      <c r="I17" s="108" t="s">
        <v>2362</v>
      </c>
      <c r="J17" s="108">
        <v>2</v>
      </c>
      <c r="K17" s="51">
        <v>43132</v>
      </c>
      <c r="L17" s="51">
        <v>43465</v>
      </c>
      <c r="M17" s="53">
        <f t="shared" si="0"/>
        <v>47.571428571428569</v>
      </c>
      <c r="N17" s="108" t="s">
        <v>1355</v>
      </c>
      <c r="O17" s="108">
        <v>0</v>
      </c>
      <c r="P17" s="108"/>
      <c r="Q17" s="54">
        <f t="shared" si="6"/>
        <v>0</v>
      </c>
      <c r="R17" s="55">
        <f t="shared" si="7"/>
        <v>0</v>
      </c>
      <c r="S17" s="55">
        <f t="shared" ca="1" si="8"/>
        <v>0</v>
      </c>
      <c r="T17" s="55">
        <f t="shared" ca="1" si="9"/>
        <v>0</v>
      </c>
      <c r="U17" s="30"/>
      <c r="V17" s="105" t="str">
        <f t="shared" ca="1" si="4"/>
        <v>EN TERMINO</v>
      </c>
      <c r="W17" s="105" t="str">
        <f t="shared" ca="1" si="1"/>
        <v>EN TERMINO</v>
      </c>
      <c r="X17" s="29" t="s">
        <v>2267</v>
      </c>
      <c r="Y17" s="100" t="s">
        <v>2281</v>
      </c>
      <c r="Z17" s="29">
        <f t="shared" si="2"/>
        <v>1</v>
      </c>
      <c r="AA17" s="29" t="str">
        <f t="shared" si="10"/>
        <v>H13AC17 - 1</v>
      </c>
      <c r="AB17" s="111">
        <f t="shared" ca="1" si="5"/>
        <v>3</v>
      </c>
      <c r="AC17" s="111">
        <f t="shared" ca="1" si="11"/>
        <v>3</v>
      </c>
      <c r="AD17" s="111" t="str">
        <f t="shared" si="12"/>
        <v>H13AC17.</v>
      </c>
      <c r="AE17" s="111" t="str">
        <f t="shared" si="3"/>
        <v>H13AC17</v>
      </c>
      <c r="AF17" s="36"/>
      <c r="AG17" s="37"/>
      <c r="AH17" s="38"/>
      <c r="AI17" s="39"/>
      <c r="AJ17" s="40"/>
      <c r="AK17" s="40"/>
      <c r="AL17" s="40"/>
      <c r="AM17" s="40"/>
      <c r="AN17" s="40"/>
      <c r="AO17" s="40"/>
    </row>
    <row r="18" spans="1:41" s="17" customFormat="1" ht="174" customHeight="1" x14ac:dyDescent="0.2">
      <c r="A18" s="30">
        <v>14</v>
      </c>
      <c r="B18" s="30">
        <v>17</v>
      </c>
      <c r="C18" s="30" t="s">
        <v>2305</v>
      </c>
      <c r="D18" s="108" t="s">
        <v>47</v>
      </c>
      <c r="E18" s="109" t="s">
        <v>2306</v>
      </c>
      <c r="F18" s="109" t="s">
        <v>2307</v>
      </c>
      <c r="G18" s="109" t="s">
        <v>2356</v>
      </c>
      <c r="H18" s="109" t="s">
        <v>2365</v>
      </c>
      <c r="I18" s="109" t="s">
        <v>2403</v>
      </c>
      <c r="J18" s="108">
        <v>1</v>
      </c>
      <c r="K18" s="51">
        <v>43132</v>
      </c>
      <c r="L18" s="51">
        <v>43312</v>
      </c>
      <c r="M18" s="53">
        <f t="shared" si="0"/>
        <v>25.714285714285715</v>
      </c>
      <c r="N18" s="108" t="s">
        <v>1355</v>
      </c>
      <c r="O18" s="108">
        <v>0</v>
      </c>
      <c r="P18" s="108"/>
      <c r="Q18" s="54">
        <f t="shared" si="6"/>
        <v>0</v>
      </c>
      <c r="R18" s="55">
        <f t="shared" si="7"/>
        <v>0</v>
      </c>
      <c r="S18" s="55">
        <f t="shared" ca="1" si="8"/>
        <v>0</v>
      </c>
      <c r="T18" s="55">
        <f t="shared" ca="1" si="9"/>
        <v>0</v>
      </c>
      <c r="U18" s="30"/>
      <c r="V18" s="105" t="str">
        <f t="shared" ca="1" si="4"/>
        <v>EN TERMINO</v>
      </c>
      <c r="W18" s="105" t="str">
        <f t="shared" ca="1" si="1"/>
        <v>EN TERMINO</v>
      </c>
      <c r="X18" s="29" t="s">
        <v>2267</v>
      </c>
      <c r="Y18" s="100" t="s">
        <v>2282</v>
      </c>
      <c r="Z18" s="29">
        <f t="shared" si="2"/>
        <v>1</v>
      </c>
      <c r="AA18" s="29" t="str">
        <f t="shared" si="10"/>
        <v>H14AC17 - 1</v>
      </c>
      <c r="AB18" s="111">
        <f t="shared" ca="1" si="5"/>
        <v>3</v>
      </c>
      <c r="AC18" s="111">
        <f t="shared" ca="1" si="11"/>
        <v>3</v>
      </c>
      <c r="AD18" s="111" t="str">
        <f t="shared" si="12"/>
        <v>H14AC17.</v>
      </c>
      <c r="AE18" s="111" t="str">
        <f t="shared" si="3"/>
        <v>H14AC17</v>
      </c>
      <c r="AF18" s="36"/>
      <c r="AG18" s="37"/>
      <c r="AH18" s="38"/>
      <c r="AI18" s="39"/>
      <c r="AJ18" s="40"/>
      <c r="AK18" s="40"/>
      <c r="AL18" s="40"/>
      <c r="AM18" s="40"/>
      <c r="AN18" s="40"/>
      <c r="AO18" s="40"/>
    </row>
    <row r="19" spans="1:41" s="17" customFormat="1" ht="139.5" customHeight="1" x14ac:dyDescent="0.2">
      <c r="A19" s="30">
        <v>15</v>
      </c>
      <c r="B19" s="30">
        <v>18</v>
      </c>
      <c r="C19" s="30" t="s">
        <v>2308</v>
      </c>
      <c r="D19" s="108" t="s">
        <v>47</v>
      </c>
      <c r="E19" s="109" t="s">
        <v>2309</v>
      </c>
      <c r="F19" s="109" t="s">
        <v>2310</v>
      </c>
      <c r="G19" s="109" t="s">
        <v>2366</v>
      </c>
      <c r="H19" s="109" t="s">
        <v>2367</v>
      </c>
      <c r="I19" s="108" t="s">
        <v>2368</v>
      </c>
      <c r="J19" s="108">
        <v>1</v>
      </c>
      <c r="K19" s="51">
        <v>43101</v>
      </c>
      <c r="L19" s="51">
        <v>43465</v>
      </c>
      <c r="M19" s="53">
        <f t="shared" si="0"/>
        <v>52</v>
      </c>
      <c r="N19" s="108" t="s">
        <v>1355</v>
      </c>
      <c r="O19" s="108">
        <v>0</v>
      </c>
      <c r="P19" s="108"/>
      <c r="Q19" s="54">
        <f t="shared" si="6"/>
        <v>0</v>
      </c>
      <c r="R19" s="55">
        <f t="shared" si="7"/>
        <v>0</v>
      </c>
      <c r="S19" s="55">
        <f t="shared" ca="1" si="8"/>
        <v>0</v>
      </c>
      <c r="T19" s="55">
        <f t="shared" ca="1" si="9"/>
        <v>0</v>
      </c>
      <c r="U19" s="30"/>
      <c r="V19" s="105" t="str">
        <f t="shared" ca="1" si="4"/>
        <v>EN TERMINO</v>
      </c>
      <c r="W19" s="105" t="str">
        <f t="shared" ca="1" si="1"/>
        <v>EN TERMINO</v>
      </c>
      <c r="X19" s="29" t="s">
        <v>2267</v>
      </c>
      <c r="Y19" s="100" t="s">
        <v>2283</v>
      </c>
      <c r="Z19" s="29">
        <f t="shared" si="2"/>
        <v>1</v>
      </c>
      <c r="AA19" s="29" t="str">
        <f t="shared" si="10"/>
        <v>H15AC17 - 1</v>
      </c>
      <c r="AB19" s="111">
        <f t="shared" ca="1" si="5"/>
        <v>3</v>
      </c>
      <c r="AC19" s="111">
        <f t="shared" ca="1" si="11"/>
        <v>3</v>
      </c>
      <c r="AD19" s="111" t="str">
        <f t="shared" si="12"/>
        <v>H15AC17.</v>
      </c>
      <c r="AE19" s="111" t="str">
        <f t="shared" si="3"/>
        <v>H15AC17</v>
      </c>
      <c r="AF19" s="36"/>
      <c r="AG19" s="37"/>
      <c r="AH19" s="38"/>
      <c r="AI19" s="39"/>
      <c r="AJ19" s="40"/>
      <c r="AK19" s="40"/>
      <c r="AL19" s="40"/>
      <c r="AM19" s="40"/>
      <c r="AN19" s="40"/>
      <c r="AO19" s="40"/>
    </row>
    <row r="20" spans="1:41" s="2" customFormat="1" ht="249.95" customHeight="1" x14ac:dyDescent="0.2">
      <c r="A20" s="24">
        <v>16</v>
      </c>
      <c r="B20" s="30">
        <v>19</v>
      </c>
      <c r="C20" s="90"/>
      <c r="D20" s="33">
        <v>1401003</v>
      </c>
      <c r="E20" s="87" t="s">
        <v>1677</v>
      </c>
      <c r="F20" s="88" t="s">
        <v>650</v>
      </c>
      <c r="G20" s="88" t="s">
        <v>1675</v>
      </c>
      <c r="H20" s="87" t="s">
        <v>996</v>
      </c>
      <c r="I20" s="31" t="s">
        <v>63</v>
      </c>
      <c r="J20" s="31">
        <v>3</v>
      </c>
      <c r="K20" s="51">
        <v>43040</v>
      </c>
      <c r="L20" s="52">
        <v>43342</v>
      </c>
      <c r="M20" s="53">
        <f t="shared" si="0"/>
        <v>43.142857142857146</v>
      </c>
      <c r="N20" s="30" t="s">
        <v>23</v>
      </c>
      <c r="O20" s="108">
        <v>1</v>
      </c>
      <c r="P20" s="30"/>
      <c r="Q20" s="54">
        <f>IF(O20/J20&gt;1,100,+O20/J20*100)</f>
        <v>33.333333333333329</v>
      </c>
      <c r="R20" s="55">
        <f>+M20*Q20/100</f>
        <v>14.380952380952381</v>
      </c>
      <c r="S20" s="55">
        <f ca="1">IF(L20&lt;=$AG$1,R20,0)</f>
        <v>0</v>
      </c>
      <c r="T20" s="55">
        <f ca="1">IF($AG$1&gt;=L20,M20,0)</f>
        <v>0</v>
      </c>
      <c r="U20" s="28" t="str">
        <f ca="1">IF(W20="CUMPLIDO","SI","NO")</f>
        <v>NO</v>
      </c>
      <c r="V20" s="105" t="str">
        <f ca="1">IF(Q20=100,"CUMPLIDO",IF(L20-$AG$1&lt;0,"VENCIDO",IF(L20-$AG$1&lt;=30,"PRÓXIMO A VENCER",IF(Q20&gt;0,"CON AVANCE","EN TERMINO"))))</f>
        <v>CON AVANCE</v>
      </c>
      <c r="W20" s="105" t="str">
        <f t="shared" ca="1" si="1"/>
        <v>EN TERMINO</v>
      </c>
      <c r="X20" s="29" t="s">
        <v>813</v>
      </c>
      <c r="Y20" s="100" t="s">
        <v>814</v>
      </c>
      <c r="Z20" s="29">
        <f t="shared" si="2"/>
        <v>1</v>
      </c>
      <c r="AA20" s="29" t="str">
        <f t="shared" ref="AA20:AA83" si="13">CONCATENATE(Y20," - ",Z20)</f>
        <v>H1R16 - 1</v>
      </c>
      <c r="AB20" s="111">
        <f t="shared" ca="1" si="5"/>
        <v>4</v>
      </c>
      <c r="AC20" s="111">
        <f t="shared" ca="1" si="11"/>
        <v>3</v>
      </c>
      <c r="AD20" s="111" t="str">
        <f t="shared" si="12"/>
        <v>H1R16.</v>
      </c>
      <c r="AE20" s="111" t="str">
        <f t="shared" si="3"/>
        <v>H1R16</v>
      </c>
      <c r="AF20" s="21"/>
      <c r="AG20" s="21"/>
      <c r="AH20" s="21"/>
      <c r="AI20" s="21"/>
      <c r="AJ20" s="21"/>
      <c r="AK20" s="21"/>
      <c r="AL20" s="21"/>
      <c r="AM20" s="21"/>
      <c r="AN20" s="21"/>
      <c r="AO20" s="21"/>
    </row>
    <row r="21" spans="1:41" s="2" customFormat="1" ht="249.95" customHeight="1" x14ac:dyDescent="0.2">
      <c r="A21" s="24"/>
      <c r="B21" s="30">
        <v>20</v>
      </c>
      <c r="C21" s="90"/>
      <c r="D21" s="33">
        <v>1401003</v>
      </c>
      <c r="E21" s="87" t="s">
        <v>1678</v>
      </c>
      <c r="F21" s="88" t="s">
        <v>650</v>
      </c>
      <c r="G21" s="56" t="s">
        <v>1676</v>
      </c>
      <c r="H21" s="56" t="s">
        <v>997</v>
      </c>
      <c r="I21" s="30" t="s">
        <v>1163</v>
      </c>
      <c r="J21" s="30">
        <v>3</v>
      </c>
      <c r="K21" s="57">
        <v>43040</v>
      </c>
      <c r="L21" s="58">
        <v>43403</v>
      </c>
      <c r="M21" s="53">
        <f t="shared" ref="M21:M28" si="14">(+L21-K21)/7</f>
        <v>51.857142857142854</v>
      </c>
      <c r="N21" s="30" t="s">
        <v>28</v>
      </c>
      <c r="O21" s="108">
        <v>0</v>
      </c>
      <c r="P21" s="30"/>
      <c r="Q21" s="54">
        <f>IF(O21/J21&gt;1,100,+O21/J21*100)</f>
        <v>0</v>
      </c>
      <c r="R21" s="55">
        <f>+M21*Q21/100</f>
        <v>0</v>
      </c>
      <c r="S21" s="55">
        <f ca="1">IF(L21&lt;=$AG$1,R21,0)</f>
        <v>0</v>
      </c>
      <c r="T21" s="55">
        <f ca="1">IF($AG$1&gt;=L21,M21,0)</f>
        <v>0</v>
      </c>
      <c r="U21" s="28" t="str">
        <f t="shared" ref="U21:U84" si="15">IF(W21="CUMPLIDO","SI","NO")</f>
        <v>NO</v>
      </c>
      <c r="V21" s="105" t="str">
        <f ca="1">IF(Q21=100,"CUMPLIDO",IF(L21-$AG$1&lt;0,"VENCIDO",IF(L21-$AG$1&lt;=30,"PRÓXIMO A VENCER",IF(Q21&gt;0,"CON AVANCE","EN TERMINO"))))</f>
        <v>EN TERMINO</v>
      </c>
      <c r="W21" s="105" t="str">
        <f t="shared" si="1"/>
        <v/>
      </c>
      <c r="X21" s="29" t="s">
        <v>813</v>
      </c>
      <c r="Y21" s="100" t="s">
        <v>814</v>
      </c>
      <c r="Z21" s="29">
        <f t="shared" si="2"/>
        <v>2</v>
      </c>
      <c r="AA21" s="29" t="str">
        <f t="shared" si="13"/>
        <v>H1R16 - 2</v>
      </c>
      <c r="AB21" s="111">
        <f t="shared" ca="1" si="5"/>
        <v>3</v>
      </c>
      <c r="AC21" s="111">
        <f t="shared" ca="1" si="11"/>
        <v>3</v>
      </c>
      <c r="AD21" s="111" t="str">
        <f t="shared" si="12"/>
        <v>H1R16.</v>
      </c>
      <c r="AE21" s="111" t="str">
        <f t="shared" si="3"/>
        <v>H1R16</v>
      </c>
      <c r="AF21" s="21"/>
      <c r="AG21" s="21"/>
      <c r="AH21" s="21"/>
      <c r="AI21" s="21"/>
      <c r="AJ21" s="21"/>
      <c r="AK21" s="21"/>
      <c r="AL21" s="21"/>
      <c r="AM21" s="21"/>
      <c r="AN21" s="21"/>
      <c r="AO21" s="21"/>
    </row>
    <row r="22" spans="1:41" s="2" customFormat="1" ht="249.95" customHeight="1" x14ac:dyDescent="0.2">
      <c r="A22" s="24">
        <v>17</v>
      </c>
      <c r="B22" s="30">
        <v>21</v>
      </c>
      <c r="C22" s="24"/>
      <c r="D22" s="33">
        <v>1405004</v>
      </c>
      <c r="E22" s="87" t="s">
        <v>651</v>
      </c>
      <c r="F22" s="88" t="s">
        <v>652</v>
      </c>
      <c r="G22" s="87" t="s">
        <v>2126</v>
      </c>
      <c r="H22" s="87" t="s">
        <v>2127</v>
      </c>
      <c r="I22" s="31" t="s">
        <v>1615</v>
      </c>
      <c r="J22" s="31">
        <v>1</v>
      </c>
      <c r="K22" s="51">
        <v>43040</v>
      </c>
      <c r="L22" s="52">
        <v>43099</v>
      </c>
      <c r="M22" s="53">
        <f t="shared" si="14"/>
        <v>8.4285714285714288</v>
      </c>
      <c r="N22" s="30" t="s">
        <v>1606</v>
      </c>
      <c r="O22" s="108">
        <v>0</v>
      </c>
      <c r="P22" s="30"/>
      <c r="Q22" s="54">
        <f>IF(O22/J22&gt;1,100,+O22/J22*100)</f>
        <v>0</v>
      </c>
      <c r="R22" s="55">
        <f>+M22*Q22/100</f>
        <v>0</v>
      </c>
      <c r="S22" s="55">
        <f ca="1">IF(L22&lt;=$AG$1,R22,0)</f>
        <v>0</v>
      </c>
      <c r="T22" s="55">
        <f ca="1">IF($AG$1&gt;=L22,M22,0)</f>
        <v>8.4285714285714288</v>
      </c>
      <c r="U22" s="28" t="str">
        <f t="shared" ca="1" si="15"/>
        <v>NO</v>
      </c>
      <c r="V22" s="105" t="str">
        <f t="shared" ref="V22:V85" ca="1" si="16">IF(Q22=100,"CUMPLIDO",IF(L22-$AG$1&lt;0,"VENCIDO",IF(L22-$AG$1&lt;=30,"PRÓXIMO A VENCER",IF(Q22&gt;0,"CON AVANCE","EN TERMINO"))))</f>
        <v>VENCIDO</v>
      </c>
      <c r="W22" s="105" t="str">
        <f t="shared" ca="1" si="1"/>
        <v>VENCIDO</v>
      </c>
      <c r="X22" s="29" t="s">
        <v>813</v>
      </c>
      <c r="Y22" s="100" t="s">
        <v>815</v>
      </c>
      <c r="Z22" s="29">
        <f t="shared" si="2"/>
        <v>1</v>
      </c>
      <c r="AA22" s="29" t="str">
        <f t="shared" si="13"/>
        <v>H2R16 - 1</v>
      </c>
      <c r="AB22" s="111">
        <f t="shared" ca="1" si="5"/>
        <v>1</v>
      </c>
      <c r="AC22" s="111">
        <f t="shared" ca="1" si="11"/>
        <v>1</v>
      </c>
      <c r="AD22" s="111" t="str">
        <f t="shared" si="12"/>
        <v>H2R16.</v>
      </c>
      <c r="AE22" s="111" t="str">
        <f t="shared" si="3"/>
        <v>H2R16</v>
      </c>
      <c r="AF22" s="21"/>
      <c r="AG22" s="21"/>
      <c r="AH22" s="21"/>
      <c r="AI22" s="21"/>
      <c r="AJ22" s="21"/>
      <c r="AK22" s="21"/>
      <c r="AL22" s="21"/>
      <c r="AM22" s="21"/>
      <c r="AN22" s="21"/>
      <c r="AO22" s="21"/>
    </row>
    <row r="23" spans="1:41" s="2" customFormat="1" ht="249.95" customHeight="1" x14ac:dyDescent="0.2">
      <c r="A23" s="24">
        <v>18</v>
      </c>
      <c r="B23" s="30">
        <v>22</v>
      </c>
      <c r="C23" s="24"/>
      <c r="D23" s="33">
        <v>1405004</v>
      </c>
      <c r="E23" s="87" t="s">
        <v>2212</v>
      </c>
      <c r="F23" s="88" t="s">
        <v>653</v>
      </c>
      <c r="G23" s="88" t="s">
        <v>1607</v>
      </c>
      <c r="H23" s="88" t="s">
        <v>1616</v>
      </c>
      <c r="I23" s="60" t="s">
        <v>1617</v>
      </c>
      <c r="J23" s="31">
        <v>1</v>
      </c>
      <c r="K23" s="51">
        <v>43040</v>
      </c>
      <c r="L23" s="51">
        <v>43099</v>
      </c>
      <c r="M23" s="53">
        <f t="shared" si="14"/>
        <v>8.4285714285714288</v>
      </c>
      <c r="N23" s="30" t="s">
        <v>1606</v>
      </c>
      <c r="O23" s="108">
        <v>1</v>
      </c>
      <c r="P23" s="30"/>
      <c r="Q23" s="54">
        <f>IF(O23/J23&gt;1,100,+O23/J23*100)</f>
        <v>100</v>
      </c>
      <c r="R23" s="55">
        <f>+M23*Q23/100</f>
        <v>8.4285714285714288</v>
      </c>
      <c r="S23" s="55">
        <f ca="1">IF(L23&lt;=$AG$1,R23,0)</f>
        <v>8.4285714285714288</v>
      </c>
      <c r="T23" s="55">
        <f ca="1">IF($AG$1&gt;=L23,M23,0)</f>
        <v>8.4285714285714288</v>
      </c>
      <c r="U23" s="28" t="str">
        <f t="shared" si="15"/>
        <v>SI</v>
      </c>
      <c r="V23" s="105" t="str">
        <f t="shared" si="16"/>
        <v>CUMPLIDO</v>
      </c>
      <c r="W23" s="105" t="str">
        <f t="shared" si="1"/>
        <v>CUMPLIDO</v>
      </c>
      <c r="X23" s="29" t="s">
        <v>813</v>
      </c>
      <c r="Y23" s="100" t="s">
        <v>816</v>
      </c>
      <c r="Z23" s="29">
        <f t="shared" si="2"/>
        <v>1</v>
      </c>
      <c r="AA23" s="29" t="str">
        <f t="shared" si="13"/>
        <v>H3R16 - 1</v>
      </c>
      <c r="AB23" s="111">
        <f t="shared" si="5"/>
        <v>5</v>
      </c>
      <c r="AC23" s="111">
        <f t="shared" si="11"/>
        <v>5</v>
      </c>
      <c r="AD23" s="111" t="str">
        <f t="shared" si="12"/>
        <v>H3R16.</v>
      </c>
      <c r="AE23" s="111" t="str">
        <f t="shared" si="3"/>
        <v>H3R16</v>
      </c>
      <c r="AF23" s="21"/>
      <c r="AG23" s="21"/>
      <c r="AH23" s="21"/>
      <c r="AI23" s="21"/>
      <c r="AJ23" s="21"/>
      <c r="AK23" s="21"/>
      <c r="AL23" s="21"/>
      <c r="AM23" s="21"/>
      <c r="AN23" s="21"/>
      <c r="AO23" s="21"/>
    </row>
    <row r="24" spans="1:41" s="2" customFormat="1" ht="249.95" customHeight="1" x14ac:dyDescent="0.2">
      <c r="A24" s="24">
        <v>19</v>
      </c>
      <c r="B24" s="30">
        <v>23</v>
      </c>
      <c r="C24" s="24"/>
      <c r="D24" s="33">
        <v>1405004</v>
      </c>
      <c r="E24" s="87" t="s">
        <v>654</v>
      </c>
      <c r="F24" s="88" t="s">
        <v>655</v>
      </c>
      <c r="G24" s="88" t="s">
        <v>1618</v>
      </c>
      <c r="H24" s="88" t="s">
        <v>1619</v>
      </c>
      <c r="I24" s="60" t="s">
        <v>1608</v>
      </c>
      <c r="J24" s="31">
        <v>1</v>
      </c>
      <c r="K24" s="61">
        <v>43040</v>
      </c>
      <c r="L24" s="51">
        <v>43099</v>
      </c>
      <c r="M24" s="53">
        <f t="shared" si="14"/>
        <v>8.4285714285714288</v>
      </c>
      <c r="N24" s="30" t="s">
        <v>1606</v>
      </c>
      <c r="O24" s="108">
        <v>1</v>
      </c>
      <c r="P24" s="30"/>
      <c r="Q24" s="54">
        <f>IF(O24/J24&gt;1,100,+O24/J24*100)</f>
        <v>100</v>
      </c>
      <c r="R24" s="55">
        <f>+M24*Q24/100</f>
        <v>8.4285714285714288</v>
      </c>
      <c r="S24" s="55">
        <f ca="1">IF(L24&lt;=$AG$1,R24,0)</f>
        <v>8.4285714285714288</v>
      </c>
      <c r="T24" s="55">
        <f ca="1">IF($AG$1&gt;=L24,M24,0)</f>
        <v>8.4285714285714288</v>
      </c>
      <c r="U24" s="28" t="str">
        <f t="shared" si="15"/>
        <v>SI</v>
      </c>
      <c r="V24" s="105" t="str">
        <f t="shared" si="16"/>
        <v>CUMPLIDO</v>
      </c>
      <c r="W24" s="105" t="str">
        <f t="shared" si="1"/>
        <v>CUMPLIDO</v>
      </c>
      <c r="X24" s="29" t="s">
        <v>813</v>
      </c>
      <c r="Y24" s="100" t="s">
        <v>817</v>
      </c>
      <c r="Z24" s="29">
        <f t="shared" si="2"/>
        <v>1</v>
      </c>
      <c r="AA24" s="29" t="str">
        <f t="shared" si="13"/>
        <v>H4R16 - 1</v>
      </c>
      <c r="AB24" s="111">
        <f t="shared" si="5"/>
        <v>5</v>
      </c>
      <c r="AC24" s="111">
        <f t="shared" si="11"/>
        <v>5</v>
      </c>
      <c r="AD24" s="111" t="str">
        <f t="shared" si="12"/>
        <v>H4R16.</v>
      </c>
      <c r="AE24" s="111" t="str">
        <f t="shared" si="3"/>
        <v>H4R16</v>
      </c>
      <c r="AF24" s="21"/>
      <c r="AG24" s="21"/>
      <c r="AH24" s="21"/>
      <c r="AI24" s="21"/>
      <c r="AJ24" s="21"/>
      <c r="AK24" s="21"/>
      <c r="AL24" s="21"/>
      <c r="AM24" s="21"/>
      <c r="AN24" s="21"/>
      <c r="AO24" s="21"/>
    </row>
    <row r="25" spans="1:41" s="2" customFormat="1" ht="249.95" customHeight="1" x14ac:dyDescent="0.2">
      <c r="A25" s="24">
        <v>20</v>
      </c>
      <c r="B25" s="30">
        <v>24</v>
      </c>
      <c r="C25" s="24"/>
      <c r="D25" s="33">
        <v>1405004</v>
      </c>
      <c r="E25" s="87" t="s">
        <v>656</v>
      </c>
      <c r="F25" s="88" t="s">
        <v>657</v>
      </c>
      <c r="G25" s="62" t="s">
        <v>1620</v>
      </c>
      <c r="H25" s="62" t="s">
        <v>1609</v>
      </c>
      <c r="I25" s="63" t="s">
        <v>1610</v>
      </c>
      <c r="J25" s="64">
        <v>1</v>
      </c>
      <c r="K25" s="52">
        <v>43040</v>
      </c>
      <c r="L25" s="52">
        <v>43099</v>
      </c>
      <c r="M25" s="53">
        <f t="shared" si="14"/>
        <v>8.4285714285714288</v>
      </c>
      <c r="N25" s="30" t="s">
        <v>1606</v>
      </c>
      <c r="O25" s="108">
        <v>1</v>
      </c>
      <c r="P25" s="30"/>
      <c r="Q25" s="54">
        <f t="shared" ref="Q25:Q88" si="17">IF(O25/J25&gt;1,100,+O25/J25*100)</f>
        <v>100</v>
      </c>
      <c r="R25" s="55">
        <f t="shared" ref="R25:R88" si="18">+M25*Q25/100</f>
        <v>8.4285714285714288</v>
      </c>
      <c r="S25" s="55">
        <f t="shared" ref="S25:S88" ca="1" si="19">IF(L25&lt;=$AG$1,R25,0)</f>
        <v>8.4285714285714288</v>
      </c>
      <c r="T25" s="55">
        <f t="shared" ref="T25:T88" ca="1" si="20">IF($AG$1&gt;=L25,M25,0)</f>
        <v>8.4285714285714288</v>
      </c>
      <c r="U25" s="28" t="str">
        <f t="shared" si="15"/>
        <v>SI</v>
      </c>
      <c r="V25" s="105" t="str">
        <f t="shared" si="16"/>
        <v>CUMPLIDO</v>
      </c>
      <c r="W25" s="105" t="str">
        <f t="shared" si="1"/>
        <v>CUMPLIDO</v>
      </c>
      <c r="X25" s="29" t="s">
        <v>813</v>
      </c>
      <c r="Y25" s="100" t="s">
        <v>818</v>
      </c>
      <c r="Z25" s="29">
        <f t="shared" si="2"/>
        <v>1</v>
      </c>
      <c r="AA25" s="29" t="str">
        <f t="shared" si="13"/>
        <v>H5R16 - 1</v>
      </c>
      <c r="AB25" s="111">
        <f t="shared" si="5"/>
        <v>5</v>
      </c>
      <c r="AC25" s="111">
        <f t="shared" si="11"/>
        <v>5</v>
      </c>
      <c r="AD25" s="111" t="str">
        <f t="shared" si="12"/>
        <v>H5R16.</v>
      </c>
      <c r="AE25" s="111" t="str">
        <f t="shared" si="3"/>
        <v>H5R16</v>
      </c>
      <c r="AF25" s="21"/>
      <c r="AG25" s="21"/>
      <c r="AH25" s="21"/>
      <c r="AI25" s="21"/>
      <c r="AJ25" s="23"/>
      <c r="AK25" s="18"/>
      <c r="AL25" s="21"/>
      <c r="AM25" s="21"/>
      <c r="AN25" s="21"/>
      <c r="AO25" s="21"/>
    </row>
    <row r="26" spans="1:41" s="2" customFormat="1" ht="249.95" customHeight="1" x14ac:dyDescent="0.2">
      <c r="A26" s="24">
        <v>21</v>
      </c>
      <c r="B26" s="30">
        <v>25</v>
      </c>
      <c r="C26" s="24"/>
      <c r="D26" s="33">
        <v>1405004</v>
      </c>
      <c r="E26" s="87" t="s">
        <v>658</v>
      </c>
      <c r="F26" s="88" t="s">
        <v>659</v>
      </c>
      <c r="G26" s="62" t="s">
        <v>2128</v>
      </c>
      <c r="H26" s="62" t="s">
        <v>1611</v>
      </c>
      <c r="I26" s="63" t="s">
        <v>1612</v>
      </c>
      <c r="J26" s="64">
        <v>1</v>
      </c>
      <c r="K26" s="52">
        <v>43040</v>
      </c>
      <c r="L26" s="52">
        <v>43099</v>
      </c>
      <c r="M26" s="53">
        <f t="shared" si="14"/>
        <v>8.4285714285714288</v>
      </c>
      <c r="N26" s="30" t="s">
        <v>1606</v>
      </c>
      <c r="O26" s="108">
        <v>1</v>
      </c>
      <c r="P26" s="30"/>
      <c r="Q26" s="54">
        <f t="shared" si="17"/>
        <v>100</v>
      </c>
      <c r="R26" s="55">
        <f t="shared" si="18"/>
        <v>8.4285714285714288</v>
      </c>
      <c r="S26" s="55">
        <f t="shared" ca="1" si="19"/>
        <v>8.4285714285714288</v>
      </c>
      <c r="T26" s="55">
        <f t="shared" ca="1" si="20"/>
        <v>8.4285714285714288</v>
      </c>
      <c r="U26" s="28" t="str">
        <f t="shared" si="15"/>
        <v>SI</v>
      </c>
      <c r="V26" s="105" t="str">
        <f t="shared" si="16"/>
        <v>CUMPLIDO</v>
      </c>
      <c r="W26" s="105" t="str">
        <f t="shared" si="1"/>
        <v>CUMPLIDO</v>
      </c>
      <c r="X26" s="29" t="s">
        <v>813</v>
      </c>
      <c r="Y26" s="100" t="s">
        <v>819</v>
      </c>
      <c r="Z26" s="29">
        <f t="shared" si="2"/>
        <v>1</v>
      </c>
      <c r="AA26" s="29" t="str">
        <f t="shared" si="13"/>
        <v>H6R16 - 1</v>
      </c>
      <c r="AB26" s="111">
        <f t="shared" si="5"/>
        <v>5</v>
      </c>
      <c r="AC26" s="111">
        <f t="shared" si="11"/>
        <v>5</v>
      </c>
      <c r="AD26" s="111" t="str">
        <f t="shared" si="12"/>
        <v>H6R16.</v>
      </c>
      <c r="AE26" s="111" t="str">
        <f t="shared" si="3"/>
        <v>H6R16</v>
      </c>
      <c r="AF26" s="21"/>
      <c r="AG26" s="21"/>
      <c r="AH26" s="21"/>
      <c r="AI26" s="21"/>
      <c r="AJ26" s="21"/>
      <c r="AK26" s="21"/>
      <c r="AL26" s="21"/>
      <c r="AM26" s="21"/>
      <c r="AN26" s="21"/>
      <c r="AO26" s="21"/>
    </row>
    <row r="27" spans="1:41" s="2" customFormat="1" ht="249.95" customHeight="1" x14ac:dyDescent="0.2">
      <c r="A27" s="24">
        <v>22</v>
      </c>
      <c r="B27" s="30">
        <v>26</v>
      </c>
      <c r="C27" s="24"/>
      <c r="D27" s="33">
        <v>1401003</v>
      </c>
      <c r="E27" s="87" t="s">
        <v>2215</v>
      </c>
      <c r="F27" s="88" t="s">
        <v>660</v>
      </c>
      <c r="G27" s="62" t="s">
        <v>1621</v>
      </c>
      <c r="H27" s="62" t="s">
        <v>1611</v>
      </c>
      <c r="I27" s="63" t="s">
        <v>1612</v>
      </c>
      <c r="J27" s="64">
        <v>1</v>
      </c>
      <c r="K27" s="52">
        <v>43040</v>
      </c>
      <c r="L27" s="52">
        <v>43159</v>
      </c>
      <c r="M27" s="53">
        <f t="shared" si="14"/>
        <v>17</v>
      </c>
      <c r="N27" s="30" t="s">
        <v>1606</v>
      </c>
      <c r="O27" s="108">
        <v>0</v>
      </c>
      <c r="P27" s="30"/>
      <c r="Q27" s="54">
        <f t="shared" si="17"/>
        <v>0</v>
      </c>
      <c r="R27" s="55">
        <f t="shared" si="18"/>
        <v>0</v>
      </c>
      <c r="S27" s="55">
        <f t="shared" ca="1" si="19"/>
        <v>0</v>
      </c>
      <c r="T27" s="55">
        <f t="shared" ca="1" si="20"/>
        <v>17</v>
      </c>
      <c r="U27" s="28" t="str">
        <f t="shared" ca="1" si="15"/>
        <v>NO</v>
      </c>
      <c r="V27" s="105" t="str">
        <f t="shared" ca="1" si="16"/>
        <v>VENCIDO</v>
      </c>
      <c r="W27" s="105" t="str">
        <f t="shared" ca="1" si="1"/>
        <v>VENCIDO</v>
      </c>
      <c r="X27" s="29" t="s">
        <v>813</v>
      </c>
      <c r="Y27" s="100" t="s">
        <v>820</v>
      </c>
      <c r="Z27" s="29">
        <f t="shared" si="2"/>
        <v>1</v>
      </c>
      <c r="AA27" s="29" t="str">
        <f t="shared" si="13"/>
        <v>H7R16 - 1</v>
      </c>
      <c r="AB27" s="111">
        <f t="shared" ca="1" si="5"/>
        <v>1</v>
      </c>
      <c r="AC27" s="111">
        <f t="shared" ca="1" si="11"/>
        <v>1</v>
      </c>
      <c r="AD27" s="111" t="str">
        <f t="shared" si="12"/>
        <v>H7R16.</v>
      </c>
      <c r="AE27" s="111" t="str">
        <f t="shared" si="3"/>
        <v>H7R16</v>
      </c>
      <c r="AF27" s="21"/>
      <c r="AG27" s="21"/>
      <c r="AH27" s="21"/>
      <c r="AI27" s="21"/>
      <c r="AJ27" s="21"/>
      <c r="AK27" s="21"/>
      <c r="AL27" s="21"/>
      <c r="AM27" s="21"/>
      <c r="AN27" s="21"/>
      <c r="AO27" s="21"/>
    </row>
    <row r="28" spans="1:41" s="2" customFormat="1" ht="249.95" customHeight="1" x14ac:dyDescent="0.2">
      <c r="A28" s="24">
        <v>23</v>
      </c>
      <c r="B28" s="30">
        <v>27</v>
      </c>
      <c r="C28" s="24"/>
      <c r="D28" s="33">
        <v>1401013</v>
      </c>
      <c r="E28" s="87" t="s">
        <v>661</v>
      </c>
      <c r="F28" s="88" t="s">
        <v>662</v>
      </c>
      <c r="G28" s="62" t="s">
        <v>2129</v>
      </c>
      <c r="H28" s="62" t="s">
        <v>1622</v>
      </c>
      <c r="I28" s="63" t="s">
        <v>1613</v>
      </c>
      <c r="J28" s="64">
        <v>1</v>
      </c>
      <c r="K28" s="52">
        <v>43040</v>
      </c>
      <c r="L28" s="52">
        <v>43099</v>
      </c>
      <c r="M28" s="53">
        <f t="shared" si="14"/>
        <v>8.4285714285714288</v>
      </c>
      <c r="N28" s="30" t="s">
        <v>1606</v>
      </c>
      <c r="O28" s="108">
        <v>1</v>
      </c>
      <c r="P28" s="30"/>
      <c r="Q28" s="54">
        <f t="shared" si="17"/>
        <v>100</v>
      </c>
      <c r="R28" s="55">
        <f t="shared" si="18"/>
        <v>8.4285714285714288</v>
      </c>
      <c r="S28" s="55">
        <f t="shared" ca="1" si="19"/>
        <v>8.4285714285714288</v>
      </c>
      <c r="T28" s="55">
        <f t="shared" ca="1" si="20"/>
        <v>8.4285714285714288</v>
      </c>
      <c r="U28" s="28" t="str">
        <f t="shared" si="15"/>
        <v>SI</v>
      </c>
      <c r="V28" s="105" t="str">
        <f t="shared" si="16"/>
        <v>CUMPLIDO</v>
      </c>
      <c r="W28" s="105" t="str">
        <f t="shared" si="1"/>
        <v>CUMPLIDO</v>
      </c>
      <c r="X28" s="29" t="s">
        <v>813</v>
      </c>
      <c r="Y28" s="100" t="s">
        <v>821</v>
      </c>
      <c r="Z28" s="29">
        <f t="shared" si="2"/>
        <v>1</v>
      </c>
      <c r="AA28" s="29" t="str">
        <f t="shared" si="13"/>
        <v>H8R16 - 1</v>
      </c>
      <c r="AB28" s="111">
        <f t="shared" si="5"/>
        <v>5</v>
      </c>
      <c r="AC28" s="111">
        <f t="shared" si="11"/>
        <v>5</v>
      </c>
      <c r="AD28" s="111" t="str">
        <f t="shared" si="12"/>
        <v>H8R16.</v>
      </c>
      <c r="AE28" s="111" t="str">
        <f t="shared" si="3"/>
        <v>H8R16</v>
      </c>
      <c r="AF28" s="21"/>
      <c r="AG28" s="21"/>
      <c r="AH28" s="21"/>
      <c r="AI28" s="21"/>
      <c r="AJ28" s="21"/>
      <c r="AK28" s="21"/>
      <c r="AL28" s="21"/>
      <c r="AM28" s="21"/>
      <c r="AN28" s="21"/>
      <c r="AO28" s="21"/>
    </row>
    <row r="29" spans="1:41" s="2" customFormat="1" ht="249.95" customHeight="1" x14ac:dyDescent="0.2">
      <c r="A29" s="24">
        <v>24</v>
      </c>
      <c r="B29" s="30">
        <v>28</v>
      </c>
      <c r="C29" s="24"/>
      <c r="D29" s="33">
        <v>1403001</v>
      </c>
      <c r="E29" s="87" t="s">
        <v>2213</v>
      </c>
      <c r="F29" s="88" t="s">
        <v>663</v>
      </c>
      <c r="G29" s="65" t="s">
        <v>1061</v>
      </c>
      <c r="H29" s="65" t="s">
        <v>1062</v>
      </c>
      <c r="I29" s="64" t="s">
        <v>9</v>
      </c>
      <c r="J29" s="64">
        <v>1</v>
      </c>
      <c r="K29" s="52">
        <v>43040</v>
      </c>
      <c r="L29" s="52">
        <v>43130</v>
      </c>
      <c r="M29" s="59">
        <f t="shared" ref="M29:M88" si="21">(+L29-K29)/7</f>
        <v>12.857142857142858</v>
      </c>
      <c r="N29" s="30" t="s">
        <v>21</v>
      </c>
      <c r="O29" s="108">
        <v>1</v>
      </c>
      <c r="P29" s="30"/>
      <c r="Q29" s="54">
        <f t="shared" si="17"/>
        <v>100</v>
      </c>
      <c r="R29" s="55">
        <f t="shared" si="18"/>
        <v>12.857142857142858</v>
      </c>
      <c r="S29" s="55">
        <f t="shared" ca="1" si="19"/>
        <v>12.857142857142858</v>
      </c>
      <c r="T29" s="55">
        <f t="shared" ca="1" si="20"/>
        <v>12.857142857142858</v>
      </c>
      <c r="U29" s="28" t="str">
        <f t="shared" si="15"/>
        <v>SI</v>
      </c>
      <c r="V29" s="105" t="str">
        <f t="shared" si="16"/>
        <v>CUMPLIDO</v>
      </c>
      <c r="W29" s="105" t="str">
        <f t="shared" si="1"/>
        <v>CUMPLIDO</v>
      </c>
      <c r="X29" s="29" t="s">
        <v>813</v>
      </c>
      <c r="Y29" s="100" t="s">
        <v>822</v>
      </c>
      <c r="Z29" s="29">
        <f t="shared" si="2"/>
        <v>1</v>
      </c>
      <c r="AA29" s="29" t="str">
        <f t="shared" si="13"/>
        <v>H9R16 - 1</v>
      </c>
      <c r="AB29" s="111">
        <f t="shared" si="5"/>
        <v>5</v>
      </c>
      <c r="AC29" s="111">
        <f t="shared" si="11"/>
        <v>5</v>
      </c>
      <c r="AD29" s="111" t="str">
        <f t="shared" si="12"/>
        <v>H9R16.</v>
      </c>
      <c r="AE29" s="111" t="str">
        <f t="shared" si="3"/>
        <v>H9R16</v>
      </c>
      <c r="AF29" s="21"/>
      <c r="AG29" s="21"/>
      <c r="AH29" s="21"/>
      <c r="AI29" s="21"/>
      <c r="AJ29" s="21"/>
      <c r="AK29" s="21"/>
      <c r="AL29" s="21"/>
      <c r="AM29" s="21"/>
      <c r="AN29" s="21"/>
      <c r="AO29" s="21"/>
    </row>
    <row r="30" spans="1:41" s="2" customFormat="1" ht="249.95" customHeight="1" x14ac:dyDescent="0.2">
      <c r="A30" s="24">
        <v>25</v>
      </c>
      <c r="B30" s="30">
        <v>29</v>
      </c>
      <c r="C30" s="24"/>
      <c r="D30" s="33">
        <v>1405003</v>
      </c>
      <c r="E30" s="87" t="s">
        <v>1064</v>
      </c>
      <c r="F30" s="88" t="s">
        <v>664</v>
      </c>
      <c r="G30" s="65" t="s">
        <v>2081</v>
      </c>
      <c r="H30" s="65" t="s">
        <v>1065</v>
      </c>
      <c r="I30" s="64" t="s">
        <v>1067</v>
      </c>
      <c r="J30" s="64">
        <v>2</v>
      </c>
      <c r="K30" s="52">
        <v>43040</v>
      </c>
      <c r="L30" s="52">
        <v>43099</v>
      </c>
      <c r="M30" s="59">
        <f t="shared" si="21"/>
        <v>8.4285714285714288</v>
      </c>
      <c r="N30" s="30" t="s">
        <v>21</v>
      </c>
      <c r="O30" s="108">
        <v>2</v>
      </c>
      <c r="P30" s="30"/>
      <c r="Q30" s="54">
        <f t="shared" si="17"/>
        <v>100</v>
      </c>
      <c r="R30" s="55">
        <f t="shared" si="18"/>
        <v>8.4285714285714288</v>
      </c>
      <c r="S30" s="55">
        <f t="shared" ca="1" si="19"/>
        <v>8.4285714285714288</v>
      </c>
      <c r="T30" s="55">
        <f t="shared" ca="1" si="20"/>
        <v>8.4285714285714288</v>
      </c>
      <c r="U30" s="28" t="str">
        <f t="shared" ca="1" si="15"/>
        <v>NO</v>
      </c>
      <c r="V30" s="105" t="str">
        <f t="shared" si="16"/>
        <v>CUMPLIDO</v>
      </c>
      <c r="W30" s="105" t="str">
        <f t="shared" ca="1" si="1"/>
        <v>EN TERMINO</v>
      </c>
      <c r="X30" s="29" t="s">
        <v>813</v>
      </c>
      <c r="Y30" s="100" t="s">
        <v>823</v>
      </c>
      <c r="Z30" s="29">
        <f t="shared" si="2"/>
        <v>1</v>
      </c>
      <c r="AA30" s="29" t="str">
        <f t="shared" si="13"/>
        <v>H10R16 - 1</v>
      </c>
      <c r="AB30" s="111">
        <f t="shared" si="5"/>
        <v>5</v>
      </c>
      <c r="AC30" s="111">
        <f t="shared" ca="1" si="11"/>
        <v>3</v>
      </c>
      <c r="AD30" s="111" t="str">
        <f t="shared" si="12"/>
        <v>H10R16.</v>
      </c>
      <c r="AE30" s="111" t="str">
        <f t="shared" si="3"/>
        <v>H10R16</v>
      </c>
      <c r="AF30" s="21"/>
      <c r="AG30" s="21"/>
      <c r="AH30" s="21"/>
      <c r="AI30" s="21"/>
      <c r="AJ30" s="21"/>
      <c r="AK30" s="21"/>
      <c r="AL30" s="21"/>
      <c r="AM30" s="21"/>
      <c r="AN30" s="21"/>
      <c r="AO30" s="21"/>
    </row>
    <row r="31" spans="1:41" s="2" customFormat="1" ht="249.95" customHeight="1" x14ac:dyDescent="0.2">
      <c r="A31" s="24"/>
      <c r="B31" s="30">
        <v>30</v>
      </c>
      <c r="C31" s="24"/>
      <c r="D31" s="33">
        <v>1405003</v>
      </c>
      <c r="E31" s="87" t="s">
        <v>1063</v>
      </c>
      <c r="F31" s="88" t="s">
        <v>664</v>
      </c>
      <c r="G31" s="65" t="s">
        <v>2082</v>
      </c>
      <c r="H31" s="65" t="s">
        <v>1066</v>
      </c>
      <c r="I31" s="64" t="s">
        <v>1068</v>
      </c>
      <c r="J31" s="64">
        <v>2</v>
      </c>
      <c r="K31" s="52">
        <v>43040</v>
      </c>
      <c r="L31" s="52">
        <v>43403</v>
      </c>
      <c r="M31" s="59">
        <f t="shared" si="21"/>
        <v>51.857142857142854</v>
      </c>
      <c r="N31" s="30" t="s">
        <v>21</v>
      </c>
      <c r="O31" s="108">
        <v>0</v>
      </c>
      <c r="P31" s="30"/>
      <c r="Q31" s="54">
        <f t="shared" si="17"/>
        <v>0</v>
      </c>
      <c r="R31" s="55">
        <f t="shared" si="18"/>
        <v>0</v>
      </c>
      <c r="S31" s="55">
        <f t="shared" ca="1" si="19"/>
        <v>0</v>
      </c>
      <c r="T31" s="55">
        <f t="shared" ca="1" si="20"/>
        <v>0</v>
      </c>
      <c r="U31" s="28" t="str">
        <f t="shared" si="15"/>
        <v>NO</v>
      </c>
      <c r="V31" s="105" t="str">
        <f t="shared" ca="1" si="16"/>
        <v>EN TERMINO</v>
      </c>
      <c r="W31" s="105" t="str">
        <f t="shared" si="1"/>
        <v/>
      </c>
      <c r="X31" s="29" t="s">
        <v>813</v>
      </c>
      <c r="Y31" s="100" t="s">
        <v>823</v>
      </c>
      <c r="Z31" s="29">
        <f t="shared" si="2"/>
        <v>2</v>
      </c>
      <c r="AA31" s="29" t="str">
        <f t="shared" si="13"/>
        <v>H10R16 - 2</v>
      </c>
      <c r="AB31" s="111">
        <f t="shared" ca="1" si="5"/>
        <v>3</v>
      </c>
      <c r="AC31" s="111">
        <f t="shared" ca="1" si="11"/>
        <v>3</v>
      </c>
      <c r="AD31" s="111" t="str">
        <f t="shared" si="12"/>
        <v>H10R16.</v>
      </c>
      <c r="AE31" s="111" t="str">
        <f t="shared" si="3"/>
        <v>H10R16</v>
      </c>
      <c r="AF31" s="21"/>
      <c r="AG31" s="21"/>
      <c r="AH31" s="21"/>
      <c r="AI31" s="21"/>
      <c r="AJ31" s="21"/>
      <c r="AK31" s="21"/>
      <c r="AL31" s="21"/>
      <c r="AM31" s="21"/>
      <c r="AN31" s="21"/>
      <c r="AO31" s="21"/>
    </row>
    <row r="32" spans="1:41" s="2" customFormat="1" ht="249.95" customHeight="1" x14ac:dyDescent="0.2">
      <c r="A32" s="24">
        <v>26</v>
      </c>
      <c r="B32" s="30">
        <v>31</v>
      </c>
      <c r="C32" s="24"/>
      <c r="D32" s="33">
        <v>1401001</v>
      </c>
      <c r="E32" s="87" t="s">
        <v>665</v>
      </c>
      <c r="F32" s="88" t="s">
        <v>666</v>
      </c>
      <c r="G32" s="65" t="s">
        <v>1069</v>
      </c>
      <c r="H32" s="65" t="s">
        <v>1070</v>
      </c>
      <c r="I32" s="64" t="s">
        <v>2214</v>
      </c>
      <c r="J32" s="64">
        <v>1</v>
      </c>
      <c r="K32" s="52">
        <v>43040</v>
      </c>
      <c r="L32" s="52">
        <v>43099</v>
      </c>
      <c r="M32" s="59">
        <f t="shared" si="21"/>
        <v>8.4285714285714288</v>
      </c>
      <c r="N32" s="30" t="s">
        <v>21</v>
      </c>
      <c r="O32" s="108">
        <v>1</v>
      </c>
      <c r="P32" s="30"/>
      <c r="Q32" s="54">
        <f t="shared" si="17"/>
        <v>100</v>
      </c>
      <c r="R32" s="55">
        <f t="shared" si="18"/>
        <v>8.4285714285714288</v>
      </c>
      <c r="S32" s="55">
        <f t="shared" ca="1" si="19"/>
        <v>8.4285714285714288</v>
      </c>
      <c r="T32" s="55">
        <f t="shared" ca="1" si="20"/>
        <v>8.4285714285714288</v>
      </c>
      <c r="U32" s="28" t="str">
        <f t="shared" si="15"/>
        <v>SI</v>
      </c>
      <c r="V32" s="105" t="str">
        <f t="shared" si="16"/>
        <v>CUMPLIDO</v>
      </c>
      <c r="W32" s="105" t="str">
        <f t="shared" si="1"/>
        <v>CUMPLIDO</v>
      </c>
      <c r="X32" s="29" t="s">
        <v>813</v>
      </c>
      <c r="Y32" s="100" t="s">
        <v>824</v>
      </c>
      <c r="Z32" s="29">
        <f t="shared" si="2"/>
        <v>1</v>
      </c>
      <c r="AA32" s="29" t="str">
        <f t="shared" si="13"/>
        <v>H11R16 - 1</v>
      </c>
      <c r="AB32" s="111">
        <f t="shared" si="5"/>
        <v>5</v>
      </c>
      <c r="AC32" s="111">
        <f t="shared" si="11"/>
        <v>5</v>
      </c>
      <c r="AD32" s="111" t="str">
        <f t="shared" si="12"/>
        <v>H11R16.</v>
      </c>
      <c r="AE32" s="111" t="str">
        <f t="shared" si="3"/>
        <v>H11R16</v>
      </c>
      <c r="AF32" s="21"/>
      <c r="AG32" s="21"/>
      <c r="AH32" s="21"/>
      <c r="AI32" s="21"/>
      <c r="AJ32" s="21"/>
      <c r="AK32" s="21"/>
      <c r="AL32" s="21"/>
      <c r="AM32" s="21"/>
      <c r="AN32" s="21"/>
      <c r="AO32" s="21"/>
    </row>
    <row r="33" spans="1:41" s="2" customFormat="1" ht="249.95" customHeight="1" x14ac:dyDescent="0.2">
      <c r="A33" s="24">
        <v>27</v>
      </c>
      <c r="B33" s="30">
        <v>32</v>
      </c>
      <c r="C33" s="24"/>
      <c r="D33" s="33">
        <v>1405004</v>
      </c>
      <c r="E33" s="87" t="s">
        <v>667</v>
      </c>
      <c r="F33" s="88" t="s">
        <v>668</v>
      </c>
      <c r="G33" s="88" t="s">
        <v>1601</v>
      </c>
      <c r="H33" s="88" t="s">
        <v>1602</v>
      </c>
      <c r="I33" s="60" t="s">
        <v>10</v>
      </c>
      <c r="J33" s="31">
        <v>1</v>
      </c>
      <c r="K33" s="51">
        <v>43040</v>
      </c>
      <c r="L33" s="51">
        <v>43099</v>
      </c>
      <c r="M33" s="59">
        <f t="shared" si="21"/>
        <v>8.4285714285714288</v>
      </c>
      <c r="N33" s="30" t="s">
        <v>1600</v>
      </c>
      <c r="O33" s="108">
        <v>0</v>
      </c>
      <c r="P33" s="30"/>
      <c r="Q33" s="54">
        <f t="shared" si="17"/>
        <v>0</v>
      </c>
      <c r="R33" s="55">
        <f t="shared" si="18"/>
        <v>0</v>
      </c>
      <c r="S33" s="55">
        <f t="shared" ca="1" si="19"/>
        <v>0</v>
      </c>
      <c r="T33" s="55">
        <f t="shared" ca="1" si="20"/>
        <v>8.4285714285714288</v>
      </c>
      <c r="U33" s="28" t="str">
        <f t="shared" ca="1" si="15"/>
        <v>NO</v>
      </c>
      <c r="V33" s="105" t="str">
        <f t="shared" ca="1" si="16"/>
        <v>VENCIDO</v>
      </c>
      <c r="W33" s="105" t="str">
        <f t="shared" ca="1" si="1"/>
        <v>VENCIDO</v>
      </c>
      <c r="X33" s="29" t="s">
        <v>813</v>
      </c>
      <c r="Y33" s="100" t="s">
        <v>825</v>
      </c>
      <c r="Z33" s="29">
        <f t="shared" si="2"/>
        <v>1</v>
      </c>
      <c r="AA33" s="29" t="str">
        <f t="shared" si="13"/>
        <v>H12R16 - 1</v>
      </c>
      <c r="AB33" s="111">
        <f t="shared" ca="1" si="5"/>
        <v>1</v>
      </c>
      <c r="AC33" s="111">
        <f t="shared" ca="1" si="11"/>
        <v>1</v>
      </c>
      <c r="AD33" s="111" t="str">
        <f t="shared" si="12"/>
        <v>H12R16.</v>
      </c>
      <c r="AE33" s="111" t="str">
        <f t="shared" si="3"/>
        <v>H12R16</v>
      </c>
      <c r="AF33" s="21"/>
      <c r="AG33" s="21"/>
      <c r="AH33" s="21"/>
      <c r="AI33" s="21"/>
      <c r="AJ33" s="21"/>
      <c r="AK33" s="21"/>
      <c r="AL33" s="21"/>
      <c r="AM33" s="21"/>
      <c r="AN33" s="21"/>
      <c r="AO33" s="21"/>
    </row>
    <row r="34" spans="1:41" s="2" customFormat="1" ht="249.95" customHeight="1" x14ac:dyDescent="0.2">
      <c r="A34" s="24">
        <v>28</v>
      </c>
      <c r="B34" s="30">
        <v>33</v>
      </c>
      <c r="C34" s="24"/>
      <c r="D34" s="33">
        <v>1404005</v>
      </c>
      <c r="E34" s="87" t="s">
        <v>669</v>
      </c>
      <c r="F34" s="88" t="s">
        <v>670</v>
      </c>
      <c r="G34" s="88" t="s">
        <v>1603</v>
      </c>
      <c r="H34" s="88" t="s">
        <v>1604</v>
      </c>
      <c r="I34" s="60" t="s">
        <v>1605</v>
      </c>
      <c r="J34" s="31">
        <v>1</v>
      </c>
      <c r="K34" s="51">
        <v>43040</v>
      </c>
      <c r="L34" s="51">
        <v>43099</v>
      </c>
      <c r="M34" s="59">
        <f t="shared" si="21"/>
        <v>8.4285714285714288</v>
      </c>
      <c r="N34" s="30" t="s">
        <v>1600</v>
      </c>
      <c r="O34" s="108">
        <v>0</v>
      </c>
      <c r="P34" s="30"/>
      <c r="Q34" s="54">
        <f t="shared" si="17"/>
        <v>0</v>
      </c>
      <c r="R34" s="55">
        <f t="shared" si="18"/>
        <v>0</v>
      </c>
      <c r="S34" s="55">
        <f t="shared" ca="1" si="19"/>
        <v>0</v>
      </c>
      <c r="T34" s="55">
        <f t="shared" ca="1" si="20"/>
        <v>8.4285714285714288</v>
      </c>
      <c r="U34" s="28" t="str">
        <f t="shared" ca="1" si="15"/>
        <v>NO</v>
      </c>
      <c r="V34" s="105" t="str">
        <f t="shared" ca="1" si="16"/>
        <v>VENCIDO</v>
      </c>
      <c r="W34" s="105" t="str">
        <f t="shared" ca="1" si="1"/>
        <v>VENCIDO</v>
      </c>
      <c r="X34" s="29" t="s">
        <v>813</v>
      </c>
      <c r="Y34" s="100" t="s">
        <v>826</v>
      </c>
      <c r="Z34" s="29">
        <f t="shared" si="2"/>
        <v>1</v>
      </c>
      <c r="AA34" s="29" t="str">
        <f t="shared" si="13"/>
        <v>H13R16 - 1</v>
      </c>
      <c r="AB34" s="111">
        <f t="shared" ca="1" si="5"/>
        <v>1</v>
      </c>
      <c r="AC34" s="111">
        <f t="shared" ca="1" si="11"/>
        <v>1</v>
      </c>
      <c r="AD34" s="111" t="str">
        <f t="shared" si="12"/>
        <v>H13R16.</v>
      </c>
      <c r="AE34" s="111" t="str">
        <f t="shared" si="3"/>
        <v>H13R16</v>
      </c>
      <c r="AF34" s="21"/>
      <c r="AG34" s="21"/>
      <c r="AH34" s="21"/>
      <c r="AI34" s="21"/>
      <c r="AJ34" s="21"/>
      <c r="AK34" s="21"/>
      <c r="AL34" s="21"/>
      <c r="AM34" s="21"/>
      <c r="AN34" s="21"/>
      <c r="AO34" s="21"/>
    </row>
    <row r="35" spans="1:41" s="2" customFormat="1" ht="249.95" customHeight="1" x14ac:dyDescent="0.2">
      <c r="A35" s="24">
        <v>29</v>
      </c>
      <c r="B35" s="30">
        <v>34</v>
      </c>
      <c r="C35" s="24"/>
      <c r="D35" s="33">
        <v>1405004</v>
      </c>
      <c r="E35" s="87" t="s">
        <v>671</v>
      </c>
      <c r="F35" s="88" t="s">
        <v>672</v>
      </c>
      <c r="G35" s="88" t="s">
        <v>1624</v>
      </c>
      <c r="H35" s="88" t="s">
        <v>1625</v>
      </c>
      <c r="I35" s="60" t="s">
        <v>1626</v>
      </c>
      <c r="J35" s="31">
        <v>1</v>
      </c>
      <c r="K35" s="51">
        <v>43040</v>
      </c>
      <c r="L35" s="51">
        <v>43099</v>
      </c>
      <c r="M35" s="59">
        <f t="shared" si="21"/>
        <v>8.4285714285714288</v>
      </c>
      <c r="N35" s="30" t="s">
        <v>1606</v>
      </c>
      <c r="O35" s="108">
        <v>0</v>
      </c>
      <c r="P35" s="30"/>
      <c r="Q35" s="54">
        <f t="shared" si="17"/>
        <v>0</v>
      </c>
      <c r="R35" s="55">
        <f t="shared" si="18"/>
        <v>0</v>
      </c>
      <c r="S35" s="55">
        <f t="shared" ca="1" si="19"/>
        <v>0</v>
      </c>
      <c r="T35" s="55">
        <f t="shared" ca="1" si="20"/>
        <v>8.4285714285714288</v>
      </c>
      <c r="U35" s="28" t="str">
        <f t="shared" ca="1" si="15"/>
        <v>NO</v>
      </c>
      <c r="V35" s="105" t="str">
        <f t="shared" ca="1" si="16"/>
        <v>VENCIDO</v>
      </c>
      <c r="W35" s="105" t="str">
        <f t="shared" ca="1" si="1"/>
        <v>VENCIDO</v>
      </c>
      <c r="X35" s="29" t="s">
        <v>813</v>
      </c>
      <c r="Y35" s="100" t="s">
        <v>827</v>
      </c>
      <c r="Z35" s="29">
        <f t="shared" si="2"/>
        <v>1</v>
      </c>
      <c r="AA35" s="29" t="str">
        <f t="shared" si="13"/>
        <v>H14R16 - 1</v>
      </c>
      <c r="AB35" s="111">
        <f t="shared" ca="1" si="5"/>
        <v>1</v>
      </c>
      <c r="AC35" s="111">
        <f t="shared" ca="1" si="11"/>
        <v>1</v>
      </c>
      <c r="AD35" s="111" t="str">
        <f t="shared" si="12"/>
        <v>H14R16.</v>
      </c>
      <c r="AE35" s="111" t="str">
        <f t="shared" si="3"/>
        <v>H14R16</v>
      </c>
      <c r="AF35" s="21"/>
      <c r="AG35" s="21"/>
      <c r="AH35" s="21"/>
      <c r="AI35" s="21"/>
      <c r="AJ35" s="21"/>
      <c r="AK35" s="21"/>
      <c r="AL35" s="21"/>
      <c r="AM35" s="21"/>
      <c r="AN35" s="21"/>
      <c r="AO35" s="21"/>
    </row>
    <row r="36" spans="1:41" s="2" customFormat="1" ht="249.95" customHeight="1" x14ac:dyDescent="0.2">
      <c r="A36" s="24">
        <v>30</v>
      </c>
      <c r="B36" s="30">
        <v>35</v>
      </c>
      <c r="C36" s="24"/>
      <c r="D36" s="33">
        <v>1405004</v>
      </c>
      <c r="E36" s="87" t="s">
        <v>673</v>
      </c>
      <c r="F36" s="88" t="s">
        <v>2130</v>
      </c>
      <c r="G36" s="88" t="s">
        <v>1627</v>
      </c>
      <c r="H36" s="88" t="s">
        <v>1628</v>
      </c>
      <c r="I36" s="60" t="s">
        <v>1623</v>
      </c>
      <c r="J36" s="31">
        <v>1</v>
      </c>
      <c r="K36" s="51">
        <v>43040</v>
      </c>
      <c r="L36" s="51">
        <v>43099</v>
      </c>
      <c r="M36" s="59">
        <f t="shared" si="21"/>
        <v>8.4285714285714288</v>
      </c>
      <c r="N36" s="30" t="s">
        <v>1606</v>
      </c>
      <c r="O36" s="108">
        <v>0</v>
      </c>
      <c r="P36" s="30"/>
      <c r="Q36" s="54">
        <f t="shared" si="17"/>
        <v>0</v>
      </c>
      <c r="R36" s="55">
        <f t="shared" si="18"/>
        <v>0</v>
      </c>
      <c r="S36" s="55">
        <f t="shared" ca="1" si="19"/>
        <v>0</v>
      </c>
      <c r="T36" s="55">
        <f t="shared" ca="1" si="20"/>
        <v>8.4285714285714288</v>
      </c>
      <c r="U36" s="28" t="str">
        <f t="shared" ca="1" si="15"/>
        <v>NO</v>
      </c>
      <c r="V36" s="105" t="str">
        <f t="shared" ca="1" si="16"/>
        <v>VENCIDO</v>
      </c>
      <c r="W36" s="105" t="str">
        <f t="shared" ca="1" si="1"/>
        <v>VENCIDO</v>
      </c>
      <c r="X36" s="29" t="s">
        <v>813</v>
      </c>
      <c r="Y36" s="100" t="s">
        <v>828</v>
      </c>
      <c r="Z36" s="29">
        <f t="shared" si="2"/>
        <v>1</v>
      </c>
      <c r="AA36" s="29" t="str">
        <f t="shared" si="13"/>
        <v>H15R16 - 1</v>
      </c>
      <c r="AB36" s="111">
        <f t="shared" ca="1" si="5"/>
        <v>1</v>
      </c>
      <c r="AC36" s="111">
        <f t="shared" ca="1" si="11"/>
        <v>1</v>
      </c>
      <c r="AD36" s="111" t="str">
        <f t="shared" si="12"/>
        <v>H15R16.</v>
      </c>
      <c r="AE36" s="111" t="str">
        <f t="shared" si="3"/>
        <v>H15R16</v>
      </c>
      <c r="AF36" s="21"/>
      <c r="AG36" s="21"/>
      <c r="AH36" s="21"/>
      <c r="AI36" s="21"/>
      <c r="AJ36" s="21"/>
      <c r="AK36" s="21"/>
      <c r="AL36" s="21"/>
      <c r="AM36" s="21"/>
      <c r="AN36" s="21"/>
      <c r="AO36" s="21"/>
    </row>
    <row r="37" spans="1:41" s="2" customFormat="1" ht="249.95" customHeight="1" x14ac:dyDescent="0.2">
      <c r="A37" s="24">
        <v>31</v>
      </c>
      <c r="B37" s="30">
        <v>36</v>
      </c>
      <c r="C37" s="24"/>
      <c r="D37" s="33">
        <v>1405004</v>
      </c>
      <c r="E37" s="87" t="s">
        <v>1629</v>
      </c>
      <c r="F37" s="88" t="s">
        <v>674</v>
      </c>
      <c r="G37" s="88" t="s">
        <v>2131</v>
      </c>
      <c r="H37" s="88" t="s">
        <v>2132</v>
      </c>
      <c r="I37" s="60" t="s">
        <v>2133</v>
      </c>
      <c r="J37" s="31">
        <v>1</v>
      </c>
      <c r="K37" s="51">
        <v>43040</v>
      </c>
      <c r="L37" s="51">
        <v>43099</v>
      </c>
      <c r="M37" s="59">
        <f t="shared" si="21"/>
        <v>8.4285714285714288</v>
      </c>
      <c r="N37" s="30" t="s">
        <v>1606</v>
      </c>
      <c r="O37" s="108">
        <v>0</v>
      </c>
      <c r="P37" s="30"/>
      <c r="Q37" s="54">
        <f t="shared" si="17"/>
        <v>0</v>
      </c>
      <c r="R37" s="55">
        <f t="shared" si="18"/>
        <v>0</v>
      </c>
      <c r="S37" s="55">
        <f t="shared" ca="1" si="19"/>
        <v>0</v>
      </c>
      <c r="T37" s="55">
        <f t="shared" ca="1" si="20"/>
        <v>8.4285714285714288</v>
      </c>
      <c r="U37" s="28" t="str">
        <f t="shared" ca="1" si="15"/>
        <v>NO</v>
      </c>
      <c r="V37" s="105" t="str">
        <f t="shared" ca="1" si="16"/>
        <v>VENCIDO</v>
      </c>
      <c r="W37" s="105" t="str">
        <f t="shared" ca="1" si="1"/>
        <v>VENCIDO</v>
      </c>
      <c r="X37" s="29" t="s">
        <v>813</v>
      </c>
      <c r="Y37" s="100" t="s">
        <v>829</v>
      </c>
      <c r="Z37" s="29">
        <f t="shared" si="2"/>
        <v>1</v>
      </c>
      <c r="AA37" s="29" t="str">
        <f t="shared" si="13"/>
        <v>H16R16 - 1</v>
      </c>
      <c r="AB37" s="111">
        <f t="shared" ca="1" si="5"/>
        <v>1</v>
      </c>
      <c r="AC37" s="111">
        <f t="shared" ca="1" si="11"/>
        <v>1</v>
      </c>
      <c r="AD37" s="111" t="str">
        <f t="shared" si="12"/>
        <v>H16R16.</v>
      </c>
      <c r="AE37" s="111" t="str">
        <f t="shared" si="3"/>
        <v>H16R16</v>
      </c>
      <c r="AF37" s="21"/>
      <c r="AG37" s="21"/>
      <c r="AH37" s="21"/>
      <c r="AI37" s="21"/>
      <c r="AJ37" s="21"/>
      <c r="AK37" s="21"/>
      <c r="AL37" s="21"/>
      <c r="AM37" s="21"/>
      <c r="AN37" s="21"/>
      <c r="AO37" s="21"/>
    </row>
    <row r="38" spans="1:41" s="2" customFormat="1" ht="249.95" customHeight="1" x14ac:dyDescent="0.2">
      <c r="A38" s="24">
        <v>32</v>
      </c>
      <c r="B38" s="30">
        <v>37</v>
      </c>
      <c r="C38" s="24"/>
      <c r="D38" s="33">
        <v>1405004</v>
      </c>
      <c r="E38" s="87" t="s">
        <v>675</v>
      </c>
      <c r="F38" s="88" t="s">
        <v>676</v>
      </c>
      <c r="G38" s="88" t="s">
        <v>1630</v>
      </c>
      <c r="H38" s="88" t="s">
        <v>1631</v>
      </c>
      <c r="I38" s="60" t="s">
        <v>1626</v>
      </c>
      <c r="J38" s="31">
        <v>1</v>
      </c>
      <c r="K38" s="51">
        <v>43040</v>
      </c>
      <c r="L38" s="51">
        <v>43099</v>
      </c>
      <c r="M38" s="59">
        <f t="shared" si="21"/>
        <v>8.4285714285714288</v>
      </c>
      <c r="N38" s="30" t="s">
        <v>1606</v>
      </c>
      <c r="O38" s="108">
        <v>0</v>
      </c>
      <c r="P38" s="30"/>
      <c r="Q38" s="54">
        <f t="shared" si="17"/>
        <v>0</v>
      </c>
      <c r="R38" s="55">
        <f t="shared" si="18"/>
        <v>0</v>
      </c>
      <c r="S38" s="55">
        <f t="shared" ca="1" si="19"/>
        <v>0</v>
      </c>
      <c r="T38" s="55">
        <f t="shared" ca="1" si="20"/>
        <v>8.4285714285714288</v>
      </c>
      <c r="U38" s="28" t="str">
        <f t="shared" ca="1" si="15"/>
        <v>NO</v>
      </c>
      <c r="V38" s="105" t="str">
        <f t="shared" ca="1" si="16"/>
        <v>VENCIDO</v>
      </c>
      <c r="W38" s="105" t="str">
        <f t="shared" ca="1" si="1"/>
        <v>VENCIDO</v>
      </c>
      <c r="X38" s="29" t="s">
        <v>813</v>
      </c>
      <c r="Y38" s="100" t="s">
        <v>830</v>
      </c>
      <c r="Z38" s="29">
        <f t="shared" si="2"/>
        <v>1</v>
      </c>
      <c r="AA38" s="29" t="str">
        <f t="shared" si="13"/>
        <v>H17R16 - 1</v>
      </c>
      <c r="AB38" s="111">
        <f t="shared" ca="1" si="5"/>
        <v>1</v>
      </c>
      <c r="AC38" s="111">
        <f t="shared" ca="1" si="11"/>
        <v>1</v>
      </c>
      <c r="AD38" s="111" t="str">
        <f t="shared" si="12"/>
        <v>H17R16.</v>
      </c>
      <c r="AE38" s="111" t="str">
        <f t="shared" si="3"/>
        <v>H17R16</v>
      </c>
      <c r="AF38" s="21"/>
      <c r="AG38" s="21"/>
      <c r="AH38" s="21"/>
      <c r="AI38" s="21"/>
      <c r="AJ38" s="21"/>
      <c r="AK38" s="21"/>
      <c r="AL38" s="21"/>
      <c r="AM38" s="21"/>
      <c r="AN38" s="21"/>
      <c r="AO38" s="21"/>
    </row>
    <row r="39" spans="1:41" s="2" customFormat="1" ht="249.95" customHeight="1" x14ac:dyDescent="0.2">
      <c r="A39" s="24">
        <v>33</v>
      </c>
      <c r="B39" s="30">
        <v>38</v>
      </c>
      <c r="C39" s="24"/>
      <c r="D39" s="33">
        <v>1405004</v>
      </c>
      <c r="E39" s="87" t="s">
        <v>2083</v>
      </c>
      <c r="F39" s="88" t="s">
        <v>677</v>
      </c>
      <c r="G39" s="88" t="s">
        <v>1632</v>
      </c>
      <c r="H39" s="88" t="s">
        <v>1633</v>
      </c>
      <c r="I39" s="60" t="s">
        <v>1634</v>
      </c>
      <c r="J39" s="31">
        <v>1</v>
      </c>
      <c r="K39" s="51">
        <v>43040</v>
      </c>
      <c r="L39" s="51">
        <v>43099</v>
      </c>
      <c r="M39" s="59">
        <f t="shared" si="21"/>
        <v>8.4285714285714288</v>
      </c>
      <c r="N39" s="30" t="s">
        <v>1606</v>
      </c>
      <c r="O39" s="108">
        <v>0</v>
      </c>
      <c r="P39" s="30"/>
      <c r="Q39" s="54">
        <f t="shared" si="17"/>
        <v>0</v>
      </c>
      <c r="R39" s="55">
        <f t="shared" si="18"/>
        <v>0</v>
      </c>
      <c r="S39" s="55">
        <f t="shared" ca="1" si="19"/>
        <v>0</v>
      </c>
      <c r="T39" s="55">
        <f t="shared" ca="1" si="20"/>
        <v>8.4285714285714288</v>
      </c>
      <c r="U39" s="28" t="str">
        <f t="shared" ca="1" si="15"/>
        <v>NO</v>
      </c>
      <c r="V39" s="105" t="str">
        <f t="shared" ca="1" si="16"/>
        <v>VENCIDO</v>
      </c>
      <c r="W39" s="105" t="str">
        <f t="shared" ca="1" si="1"/>
        <v>VENCIDO</v>
      </c>
      <c r="X39" s="29" t="s">
        <v>813</v>
      </c>
      <c r="Y39" s="100" t="s">
        <v>831</v>
      </c>
      <c r="Z39" s="29">
        <f t="shared" si="2"/>
        <v>1</v>
      </c>
      <c r="AA39" s="29" t="str">
        <f t="shared" si="13"/>
        <v>H18R16 - 1</v>
      </c>
      <c r="AB39" s="111">
        <f t="shared" ca="1" si="5"/>
        <v>1</v>
      </c>
      <c r="AC39" s="111">
        <f t="shared" ca="1" si="11"/>
        <v>1</v>
      </c>
      <c r="AD39" s="111" t="str">
        <f t="shared" si="12"/>
        <v>H18R16.</v>
      </c>
      <c r="AE39" s="111" t="str">
        <f t="shared" si="3"/>
        <v>H18R16</v>
      </c>
      <c r="AF39" s="21"/>
      <c r="AG39" s="21"/>
      <c r="AH39" s="21"/>
      <c r="AI39" s="21"/>
      <c r="AJ39" s="21"/>
      <c r="AK39" s="21"/>
      <c r="AL39" s="21"/>
      <c r="AM39" s="21"/>
      <c r="AN39" s="21"/>
      <c r="AO39" s="21"/>
    </row>
    <row r="40" spans="1:41" s="2" customFormat="1" ht="249.95" customHeight="1" x14ac:dyDescent="0.2">
      <c r="A40" s="24">
        <v>34</v>
      </c>
      <c r="B40" s="30">
        <v>39</v>
      </c>
      <c r="C40" s="24"/>
      <c r="D40" s="33">
        <v>1405004</v>
      </c>
      <c r="E40" s="87" t="s">
        <v>2216</v>
      </c>
      <c r="F40" s="88" t="s">
        <v>678</v>
      </c>
      <c r="G40" s="88" t="s">
        <v>1635</v>
      </c>
      <c r="H40" s="88" t="s">
        <v>1636</v>
      </c>
      <c r="I40" s="60" t="s">
        <v>1626</v>
      </c>
      <c r="J40" s="31">
        <v>1</v>
      </c>
      <c r="K40" s="51">
        <v>43040</v>
      </c>
      <c r="L40" s="51">
        <v>43099</v>
      </c>
      <c r="M40" s="59">
        <f t="shared" si="21"/>
        <v>8.4285714285714288</v>
      </c>
      <c r="N40" s="30" t="s">
        <v>1606</v>
      </c>
      <c r="O40" s="108">
        <v>0</v>
      </c>
      <c r="P40" s="30"/>
      <c r="Q40" s="54">
        <f t="shared" si="17"/>
        <v>0</v>
      </c>
      <c r="R40" s="55">
        <f t="shared" si="18"/>
        <v>0</v>
      </c>
      <c r="S40" s="55">
        <f t="shared" ca="1" si="19"/>
        <v>0</v>
      </c>
      <c r="T40" s="55">
        <f t="shared" ca="1" si="20"/>
        <v>8.4285714285714288</v>
      </c>
      <c r="U40" s="28" t="str">
        <f t="shared" ca="1" si="15"/>
        <v>NO</v>
      </c>
      <c r="V40" s="105" t="str">
        <f t="shared" ca="1" si="16"/>
        <v>VENCIDO</v>
      </c>
      <c r="W40" s="105" t="str">
        <f t="shared" ca="1" si="1"/>
        <v>VENCIDO</v>
      </c>
      <c r="X40" s="29" t="s">
        <v>813</v>
      </c>
      <c r="Y40" s="100" t="s">
        <v>832</v>
      </c>
      <c r="Z40" s="29">
        <f t="shared" si="2"/>
        <v>1</v>
      </c>
      <c r="AA40" s="29" t="str">
        <f t="shared" si="13"/>
        <v>H19R16 - 1</v>
      </c>
      <c r="AB40" s="111">
        <f t="shared" ca="1" si="5"/>
        <v>1</v>
      </c>
      <c r="AC40" s="111">
        <f t="shared" ca="1" si="11"/>
        <v>1</v>
      </c>
      <c r="AD40" s="111" t="str">
        <f t="shared" si="12"/>
        <v>H19R16.</v>
      </c>
      <c r="AE40" s="111" t="str">
        <f t="shared" si="3"/>
        <v>H19R16</v>
      </c>
      <c r="AF40" s="21"/>
      <c r="AG40" s="21"/>
      <c r="AH40" s="21"/>
      <c r="AI40" s="21"/>
      <c r="AJ40" s="21"/>
      <c r="AK40" s="21"/>
      <c r="AL40" s="21"/>
      <c r="AM40" s="21"/>
      <c r="AN40" s="21"/>
      <c r="AO40" s="21"/>
    </row>
    <row r="41" spans="1:41" s="2" customFormat="1" ht="249.95" customHeight="1" x14ac:dyDescent="0.2">
      <c r="A41" s="24">
        <v>35</v>
      </c>
      <c r="B41" s="30">
        <v>40</v>
      </c>
      <c r="C41" s="24"/>
      <c r="D41" s="33">
        <v>1405004</v>
      </c>
      <c r="E41" s="87" t="s">
        <v>2217</v>
      </c>
      <c r="F41" s="88" t="s">
        <v>679</v>
      </c>
      <c r="G41" s="88" t="s">
        <v>2134</v>
      </c>
      <c r="H41" s="88" t="s">
        <v>1637</v>
      </c>
      <c r="I41" s="60" t="s">
        <v>1638</v>
      </c>
      <c r="J41" s="31">
        <v>1</v>
      </c>
      <c r="K41" s="51">
        <v>43040</v>
      </c>
      <c r="L41" s="51">
        <v>43099</v>
      </c>
      <c r="M41" s="59">
        <f t="shared" si="21"/>
        <v>8.4285714285714288</v>
      </c>
      <c r="N41" s="30" t="s">
        <v>1606</v>
      </c>
      <c r="O41" s="108">
        <v>0</v>
      </c>
      <c r="P41" s="30"/>
      <c r="Q41" s="54">
        <f t="shared" si="17"/>
        <v>0</v>
      </c>
      <c r="R41" s="55">
        <f t="shared" si="18"/>
        <v>0</v>
      </c>
      <c r="S41" s="55">
        <f t="shared" ca="1" si="19"/>
        <v>0</v>
      </c>
      <c r="T41" s="55">
        <f t="shared" ca="1" si="20"/>
        <v>8.4285714285714288</v>
      </c>
      <c r="U41" s="28" t="str">
        <f t="shared" ca="1" si="15"/>
        <v>NO</v>
      </c>
      <c r="V41" s="105" t="str">
        <f t="shared" ca="1" si="16"/>
        <v>VENCIDO</v>
      </c>
      <c r="W41" s="105" t="str">
        <f t="shared" ca="1" si="1"/>
        <v>VENCIDO</v>
      </c>
      <c r="X41" s="29" t="s">
        <v>813</v>
      </c>
      <c r="Y41" s="100" t="s">
        <v>833</v>
      </c>
      <c r="Z41" s="29">
        <f t="shared" si="2"/>
        <v>1</v>
      </c>
      <c r="AA41" s="29" t="str">
        <f t="shared" si="13"/>
        <v>H20R16 - 1</v>
      </c>
      <c r="AB41" s="111">
        <f t="shared" ca="1" si="5"/>
        <v>1</v>
      </c>
      <c r="AC41" s="111">
        <f t="shared" ca="1" si="11"/>
        <v>1</v>
      </c>
      <c r="AD41" s="111" t="str">
        <f t="shared" si="12"/>
        <v>H20R16.</v>
      </c>
      <c r="AE41" s="111" t="str">
        <f t="shared" si="3"/>
        <v>H20R16</v>
      </c>
      <c r="AF41" s="21"/>
      <c r="AG41" s="21"/>
      <c r="AH41" s="21"/>
      <c r="AI41" s="21"/>
      <c r="AJ41" s="21"/>
      <c r="AK41" s="21"/>
      <c r="AL41" s="21"/>
      <c r="AM41" s="21"/>
      <c r="AN41" s="21"/>
      <c r="AO41" s="21"/>
    </row>
    <row r="42" spans="1:41" s="2" customFormat="1" ht="249.95" customHeight="1" x14ac:dyDescent="0.2">
      <c r="A42" s="24">
        <v>36</v>
      </c>
      <c r="B42" s="30">
        <v>41</v>
      </c>
      <c r="C42" s="24"/>
      <c r="D42" s="33">
        <v>1405004</v>
      </c>
      <c r="E42" s="87" t="s">
        <v>2218</v>
      </c>
      <c r="F42" s="88" t="s">
        <v>680</v>
      </c>
      <c r="G42" s="88" t="s">
        <v>1639</v>
      </c>
      <c r="H42" s="88" t="s">
        <v>1640</v>
      </c>
      <c r="I42" s="60" t="s">
        <v>1626</v>
      </c>
      <c r="J42" s="55">
        <v>1</v>
      </c>
      <c r="K42" s="51">
        <v>43040</v>
      </c>
      <c r="L42" s="51">
        <v>43099</v>
      </c>
      <c r="M42" s="59">
        <f t="shared" si="21"/>
        <v>8.4285714285714288</v>
      </c>
      <c r="N42" s="30" t="s">
        <v>1606</v>
      </c>
      <c r="O42" s="108">
        <v>0</v>
      </c>
      <c r="P42" s="30"/>
      <c r="Q42" s="54">
        <f t="shared" si="17"/>
        <v>0</v>
      </c>
      <c r="R42" s="55">
        <f t="shared" si="18"/>
        <v>0</v>
      </c>
      <c r="S42" s="55">
        <f t="shared" ca="1" si="19"/>
        <v>0</v>
      </c>
      <c r="T42" s="55">
        <f t="shared" ca="1" si="20"/>
        <v>8.4285714285714288</v>
      </c>
      <c r="U42" s="28" t="str">
        <f t="shared" ca="1" si="15"/>
        <v>NO</v>
      </c>
      <c r="V42" s="105" t="str">
        <f t="shared" ca="1" si="16"/>
        <v>VENCIDO</v>
      </c>
      <c r="W42" s="105" t="str">
        <f t="shared" ca="1" si="1"/>
        <v>VENCIDO</v>
      </c>
      <c r="X42" s="29" t="s">
        <v>813</v>
      </c>
      <c r="Y42" s="100" t="s">
        <v>834</v>
      </c>
      <c r="Z42" s="29">
        <f t="shared" si="2"/>
        <v>1</v>
      </c>
      <c r="AA42" s="29" t="str">
        <f t="shared" si="13"/>
        <v>H21R16 - 1</v>
      </c>
      <c r="AB42" s="111">
        <f t="shared" ca="1" si="5"/>
        <v>1</v>
      </c>
      <c r="AC42" s="111">
        <f t="shared" ca="1" si="11"/>
        <v>1</v>
      </c>
      <c r="AD42" s="111" t="str">
        <f t="shared" si="12"/>
        <v>H21R16.</v>
      </c>
      <c r="AE42" s="111" t="str">
        <f t="shared" si="3"/>
        <v>H21R16</v>
      </c>
      <c r="AF42" s="21"/>
      <c r="AG42" s="21"/>
      <c r="AH42" s="21"/>
      <c r="AI42" s="21"/>
      <c r="AJ42" s="21"/>
      <c r="AK42" s="21"/>
      <c r="AL42" s="21"/>
      <c r="AM42" s="21"/>
      <c r="AN42" s="21"/>
      <c r="AO42" s="21"/>
    </row>
    <row r="43" spans="1:41" s="2" customFormat="1" ht="249.95" customHeight="1" x14ac:dyDescent="0.2">
      <c r="A43" s="24">
        <v>37</v>
      </c>
      <c r="B43" s="30">
        <v>42</v>
      </c>
      <c r="C43" s="24"/>
      <c r="D43" s="33">
        <v>1405004</v>
      </c>
      <c r="E43" s="87" t="s">
        <v>2219</v>
      </c>
      <c r="F43" s="88" t="s">
        <v>681</v>
      </c>
      <c r="G43" s="88" t="s">
        <v>1358</v>
      </c>
      <c r="H43" s="88" t="s">
        <v>1356</v>
      </c>
      <c r="I43" s="60" t="s">
        <v>1357</v>
      </c>
      <c r="J43" s="31">
        <v>2</v>
      </c>
      <c r="K43" s="51">
        <v>43040</v>
      </c>
      <c r="L43" s="51">
        <v>43403</v>
      </c>
      <c r="M43" s="59">
        <f t="shared" si="21"/>
        <v>51.857142857142854</v>
      </c>
      <c r="N43" s="30" t="s">
        <v>1354</v>
      </c>
      <c r="O43" s="108">
        <v>0</v>
      </c>
      <c r="P43" s="30"/>
      <c r="Q43" s="54">
        <f t="shared" si="17"/>
        <v>0</v>
      </c>
      <c r="R43" s="55">
        <f t="shared" si="18"/>
        <v>0</v>
      </c>
      <c r="S43" s="55">
        <f t="shared" ca="1" si="19"/>
        <v>0</v>
      </c>
      <c r="T43" s="55">
        <f t="shared" ca="1" si="20"/>
        <v>0</v>
      </c>
      <c r="U43" s="28" t="str">
        <f t="shared" ca="1" si="15"/>
        <v>NO</v>
      </c>
      <c r="V43" s="105" t="str">
        <f t="shared" ca="1" si="16"/>
        <v>EN TERMINO</v>
      </c>
      <c r="W43" s="105" t="str">
        <f t="shared" ca="1" si="1"/>
        <v>EN TERMINO</v>
      </c>
      <c r="X43" s="29" t="s">
        <v>813</v>
      </c>
      <c r="Y43" s="100" t="s">
        <v>835</v>
      </c>
      <c r="Z43" s="29">
        <f t="shared" si="2"/>
        <v>1</v>
      </c>
      <c r="AA43" s="29" t="str">
        <f t="shared" si="13"/>
        <v>H22R16 - 1</v>
      </c>
      <c r="AB43" s="111">
        <f t="shared" ca="1" si="5"/>
        <v>3</v>
      </c>
      <c r="AC43" s="111">
        <f t="shared" ca="1" si="11"/>
        <v>3</v>
      </c>
      <c r="AD43" s="111" t="str">
        <f t="shared" si="12"/>
        <v>H22R16.</v>
      </c>
      <c r="AE43" s="111" t="str">
        <f t="shared" si="3"/>
        <v>H22R16</v>
      </c>
      <c r="AF43" s="21"/>
      <c r="AG43" s="21"/>
      <c r="AH43" s="21"/>
      <c r="AI43" s="21"/>
      <c r="AJ43" s="21"/>
      <c r="AK43" s="21"/>
      <c r="AL43" s="21"/>
      <c r="AM43" s="21"/>
      <c r="AN43" s="21"/>
      <c r="AO43" s="21"/>
    </row>
    <row r="44" spans="1:41" s="2" customFormat="1" ht="249.95" customHeight="1" x14ac:dyDescent="0.2">
      <c r="A44" s="24"/>
      <c r="B44" s="30">
        <v>43</v>
      </c>
      <c r="C44" s="24"/>
      <c r="D44" s="33">
        <v>1405004</v>
      </c>
      <c r="E44" s="87" t="s">
        <v>2220</v>
      </c>
      <c r="F44" s="88" t="s">
        <v>681</v>
      </c>
      <c r="G44" s="88" t="s">
        <v>2015</v>
      </c>
      <c r="H44" s="88" t="s">
        <v>1359</v>
      </c>
      <c r="I44" s="60" t="s">
        <v>1360</v>
      </c>
      <c r="J44" s="31">
        <v>1</v>
      </c>
      <c r="K44" s="51">
        <v>43040</v>
      </c>
      <c r="L44" s="51">
        <v>43250</v>
      </c>
      <c r="M44" s="59">
        <f t="shared" si="21"/>
        <v>30</v>
      </c>
      <c r="N44" s="30" t="s">
        <v>1354</v>
      </c>
      <c r="O44" s="108">
        <v>0</v>
      </c>
      <c r="P44" s="30"/>
      <c r="Q44" s="54">
        <f t="shared" si="17"/>
        <v>0</v>
      </c>
      <c r="R44" s="55">
        <f t="shared" si="18"/>
        <v>0</v>
      </c>
      <c r="S44" s="55">
        <f t="shared" ca="1" si="19"/>
        <v>0</v>
      </c>
      <c r="T44" s="55">
        <f t="shared" ca="1" si="20"/>
        <v>0</v>
      </c>
      <c r="U44" s="28" t="str">
        <f t="shared" si="15"/>
        <v>NO</v>
      </c>
      <c r="V44" s="105" t="str">
        <f t="shared" ca="1" si="16"/>
        <v>EN TERMINO</v>
      </c>
      <c r="W44" s="105" t="str">
        <f t="shared" si="1"/>
        <v/>
      </c>
      <c r="X44" s="29" t="s">
        <v>813</v>
      </c>
      <c r="Y44" s="100" t="s">
        <v>835</v>
      </c>
      <c r="Z44" s="29">
        <f t="shared" si="2"/>
        <v>2</v>
      </c>
      <c r="AA44" s="29" t="str">
        <f t="shared" si="13"/>
        <v>H22R16 - 2</v>
      </c>
      <c r="AB44" s="111">
        <f t="shared" ca="1" si="5"/>
        <v>3</v>
      </c>
      <c r="AC44" s="111">
        <f t="shared" ca="1" si="11"/>
        <v>3</v>
      </c>
      <c r="AD44" s="111" t="str">
        <f t="shared" si="12"/>
        <v>H22R16.</v>
      </c>
      <c r="AE44" s="111" t="str">
        <f t="shared" si="3"/>
        <v>H22R16</v>
      </c>
      <c r="AF44" s="21"/>
      <c r="AG44" s="21"/>
      <c r="AH44" s="21"/>
      <c r="AI44" s="21"/>
      <c r="AJ44" s="21"/>
      <c r="AK44" s="21"/>
      <c r="AL44" s="21"/>
      <c r="AM44" s="21"/>
      <c r="AN44" s="21"/>
      <c r="AO44" s="21"/>
    </row>
    <row r="45" spans="1:41" s="2" customFormat="1" ht="249.95" customHeight="1" x14ac:dyDescent="0.2">
      <c r="A45" s="24">
        <v>38</v>
      </c>
      <c r="B45" s="30">
        <v>44</v>
      </c>
      <c r="C45" s="24"/>
      <c r="D45" s="33">
        <v>1405004</v>
      </c>
      <c r="E45" s="87" t="s">
        <v>2221</v>
      </c>
      <c r="F45" s="88" t="s">
        <v>682</v>
      </c>
      <c r="G45" s="88" t="s">
        <v>1641</v>
      </c>
      <c r="H45" s="88" t="s">
        <v>1643</v>
      </c>
      <c r="I45" s="60" t="s">
        <v>1626</v>
      </c>
      <c r="J45" s="31">
        <v>1</v>
      </c>
      <c r="K45" s="51">
        <v>43040</v>
      </c>
      <c r="L45" s="51">
        <v>43099</v>
      </c>
      <c r="M45" s="59">
        <f t="shared" si="21"/>
        <v>8.4285714285714288</v>
      </c>
      <c r="N45" s="30" t="s">
        <v>1606</v>
      </c>
      <c r="O45" s="108">
        <v>0</v>
      </c>
      <c r="P45" s="30"/>
      <c r="Q45" s="54">
        <f t="shared" si="17"/>
        <v>0</v>
      </c>
      <c r="R45" s="55">
        <f t="shared" si="18"/>
        <v>0</v>
      </c>
      <c r="S45" s="55">
        <f t="shared" ca="1" si="19"/>
        <v>0</v>
      </c>
      <c r="T45" s="55">
        <f t="shared" ca="1" si="20"/>
        <v>8.4285714285714288</v>
      </c>
      <c r="U45" s="28" t="str">
        <f t="shared" ca="1" si="15"/>
        <v>NO</v>
      </c>
      <c r="V45" s="105" t="str">
        <f t="shared" ca="1" si="16"/>
        <v>VENCIDO</v>
      </c>
      <c r="W45" s="105" t="str">
        <f t="shared" ca="1" si="1"/>
        <v>VENCIDO</v>
      </c>
      <c r="X45" s="29" t="s">
        <v>813</v>
      </c>
      <c r="Y45" s="100" t="s">
        <v>836</v>
      </c>
      <c r="Z45" s="29">
        <f t="shared" si="2"/>
        <v>1</v>
      </c>
      <c r="AA45" s="29" t="str">
        <f t="shared" si="13"/>
        <v>H23R16 - 1</v>
      </c>
      <c r="AB45" s="111">
        <f t="shared" ca="1" si="5"/>
        <v>1</v>
      </c>
      <c r="AC45" s="111">
        <f t="shared" ca="1" si="11"/>
        <v>1</v>
      </c>
      <c r="AD45" s="111" t="str">
        <f t="shared" si="12"/>
        <v>H23R16.</v>
      </c>
      <c r="AE45" s="111" t="str">
        <f t="shared" si="3"/>
        <v>H23R16</v>
      </c>
      <c r="AF45" s="21"/>
      <c r="AG45" s="21"/>
      <c r="AH45" s="21"/>
      <c r="AI45" s="21"/>
      <c r="AJ45" s="21"/>
      <c r="AK45" s="21"/>
      <c r="AL45" s="21"/>
      <c r="AM45" s="21"/>
      <c r="AN45" s="21"/>
      <c r="AO45" s="21"/>
    </row>
    <row r="46" spans="1:41" s="2" customFormat="1" ht="249.95" customHeight="1" x14ac:dyDescent="0.2">
      <c r="A46" s="24">
        <v>39</v>
      </c>
      <c r="B46" s="30">
        <v>45</v>
      </c>
      <c r="C46" s="24"/>
      <c r="D46" s="33">
        <v>1405004</v>
      </c>
      <c r="E46" s="87" t="s">
        <v>2222</v>
      </c>
      <c r="F46" s="88" t="s">
        <v>683</v>
      </c>
      <c r="G46" s="88" t="s">
        <v>1644</v>
      </c>
      <c r="H46" s="88" t="s">
        <v>1645</v>
      </c>
      <c r="I46" s="60" t="s">
        <v>1626</v>
      </c>
      <c r="J46" s="31">
        <v>1</v>
      </c>
      <c r="K46" s="51">
        <v>43040</v>
      </c>
      <c r="L46" s="51">
        <v>43099</v>
      </c>
      <c r="M46" s="59">
        <f t="shared" si="21"/>
        <v>8.4285714285714288</v>
      </c>
      <c r="N46" s="30" t="s">
        <v>1606</v>
      </c>
      <c r="O46" s="108">
        <v>1</v>
      </c>
      <c r="P46" s="30"/>
      <c r="Q46" s="54">
        <f t="shared" si="17"/>
        <v>100</v>
      </c>
      <c r="R46" s="55">
        <f t="shared" si="18"/>
        <v>8.4285714285714288</v>
      </c>
      <c r="S46" s="55">
        <f t="shared" ca="1" si="19"/>
        <v>8.4285714285714288</v>
      </c>
      <c r="T46" s="55">
        <f t="shared" ca="1" si="20"/>
        <v>8.4285714285714288</v>
      </c>
      <c r="U46" s="28" t="str">
        <f t="shared" si="15"/>
        <v>SI</v>
      </c>
      <c r="V46" s="105" t="str">
        <f t="shared" si="16"/>
        <v>CUMPLIDO</v>
      </c>
      <c r="W46" s="105" t="str">
        <f t="shared" si="1"/>
        <v>CUMPLIDO</v>
      </c>
      <c r="X46" s="29" t="s">
        <v>813</v>
      </c>
      <c r="Y46" s="100" t="s">
        <v>837</v>
      </c>
      <c r="Z46" s="29">
        <f t="shared" si="2"/>
        <v>1</v>
      </c>
      <c r="AA46" s="29" t="str">
        <f t="shared" si="13"/>
        <v>H24R16 - 1</v>
      </c>
      <c r="AB46" s="111">
        <f t="shared" si="5"/>
        <v>5</v>
      </c>
      <c r="AC46" s="111">
        <f t="shared" si="11"/>
        <v>5</v>
      </c>
      <c r="AD46" s="111" t="str">
        <f t="shared" si="12"/>
        <v>H24R16.</v>
      </c>
      <c r="AE46" s="111" t="str">
        <f t="shared" si="3"/>
        <v>H24R16</v>
      </c>
      <c r="AF46" s="21"/>
      <c r="AG46" s="21"/>
      <c r="AH46" s="21"/>
      <c r="AI46" s="21"/>
      <c r="AJ46" s="21"/>
      <c r="AK46" s="21"/>
      <c r="AL46" s="21"/>
      <c r="AM46" s="21"/>
      <c r="AN46" s="21"/>
      <c r="AO46" s="21"/>
    </row>
    <row r="47" spans="1:41" s="2" customFormat="1" ht="249.95" customHeight="1" x14ac:dyDescent="0.2">
      <c r="A47" s="24">
        <v>40</v>
      </c>
      <c r="B47" s="30">
        <v>46</v>
      </c>
      <c r="C47" s="24"/>
      <c r="D47" s="33">
        <v>1405004</v>
      </c>
      <c r="E47" s="87" t="s">
        <v>2223</v>
      </c>
      <c r="F47" s="88" t="s">
        <v>684</v>
      </c>
      <c r="G47" s="88" t="s">
        <v>1646</v>
      </c>
      <c r="H47" s="88" t="s">
        <v>1642</v>
      </c>
      <c r="I47" s="60" t="s">
        <v>1647</v>
      </c>
      <c r="J47" s="31">
        <v>1</v>
      </c>
      <c r="K47" s="51">
        <v>43040</v>
      </c>
      <c r="L47" s="51">
        <v>43099</v>
      </c>
      <c r="M47" s="59">
        <f t="shared" si="21"/>
        <v>8.4285714285714288</v>
      </c>
      <c r="N47" s="30" t="s">
        <v>1606</v>
      </c>
      <c r="O47" s="108">
        <v>0</v>
      </c>
      <c r="P47" s="30"/>
      <c r="Q47" s="54">
        <f t="shared" si="17"/>
        <v>0</v>
      </c>
      <c r="R47" s="55">
        <f t="shared" si="18"/>
        <v>0</v>
      </c>
      <c r="S47" s="55">
        <f t="shared" ca="1" si="19"/>
        <v>0</v>
      </c>
      <c r="T47" s="55">
        <f t="shared" ca="1" si="20"/>
        <v>8.4285714285714288</v>
      </c>
      <c r="U47" s="28" t="str">
        <f t="shared" ca="1" si="15"/>
        <v>NO</v>
      </c>
      <c r="V47" s="105" t="str">
        <f t="shared" ca="1" si="16"/>
        <v>VENCIDO</v>
      </c>
      <c r="W47" s="105" t="str">
        <f t="shared" ca="1" si="1"/>
        <v>VENCIDO</v>
      </c>
      <c r="X47" s="29" t="s">
        <v>813</v>
      </c>
      <c r="Y47" s="100" t="s">
        <v>838</v>
      </c>
      <c r="Z47" s="29">
        <f t="shared" si="2"/>
        <v>1</v>
      </c>
      <c r="AA47" s="29" t="str">
        <f t="shared" si="13"/>
        <v>H25R16 - 1</v>
      </c>
      <c r="AB47" s="111">
        <f t="shared" ca="1" si="5"/>
        <v>1</v>
      </c>
      <c r="AC47" s="111">
        <f t="shared" ca="1" si="11"/>
        <v>1</v>
      </c>
      <c r="AD47" s="111" t="str">
        <f t="shared" si="12"/>
        <v>H25R16.</v>
      </c>
      <c r="AE47" s="111" t="str">
        <f t="shared" si="3"/>
        <v>H25R16</v>
      </c>
      <c r="AF47" s="21"/>
      <c r="AG47" s="21"/>
      <c r="AH47" s="21"/>
      <c r="AI47" s="21"/>
      <c r="AJ47" s="21"/>
      <c r="AK47" s="21"/>
      <c r="AL47" s="21"/>
      <c r="AM47" s="21"/>
      <c r="AN47" s="21"/>
      <c r="AO47" s="21"/>
    </row>
    <row r="48" spans="1:41" s="2" customFormat="1" ht="249.95" customHeight="1" x14ac:dyDescent="0.2">
      <c r="A48" s="24">
        <v>41</v>
      </c>
      <c r="B48" s="30">
        <v>47</v>
      </c>
      <c r="C48" s="24"/>
      <c r="D48" s="33">
        <v>1405004</v>
      </c>
      <c r="E48" s="87" t="s">
        <v>1531</v>
      </c>
      <c r="F48" s="88" t="s">
        <v>685</v>
      </c>
      <c r="G48" s="88" t="s">
        <v>1532</v>
      </c>
      <c r="H48" s="88" t="s">
        <v>1533</v>
      </c>
      <c r="I48" s="60" t="s">
        <v>9</v>
      </c>
      <c r="J48" s="31">
        <v>1</v>
      </c>
      <c r="K48" s="51">
        <v>43040</v>
      </c>
      <c r="L48" s="51">
        <v>43099</v>
      </c>
      <c r="M48" s="59">
        <f t="shared" si="21"/>
        <v>8.4285714285714288</v>
      </c>
      <c r="N48" s="30" t="s">
        <v>1530</v>
      </c>
      <c r="O48" s="108">
        <v>1</v>
      </c>
      <c r="P48" s="30"/>
      <c r="Q48" s="54">
        <f t="shared" si="17"/>
        <v>100</v>
      </c>
      <c r="R48" s="55">
        <f t="shared" si="18"/>
        <v>8.4285714285714288</v>
      </c>
      <c r="S48" s="55">
        <f t="shared" ca="1" si="19"/>
        <v>8.4285714285714288</v>
      </c>
      <c r="T48" s="55">
        <f t="shared" ca="1" si="20"/>
        <v>8.4285714285714288</v>
      </c>
      <c r="U48" s="28" t="str">
        <f t="shared" si="15"/>
        <v>SI</v>
      </c>
      <c r="V48" s="105" t="str">
        <f t="shared" si="16"/>
        <v>CUMPLIDO</v>
      </c>
      <c r="W48" s="105" t="str">
        <f t="shared" si="1"/>
        <v>CUMPLIDO</v>
      </c>
      <c r="X48" s="29" t="s">
        <v>813</v>
      </c>
      <c r="Y48" s="100" t="s">
        <v>839</v>
      </c>
      <c r="Z48" s="29">
        <f t="shared" si="2"/>
        <v>1</v>
      </c>
      <c r="AA48" s="29" t="str">
        <f t="shared" si="13"/>
        <v>H26R16 - 1</v>
      </c>
      <c r="AB48" s="111">
        <f t="shared" si="5"/>
        <v>5</v>
      </c>
      <c r="AC48" s="111">
        <f t="shared" si="11"/>
        <v>5</v>
      </c>
      <c r="AD48" s="111" t="str">
        <f t="shared" si="12"/>
        <v>H26R16.</v>
      </c>
      <c r="AE48" s="111" t="str">
        <f t="shared" si="3"/>
        <v>H26R16</v>
      </c>
      <c r="AF48" s="21"/>
      <c r="AG48" s="21"/>
      <c r="AH48" s="21"/>
      <c r="AI48" s="21"/>
      <c r="AJ48" s="21"/>
      <c r="AK48" s="21"/>
      <c r="AL48" s="21"/>
      <c r="AM48" s="21"/>
      <c r="AN48" s="21"/>
      <c r="AO48" s="21"/>
    </row>
    <row r="49" spans="1:41" s="2" customFormat="1" ht="249.95" customHeight="1" x14ac:dyDescent="0.2">
      <c r="A49" s="24">
        <v>42</v>
      </c>
      <c r="B49" s="30">
        <v>48</v>
      </c>
      <c r="C49" s="24"/>
      <c r="D49" s="33">
        <v>1404001</v>
      </c>
      <c r="E49" s="87" t="s">
        <v>2224</v>
      </c>
      <c r="F49" s="88" t="s">
        <v>686</v>
      </c>
      <c r="G49" s="87" t="s">
        <v>1543</v>
      </c>
      <c r="H49" s="87" t="s">
        <v>1534</v>
      </c>
      <c r="I49" s="31" t="s">
        <v>1239</v>
      </c>
      <c r="J49" s="31">
        <v>2</v>
      </c>
      <c r="K49" s="51">
        <v>43040</v>
      </c>
      <c r="L49" s="51">
        <v>43388</v>
      </c>
      <c r="M49" s="59">
        <f t="shared" si="21"/>
        <v>49.714285714285715</v>
      </c>
      <c r="N49" s="30" t="s">
        <v>1530</v>
      </c>
      <c r="O49" s="108">
        <v>0</v>
      </c>
      <c r="P49" s="30"/>
      <c r="Q49" s="54">
        <f t="shared" si="17"/>
        <v>0</v>
      </c>
      <c r="R49" s="55">
        <f t="shared" si="18"/>
        <v>0</v>
      </c>
      <c r="S49" s="55">
        <f t="shared" ca="1" si="19"/>
        <v>0</v>
      </c>
      <c r="T49" s="55">
        <f t="shared" ca="1" si="20"/>
        <v>0</v>
      </c>
      <c r="U49" s="28" t="str">
        <f t="shared" ca="1" si="15"/>
        <v>NO</v>
      </c>
      <c r="V49" s="105" t="str">
        <f t="shared" ca="1" si="16"/>
        <v>EN TERMINO</v>
      </c>
      <c r="W49" s="105" t="str">
        <f t="shared" ca="1" si="1"/>
        <v>EN TERMINO</v>
      </c>
      <c r="X49" s="29" t="s">
        <v>813</v>
      </c>
      <c r="Y49" s="100" t="s">
        <v>840</v>
      </c>
      <c r="Z49" s="29">
        <f t="shared" si="2"/>
        <v>1</v>
      </c>
      <c r="AA49" s="29" t="str">
        <f t="shared" si="13"/>
        <v>H27R16 - 1</v>
      </c>
      <c r="AB49" s="111">
        <f t="shared" ca="1" si="5"/>
        <v>3</v>
      </c>
      <c r="AC49" s="111">
        <f t="shared" ca="1" si="11"/>
        <v>3</v>
      </c>
      <c r="AD49" s="111" t="str">
        <f t="shared" si="12"/>
        <v>H27R16.</v>
      </c>
      <c r="AE49" s="111" t="str">
        <f t="shared" si="3"/>
        <v>H27R16</v>
      </c>
      <c r="AF49" s="21"/>
      <c r="AG49" s="21"/>
      <c r="AH49" s="21"/>
      <c r="AI49" s="21"/>
      <c r="AJ49" s="21"/>
      <c r="AK49" s="21"/>
      <c r="AL49" s="21"/>
      <c r="AM49" s="21"/>
      <c r="AN49" s="21"/>
      <c r="AO49" s="21"/>
    </row>
    <row r="50" spans="1:41" s="2" customFormat="1" ht="249.95" customHeight="1" x14ac:dyDescent="0.2">
      <c r="A50" s="24">
        <v>43</v>
      </c>
      <c r="B50" s="30">
        <v>49</v>
      </c>
      <c r="C50" s="24"/>
      <c r="D50" s="33">
        <v>1405004</v>
      </c>
      <c r="E50" s="87" t="s">
        <v>687</v>
      </c>
      <c r="F50" s="88" t="s">
        <v>688</v>
      </c>
      <c r="G50" s="88" t="s">
        <v>1537</v>
      </c>
      <c r="H50" s="88" t="s">
        <v>1535</v>
      </c>
      <c r="I50" s="60" t="s">
        <v>137</v>
      </c>
      <c r="J50" s="31">
        <v>1</v>
      </c>
      <c r="K50" s="51">
        <v>43040</v>
      </c>
      <c r="L50" s="51">
        <v>43099</v>
      </c>
      <c r="M50" s="59">
        <f t="shared" si="21"/>
        <v>8.4285714285714288</v>
      </c>
      <c r="N50" s="30" t="s">
        <v>1530</v>
      </c>
      <c r="O50" s="108">
        <v>1</v>
      </c>
      <c r="P50" s="30"/>
      <c r="Q50" s="54">
        <f t="shared" si="17"/>
        <v>100</v>
      </c>
      <c r="R50" s="55">
        <f t="shared" si="18"/>
        <v>8.4285714285714288</v>
      </c>
      <c r="S50" s="55">
        <f t="shared" ca="1" si="19"/>
        <v>8.4285714285714288</v>
      </c>
      <c r="T50" s="55">
        <f t="shared" ca="1" si="20"/>
        <v>8.4285714285714288</v>
      </c>
      <c r="U50" s="28" t="str">
        <f t="shared" si="15"/>
        <v>SI</v>
      </c>
      <c r="V50" s="105" t="str">
        <f t="shared" si="16"/>
        <v>CUMPLIDO</v>
      </c>
      <c r="W50" s="105" t="str">
        <f t="shared" si="1"/>
        <v>CUMPLIDO</v>
      </c>
      <c r="X50" s="29" t="s">
        <v>813</v>
      </c>
      <c r="Y50" s="100" t="s">
        <v>841</v>
      </c>
      <c r="Z50" s="29">
        <f t="shared" si="2"/>
        <v>1</v>
      </c>
      <c r="AA50" s="29" t="str">
        <f t="shared" si="13"/>
        <v>H28R16 - 1</v>
      </c>
      <c r="AB50" s="111">
        <f t="shared" si="5"/>
        <v>5</v>
      </c>
      <c r="AC50" s="111">
        <f t="shared" si="11"/>
        <v>5</v>
      </c>
      <c r="AD50" s="111" t="str">
        <f t="shared" si="12"/>
        <v>H28R16.</v>
      </c>
      <c r="AE50" s="111" t="str">
        <f t="shared" si="3"/>
        <v>H28R16</v>
      </c>
      <c r="AF50" s="21"/>
      <c r="AG50" s="21"/>
      <c r="AH50" s="21"/>
      <c r="AI50" s="21"/>
      <c r="AJ50" s="21"/>
      <c r="AK50" s="21"/>
      <c r="AL50" s="21"/>
      <c r="AM50" s="21"/>
      <c r="AN50" s="21"/>
      <c r="AO50" s="21"/>
    </row>
    <row r="51" spans="1:41" s="2" customFormat="1" ht="249.95" customHeight="1" x14ac:dyDescent="0.2">
      <c r="A51" s="24">
        <v>44</v>
      </c>
      <c r="B51" s="30">
        <v>50</v>
      </c>
      <c r="C51" s="24"/>
      <c r="D51" s="33">
        <v>1401006</v>
      </c>
      <c r="E51" s="87" t="s">
        <v>689</v>
      </c>
      <c r="F51" s="88" t="s">
        <v>690</v>
      </c>
      <c r="G51" s="88" t="s">
        <v>1536</v>
      </c>
      <c r="H51" s="88" t="s">
        <v>1538</v>
      </c>
      <c r="I51" s="60" t="s">
        <v>9</v>
      </c>
      <c r="J51" s="31">
        <v>1</v>
      </c>
      <c r="K51" s="51">
        <v>43040</v>
      </c>
      <c r="L51" s="51">
        <v>43099</v>
      </c>
      <c r="M51" s="59">
        <f t="shared" si="21"/>
        <v>8.4285714285714288</v>
      </c>
      <c r="N51" s="30" t="s">
        <v>1530</v>
      </c>
      <c r="O51" s="108">
        <v>1</v>
      </c>
      <c r="P51" s="30"/>
      <c r="Q51" s="54">
        <f t="shared" si="17"/>
        <v>100</v>
      </c>
      <c r="R51" s="55">
        <f t="shared" si="18"/>
        <v>8.4285714285714288</v>
      </c>
      <c r="S51" s="55">
        <f t="shared" ca="1" si="19"/>
        <v>8.4285714285714288</v>
      </c>
      <c r="T51" s="55">
        <f t="shared" ca="1" si="20"/>
        <v>8.4285714285714288</v>
      </c>
      <c r="U51" s="28" t="str">
        <f t="shared" si="15"/>
        <v>SI</v>
      </c>
      <c r="V51" s="105" t="str">
        <f t="shared" si="16"/>
        <v>CUMPLIDO</v>
      </c>
      <c r="W51" s="105" t="str">
        <f t="shared" si="1"/>
        <v>CUMPLIDO</v>
      </c>
      <c r="X51" s="29" t="s">
        <v>813</v>
      </c>
      <c r="Y51" s="100" t="s">
        <v>842</v>
      </c>
      <c r="Z51" s="29">
        <f t="shared" si="2"/>
        <v>1</v>
      </c>
      <c r="AA51" s="29" t="str">
        <f t="shared" si="13"/>
        <v>H29R16 - 1</v>
      </c>
      <c r="AB51" s="111">
        <f t="shared" si="5"/>
        <v>5</v>
      </c>
      <c r="AC51" s="111">
        <f t="shared" si="11"/>
        <v>5</v>
      </c>
      <c r="AD51" s="111" t="str">
        <f t="shared" si="12"/>
        <v>H29R16.</v>
      </c>
      <c r="AE51" s="111" t="str">
        <f t="shared" si="3"/>
        <v>H29R16</v>
      </c>
      <c r="AF51" s="21"/>
      <c r="AG51" s="21"/>
      <c r="AH51" s="21"/>
      <c r="AI51" s="21"/>
      <c r="AJ51" s="21"/>
      <c r="AK51" s="21"/>
      <c r="AL51" s="21"/>
      <c r="AM51" s="21"/>
      <c r="AN51" s="21"/>
      <c r="AO51" s="21"/>
    </row>
    <row r="52" spans="1:41" s="2" customFormat="1" ht="249.95" customHeight="1" x14ac:dyDescent="0.2">
      <c r="A52" s="24">
        <v>45</v>
      </c>
      <c r="B52" s="30">
        <v>51</v>
      </c>
      <c r="C52" s="24"/>
      <c r="D52" s="33">
        <v>1405004</v>
      </c>
      <c r="E52" s="87" t="s">
        <v>691</v>
      </c>
      <c r="F52" s="88" t="s">
        <v>692</v>
      </c>
      <c r="G52" s="87" t="s">
        <v>1648</v>
      </c>
      <c r="H52" s="87" t="s">
        <v>1649</v>
      </c>
      <c r="I52" s="31" t="s">
        <v>2135</v>
      </c>
      <c r="J52" s="31">
        <v>1</v>
      </c>
      <c r="K52" s="51">
        <v>43040</v>
      </c>
      <c r="L52" s="51">
        <v>43099</v>
      </c>
      <c r="M52" s="59">
        <f t="shared" si="21"/>
        <v>8.4285714285714288</v>
      </c>
      <c r="N52" s="30" t="s">
        <v>1606</v>
      </c>
      <c r="O52" s="108">
        <v>1</v>
      </c>
      <c r="P52" s="30"/>
      <c r="Q52" s="54">
        <f t="shared" si="17"/>
        <v>100</v>
      </c>
      <c r="R52" s="55">
        <f t="shared" si="18"/>
        <v>8.4285714285714288</v>
      </c>
      <c r="S52" s="55">
        <f t="shared" ca="1" si="19"/>
        <v>8.4285714285714288</v>
      </c>
      <c r="T52" s="55">
        <f t="shared" ca="1" si="20"/>
        <v>8.4285714285714288</v>
      </c>
      <c r="U52" s="28" t="str">
        <f t="shared" si="15"/>
        <v>SI</v>
      </c>
      <c r="V52" s="105" t="str">
        <f t="shared" si="16"/>
        <v>CUMPLIDO</v>
      </c>
      <c r="W52" s="105" t="str">
        <f t="shared" si="1"/>
        <v>CUMPLIDO</v>
      </c>
      <c r="X52" s="29" t="s">
        <v>813</v>
      </c>
      <c r="Y52" s="100" t="s">
        <v>843</v>
      </c>
      <c r="Z52" s="29">
        <f t="shared" si="2"/>
        <v>1</v>
      </c>
      <c r="AA52" s="29" t="str">
        <f t="shared" si="13"/>
        <v>H30R16 - 1</v>
      </c>
      <c r="AB52" s="111">
        <f t="shared" si="5"/>
        <v>5</v>
      </c>
      <c r="AC52" s="111">
        <f t="shared" si="11"/>
        <v>5</v>
      </c>
      <c r="AD52" s="111" t="str">
        <f t="shared" si="12"/>
        <v>H30R16.</v>
      </c>
      <c r="AE52" s="111" t="str">
        <f t="shared" si="3"/>
        <v>H30R16</v>
      </c>
      <c r="AF52" s="21"/>
      <c r="AG52" s="21"/>
      <c r="AH52" s="21"/>
      <c r="AI52" s="21"/>
      <c r="AJ52" s="21"/>
      <c r="AK52" s="21"/>
      <c r="AL52" s="21"/>
      <c r="AM52" s="21"/>
      <c r="AN52" s="21"/>
      <c r="AO52" s="21"/>
    </row>
    <row r="53" spans="1:41" s="2" customFormat="1" ht="249.95" customHeight="1" x14ac:dyDescent="0.2">
      <c r="A53" s="24">
        <v>46</v>
      </c>
      <c r="B53" s="30">
        <v>52</v>
      </c>
      <c r="C53" s="24"/>
      <c r="D53" s="33">
        <v>1405004</v>
      </c>
      <c r="E53" s="87" t="s">
        <v>693</v>
      </c>
      <c r="F53" s="88" t="s">
        <v>692</v>
      </c>
      <c r="G53" s="88" t="s">
        <v>1872</v>
      </c>
      <c r="H53" s="88" t="s">
        <v>1873</v>
      </c>
      <c r="I53" s="60" t="s">
        <v>10</v>
      </c>
      <c r="J53" s="31">
        <v>1</v>
      </c>
      <c r="K53" s="51">
        <v>43040</v>
      </c>
      <c r="L53" s="51">
        <v>43099</v>
      </c>
      <c r="M53" s="59">
        <f t="shared" si="21"/>
        <v>8.4285714285714288</v>
      </c>
      <c r="N53" s="30" t="s">
        <v>1849</v>
      </c>
      <c r="O53" s="108">
        <v>0</v>
      </c>
      <c r="P53" s="30"/>
      <c r="Q53" s="54">
        <f t="shared" si="17"/>
        <v>0</v>
      </c>
      <c r="R53" s="55">
        <f t="shared" si="18"/>
        <v>0</v>
      </c>
      <c r="S53" s="55">
        <f t="shared" ca="1" si="19"/>
        <v>0</v>
      </c>
      <c r="T53" s="55">
        <f t="shared" ca="1" si="20"/>
        <v>8.4285714285714288</v>
      </c>
      <c r="U53" s="28" t="str">
        <f t="shared" ca="1" si="15"/>
        <v>NO</v>
      </c>
      <c r="V53" s="105" t="str">
        <f t="shared" ca="1" si="16"/>
        <v>VENCIDO</v>
      </c>
      <c r="W53" s="105" t="str">
        <f t="shared" ca="1" si="1"/>
        <v>VENCIDO</v>
      </c>
      <c r="X53" s="29" t="s">
        <v>813</v>
      </c>
      <c r="Y53" s="100" t="s">
        <v>844</v>
      </c>
      <c r="Z53" s="29">
        <f t="shared" si="2"/>
        <v>1</v>
      </c>
      <c r="AA53" s="29" t="str">
        <f t="shared" si="13"/>
        <v>H31R16 - 1</v>
      </c>
      <c r="AB53" s="111">
        <f t="shared" ca="1" si="5"/>
        <v>1</v>
      </c>
      <c r="AC53" s="111">
        <f t="shared" ca="1" si="11"/>
        <v>1</v>
      </c>
      <c r="AD53" s="111" t="str">
        <f t="shared" si="12"/>
        <v>H31R16.</v>
      </c>
      <c r="AE53" s="111" t="str">
        <f t="shared" si="3"/>
        <v>H31R16</v>
      </c>
      <c r="AF53" s="21"/>
      <c r="AG53" s="21"/>
      <c r="AH53" s="21"/>
      <c r="AI53" s="21"/>
      <c r="AJ53" s="21"/>
      <c r="AK53" s="21"/>
      <c r="AL53" s="21"/>
      <c r="AM53" s="21"/>
      <c r="AN53" s="21"/>
      <c r="AO53" s="21"/>
    </row>
    <row r="54" spans="1:41" s="2" customFormat="1" ht="249.95" customHeight="1" x14ac:dyDescent="0.2">
      <c r="A54" s="24">
        <v>47</v>
      </c>
      <c r="B54" s="30">
        <v>53</v>
      </c>
      <c r="C54" s="24"/>
      <c r="D54" s="33">
        <v>1405004</v>
      </c>
      <c r="E54" s="87" t="s">
        <v>694</v>
      </c>
      <c r="F54" s="88" t="s">
        <v>695</v>
      </c>
      <c r="G54" s="88" t="s">
        <v>1874</v>
      </c>
      <c r="H54" s="88" t="s">
        <v>1875</v>
      </c>
      <c r="I54" s="60" t="s">
        <v>27</v>
      </c>
      <c r="J54" s="31">
        <v>3</v>
      </c>
      <c r="K54" s="51">
        <v>43040</v>
      </c>
      <c r="L54" s="51">
        <v>43342</v>
      </c>
      <c r="M54" s="59">
        <f t="shared" si="21"/>
        <v>43.142857142857146</v>
      </c>
      <c r="N54" s="30" t="s">
        <v>1849</v>
      </c>
      <c r="O54" s="108">
        <v>0</v>
      </c>
      <c r="P54" s="30"/>
      <c r="Q54" s="54">
        <f t="shared" si="17"/>
        <v>0</v>
      </c>
      <c r="R54" s="55">
        <f t="shared" si="18"/>
        <v>0</v>
      </c>
      <c r="S54" s="55">
        <f t="shared" ca="1" si="19"/>
        <v>0</v>
      </c>
      <c r="T54" s="55">
        <f t="shared" ca="1" si="20"/>
        <v>0</v>
      </c>
      <c r="U54" s="28" t="str">
        <f t="shared" ca="1" si="15"/>
        <v>NO</v>
      </c>
      <c r="V54" s="105" t="str">
        <f t="shared" ca="1" si="16"/>
        <v>EN TERMINO</v>
      </c>
      <c r="W54" s="105" t="str">
        <f t="shared" ca="1" si="1"/>
        <v>EN TERMINO</v>
      </c>
      <c r="X54" s="29" t="s">
        <v>813</v>
      </c>
      <c r="Y54" s="100" t="s">
        <v>845</v>
      </c>
      <c r="Z54" s="29">
        <f t="shared" si="2"/>
        <v>1</v>
      </c>
      <c r="AA54" s="29" t="str">
        <f t="shared" si="13"/>
        <v>H32R16 - 1</v>
      </c>
      <c r="AB54" s="111">
        <f t="shared" ca="1" si="5"/>
        <v>3</v>
      </c>
      <c r="AC54" s="111">
        <f t="shared" ca="1" si="11"/>
        <v>3</v>
      </c>
      <c r="AD54" s="111" t="str">
        <f t="shared" si="12"/>
        <v>H32R16.</v>
      </c>
      <c r="AE54" s="111" t="str">
        <f t="shared" si="3"/>
        <v>H32R16</v>
      </c>
      <c r="AF54" s="21"/>
      <c r="AG54" s="21"/>
      <c r="AH54" s="21"/>
      <c r="AI54" s="21"/>
      <c r="AJ54" s="21"/>
      <c r="AK54" s="21"/>
      <c r="AL54" s="21"/>
      <c r="AM54" s="21"/>
      <c r="AN54" s="21"/>
      <c r="AO54" s="21"/>
    </row>
    <row r="55" spans="1:41" s="2" customFormat="1" ht="249.95" customHeight="1" x14ac:dyDescent="0.2">
      <c r="A55" s="24">
        <v>48</v>
      </c>
      <c r="B55" s="30">
        <v>54</v>
      </c>
      <c r="C55" s="24"/>
      <c r="D55" s="33">
        <v>1404004</v>
      </c>
      <c r="E55" s="87" t="s">
        <v>696</v>
      </c>
      <c r="F55" s="88" t="s">
        <v>697</v>
      </c>
      <c r="G55" s="88" t="s">
        <v>1876</v>
      </c>
      <c r="H55" s="88" t="s">
        <v>1877</v>
      </c>
      <c r="I55" s="60" t="s">
        <v>1878</v>
      </c>
      <c r="J55" s="31">
        <v>2</v>
      </c>
      <c r="K55" s="51">
        <v>43040</v>
      </c>
      <c r="L55" s="51">
        <v>43403</v>
      </c>
      <c r="M55" s="59">
        <f t="shared" si="21"/>
        <v>51.857142857142854</v>
      </c>
      <c r="N55" s="30" t="s">
        <v>1849</v>
      </c>
      <c r="O55" s="108">
        <v>0</v>
      </c>
      <c r="P55" s="30"/>
      <c r="Q55" s="54">
        <f t="shared" si="17"/>
        <v>0</v>
      </c>
      <c r="R55" s="55">
        <f t="shared" si="18"/>
        <v>0</v>
      </c>
      <c r="S55" s="55">
        <f t="shared" ca="1" si="19"/>
        <v>0</v>
      </c>
      <c r="T55" s="55">
        <f t="shared" ca="1" si="20"/>
        <v>0</v>
      </c>
      <c r="U55" s="28" t="str">
        <f t="shared" ca="1" si="15"/>
        <v>NO</v>
      </c>
      <c r="V55" s="105" t="str">
        <f t="shared" ca="1" si="16"/>
        <v>EN TERMINO</v>
      </c>
      <c r="W55" s="105" t="str">
        <f t="shared" ca="1" si="1"/>
        <v>EN TERMINO</v>
      </c>
      <c r="X55" s="29" t="s">
        <v>813</v>
      </c>
      <c r="Y55" s="100" t="s">
        <v>846</v>
      </c>
      <c r="Z55" s="29">
        <f t="shared" si="2"/>
        <v>1</v>
      </c>
      <c r="AA55" s="29" t="str">
        <f t="shared" si="13"/>
        <v>H33R16 - 1</v>
      </c>
      <c r="AB55" s="111">
        <f t="shared" ca="1" si="5"/>
        <v>3</v>
      </c>
      <c r="AC55" s="111">
        <f t="shared" ca="1" si="11"/>
        <v>3</v>
      </c>
      <c r="AD55" s="111" t="str">
        <f t="shared" si="12"/>
        <v>H33R16.</v>
      </c>
      <c r="AE55" s="111" t="str">
        <f t="shared" si="3"/>
        <v>H33R16</v>
      </c>
      <c r="AF55" s="21"/>
      <c r="AG55" s="21"/>
      <c r="AH55" s="21"/>
      <c r="AI55" s="21"/>
      <c r="AJ55" s="21"/>
      <c r="AK55" s="21"/>
      <c r="AL55" s="21"/>
      <c r="AM55" s="21"/>
      <c r="AN55" s="21"/>
      <c r="AO55" s="21"/>
    </row>
    <row r="56" spans="1:41" s="2" customFormat="1" ht="249.95" customHeight="1" x14ac:dyDescent="0.2">
      <c r="A56" s="24">
        <v>49</v>
      </c>
      <c r="B56" s="30">
        <v>55</v>
      </c>
      <c r="C56" s="24"/>
      <c r="D56" s="33">
        <v>1405004</v>
      </c>
      <c r="E56" s="87" t="s">
        <v>698</v>
      </c>
      <c r="F56" s="88" t="s">
        <v>699</v>
      </c>
      <c r="G56" s="88" t="s">
        <v>1879</v>
      </c>
      <c r="H56" s="88" t="s">
        <v>1873</v>
      </c>
      <c r="I56" s="60" t="s">
        <v>10</v>
      </c>
      <c r="J56" s="31">
        <v>1</v>
      </c>
      <c r="K56" s="51">
        <v>43040</v>
      </c>
      <c r="L56" s="51">
        <v>43099</v>
      </c>
      <c r="M56" s="59">
        <f t="shared" si="21"/>
        <v>8.4285714285714288</v>
      </c>
      <c r="N56" s="30" t="s">
        <v>1849</v>
      </c>
      <c r="O56" s="108">
        <v>0</v>
      </c>
      <c r="P56" s="30"/>
      <c r="Q56" s="54">
        <f t="shared" si="17"/>
        <v>0</v>
      </c>
      <c r="R56" s="55">
        <f t="shared" si="18"/>
        <v>0</v>
      </c>
      <c r="S56" s="55">
        <f t="shared" ca="1" si="19"/>
        <v>0</v>
      </c>
      <c r="T56" s="55">
        <f t="shared" ca="1" si="20"/>
        <v>8.4285714285714288</v>
      </c>
      <c r="U56" s="28" t="str">
        <f t="shared" ca="1" si="15"/>
        <v>NO</v>
      </c>
      <c r="V56" s="105" t="str">
        <f t="shared" ca="1" si="16"/>
        <v>VENCIDO</v>
      </c>
      <c r="W56" s="105" t="str">
        <f t="shared" ca="1" si="1"/>
        <v>VENCIDO</v>
      </c>
      <c r="X56" s="29" t="s">
        <v>813</v>
      </c>
      <c r="Y56" s="100" t="s">
        <v>847</v>
      </c>
      <c r="Z56" s="29">
        <f t="shared" si="2"/>
        <v>1</v>
      </c>
      <c r="AA56" s="29" t="str">
        <f t="shared" si="13"/>
        <v>H34R16 - 1</v>
      </c>
      <c r="AB56" s="111">
        <f t="shared" ca="1" si="5"/>
        <v>1</v>
      </c>
      <c r="AC56" s="111">
        <f t="shared" ca="1" si="11"/>
        <v>1</v>
      </c>
      <c r="AD56" s="111" t="str">
        <f t="shared" si="12"/>
        <v>H34R16.</v>
      </c>
      <c r="AE56" s="111" t="str">
        <f t="shared" si="3"/>
        <v>H34R16</v>
      </c>
      <c r="AF56" s="21"/>
      <c r="AG56" s="21"/>
      <c r="AH56" s="21"/>
      <c r="AI56" s="21"/>
      <c r="AJ56" s="21"/>
      <c r="AK56" s="21"/>
      <c r="AL56" s="21"/>
      <c r="AM56" s="21"/>
      <c r="AN56" s="21"/>
      <c r="AO56" s="21"/>
    </row>
    <row r="57" spans="1:41" s="2" customFormat="1" ht="249.95" customHeight="1" x14ac:dyDescent="0.2">
      <c r="A57" s="24">
        <v>50</v>
      </c>
      <c r="B57" s="30">
        <v>56</v>
      </c>
      <c r="C57" s="24"/>
      <c r="D57" s="33">
        <v>1404004</v>
      </c>
      <c r="E57" s="87" t="s">
        <v>700</v>
      </c>
      <c r="F57" s="88" t="s">
        <v>701</v>
      </c>
      <c r="G57" s="56" t="s">
        <v>999</v>
      </c>
      <c r="H57" s="56" t="s">
        <v>1000</v>
      </c>
      <c r="I57" s="67" t="s">
        <v>27</v>
      </c>
      <c r="J57" s="68">
        <v>4</v>
      </c>
      <c r="K57" s="57">
        <v>43040</v>
      </c>
      <c r="L57" s="57">
        <v>43403</v>
      </c>
      <c r="M57" s="53">
        <f t="shared" si="21"/>
        <v>51.857142857142854</v>
      </c>
      <c r="N57" s="30" t="s">
        <v>28</v>
      </c>
      <c r="O57" s="108">
        <v>0</v>
      </c>
      <c r="P57" s="30"/>
      <c r="Q57" s="54">
        <f t="shared" si="17"/>
        <v>0</v>
      </c>
      <c r="R57" s="55">
        <f t="shared" si="18"/>
        <v>0</v>
      </c>
      <c r="S57" s="55">
        <f t="shared" ca="1" si="19"/>
        <v>0</v>
      </c>
      <c r="T57" s="55">
        <f t="shared" ca="1" si="20"/>
        <v>0</v>
      </c>
      <c r="U57" s="28" t="str">
        <f t="shared" ca="1" si="15"/>
        <v>NO</v>
      </c>
      <c r="V57" s="105" t="str">
        <f t="shared" ca="1" si="16"/>
        <v>EN TERMINO</v>
      </c>
      <c r="W57" s="105" t="str">
        <f t="shared" ca="1" si="1"/>
        <v>EN TERMINO</v>
      </c>
      <c r="X57" s="29" t="s">
        <v>813</v>
      </c>
      <c r="Y57" s="100" t="s">
        <v>848</v>
      </c>
      <c r="Z57" s="29">
        <f t="shared" si="2"/>
        <v>1</v>
      </c>
      <c r="AA57" s="29" t="str">
        <f t="shared" si="13"/>
        <v>H35R16 - 1</v>
      </c>
      <c r="AB57" s="111">
        <f t="shared" ca="1" si="5"/>
        <v>3</v>
      </c>
      <c r="AC57" s="111">
        <f t="shared" ca="1" si="11"/>
        <v>3</v>
      </c>
      <c r="AD57" s="111" t="str">
        <f t="shared" si="12"/>
        <v>H35R16.</v>
      </c>
      <c r="AE57" s="111" t="str">
        <f t="shared" si="3"/>
        <v>H35R16</v>
      </c>
      <c r="AF57" s="21"/>
      <c r="AG57" s="21"/>
      <c r="AH57" s="21"/>
      <c r="AI57" s="21"/>
      <c r="AJ57" s="21"/>
      <c r="AK57" s="21"/>
      <c r="AL57" s="21"/>
      <c r="AM57" s="21"/>
      <c r="AN57" s="21"/>
      <c r="AO57" s="21"/>
    </row>
    <row r="58" spans="1:41" s="2" customFormat="1" ht="177.75" customHeight="1" x14ac:dyDescent="0.2">
      <c r="A58" s="24">
        <v>51</v>
      </c>
      <c r="B58" s="30">
        <v>57</v>
      </c>
      <c r="C58" s="24"/>
      <c r="D58" s="33">
        <v>1405004</v>
      </c>
      <c r="E58" s="87" t="s">
        <v>1363</v>
      </c>
      <c r="F58" s="88" t="s">
        <v>2068</v>
      </c>
      <c r="G58" s="88" t="s">
        <v>2069</v>
      </c>
      <c r="H58" s="88" t="s">
        <v>1361</v>
      </c>
      <c r="I58" s="60" t="s">
        <v>1362</v>
      </c>
      <c r="J58" s="31">
        <v>3</v>
      </c>
      <c r="K58" s="51">
        <v>43040</v>
      </c>
      <c r="L58" s="51">
        <v>43403</v>
      </c>
      <c r="M58" s="59">
        <f t="shared" si="21"/>
        <v>51.857142857142854</v>
      </c>
      <c r="N58" s="30" t="s">
        <v>1354</v>
      </c>
      <c r="O58" s="108">
        <v>0</v>
      </c>
      <c r="P58" s="30"/>
      <c r="Q58" s="54">
        <f t="shared" si="17"/>
        <v>0</v>
      </c>
      <c r="R58" s="55">
        <f t="shared" si="18"/>
        <v>0</v>
      </c>
      <c r="S58" s="55">
        <f t="shared" ca="1" si="19"/>
        <v>0</v>
      </c>
      <c r="T58" s="55">
        <f t="shared" ca="1" si="20"/>
        <v>0</v>
      </c>
      <c r="U58" s="28" t="str">
        <f t="shared" ca="1" si="15"/>
        <v>NO</v>
      </c>
      <c r="V58" s="105" t="str">
        <f t="shared" ca="1" si="16"/>
        <v>EN TERMINO</v>
      </c>
      <c r="W58" s="105" t="str">
        <f t="shared" ca="1" si="1"/>
        <v>EN TERMINO</v>
      </c>
      <c r="X58" s="29" t="s">
        <v>813</v>
      </c>
      <c r="Y58" s="100" t="s">
        <v>849</v>
      </c>
      <c r="Z58" s="29">
        <f t="shared" si="2"/>
        <v>1</v>
      </c>
      <c r="AA58" s="29" t="str">
        <f t="shared" si="13"/>
        <v>H36R16 - 1</v>
      </c>
      <c r="AB58" s="111">
        <f t="shared" ca="1" si="5"/>
        <v>3</v>
      </c>
      <c r="AC58" s="111">
        <f t="shared" ca="1" si="11"/>
        <v>3</v>
      </c>
      <c r="AD58" s="111" t="str">
        <f t="shared" si="12"/>
        <v>H36R16.</v>
      </c>
      <c r="AE58" s="111" t="str">
        <f t="shared" si="3"/>
        <v>H36R16</v>
      </c>
      <c r="AF58" s="21"/>
      <c r="AG58" s="21"/>
      <c r="AH58" s="21"/>
      <c r="AI58" s="21"/>
      <c r="AJ58" s="21"/>
      <c r="AK58" s="21"/>
      <c r="AL58" s="21"/>
      <c r="AM58" s="21"/>
      <c r="AN58" s="21"/>
      <c r="AO58" s="21"/>
    </row>
    <row r="59" spans="1:41" s="2" customFormat="1" ht="249.75" customHeight="1" x14ac:dyDescent="0.2">
      <c r="A59" s="24"/>
      <c r="B59" s="30">
        <v>58</v>
      </c>
      <c r="C59" s="24"/>
      <c r="D59" s="33">
        <v>1405004</v>
      </c>
      <c r="E59" s="87" t="s">
        <v>1364</v>
      </c>
      <c r="F59" s="88" t="s">
        <v>2068</v>
      </c>
      <c r="G59" s="88" t="s">
        <v>1365</v>
      </c>
      <c r="H59" s="88" t="s">
        <v>1366</v>
      </c>
      <c r="I59" s="60" t="s">
        <v>1367</v>
      </c>
      <c r="J59" s="31">
        <v>2</v>
      </c>
      <c r="K59" s="51">
        <v>43040</v>
      </c>
      <c r="L59" s="51">
        <v>43342</v>
      </c>
      <c r="M59" s="59">
        <f t="shared" si="21"/>
        <v>43.142857142857146</v>
      </c>
      <c r="N59" s="30" t="s">
        <v>1354</v>
      </c>
      <c r="O59" s="108">
        <v>0</v>
      </c>
      <c r="P59" s="30"/>
      <c r="Q59" s="54">
        <f t="shared" si="17"/>
        <v>0</v>
      </c>
      <c r="R59" s="55">
        <f t="shared" si="18"/>
        <v>0</v>
      </c>
      <c r="S59" s="55">
        <f t="shared" ca="1" si="19"/>
        <v>0</v>
      </c>
      <c r="T59" s="55">
        <f t="shared" ca="1" si="20"/>
        <v>0</v>
      </c>
      <c r="U59" s="28" t="str">
        <f t="shared" si="15"/>
        <v>NO</v>
      </c>
      <c r="V59" s="105" t="str">
        <f t="shared" ca="1" si="16"/>
        <v>EN TERMINO</v>
      </c>
      <c r="W59" s="105" t="str">
        <f t="shared" si="1"/>
        <v/>
      </c>
      <c r="X59" s="29" t="s">
        <v>813</v>
      </c>
      <c r="Y59" s="100" t="s">
        <v>849</v>
      </c>
      <c r="Z59" s="29">
        <f t="shared" si="2"/>
        <v>2</v>
      </c>
      <c r="AA59" s="29" t="str">
        <f t="shared" si="13"/>
        <v>H36R16 - 2</v>
      </c>
      <c r="AB59" s="111">
        <f t="shared" ca="1" si="5"/>
        <v>3</v>
      </c>
      <c r="AC59" s="111">
        <f t="shared" ca="1" si="11"/>
        <v>3</v>
      </c>
      <c r="AD59" s="111" t="str">
        <f t="shared" si="12"/>
        <v>H36R16.</v>
      </c>
      <c r="AE59" s="111" t="str">
        <f t="shared" si="3"/>
        <v>H36R16</v>
      </c>
      <c r="AF59" s="21"/>
      <c r="AG59" s="21"/>
      <c r="AH59" s="21"/>
      <c r="AI59" s="21"/>
      <c r="AJ59" s="21"/>
      <c r="AK59" s="21"/>
      <c r="AL59" s="21"/>
      <c r="AM59" s="21"/>
      <c r="AN59" s="21"/>
      <c r="AO59" s="21"/>
    </row>
    <row r="60" spans="1:41" s="2" customFormat="1" ht="249.95" customHeight="1" x14ac:dyDescent="0.2">
      <c r="A60" s="24">
        <v>52</v>
      </c>
      <c r="B60" s="30">
        <v>59</v>
      </c>
      <c r="C60" s="24"/>
      <c r="D60" s="33">
        <v>1405004</v>
      </c>
      <c r="E60" s="87" t="s">
        <v>702</v>
      </c>
      <c r="F60" s="88" t="s">
        <v>703</v>
      </c>
      <c r="G60" s="88" t="s">
        <v>2136</v>
      </c>
      <c r="H60" s="88" t="s">
        <v>2137</v>
      </c>
      <c r="I60" s="31" t="s">
        <v>1650</v>
      </c>
      <c r="J60" s="31">
        <v>2</v>
      </c>
      <c r="K60" s="51">
        <v>43040</v>
      </c>
      <c r="L60" s="51">
        <v>43281</v>
      </c>
      <c r="M60" s="59">
        <f t="shared" si="21"/>
        <v>34.428571428571431</v>
      </c>
      <c r="N60" s="30" t="s">
        <v>1606</v>
      </c>
      <c r="O60" s="108">
        <v>0</v>
      </c>
      <c r="P60" s="30"/>
      <c r="Q60" s="54">
        <f t="shared" si="17"/>
        <v>0</v>
      </c>
      <c r="R60" s="55">
        <f t="shared" si="18"/>
        <v>0</v>
      </c>
      <c r="S60" s="55">
        <f t="shared" ca="1" si="19"/>
        <v>0</v>
      </c>
      <c r="T60" s="55">
        <f t="shared" ca="1" si="20"/>
        <v>0</v>
      </c>
      <c r="U60" s="28" t="str">
        <f t="shared" ca="1" si="15"/>
        <v>NO</v>
      </c>
      <c r="V60" s="105" t="str">
        <f t="shared" ca="1" si="16"/>
        <v>EN TERMINO</v>
      </c>
      <c r="W60" s="105" t="str">
        <f t="shared" ca="1" si="1"/>
        <v>EN TERMINO</v>
      </c>
      <c r="X60" s="29" t="s">
        <v>813</v>
      </c>
      <c r="Y60" s="100" t="s">
        <v>850</v>
      </c>
      <c r="Z60" s="29">
        <f t="shared" si="2"/>
        <v>1</v>
      </c>
      <c r="AA60" s="29" t="str">
        <f t="shared" si="13"/>
        <v>H37R16 - 1</v>
      </c>
      <c r="AB60" s="111">
        <f t="shared" ca="1" si="5"/>
        <v>3</v>
      </c>
      <c r="AC60" s="111">
        <f t="shared" ca="1" si="11"/>
        <v>3</v>
      </c>
      <c r="AD60" s="111" t="str">
        <f t="shared" si="12"/>
        <v>H37R16.</v>
      </c>
      <c r="AE60" s="111" t="str">
        <f t="shared" si="3"/>
        <v>H37R16</v>
      </c>
      <c r="AF60" s="21"/>
      <c r="AG60" s="21"/>
      <c r="AH60" s="21"/>
      <c r="AI60" s="21"/>
      <c r="AJ60" s="21"/>
      <c r="AK60" s="21"/>
      <c r="AL60" s="21"/>
      <c r="AM60" s="21"/>
      <c r="AN60" s="21"/>
      <c r="AO60" s="21"/>
    </row>
    <row r="61" spans="1:41" s="2" customFormat="1" ht="249.95" customHeight="1" x14ac:dyDescent="0.2">
      <c r="A61" s="24">
        <v>53</v>
      </c>
      <c r="B61" s="30">
        <v>60</v>
      </c>
      <c r="C61" s="24"/>
      <c r="D61" s="33">
        <v>1405004</v>
      </c>
      <c r="E61" s="87" t="s">
        <v>704</v>
      </c>
      <c r="F61" s="88" t="s">
        <v>705</v>
      </c>
      <c r="G61" s="88" t="s">
        <v>2138</v>
      </c>
      <c r="H61" s="88" t="s">
        <v>2139</v>
      </c>
      <c r="I61" s="60" t="s">
        <v>1651</v>
      </c>
      <c r="J61" s="31">
        <v>1</v>
      </c>
      <c r="K61" s="51">
        <v>43040</v>
      </c>
      <c r="L61" s="51">
        <v>43099</v>
      </c>
      <c r="M61" s="59">
        <f t="shared" si="21"/>
        <v>8.4285714285714288</v>
      </c>
      <c r="N61" s="30" t="s">
        <v>1606</v>
      </c>
      <c r="O61" s="108">
        <v>1</v>
      </c>
      <c r="P61" s="30"/>
      <c r="Q61" s="54">
        <f t="shared" si="17"/>
        <v>100</v>
      </c>
      <c r="R61" s="55">
        <f t="shared" si="18"/>
        <v>8.4285714285714288</v>
      </c>
      <c r="S61" s="55">
        <f t="shared" ca="1" si="19"/>
        <v>8.4285714285714288</v>
      </c>
      <c r="T61" s="55">
        <f t="shared" ca="1" si="20"/>
        <v>8.4285714285714288</v>
      </c>
      <c r="U61" s="28" t="str">
        <f t="shared" si="15"/>
        <v>SI</v>
      </c>
      <c r="V61" s="105" t="str">
        <f t="shared" si="16"/>
        <v>CUMPLIDO</v>
      </c>
      <c r="W61" s="105" t="str">
        <f t="shared" si="1"/>
        <v>CUMPLIDO</v>
      </c>
      <c r="X61" s="29" t="s">
        <v>813</v>
      </c>
      <c r="Y61" s="100" t="s">
        <v>851</v>
      </c>
      <c r="Z61" s="29">
        <f t="shared" si="2"/>
        <v>1</v>
      </c>
      <c r="AA61" s="29" t="str">
        <f t="shared" si="13"/>
        <v>H38R16 - 1</v>
      </c>
      <c r="AB61" s="111">
        <f t="shared" si="5"/>
        <v>5</v>
      </c>
      <c r="AC61" s="111">
        <f t="shared" si="11"/>
        <v>5</v>
      </c>
      <c r="AD61" s="111" t="str">
        <f t="shared" si="12"/>
        <v>H38R16.</v>
      </c>
      <c r="AE61" s="111" t="str">
        <f t="shared" si="3"/>
        <v>H38R16</v>
      </c>
      <c r="AF61" s="21"/>
      <c r="AG61" s="21"/>
      <c r="AH61" s="21"/>
      <c r="AI61" s="21"/>
      <c r="AJ61" s="21"/>
      <c r="AK61" s="21"/>
      <c r="AL61" s="21"/>
      <c r="AM61" s="21"/>
      <c r="AN61" s="21"/>
      <c r="AO61" s="21"/>
    </row>
    <row r="62" spans="1:41" s="2" customFormat="1" ht="249.95" customHeight="1" x14ac:dyDescent="0.2">
      <c r="A62" s="24">
        <v>54</v>
      </c>
      <c r="B62" s="30">
        <v>61</v>
      </c>
      <c r="C62" s="24"/>
      <c r="D62" s="33">
        <v>1405004</v>
      </c>
      <c r="E62" s="87" t="s">
        <v>1371</v>
      </c>
      <c r="F62" s="88" t="s">
        <v>706</v>
      </c>
      <c r="G62" s="88" t="s">
        <v>1368</v>
      </c>
      <c r="H62" s="88" t="s">
        <v>1369</v>
      </c>
      <c r="I62" s="60" t="s">
        <v>1370</v>
      </c>
      <c r="J62" s="31">
        <v>1</v>
      </c>
      <c r="K62" s="51">
        <v>43040</v>
      </c>
      <c r="L62" s="51">
        <v>43099</v>
      </c>
      <c r="M62" s="53">
        <f t="shared" si="21"/>
        <v>8.4285714285714288</v>
      </c>
      <c r="N62" s="30" t="s">
        <v>1354</v>
      </c>
      <c r="O62" s="108">
        <v>1</v>
      </c>
      <c r="P62" s="30"/>
      <c r="Q62" s="54">
        <f t="shared" si="17"/>
        <v>100</v>
      </c>
      <c r="R62" s="55">
        <f t="shared" si="18"/>
        <v>8.4285714285714288</v>
      </c>
      <c r="S62" s="55">
        <f t="shared" ca="1" si="19"/>
        <v>8.4285714285714288</v>
      </c>
      <c r="T62" s="55">
        <f t="shared" ca="1" si="20"/>
        <v>8.4285714285714288</v>
      </c>
      <c r="U62" s="28" t="str">
        <f t="shared" si="15"/>
        <v>SI</v>
      </c>
      <c r="V62" s="105" t="str">
        <f t="shared" si="16"/>
        <v>CUMPLIDO</v>
      </c>
      <c r="W62" s="105" t="str">
        <f t="shared" si="1"/>
        <v>CUMPLIDO</v>
      </c>
      <c r="X62" s="29" t="s">
        <v>813</v>
      </c>
      <c r="Y62" s="100" t="s">
        <v>852</v>
      </c>
      <c r="Z62" s="29">
        <f t="shared" si="2"/>
        <v>1</v>
      </c>
      <c r="AA62" s="29" t="str">
        <f t="shared" si="13"/>
        <v>H39R16 - 1</v>
      </c>
      <c r="AB62" s="111">
        <f t="shared" si="5"/>
        <v>5</v>
      </c>
      <c r="AC62" s="111">
        <f t="shared" si="11"/>
        <v>5</v>
      </c>
      <c r="AD62" s="111" t="str">
        <f t="shared" si="12"/>
        <v>H39R16.</v>
      </c>
      <c r="AE62" s="111" t="str">
        <f t="shared" si="3"/>
        <v>H39R16</v>
      </c>
      <c r="AF62" s="21"/>
      <c r="AG62" s="21"/>
      <c r="AH62" s="21"/>
      <c r="AI62" s="21"/>
      <c r="AJ62" s="21"/>
      <c r="AK62" s="21"/>
      <c r="AL62" s="21"/>
      <c r="AM62" s="21"/>
      <c r="AN62" s="21"/>
      <c r="AO62" s="21"/>
    </row>
    <row r="63" spans="1:41" s="2" customFormat="1" ht="249.95" customHeight="1" x14ac:dyDescent="0.2">
      <c r="A63" s="24">
        <v>55</v>
      </c>
      <c r="B63" s="30">
        <v>62</v>
      </c>
      <c r="C63" s="24"/>
      <c r="D63" s="33">
        <v>1405004</v>
      </c>
      <c r="E63" s="87" t="s">
        <v>707</v>
      </c>
      <c r="F63" s="88" t="s">
        <v>708</v>
      </c>
      <c r="G63" s="56" t="s">
        <v>1001</v>
      </c>
      <c r="H63" s="56" t="s">
        <v>1002</v>
      </c>
      <c r="I63" s="67" t="s">
        <v>9</v>
      </c>
      <c r="J63" s="30">
        <v>1</v>
      </c>
      <c r="K63" s="57">
        <v>43040</v>
      </c>
      <c r="L63" s="57">
        <v>43099</v>
      </c>
      <c r="M63" s="53">
        <f t="shared" si="21"/>
        <v>8.4285714285714288</v>
      </c>
      <c r="N63" s="30" t="s">
        <v>28</v>
      </c>
      <c r="O63" s="108">
        <v>0.5</v>
      </c>
      <c r="P63" s="30"/>
      <c r="Q63" s="54">
        <f t="shared" si="17"/>
        <v>50</v>
      </c>
      <c r="R63" s="55">
        <f t="shared" si="18"/>
        <v>4.2142857142857144</v>
      </c>
      <c r="S63" s="55">
        <f t="shared" ca="1" si="19"/>
        <v>4.2142857142857144</v>
      </c>
      <c r="T63" s="55">
        <f t="shared" ca="1" si="20"/>
        <v>8.4285714285714288</v>
      </c>
      <c r="U63" s="28" t="str">
        <f t="shared" ca="1" si="15"/>
        <v>NO</v>
      </c>
      <c r="V63" s="105" t="str">
        <f t="shared" ca="1" si="16"/>
        <v>VENCIDO</v>
      </c>
      <c r="W63" s="105" t="str">
        <f t="shared" ca="1" si="1"/>
        <v>VENCIDO</v>
      </c>
      <c r="X63" s="29" t="s">
        <v>813</v>
      </c>
      <c r="Y63" s="100" t="s">
        <v>853</v>
      </c>
      <c r="Z63" s="29">
        <f t="shared" si="2"/>
        <v>1</v>
      </c>
      <c r="AA63" s="29" t="str">
        <f t="shared" si="13"/>
        <v>H40R16 - 1</v>
      </c>
      <c r="AB63" s="111">
        <f t="shared" ca="1" si="5"/>
        <v>1</v>
      </c>
      <c r="AC63" s="111">
        <f t="shared" ca="1" si="11"/>
        <v>1</v>
      </c>
      <c r="AD63" s="111" t="str">
        <f t="shared" si="12"/>
        <v>H40R16.</v>
      </c>
      <c r="AE63" s="111" t="str">
        <f t="shared" si="3"/>
        <v>H40R16</v>
      </c>
      <c r="AF63" s="21"/>
      <c r="AG63" s="21"/>
      <c r="AH63" s="21"/>
      <c r="AI63" s="21"/>
      <c r="AJ63" s="21"/>
      <c r="AK63" s="21"/>
      <c r="AL63" s="21"/>
      <c r="AM63" s="21"/>
      <c r="AN63" s="21"/>
      <c r="AO63" s="21"/>
    </row>
    <row r="64" spans="1:41" s="2" customFormat="1" ht="249.95" customHeight="1" x14ac:dyDescent="0.2">
      <c r="A64" s="24">
        <v>56</v>
      </c>
      <c r="B64" s="30">
        <v>63</v>
      </c>
      <c r="C64" s="24"/>
      <c r="D64" s="33">
        <v>1405004</v>
      </c>
      <c r="E64" s="87" t="s">
        <v>709</v>
      </c>
      <c r="F64" s="88" t="s">
        <v>710</v>
      </c>
      <c r="G64" s="56" t="s">
        <v>1003</v>
      </c>
      <c r="H64" s="56" t="s">
        <v>1004</v>
      </c>
      <c r="I64" s="67" t="s">
        <v>137</v>
      </c>
      <c r="J64" s="30">
        <v>1</v>
      </c>
      <c r="K64" s="57">
        <v>43040</v>
      </c>
      <c r="L64" s="57">
        <v>43099</v>
      </c>
      <c r="M64" s="53">
        <f t="shared" si="21"/>
        <v>8.4285714285714288</v>
      </c>
      <c r="N64" s="30" t="s">
        <v>28</v>
      </c>
      <c r="O64" s="108">
        <v>0</v>
      </c>
      <c r="P64" s="30"/>
      <c r="Q64" s="54">
        <f t="shared" si="17"/>
        <v>0</v>
      </c>
      <c r="R64" s="55">
        <f t="shared" si="18"/>
        <v>0</v>
      </c>
      <c r="S64" s="55">
        <f t="shared" ca="1" si="19"/>
        <v>0</v>
      </c>
      <c r="T64" s="55">
        <f t="shared" ca="1" si="20"/>
        <v>8.4285714285714288</v>
      </c>
      <c r="U64" s="28" t="str">
        <f t="shared" ca="1" si="15"/>
        <v>NO</v>
      </c>
      <c r="V64" s="105" t="str">
        <f t="shared" ca="1" si="16"/>
        <v>VENCIDO</v>
      </c>
      <c r="W64" s="105" t="str">
        <f t="shared" ca="1" si="1"/>
        <v>VENCIDO</v>
      </c>
      <c r="X64" s="29" t="s">
        <v>813</v>
      </c>
      <c r="Y64" s="100" t="s">
        <v>854</v>
      </c>
      <c r="Z64" s="29">
        <f t="shared" si="2"/>
        <v>1</v>
      </c>
      <c r="AA64" s="29" t="str">
        <f t="shared" si="13"/>
        <v>H41R16 - 1</v>
      </c>
      <c r="AB64" s="111">
        <f t="shared" ca="1" si="5"/>
        <v>1</v>
      </c>
      <c r="AC64" s="111">
        <f t="shared" ca="1" si="11"/>
        <v>1</v>
      </c>
      <c r="AD64" s="111" t="str">
        <f t="shared" si="12"/>
        <v>H41R16.</v>
      </c>
      <c r="AE64" s="111" t="str">
        <f t="shared" si="3"/>
        <v>H41R16</v>
      </c>
      <c r="AF64" s="21"/>
      <c r="AG64" s="21"/>
      <c r="AH64" s="21"/>
      <c r="AI64" s="21"/>
      <c r="AJ64" s="21"/>
      <c r="AK64" s="21"/>
      <c r="AL64" s="21"/>
      <c r="AM64" s="21"/>
      <c r="AN64" s="21"/>
      <c r="AO64" s="21"/>
    </row>
    <row r="65" spans="1:41" s="21" customFormat="1" ht="107.25" customHeight="1" x14ac:dyDescent="0.2">
      <c r="A65" s="24">
        <v>57</v>
      </c>
      <c r="B65" s="30">
        <v>64</v>
      </c>
      <c r="C65" s="24"/>
      <c r="D65" s="33">
        <v>1401003</v>
      </c>
      <c r="E65" s="71" t="s">
        <v>711</v>
      </c>
      <c r="F65" s="56" t="s">
        <v>712</v>
      </c>
      <c r="G65" s="56" t="s">
        <v>2203</v>
      </c>
      <c r="H65" s="56" t="s">
        <v>2202</v>
      </c>
      <c r="I65" s="67" t="s">
        <v>10</v>
      </c>
      <c r="J65" s="30">
        <v>1</v>
      </c>
      <c r="K65" s="57">
        <v>43040</v>
      </c>
      <c r="L65" s="57">
        <v>43099</v>
      </c>
      <c r="M65" s="53">
        <f t="shared" si="21"/>
        <v>8.4285714285714288</v>
      </c>
      <c r="N65" s="30" t="s">
        <v>28</v>
      </c>
      <c r="O65" s="108">
        <v>0.5</v>
      </c>
      <c r="P65" s="30"/>
      <c r="Q65" s="54">
        <f t="shared" si="17"/>
        <v>50</v>
      </c>
      <c r="R65" s="68">
        <f t="shared" si="18"/>
        <v>4.2142857142857144</v>
      </c>
      <c r="S65" s="68">
        <f t="shared" ca="1" si="19"/>
        <v>4.2142857142857144</v>
      </c>
      <c r="T65" s="68">
        <f t="shared" ca="1" si="20"/>
        <v>8.4285714285714288</v>
      </c>
      <c r="U65" s="28" t="str">
        <f t="shared" ca="1" si="15"/>
        <v>NO</v>
      </c>
      <c r="V65" s="105" t="str">
        <f t="shared" ca="1" si="16"/>
        <v>VENCIDO</v>
      </c>
      <c r="W65" s="105" t="str">
        <f t="shared" ca="1" si="1"/>
        <v>VENCIDO</v>
      </c>
      <c r="X65" s="85" t="s">
        <v>813</v>
      </c>
      <c r="Y65" s="101" t="s">
        <v>855</v>
      </c>
      <c r="Z65" s="29">
        <f t="shared" si="2"/>
        <v>1</v>
      </c>
      <c r="AA65" s="85" t="str">
        <f t="shared" si="13"/>
        <v>H42R16 - 1</v>
      </c>
      <c r="AB65" s="111">
        <f t="shared" ca="1" si="5"/>
        <v>1</v>
      </c>
      <c r="AC65" s="111">
        <f t="shared" ca="1" si="11"/>
        <v>1</v>
      </c>
      <c r="AD65" s="111" t="str">
        <f t="shared" si="12"/>
        <v>H42R16.</v>
      </c>
      <c r="AE65" s="111" t="str">
        <f t="shared" si="3"/>
        <v>H42R16</v>
      </c>
    </row>
    <row r="66" spans="1:41" s="21" customFormat="1" ht="138.75" customHeight="1" x14ac:dyDescent="0.2">
      <c r="A66" s="24">
        <v>58</v>
      </c>
      <c r="B66" s="30">
        <v>65</v>
      </c>
      <c r="C66" s="24"/>
      <c r="D66" s="33">
        <v>1405004</v>
      </c>
      <c r="E66" s="71" t="s">
        <v>2201</v>
      </c>
      <c r="F66" s="56" t="s">
        <v>713</v>
      </c>
      <c r="G66" s="56" t="s">
        <v>2210</v>
      </c>
      <c r="H66" s="56" t="s">
        <v>2211</v>
      </c>
      <c r="I66" s="67" t="s">
        <v>1007</v>
      </c>
      <c r="J66" s="30">
        <v>1</v>
      </c>
      <c r="K66" s="57">
        <v>43040</v>
      </c>
      <c r="L66" s="57">
        <v>43099</v>
      </c>
      <c r="M66" s="53">
        <f t="shared" si="21"/>
        <v>8.4285714285714288</v>
      </c>
      <c r="N66" s="30" t="s">
        <v>28</v>
      </c>
      <c r="O66" s="108">
        <v>1</v>
      </c>
      <c r="P66" s="30"/>
      <c r="Q66" s="54">
        <f t="shared" si="17"/>
        <v>100</v>
      </c>
      <c r="R66" s="68">
        <f t="shared" si="18"/>
        <v>8.4285714285714288</v>
      </c>
      <c r="S66" s="68">
        <f t="shared" ca="1" si="19"/>
        <v>8.4285714285714288</v>
      </c>
      <c r="T66" s="68">
        <f t="shared" ca="1" si="20"/>
        <v>8.4285714285714288</v>
      </c>
      <c r="U66" s="28" t="str">
        <f t="shared" si="15"/>
        <v>SI</v>
      </c>
      <c r="V66" s="105" t="str">
        <f t="shared" si="16"/>
        <v>CUMPLIDO</v>
      </c>
      <c r="W66" s="105" t="str">
        <f t="shared" ref="W66:W129" si="22">IF(A66&lt;&gt;"",IF(AC66=1,"VENCIDO",IF(AC66=2,"PRÓXIMO A VENCER",IF(AC66=3,"EN TERMINO",IF(AC66=4,"CON AVANCE",IF(AC66=5,"CUMPLIDO",))))),"")</f>
        <v>CUMPLIDO</v>
      </c>
      <c r="X66" s="85" t="s">
        <v>813</v>
      </c>
      <c r="Y66" s="101" t="s">
        <v>856</v>
      </c>
      <c r="Z66" s="29">
        <f t="shared" ref="Z66:Z129" si="23">IF(A66&lt;&gt;"",1,Z65+1)</f>
        <v>1</v>
      </c>
      <c r="AA66" s="85" t="str">
        <f t="shared" si="13"/>
        <v>H43R16 - 1</v>
      </c>
      <c r="AB66" s="111">
        <f t="shared" si="5"/>
        <v>5</v>
      </c>
      <c r="AC66" s="111">
        <f t="shared" si="11"/>
        <v>5</v>
      </c>
      <c r="AD66" s="111" t="str">
        <f t="shared" si="12"/>
        <v>H43R16.</v>
      </c>
      <c r="AE66" s="111" t="str">
        <f t="shared" si="3"/>
        <v>H43R16</v>
      </c>
    </row>
    <row r="67" spans="1:41" s="2" customFormat="1" ht="249.95" customHeight="1" x14ac:dyDescent="0.2">
      <c r="A67" s="24">
        <v>59</v>
      </c>
      <c r="B67" s="30">
        <v>66</v>
      </c>
      <c r="C67" s="24"/>
      <c r="D67" s="33">
        <v>1405004</v>
      </c>
      <c r="E67" s="87" t="s">
        <v>714</v>
      </c>
      <c r="F67" s="88" t="s">
        <v>715</v>
      </c>
      <c r="G67" s="56" t="s">
        <v>1005</v>
      </c>
      <c r="H67" s="56" t="s">
        <v>1006</v>
      </c>
      <c r="I67" s="67" t="s">
        <v>1007</v>
      </c>
      <c r="J67" s="30">
        <v>1</v>
      </c>
      <c r="K67" s="57">
        <v>43040</v>
      </c>
      <c r="L67" s="57">
        <v>43099</v>
      </c>
      <c r="M67" s="53">
        <f>(+L67-K67)/7</f>
        <v>8.4285714285714288</v>
      </c>
      <c r="N67" s="30" t="s">
        <v>28</v>
      </c>
      <c r="O67" s="108">
        <v>1</v>
      </c>
      <c r="P67" s="30"/>
      <c r="Q67" s="54">
        <f t="shared" si="17"/>
        <v>100</v>
      </c>
      <c r="R67" s="55">
        <f t="shared" si="18"/>
        <v>8.4285714285714288</v>
      </c>
      <c r="S67" s="55">
        <f t="shared" ca="1" si="19"/>
        <v>8.4285714285714288</v>
      </c>
      <c r="T67" s="55">
        <f t="shared" ca="1" si="20"/>
        <v>8.4285714285714288</v>
      </c>
      <c r="U67" s="28" t="str">
        <f t="shared" si="15"/>
        <v>SI</v>
      </c>
      <c r="V67" s="105" t="str">
        <f t="shared" si="16"/>
        <v>CUMPLIDO</v>
      </c>
      <c r="W67" s="105" t="str">
        <f t="shared" si="22"/>
        <v>CUMPLIDO</v>
      </c>
      <c r="X67" s="29" t="s">
        <v>813</v>
      </c>
      <c r="Y67" s="100" t="s">
        <v>857</v>
      </c>
      <c r="Z67" s="29">
        <f t="shared" si="23"/>
        <v>1</v>
      </c>
      <c r="AA67" s="29" t="str">
        <f t="shared" si="13"/>
        <v>H44R16 - 1</v>
      </c>
      <c r="AB67" s="111">
        <f t="shared" si="5"/>
        <v>5</v>
      </c>
      <c r="AC67" s="111">
        <f t="shared" si="11"/>
        <v>5</v>
      </c>
      <c r="AD67" s="111" t="str">
        <f t="shared" si="12"/>
        <v>H44R16.</v>
      </c>
      <c r="AE67" s="111" t="str">
        <f t="shared" si="3"/>
        <v>H44R16</v>
      </c>
      <c r="AF67" s="21"/>
      <c r="AG67" s="21"/>
      <c r="AH67" s="21" t="s">
        <v>629</v>
      </c>
      <c r="AI67" s="21"/>
      <c r="AJ67" s="21"/>
      <c r="AK67" s="21"/>
      <c r="AL67" s="21"/>
      <c r="AM67" s="21"/>
      <c r="AN67" s="21"/>
      <c r="AO67" s="21"/>
    </row>
    <row r="68" spans="1:41" s="2" customFormat="1" ht="249.95" customHeight="1" x14ac:dyDescent="0.2">
      <c r="A68" s="24">
        <v>60</v>
      </c>
      <c r="B68" s="30">
        <v>67</v>
      </c>
      <c r="C68" s="24"/>
      <c r="D68" s="33">
        <v>1405004</v>
      </c>
      <c r="E68" s="87" t="s">
        <v>716</v>
      </c>
      <c r="F68" s="88" t="s">
        <v>717</v>
      </c>
      <c r="G68" s="56" t="s">
        <v>1008</v>
      </c>
      <c r="H68" s="56" t="s">
        <v>1009</v>
      </c>
      <c r="I68" s="67" t="s">
        <v>137</v>
      </c>
      <c r="J68" s="30">
        <v>1</v>
      </c>
      <c r="K68" s="57">
        <v>43040</v>
      </c>
      <c r="L68" s="57">
        <v>43099</v>
      </c>
      <c r="M68" s="53">
        <f>(+L68-K68)/7</f>
        <v>8.4285714285714288</v>
      </c>
      <c r="N68" s="30" t="s">
        <v>28</v>
      </c>
      <c r="O68" s="108">
        <v>1</v>
      </c>
      <c r="P68" s="30"/>
      <c r="Q68" s="54">
        <f t="shared" si="17"/>
        <v>100</v>
      </c>
      <c r="R68" s="55">
        <f t="shared" si="18"/>
        <v>8.4285714285714288</v>
      </c>
      <c r="S68" s="55">
        <f t="shared" ca="1" si="19"/>
        <v>8.4285714285714288</v>
      </c>
      <c r="T68" s="55">
        <f t="shared" ca="1" si="20"/>
        <v>8.4285714285714288</v>
      </c>
      <c r="U68" s="28" t="str">
        <f t="shared" si="15"/>
        <v>SI</v>
      </c>
      <c r="V68" s="105" t="str">
        <f t="shared" si="16"/>
        <v>CUMPLIDO</v>
      </c>
      <c r="W68" s="105" t="str">
        <f t="shared" si="22"/>
        <v>CUMPLIDO</v>
      </c>
      <c r="X68" s="29" t="s">
        <v>813</v>
      </c>
      <c r="Y68" s="100" t="s">
        <v>858</v>
      </c>
      <c r="Z68" s="29">
        <f t="shared" si="23"/>
        <v>1</v>
      </c>
      <c r="AA68" s="29" t="str">
        <f t="shared" si="13"/>
        <v>H45R16 - 1</v>
      </c>
      <c r="AB68" s="111">
        <f t="shared" si="5"/>
        <v>5</v>
      </c>
      <c r="AC68" s="111">
        <f t="shared" si="11"/>
        <v>5</v>
      </c>
      <c r="AD68" s="111" t="str">
        <f t="shared" si="12"/>
        <v>H45R16.</v>
      </c>
      <c r="AE68" s="111" t="str">
        <f t="shared" si="3"/>
        <v>H45R16</v>
      </c>
      <c r="AF68" s="21"/>
      <c r="AG68" s="21"/>
      <c r="AH68" s="21"/>
      <c r="AI68" s="21"/>
      <c r="AJ68" s="21"/>
      <c r="AK68" s="21"/>
      <c r="AL68" s="21"/>
      <c r="AM68" s="21"/>
      <c r="AN68" s="21"/>
      <c r="AO68" s="21"/>
    </row>
    <row r="69" spans="1:41" s="2" customFormat="1" ht="249.95" customHeight="1" x14ac:dyDescent="0.2">
      <c r="A69" s="24">
        <v>61</v>
      </c>
      <c r="B69" s="30">
        <v>68</v>
      </c>
      <c r="C69" s="24"/>
      <c r="D69" s="33">
        <v>1401003</v>
      </c>
      <c r="E69" s="87" t="s">
        <v>718</v>
      </c>
      <c r="F69" s="88" t="s">
        <v>719</v>
      </c>
      <c r="G69" s="56" t="s">
        <v>1010</v>
      </c>
      <c r="H69" s="56" t="s">
        <v>1011</v>
      </c>
      <c r="I69" s="67" t="s">
        <v>1012</v>
      </c>
      <c r="J69" s="30">
        <v>1</v>
      </c>
      <c r="K69" s="57">
        <v>43102</v>
      </c>
      <c r="L69" s="57">
        <v>43189</v>
      </c>
      <c r="M69" s="53">
        <f>(+L69-K69)/7</f>
        <v>12.428571428571429</v>
      </c>
      <c r="N69" s="30" t="s">
        <v>28</v>
      </c>
      <c r="O69" s="108">
        <v>0</v>
      </c>
      <c r="P69" s="30"/>
      <c r="Q69" s="54">
        <f t="shared" si="17"/>
        <v>0</v>
      </c>
      <c r="R69" s="55">
        <f t="shared" si="18"/>
        <v>0</v>
      </c>
      <c r="S69" s="55">
        <f t="shared" ca="1" si="19"/>
        <v>0</v>
      </c>
      <c r="T69" s="55">
        <f t="shared" ca="1" si="20"/>
        <v>12.428571428571429</v>
      </c>
      <c r="U69" s="28" t="str">
        <f t="shared" ca="1" si="15"/>
        <v>NO</v>
      </c>
      <c r="V69" s="105" t="str">
        <f t="shared" ca="1" si="16"/>
        <v>VENCIDO</v>
      </c>
      <c r="W69" s="105" t="str">
        <f t="shared" ca="1" si="22"/>
        <v>VENCIDO</v>
      </c>
      <c r="X69" s="29" t="s">
        <v>813</v>
      </c>
      <c r="Y69" s="100" t="s">
        <v>859</v>
      </c>
      <c r="Z69" s="29">
        <f t="shared" si="23"/>
        <v>1</v>
      </c>
      <c r="AA69" s="29" t="str">
        <f t="shared" si="13"/>
        <v>H46R16 - 1</v>
      </c>
      <c r="AB69" s="111">
        <f t="shared" ca="1" si="5"/>
        <v>1</v>
      </c>
      <c r="AC69" s="111">
        <f t="shared" ca="1" si="11"/>
        <v>1</v>
      </c>
      <c r="AD69" s="111" t="str">
        <f t="shared" si="12"/>
        <v>H46R16.</v>
      </c>
      <c r="AE69" s="111" t="str">
        <f t="shared" ref="AE69:AE132" si="24">IFERROR(MID(AD69,1,FIND(".",AD69,1)-1),AD69)</f>
        <v>H46R16</v>
      </c>
      <c r="AF69" s="21"/>
      <c r="AG69" s="21"/>
      <c r="AH69" s="21"/>
      <c r="AI69" s="21"/>
      <c r="AJ69" s="21"/>
      <c r="AK69" s="21"/>
      <c r="AL69" s="21"/>
      <c r="AM69" s="21"/>
      <c r="AN69" s="21"/>
      <c r="AO69" s="21"/>
    </row>
    <row r="70" spans="1:41" s="2" customFormat="1" ht="249.95" customHeight="1" x14ac:dyDescent="0.2">
      <c r="A70" s="24">
        <v>62</v>
      </c>
      <c r="B70" s="30">
        <v>69</v>
      </c>
      <c r="C70" s="24"/>
      <c r="D70" s="33">
        <v>1405004</v>
      </c>
      <c r="E70" s="87" t="s">
        <v>720</v>
      </c>
      <c r="F70" s="88" t="s">
        <v>721</v>
      </c>
      <c r="G70" s="56" t="s">
        <v>1013</v>
      </c>
      <c r="H70" s="56" t="s">
        <v>1014</v>
      </c>
      <c r="I70" s="67" t="s">
        <v>10</v>
      </c>
      <c r="J70" s="30">
        <v>1</v>
      </c>
      <c r="K70" s="69">
        <v>43040</v>
      </c>
      <c r="L70" s="57">
        <v>43099</v>
      </c>
      <c r="M70" s="53">
        <f>(+L70-K70)/7</f>
        <v>8.4285714285714288</v>
      </c>
      <c r="N70" s="30" t="s">
        <v>28</v>
      </c>
      <c r="O70" s="108">
        <v>0</v>
      </c>
      <c r="P70" s="30"/>
      <c r="Q70" s="54">
        <f t="shared" si="17"/>
        <v>0</v>
      </c>
      <c r="R70" s="55">
        <f t="shared" si="18"/>
        <v>0</v>
      </c>
      <c r="S70" s="55">
        <f t="shared" ca="1" si="19"/>
        <v>0</v>
      </c>
      <c r="T70" s="55">
        <f t="shared" ca="1" si="20"/>
        <v>8.4285714285714288</v>
      </c>
      <c r="U70" s="28" t="str">
        <f t="shared" ca="1" si="15"/>
        <v>NO</v>
      </c>
      <c r="V70" s="105" t="str">
        <f t="shared" ca="1" si="16"/>
        <v>VENCIDO</v>
      </c>
      <c r="W70" s="105" t="str">
        <f t="shared" ca="1" si="22"/>
        <v>VENCIDO</v>
      </c>
      <c r="X70" s="29" t="s">
        <v>813</v>
      </c>
      <c r="Y70" s="100" t="s">
        <v>860</v>
      </c>
      <c r="Z70" s="29">
        <f t="shared" si="23"/>
        <v>1</v>
      </c>
      <c r="AA70" s="29" t="str">
        <f t="shared" si="13"/>
        <v>H47R16 - 1</v>
      </c>
      <c r="AB70" s="111">
        <f t="shared" ca="1" si="5"/>
        <v>1</v>
      </c>
      <c r="AC70" s="111">
        <f t="shared" ca="1" si="11"/>
        <v>1</v>
      </c>
      <c r="AD70" s="111" t="str">
        <f t="shared" si="12"/>
        <v>H47R16.</v>
      </c>
      <c r="AE70" s="111" t="str">
        <f t="shared" si="24"/>
        <v>H47R16</v>
      </c>
      <c r="AF70" s="21"/>
      <c r="AG70" s="21"/>
      <c r="AH70" s="21"/>
      <c r="AI70" s="21"/>
      <c r="AJ70" s="21"/>
      <c r="AK70" s="21"/>
      <c r="AL70" s="21"/>
      <c r="AM70" s="21"/>
      <c r="AN70" s="21"/>
      <c r="AO70" s="21"/>
    </row>
    <row r="71" spans="1:41" s="2" customFormat="1" ht="249.95" customHeight="1" x14ac:dyDescent="0.2">
      <c r="A71" s="24">
        <v>63</v>
      </c>
      <c r="B71" s="30">
        <v>70</v>
      </c>
      <c r="C71" s="24"/>
      <c r="D71" s="33">
        <v>1405004</v>
      </c>
      <c r="E71" s="87" t="s">
        <v>2140</v>
      </c>
      <c r="F71" s="88" t="s">
        <v>722</v>
      </c>
      <c r="G71" s="56" t="s">
        <v>1015</v>
      </c>
      <c r="H71" s="56" t="s">
        <v>1016</v>
      </c>
      <c r="I71" s="67" t="s">
        <v>137</v>
      </c>
      <c r="J71" s="30">
        <v>1</v>
      </c>
      <c r="K71" s="69">
        <v>43040</v>
      </c>
      <c r="L71" s="57">
        <v>43099</v>
      </c>
      <c r="M71" s="53">
        <f>(+L71-K71)/7</f>
        <v>8.4285714285714288</v>
      </c>
      <c r="N71" s="30" t="s">
        <v>28</v>
      </c>
      <c r="O71" s="108">
        <v>1</v>
      </c>
      <c r="P71" s="30"/>
      <c r="Q71" s="54">
        <f t="shared" si="17"/>
        <v>100</v>
      </c>
      <c r="R71" s="55">
        <f t="shared" si="18"/>
        <v>8.4285714285714288</v>
      </c>
      <c r="S71" s="55">
        <f t="shared" ca="1" si="19"/>
        <v>8.4285714285714288</v>
      </c>
      <c r="T71" s="55">
        <f t="shared" ca="1" si="20"/>
        <v>8.4285714285714288</v>
      </c>
      <c r="U71" s="28" t="str">
        <f t="shared" si="15"/>
        <v>SI</v>
      </c>
      <c r="V71" s="105" t="str">
        <f t="shared" si="16"/>
        <v>CUMPLIDO</v>
      </c>
      <c r="W71" s="105" t="str">
        <f t="shared" si="22"/>
        <v>CUMPLIDO</v>
      </c>
      <c r="X71" s="29" t="s">
        <v>813</v>
      </c>
      <c r="Y71" s="100" t="s">
        <v>861</v>
      </c>
      <c r="Z71" s="29">
        <f t="shared" si="23"/>
        <v>1</v>
      </c>
      <c r="AA71" s="29" t="str">
        <f t="shared" si="13"/>
        <v>H48R16 - 1</v>
      </c>
      <c r="AB71" s="111">
        <f t="shared" ref="AB71:AB134" si="25">IF(V71="VENCIDO",1,IF(V71="PRÓXIMO A VENCER",2,IF(V71="EN TERMINO",3,IF(V71="CON AVANCE",4,IF(V71="CUMPLIDO",5,)))))</f>
        <v>5</v>
      </c>
      <c r="AC71" s="111">
        <f t="shared" ref="AC71:AC134" si="26">IF(Z72=Z71+1,MIN(AB71,AC72),AB71)</f>
        <v>5</v>
      </c>
      <c r="AD71" s="111" t="str">
        <f t="shared" si="12"/>
        <v>H48R16.</v>
      </c>
      <c r="AE71" s="111" t="str">
        <f t="shared" si="24"/>
        <v>H48R16</v>
      </c>
      <c r="AF71" s="21"/>
      <c r="AG71" s="21"/>
      <c r="AH71" s="21"/>
      <c r="AI71" s="21"/>
      <c r="AJ71" s="21"/>
      <c r="AK71" s="21"/>
      <c r="AL71" s="21"/>
      <c r="AM71" s="21"/>
      <c r="AN71" s="21"/>
      <c r="AO71" s="21"/>
    </row>
    <row r="72" spans="1:41" s="21" customFormat="1" ht="122.25" customHeight="1" x14ac:dyDescent="0.2">
      <c r="A72" s="24">
        <v>64</v>
      </c>
      <c r="B72" s="30">
        <v>71</v>
      </c>
      <c r="C72" s="24"/>
      <c r="D72" s="33">
        <v>1405004</v>
      </c>
      <c r="E72" s="71" t="s">
        <v>2084</v>
      </c>
      <c r="F72" s="56" t="s">
        <v>723</v>
      </c>
      <c r="G72" s="56" t="s">
        <v>2204</v>
      </c>
      <c r="H72" s="56" t="s">
        <v>2202</v>
      </c>
      <c r="I72" s="67" t="s">
        <v>10</v>
      </c>
      <c r="J72" s="69">
        <v>1</v>
      </c>
      <c r="K72" s="69">
        <v>43040</v>
      </c>
      <c r="L72" s="57">
        <v>43159</v>
      </c>
      <c r="M72" s="53">
        <f t="shared" si="21"/>
        <v>17</v>
      </c>
      <c r="N72" s="30" t="s">
        <v>28</v>
      </c>
      <c r="O72" s="108">
        <v>0</v>
      </c>
      <c r="P72" s="30"/>
      <c r="Q72" s="54">
        <f t="shared" si="17"/>
        <v>0</v>
      </c>
      <c r="R72" s="68">
        <f t="shared" si="18"/>
        <v>0</v>
      </c>
      <c r="S72" s="68">
        <f t="shared" ca="1" si="19"/>
        <v>0</v>
      </c>
      <c r="T72" s="68">
        <f t="shared" ca="1" si="20"/>
        <v>17</v>
      </c>
      <c r="U72" s="28" t="str">
        <f t="shared" ca="1" si="15"/>
        <v>NO</v>
      </c>
      <c r="V72" s="105" t="str">
        <f t="shared" ca="1" si="16"/>
        <v>VENCIDO</v>
      </c>
      <c r="W72" s="105" t="str">
        <f t="shared" ca="1" si="22"/>
        <v>VENCIDO</v>
      </c>
      <c r="X72" s="85" t="s">
        <v>813</v>
      </c>
      <c r="Y72" s="101" t="s">
        <v>862</v>
      </c>
      <c r="Z72" s="29">
        <f t="shared" si="23"/>
        <v>1</v>
      </c>
      <c r="AA72" s="85" t="str">
        <f t="shared" si="13"/>
        <v>H49R16 - 1</v>
      </c>
      <c r="AB72" s="111">
        <f t="shared" ca="1" si="25"/>
        <v>1</v>
      </c>
      <c r="AC72" s="111">
        <f t="shared" ca="1" si="26"/>
        <v>1</v>
      </c>
      <c r="AD72" s="111" t="str">
        <f t="shared" si="12"/>
        <v>H49R16.</v>
      </c>
      <c r="AE72" s="111" t="str">
        <f t="shared" si="24"/>
        <v>H49R16</v>
      </c>
    </row>
    <row r="73" spans="1:41" s="2" customFormat="1" ht="249.95" customHeight="1" x14ac:dyDescent="0.2">
      <c r="A73" s="24">
        <v>65</v>
      </c>
      <c r="B73" s="30">
        <v>72</v>
      </c>
      <c r="C73" s="24"/>
      <c r="D73" s="33">
        <v>1405004</v>
      </c>
      <c r="E73" s="87" t="s">
        <v>724</v>
      </c>
      <c r="F73" s="88" t="s">
        <v>717</v>
      </c>
      <c r="G73" s="56" t="s">
        <v>1017</v>
      </c>
      <c r="H73" s="56" t="s">
        <v>1018</v>
      </c>
      <c r="I73" s="67" t="s">
        <v>137</v>
      </c>
      <c r="J73" s="30">
        <v>1</v>
      </c>
      <c r="K73" s="69">
        <v>43040</v>
      </c>
      <c r="L73" s="57">
        <v>43099</v>
      </c>
      <c r="M73" s="53">
        <f t="shared" si="21"/>
        <v>8.4285714285714288</v>
      </c>
      <c r="N73" s="30" t="s">
        <v>28</v>
      </c>
      <c r="O73" s="108">
        <v>1</v>
      </c>
      <c r="P73" s="30"/>
      <c r="Q73" s="54">
        <f t="shared" si="17"/>
        <v>100</v>
      </c>
      <c r="R73" s="55">
        <f t="shared" si="18"/>
        <v>8.4285714285714288</v>
      </c>
      <c r="S73" s="55">
        <f t="shared" ca="1" si="19"/>
        <v>8.4285714285714288</v>
      </c>
      <c r="T73" s="55">
        <f t="shared" ca="1" si="20"/>
        <v>8.4285714285714288</v>
      </c>
      <c r="U73" s="28" t="str">
        <f t="shared" si="15"/>
        <v>SI</v>
      </c>
      <c r="V73" s="105" t="str">
        <f t="shared" si="16"/>
        <v>CUMPLIDO</v>
      </c>
      <c r="W73" s="105" t="str">
        <f t="shared" si="22"/>
        <v>CUMPLIDO</v>
      </c>
      <c r="X73" s="29" t="s">
        <v>813</v>
      </c>
      <c r="Y73" s="100" t="s">
        <v>863</v>
      </c>
      <c r="Z73" s="29">
        <f t="shared" si="23"/>
        <v>1</v>
      </c>
      <c r="AA73" s="29" t="str">
        <f t="shared" si="13"/>
        <v>H50R16 - 1</v>
      </c>
      <c r="AB73" s="111">
        <f t="shared" si="25"/>
        <v>5</v>
      </c>
      <c r="AC73" s="111">
        <f t="shared" si="26"/>
        <v>5</v>
      </c>
      <c r="AD73" s="111" t="str">
        <f t="shared" si="12"/>
        <v>H50R16.</v>
      </c>
      <c r="AE73" s="111" t="str">
        <f t="shared" si="24"/>
        <v>H50R16</v>
      </c>
      <c r="AF73" s="21"/>
      <c r="AG73" s="21"/>
      <c r="AH73" s="21"/>
      <c r="AI73" s="21"/>
      <c r="AJ73" s="21"/>
      <c r="AK73" s="21"/>
      <c r="AL73" s="21"/>
      <c r="AM73" s="21"/>
      <c r="AN73" s="21"/>
      <c r="AO73" s="21"/>
    </row>
    <row r="74" spans="1:41" s="2" customFormat="1" ht="249.95" customHeight="1" x14ac:dyDescent="0.2">
      <c r="A74" s="24">
        <v>66</v>
      </c>
      <c r="B74" s="30">
        <v>73</v>
      </c>
      <c r="C74" s="24"/>
      <c r="D74" s="33">
        <v>1405004</v>
      </c>
      <c r="E74" s="87" t="s">
        <v>725</v>
      </c>
      <c r="F74" s="88" t="s">
        <v>726</v>
      </c>
      <c r="G74" s="56" t="s">
        <v>1019</v>
      </c>
      <c r="H74" s="56" t="s">
        <v>1020</v>
      </c>
      <c r="I74" s="67" t="s">
        <v>1021</v>
      </c>
      <c r="J74" s="30">
        <v>1</v>
      </c>
      <c r="K74" s="69">
        <v>43040</v>
      </c>
      <c r="L74" s="57">
        <v>43099</v>
      </c>
      <c r="M74" s="53">
        <f t="shared" si="21"/>
        <v>8.4285714285714288</v>
      </c>
      <c r="N74" s="30" t="s">
        <v>28</v>
      </c>
      <c r="O74" s="108">
        <v>1</v>
      </c>
      <c r="P74" s="30"/>
      <c r="Q74" s="54">
        <f t="shared" si="17"/>
        <v>100</v>
      </c>
      <c r="R74" s="55">
        <f t="shared" si="18"/>
        <v>8.4285714285714288</v>
      </c>
      <c r="S74" s="55">
        <f t="shared" ca="1" si="19"/>
        <v>8.4285714285714288</v>
      </c>
      <c r="T74" s="55">
        <f t="shared" ca="1" si="20"/>
        <v>8.4285714285714288</v>
      </c>
      <c r="U74" s="28" t="str">
        <f t="shared" si="15"/>
        <v>SI</v>
      </c>
      <c r="V74" s="105" t="str">
        <f t="shared" si="16"/>
        <v>CUMPLIDO</v>
      </c>
      <c r="W74" s="105" t="str">
        <f t="shared" si="22"/>
        <v>CUMPLIDO</v>
      </c>
      <c r="X74" s="29" t="s">
        <v>813</v>
      </c>
      <c r="Y74" s="100" t="s">
        <v>864</v>
      </c>
      <c r="Z74" s="29">
        <f t="shared" si="23"/>
        <v>1</v>
      </c>
      <c r="AA74" s="29" t="str">
        <f t="shared" si="13"/>
        <v>H51R16 - 1</v>
      </c>
      <c r="AB74" s="111">
        <f t="shared" si="25"/>
        <v>5</v>
      </c>
      <c r="AC74" s="111">
        <f t="shared" si="26"/>
        <v>5</v>
      </c>
      <c r="AD74" s="111" t="str">
        <f t="shared" ref="AD74:AD137" si="27">IF(A74&lt;&gt;"",MID(E74,1,FIND(" ",E74,1)-1),AD73)</f>
        <v>H51R16.</v>
      </c>
      <c r="AE74" s="111" t="str">
        <f t="shared" si="24"/>
        <v>H51R16</v>
      </c>
      <c r="AF74" s="21"/>
      <c r="AG74" s="21"/>
      <c r="AH74" s="21"/>
      <c r="AI74" s="21"/>
      <c r="AJ74" s="21"/>
      <c r="AK74" s="21"/>
      <c r="AL74" s="21"/>
      <c r="AM74" s="21"/>
      <c r="AN74" s="21"/>
      <c r="AO74" s="21"/>
    </row>
    <row r="75" spans="1:41" s="2" customFormat="1" ht="249.95" customHeight="1" x14ac:dyDescent="0.2">
      <c r="A75" s="24">
        <v>67</v>
      </c>
      <c r="B75" s="30">
        <v>74</v>
      </c>
      <c r="C75" s="24"/>
      <c r="D75" s="33">
        <v>1405004</v>
      </c>
      <c r="E75" s="87" t="s">
        <v>727</v>
      </c>
      <c r="F75" s="88" t="s">
        <v>728</v>
      </c>
      <c r="G75" s="56" t="s">
        <v>1022</v>
      </c>
      <c r="H75" s="56" t="s">
        <v>1009</v>
      </c>
      <c r="I75" s="67" t="s">
        <v>137</v>
      </c>
      <c r="J75" s="30">
        <v>1</v>
      </c>
      <c r="K75" s="69">
        <v>43040</v>
      </c>
      <c r="L75" s="57">
        <v>43099</v>
      </c>
      <c r="M75" s="53">
        <f t="shared" si="21"/>
        <v>8.4285714285714288</v>
      </c>
      <c r="N75" s="30" t="s">
        <v>28</v>
      </c>
      <c r="O75" s="108">
        <v>1</v>
      </c>
      <c r="P75" s="30"/>
      <c r="Q75" s="54">
        <f t="shared" si="17"/>
        <v>100</v>
      </c>
      <c r="R75" s="55">
        <f t="shared" si="18"/>
        <v>8.4285714285714288</v>
      </c>
      <c r="S75" s="55">
        <f t="shared" ca="1" si="19"/>
        <v>8.4285714285714288</v>
      </c>
      <c r="T75" s="55">
        <f t="shared" ca="1" si="20"/>
        <v>8.4285714285714288</v>
      </c>
      <c r="U75" s="28" t="str">
        <f t="shared" si="15"/>
        <v>SI</v>
      </c>
      <c r="V75" s="105" t="str">
        <f t="shared" si="16"/>
        <v>CUMPLIDO</v>
      </c>
      <c r="W75" s="105" t="str">
        <f t="shared" si="22"/>
        <v>CUMPLIDO</v>
      </c>
      <c r="X75" s="29" t="s">
        <v>813</v>
      </c>
      <c r="Y75" s="100" t="s">
        <v>865</v>
      </c>
      <c r="Z75" s="29">
        <f t="shared" si="23"/>
        <v>1</v>
      </c>
      <c r="AA75" s="29" t="str">
        <f t="shared" si="13"/>
        <v>H52R16 - 1</v>
      </c>
      <c r="AB75" s="111">
        <f t="shared" si="25"/>
        <v>5</v>
      </c>
      <c r="AC75" s="111">
        <f t="shared" si="26"/>
        <v>5</v>
      </c>
      <c r="AD75" s="111" t="str">
        <f t="shared" si="27"/>
        <v>H52R16.</v>
      </c>
      <c r="AE75" s="111" t="str">
        <f t="shared" si="24"/>
        <v>H52R16</v>
      </c>
      <c r="AF75" s="21"/>
      <c r="AG75" s="21"/>
      <c r="AH75" s="21"/>
      <c r="AI75" s="21"/>
      <c r="AJ75" s="21"/>
      <c r="AK75" s="21"/>
      <c r="AL75" s="21"/>
      <c r="AM75" s="21"/>
      <c r="AN75" s="21"/>
      <c r="AO75" s="21"/>
    </row>
    <row r="76" spans="1:41" s="2" customFormat="1" ht="249.95" customHeight="1" x14ac:dyDescent="0.2">
      <c r="A76" s="24">
        <v>68</v>
      </c>
      <c r="B76" s="30">
        <v>75</v>
      </c>
      <c r="C76" s="24"/>
      <c r="D76" s="33">
        <v>1405004</v>
      </c>
      <c r="E76" s="87" t="s">
        <v>2070</v>
      </c>
      <c r="F76" s="88" t="s">
        <v>729</v>
      </c>
      <c r="G76" s="70" t="s">
        <v>1023</v>
      </c>
      <c r="H76" s="56" t="s">
        <v>1009</v>
      </c>
      <c r="I76" s="67" t="s">
        <v>137</v>
      </c>
      <c r="J76" s="30">
        <v>1</v>
      </c>
      <c r="K76" s="69">
        <v>43040</v>
      </c>
      <c r="L76" s="57">
        <v>43099</v>
      </c>
      <c r="M76" s="53">
        <f t="shared" si="21"/>
        <v>8.4285714285714288</v>
      </c>
      <c r="N76" s="30" t="s">
        <v>28</v>
      </c>
      <c r="O76" s="108">
        <v>0.5</v>
      </c>
      <c r="P76" s="30"/>
      <c r="Q76" s="54">
        <f t="shared" si="17"/>
        <v>50</v>
      </c>
      <c r="R76" s="55">
        <f t="shared" si="18"/>
        <v>4.2142857142857144</v>
      </c>
      <c r="S76" s="55">
        <f t="shared" ca="1" si="19"/>
        <v>4.2142857142857144</v>
      </c>
      <c r="T76" s="55">
        <f t="shared" ca="1" si="20"/>
        <v>8.4285714285714288</v>
      </c>
      <c r="U76" s="28" t="str">
        <f t="shared" ca="1" si="15"/>
        <v>NO</v>
      </c>
      <c r="V76" s="105" t="str">
        <f t="shared" ca="1" si="16"/>
        <v>VENCIDO</v>
      </c>
      <c r="W76" s="105" t="str">
        <f t="shared" ca="1" si="22"/>
        <v>VENCIDO</v>
      </c>
      <c r="X76" s="29" t="s">
        <v>813</v>
      </c>
      <c r="Y76" s="100" t="s">
        <v>866</v>
      </c>
      <c r="Z76" s="29">
        <f t="shared" si="23"/>
        <v>1</v>
      </c>
      <c r="AA76" s="29" t="str">
        <f t="shared" si="13"/>
        <v>H53R16 - 1</v>
      </c>
      <c r="AB76" s="111">
        <f t="shared" ca="1" si="25"/>
        <v>1</v>
      </c>
      <c r="AC76" s="111">
        <f t="shared" ca="1" si="26"/>
        <v>1</v>
      </c>
      <c r="AD76" s="111" t="str">
        <f t="shared" si="27"/>
        <v>H53R16.</v>
      </c>
      <c r="AE76" s="111" t="str">
        <f t="shared" si="24"/>
        <v>H53R16</v>
      </c>
      <c r="AF76" s="21"/>
      <c r="AG76" s="21"/>
      <c r="AH76" s="21"/>
      <c r="AI76" s="21"/>
      <c r="AJ76" s="21"/>
      <c r="AK76" s="21"/>
      <c r="AL76" s="21"/>
      <c r="AM76" s="21"/>
      <c r="AN76" s="21"/>
      <c r="AO76" s="21"/>
    </row>
    <row r="77" spans="1:41" s="2" customFormat="1" ht="249.95" customHeight="1" x14ac:dyDescent="0.2">
      <c r="A77" s="24">
        <v>69</v>
      </c>
      <c r="B77" s="30">
        <v>76</v>
      </c>
      <c r="C77" s="24"/>
      <c r="D77" s="33">
        <v>1405004</v>
      </c>
      <c r="E77" s="87" t="s">
        <v>730</v>
      </c>
      <c r="F77" s="88" t="s">
        <v>731</v>
      </c>
      <c r="G77" s="56" t="s">
        <v>1024</v>
      </c>
      <c r="H77" s="56" t="s">
        <v>1025</v>
      </c>
      <c r="I77" s="67" t="s">
        <v>1007</v>
      </c>
      <c r="J77" s="30">
        <v>1</v>
      </c>
      <c r="K77" s="69">
        <v>43040</v>
      </c>
      <c r="L77" s="57">
        <v>43099</v>
      </c>
      <c r="M77" s="53">
        <f t="shared" si="21"/>
        <v>8.4285714285714288</v>
      </c>
      <c r="N77" s="30" t="s">
        <v>28</v>
      </c>
      <c r="O77" s="108">
        <v>0</v>
      </c>
      <c r="P77" s="30"/>
      <c r="Q77" s="54">
        <f t="shared" si="17"/>
        <v>0</v>
      </c>
      <c r="R77" s="55">
        <f t="shared" si="18"/>
        <v>0</v>
      </c>
      <c r="S77" s="55">
        <f t="shared" ca="1" si="19"/>
        <v>0</v>
      </c>
      <c r="T77" s="55">
        <f t="shared" ca="1" si="20"/>
        <v>8.4285714285714288</v>
      </c>
      <c r="U77" s="28" t="str">
        <f t="shared" ca="1" si="15"/>
        <v>NO</v>
      </c>
      <c r="V77" s="105" t="str">
        <f t="shared" ca="1" si="16"/>
        <v>VENCIDO</v>
      </c>
      <c r="W77" s="105" t="str">
        <f t="shared" ca="1" si="22"/>
        <v>VENCIDO</v>
      </c>
      <c r="X77" s="29" t="s">
        <v>813</v>
      </c>
      <c r="Y77" s="100" t="s">
        <v>867</v>
      </c>
      <c r="Z77" s="29">
        <f t="shared" si="23"/>
        <v>1</v>
      </c>
      <c r="AA77" s="29" t="str">
        <f t="shared" si="13"/>
        <v>H54R16 - 1</v>
      </c>
      <c r="AB77" s="111">
        <f t="shared" ca="1" si="25"/>
        <v>1</v>
      </c>
      <c r="AC77" s="111">
        <f t="shared" ca="1" si="26"/>
        <v>1</v>
      </c>
      <c r="AD77" s="111" t="str">
        <f t="shared" si="27"/>
        <v>H54R16.</v>
      </c>
      <c r="AE77" s="111" t="str">
        <f t="shared" si="24"/>
        <v>H54R16</v>
      </c>
      <c r="AF77" s="21"/>
      <c r="AG77" s="21"/>
      <c r="AH77" s="21"/>
      <c r="AI77" s="21"/>
      <c r="AJ77" s="21"/>
      <c r="AK77" s="21"/>
      <c r="AL77" s="21"/>
      <c r="AM77" s="21"/>
      <c r="AN77" s="21"/>
      <c r="AO77" s="21"/>
    </row>
    <row r="78" spans="1:41" s="2" customFormat="1" ht="249.95" customHeight="1" x14ac:dyDescent="0.2">
      <c r="A78" s="24">
        <v>70</v>
      </c>
      <c r="B78" s="30">
        <v>77</v>
      </c>
      <c r="C78" s="24"/>
      <c r="D78" s="33">
        <v>1405004</v>
      </c>
      <c r="E78" s="87" t="s">
        <v>1374</v>
      </c>
      <c r="F78" s="88" t="s">
        <v>732</v>
      </c>
      <c r="G78" s="88" t="s">
        <v>1372</v>
      </c>
      <c r="H78" s="88" t="s">
        <v>1375</v>
      </c>
      <c r="I78" s="60" t="s">
        <v>1373</v>
      </c>
      <c r="J78" s="31">
        <v>3</v>
      </c>
      <c r="K78" s="51">
        <v>43040</v>
      </c>
      <c r="L78" s="51">
        <v>43342</v>
      </c>
      <c r="M78" s="53">
        <f t="shared" si="21"/>
        <v>43.142857142857146</v>
      </c>
      <c r="N78" s="30" t="s">
        <v>1354</v>
      </c>
      <c r="O78" s="108">
        <v>0</v>
      </c>
      <c r="P78" s="30"/>
      <c r="Q78" s="54">
        <f t="shared" si="17"/>
        <v>0</v>
      </c>
      <c r="R78" s="55">
        <f t="shared" si="18"/>
        <v>0</v>
      </c>
      <c r="S78" s="55">
        <f t="shared" ca="1" si="19"/>
        <v>0</v>
      </c>
      <c r="T78" s="55">
        <f t="shared" ca="1" si="20"/>
        <v>0</v>
      </c>
      <c r="U78" s="28" t="str">
        <f t="shared" ca="1" si="15"/>
        <v>NO</v>
      </c>
      <c r="V78" s="105" t="str">
        <f t="shared" ca="1" si="16"/>
        <v>EN TERMINO</v>
      </c>
      <c r="W78" s="105" t="str">
        <f t="shared" ca="1" si="22"/>
        <v>EN TERMINO</v>
      </c>
      <c r="X78" s="29" t="s">
        <v>813</v>
      </c>
      <c r="Y78" s="100" t="s">
        <v>868</v>
      </c>
      <c r="Z78" s="29">
        <f t="shared" si="23"/>
        <v>1</v>
      </c>
      <c r="AA78" s="29" t="str">
        <f t="shared" si="13"/>
        <v>H55R16 - 1</v>
      </c>
      <c r="AB78" s="111">
        <f t="shared" ca="1" si="25"/>
        <v>3</v>
      </c>
      <c r="AC78" s="111">
        <f t="shared" ca="1" si="26"/>
        <v>3</v>
      </c>
      <c r="AD78" s="111" t="str">
        <f t="shared" si="27"/>
        <v>H55R16.</v>
      </c>
      <c r="AE78" s="111" t="str">
        <f t="shared" si="24"/>
        <v>H55R16</v>
      </c>
      <c r="AF78" s="21"/>
      <c r="AG78" s="21"/>
      <c r="AH78" s="21"/>
      <c r="AI78" s="21"/>
      <c r="AJ78" s="21"/>
      <c r="AK78" s="21"/>
      <c r="AL78" s="21"/>
      <c r="AM78" s="21"/>
      <c r="AN78" s="21"/>
      <c r="AO78" s="21"/>
    </row>
    <row r="79" spans="1:41" s="2" customFormat="1" ht="249.95" customHeight="1" x14ac:dyDescent="0.2">
      <c r="A79" s="24">
        <v>71</v>
      </c>
      <c r="B79" s="30">
        <v>78</v>
      </c>
      <c r="C79" s="24"/>
      <c r="D79" s="33">
        <v>1405004</v>
      </c>
      <c r="E79" s="87" t="s">
        <v>733</v>
      </c>
      <c r="F79" s="88" t="s">
        <v>734</v>
      </c>
      <c r="G79" s="56" t="s">
        <v>1026</v>
      </c>
      <c r="H79" s="56" t="s">
        <v>1027</v>
      </c>
      <c r="I79" s="67" t="s">
        <v>1037</v>
      </c>
      <c r="J79" s="30">
        <v>1</v>
      </c>
      <c r="K79" s="57">
        <v>43040</v>
      </c>
      <c r="L79" s="57">
        <v>43099</v>
      </c>
      <c r="M79" s="53">
        <f t="shared" si="21"/>
        <v>8.4285714285714288</v>
      </c>
      <c r="N79" s="30" t="s">
        <v>1028</v>
      </c>
      <c r="O79" s="108">
        <v>1</v>
      </c>
      <c r="P79" s="30"/>
      <c r="Q79" s="54">
        <f t="shared" si="17"/>
        <v>100</v>
      </c>
      <c r="R79" s="55">
        <f t="shared" si="18"/>
        <v>8.4285714285714288</v>
      </c>
      <c r="S79" s="55">
        <f t="shared" ca="1" si="19"/>
        <v>8.4285714285714288</v>
      </c>
      <c r="T79" s="55">
        <f t="shared" ca="1" si="20"/>
        <v>8.4285714285714288</v>
      </c>
      <c r="U79" s="28" t="str">
        <f t="shared" si="15"/>
        <v>SI</v>
      </c>
      <c r="V79" s="105" t="str">
        <f t="shared" si="16"/>
        <v>CUMPLIDO</v>
      </c>
      <c r="W79" s="105" t="str">
        <f t="shared" si="22"/>
        <v>CUMPLIDO</v>
      </c>
      <c r="X79" s="29" t="s">
        <v>813</v>
      </c>
      <c r="Y79" s="100" t="s">
        <v>869</v>
      </c>
      <c r="Z79" s="29">
        <f t="shared" si="23"/>
        <v>1</v>
      </c>
      <c r="AA79" s="29" t="str">
        <f t="shared" si="13"/>
        <v>H56R16 - 1</v>
      </c>
      <c r="AB79" s="111">
        <f t="shared" si="25"/>
        <v>5</v>
      </c>
      <c r="AC79" s="111">
        <f t="shared" si="26"/>
        <v>5</v>
      </c>
      <c r="AD79" s="111" t="str">
        <f t="shared" si="27"/>
        <v>H56R16.</v>
      </c>
      <c r="AE79" s="111" t="str">
        <f t="shared" si="24"/>
        <v>H56R16</v>
      </c>
      <c r="AF79" s="21"/>
      <c r="AG79" s="21"/>
      <c r="AH79" s="21"/>
      <c r="AI79" s="21"/>
      <c r="AJ79" s="21"/>
      <c r="AK79" s="21"/>
      <c r="AL79" s="21"/>
      <c r="AM79" s="21"/>
      <c r="AN79" s="21"/>
      <c r="AO79" s="21"/>
    </row>
    <row r="80" spans="1:41" s="2" customFormat="1" ht="249.95" customHeight="1" x14ac:dyDescent="0.2">
      <c r="A80" s="24">
        <v>72</v>
      </c>
      <c r="B80" s="30">
        <v>79</v>
      </c>
      <c r="C80" s="24"/>
      <c r="D80" s="33">
        <v>10405004</v>
      </c>
      <c r="E80" s="87" t="s">
        <v>1379</v>
      </c>
      <c r="F80" s="88" t="s">
        <v>735</v>
      </c>
      <c r="G80" s="88" t="s">
        <v>1376</v>
      </c>
      <c r="H80" s="88" t="s">
        <v>1377</v>
      </c>
      <c r="I80" s="60" t="s">
        <v>1378</v>
      </c>
      <c r="J80" s="31">
        <v>1</v>
      </c>
      <c r="K80" s="51">
        <v>43040</v>
      </c>
      <c r="L80" s="51">
        <v>43220</v>
      </c>
      <c r="M80" s="59">
        <f t="shared" si="21"/>
        <v>25.714285714285715</v>
      </c>
      <c r="N80" s="30" t="s">
        <v>1354</v>
      </c>
      <c r="O80" s="108">
        <v>0</v>
      </c>
      <c r="P80" s="30"/>
      <c r="Q80" s="54">
        <f t="shared" si="17"/>
        <v>0</v>
      </c>
      <c r="R80" s="55">
        <f t="shared" si="18"/>
        <v>0</v>
      </c>
      <c r="S80" s="55">
        <f t="shared" ca="1" si="19"/>
        <v>0</v>
      </c>
      <c r="T80" s="55">
        <f t="shared" ca="1" si="20"/>
        <v>0</v>
      </c>
      <c r="U80" s="28" t="str">
        <f t="shared" ca="1" si="15"/>
        <v>NO</v>
      </c>
      <c r="V80" s="105" t="str">
        <f t="shared" ca="1" si="16"/>
        <v>PRÓXIMO A VENCER</v>
      </c>
      <c r="W80" s="105" t="str">
        <f t="shared" ca="1" si="22"/>
        <v>PRÓXIMO A VENCER</v>
      </c>
      <c r="X80" s="29" t="s">
        <v>813</v>
      </c>
      <c r="Y80" s="100" t="s">
        <v>870</v>
      </c>
      <c r="Z80" s="29">
        <f t="shared" si="23"/>
        <v>1</v>
      </c>
      <c r="AA80" s="29" t="str">
        <f t="shared" si="13"/>
        <v>H57R16 - 1</v>
      </c>
      <c r="AB80" s="111">
        <f t="shared" ca="1" si="25"/>
        <v>2</v>
      </c>
      <c r="AC80" s="111">
        <f t="shared" ca="1" si="26"/>
        <v>2</v>
      </c>
      <c r="AD80" s="111" t="str">
        <f t="shared" si="27"/>
        <v>H57R16.</v>
      </c>
      <c r="AE80" s="111" t="str">
        <f t="shared" si="24"/>
        <v>H57R16</v>
      </c>
      <c r="AF80" s="21"/>
      <c r="AG80" s="21"/>
      <c r="AH80" s="21"/>
      <c r="AI80" s="21"/>
      <c r="AJ80" s="21"/>
      <c r="AK80" s="21"/>
      <c r="AL80" s="21"/>
      <c r="AM80" s="21"/>
      <c r="AN80" s="21"/>
      <c r="AO80" s="21"/>
    </row>
    <row r="81" spans="1:41" s="2" customFormat="1" ht="249.95" customHeight="1" x14ac:dyDescent="0.2">
      <c r="A81" s="24">
        <v>73</v>
      </c>
      <c r="B81" s="30">
        <v>80</v>
      </c>
      <c r="C81" s="24"/>
      <c r="D81" s="33">
        <v>1405004</v>
      </c>
      <c r="E81" s="87" t="s">
        <v>1652</v>
      </c>
      <c r="F81" s="88" t="s">
        <v>1653</v>
      </c>
      <c r="G81" s="88" t="s">
        <v>2141</v>
      </c>
      <c r="H81" s="88" t="s">
        <v>1654</v>
      </c>
      <c r="I81" s="60" t="s">
        <v>1655</v>
      </c>
      <c r="J81" s="31">
        <v>1</v>
      </c>
      <c r="K81" s="51">
        <v>43040</v>
      </c>
      <c r="L81" s="51">
        <v>43189</v>
      </c>
      <c r="M81" s="53">
        <f t="shared" si="21"/>
        <v>21.285714285714285</v>
      </c>
      <c r="N81" s="30" t="s">
        <v>1606</v>
      </c>
      <c r="O81" s="108">
        <v>0</v>
      </c>
      <c r="P81" s="30"/>
      <c r="Q81" s="54">
        <f t="shared" si="17"/>
        <v>0</v>
      </c>
      <c r="R81" s="55">
        <f t="shared" si="18"/>
        <v>0</v>
      </c>
      <c r="S81" s="55">
        <f t="shared" ca="1" si="19"/>
        <v>0</v>
      </c>
      <c r="T81" s="55">
        <f t="shared" ca="1" si="20"/>
        <v>21.285714285714285</v>
      </c>
      <c r="U81" s="28" t="str">
        <f t="shared" ca="1" si="15"/>
        <v>NO</v>
      </c>
      <c r="V81" s="105" t="str">
        <f t="shared" ca="1" si="16"/>
        <v>VENCIDO</v>
      </c>
      <c r="W81" s="105" t="str">
        <f t="shared" ca="1" si="22"/>
        <v>VENCIDO</v>
      </c>
      <c r="X81" s="29" t="s">
        <v>813</v>
      </c>
      <c r="Y81" s="100" t="s">
        <v>871</v>
      </c>
      <c r="Z81" s="29">
        <f t="shared" si="23"/>
        <v>1</v>
      </c>
      <c r="AA81" s="29" t="str">
        <f t="shared" si="13"/>
        <v>H58R16 - 1</v>
      </c>
      <c r="AB81" s="111">
        <f t="shared" ca="1" si="25"/>
        <v>1</v>
      </c>
      <c r="AC81" s="111">
        <f t="shared" ca="1" si="26"/>
        <v>1</v>
      </c>
      <c r="AD81" s="111" t="str">
        <f t="shared" si="27"/>
        <v>H58R16.</v>
      </c>
      <c r="AE81" s="111" t="str">
        <f t="shared" si="24"/>
        <v>H58R16</v>
      </c>
      <c r="AF81" s="21"/>
      <c r="AG81" s="21"/>
      <c r="AH81" s="21" t="s">
        <v>629</v>
      </c>
      <c r="AI81" s="21"/>
      <c r="AJ81" s="21"/>
      <c r="AK81" s="21"/>
      <c r="AL81" s="21"/>
      <c r="AM81" s="21"/>
      <c r="AN81" s="21"/>
      <c r="AO81" s="21"/>
    </row>
    <row r="82" spans="1:41" s="2" customFormat="1" ht="249.95" customHeight="1" x14ac:dyDescent="0.2">
      <c r="A82" s="24">
        <v>74</v>
      </c>
      <c r="B82" s="30">
        <v>81</v>
      </c>
      <c r="C82" s="24"/>
      <c r="D82" s="33">
        <v>1103002</v>
      </c>
      <c r="E82" s="87" t="s">
        <v>1030</v>
      </c>
      <c r="F82" s="88" t="s">
        <v>2085</v>
      </c>
      <c r="G82" s="56" t="s">
        <v>1060</v>
      </c>
      <c r="H82" s="56" t="s">
        <v>1029</v>
      </c>
      <c r="I82" s="67" t="s">
        <v>552</v>
      </c>
      <c r="J82" s="30">
        <v>3</v>
      </c>
      <c r="K82" s="57">
        <v>43040</v>
      </c>
      <c r="L82" s="57">
        <v>43403</v>
      </c>
      <c r="M82" s="53">
        <f t="shared" si="21"/>
        <v>51.857142857142854</v>
      </c>
      <c r="N82" s="30" t="s">
        <v>28</v>
      </c>
      <c r="O82" s="108">
        <v>0</v>
      </c>
      <c r="P82" s="30"/>
      <c r="Q82" s="54">
        <f t="shared" si="17"/>
        <v>0</v>
      </c>
      <c r="R82" s="55">
        <f t="shared" si="18"/>
        <v>0</v>
      </c>
      <c r="S82" s="55">
        <f t="shared" ca="1" si="19"/>
        <v>0</v>
      </c>
      <c r="T82" s="55">
        <f t="shared" ca="1" si="20"/>
        <v>0</v>
      </c>
      <c r="U82" s="28" t="str">
        <f t="shared" ca="1" si="15"/>
        <v>NO</v>
      </c>
      <c r="V82" s="105" t="str">
        <f t="shared" ca="1" si="16"/>
        <v>EN TERMINO</v>
      </c>
      <c r="W82" s="105" t="str">
        <f t="shared" ca="1" si="22"/>
        <v>EN TERMINO</v>
      </c>
      <c r="X82" s="29" t="s">
        <v>813</v>
      </c>
      <c r="Y82" s="100" t="s">
        <v>872</v>
      </c>
      <c r="Z82" s="29">
        <f t="shared" si="23"/>
        <v>1</v>
      </c>
      <c r="AA82" s="29" t="str">
        <f t="shared" si="13"/>
        <v>H59R16 - 1</v>
      </c>
      <c r="AB82" s="111">
        <f t="shared" ca="1" si="25"/>
        <v>3</v>
      </c>
      <c r="AC82" s="111">
        <f t="shared" ca="1" si="26"/>
        <v>3</v>
      </c>
      <c r="AD82" s="111" t="str">
        <f t="shared" si="27"/>
        <v>H59R16.</v>
      </c>
      <c r="AE82" s="111" t="str">
        <f t="shared" si="24"/>
        <v>H59R16</v>
      </c>
      <c r="AF82" s="21"/>
      <c r="AG82" s="21"/>
      <c r="AH82" s="21"/>
      <c r="AI82" s="21"/>
      <c r="AJ82" s="21"/>
      <c r="AK82" s="21"/>
      <c r="AL82" s="21"/>
      <c r="AM82" s="21"/>
      <c r="AN82" s="21"/>
      <c r="AO82" s="21"/>
    </row>
    <row r="83" spans="1:41" s="2" customFormat="1" ht="249.95" customHeight="1" x14ac:dyDescent="0.2">
      <c r="A83" s="24">
        <v>75</v>
      </c>
      <c r="B83" s="30">
        <v>82</v>
      </c>
      <c r="C83" s="24"/>
      <c r="D83" s="33">
        <v>1405004</v>
      </c>
      <c r="E83" s="87" t="s">
        <v>736</v>
      </c>
      <c r="F83" s="88" t="s">
        <v>737</v>
      </c>
      <c r="G83" s="88" t="s">
        <v>1382</v>
      </c>
      <c r="H83" s="88" t="s">
        <v>1380</v>
      </c>
      <c r="I83" s="60" t="s">
        <v>1381</v>
      </c>
      <c r="J83" s="31">
        <v>1</v>
      </c>
      <c r="K83" s="51">
        <v>43038</v>
      </c>
      <c r="L83" s="51">
        <v>43189</v>
      </c>
      <c r="M83" s="53">
        <f t="shared" si="21"/>
        <v>21.571428571428573</v>
      </c>
      <c r="N83" s="30" t="s">
        <v>1354</v>
      </c>
      <c r="O83" s="108">
        <v>0</v>
      </c>
      <c r="P83" s="30"/>
      <c r="Q83" s="54">
        <f t="shared" si="17"/>
        <v>0</v>
      </c>
      <c r="R83" s="55">
        <f t="shared" si="18"/>
        <v>0</v>
      </c>
      <c r="S83" s="55">
        <f t="shared" ca="1" si="19"/>
        <v>0</v>
      </c>
      <c r="T83" s="55">
        <f t="shared" ca="1" si="20"/>
        <v>21.571428571428573</v>
      </c>
      <c r="U83" s="28" t="str">
        <f t="shared" ca="1" si="15"/>
        <v>NO</v>
      </c>
      <c r="V83" s="105" t="str">
        <f t="shared" ca="1" si="16"/>
        <v>VENCIDO</v>
      </c>
      <c r="W83" s="105" t="str">
        <f t="shared" ca="1" si="22"/>
        <v>VENCIDO</v>
      </c>
      <c r="X83" s="29" t="s">
        <v>813</v>
      </c>
      <c r="Y83" s="100" t="s">
        <v>873</v>
      </c>
      <c r="Z83" s="29">
        <f t="shared" si="23"/>
        <v>1</v>
      </c>
      <c r="AA83" s="29" t="str">
        <f t="shared" si="13"/>
        <v>H60R16 - 1</v>
      </c>
      <c r="AB83" s="111">
        <f t="shared" ca="1" si="25"/>
        <v>1</v>
      </c>
      <c r="AC83" s="111">
        <f t="shared" ca="1" si="26"/>
        <v>1</v>
      </c>
      <c r="AD83" s="111" t="str">
        <f t="shared" si="27"/>
        <v>H60R16.</v>
      </c>
      <c r="AE83" s="111" t="str">
        <f t="shared" si="24"/>
        <v>H60R16</v>
      </c>
      <c r="AF83" s="21"/>
      <c r="AG83" s="21"/>
      <c r="AH83" s="21"/>
      <c r="AI83" s="21"/>
      <c r="AJ83" s="21"/>
      <c r="AK83" s="21"/>
      <c r="AL83" s="21"/>
      <c r="AM83" s="21"/>
      <c r="AN83" s="21"/>
      <c r="AO83" s="21"/>
    </row>
    <row r="84" spans="1:41" s="2" customFormat="1" ht="249.95" customHeight="1" x14ac:dyDescent="0.2">
      <c r="A84" s="24">
        <v>76</v>
      </c>
      <c r="B84" s="30">
        <v>83</v>
      </c>
      <c r="C84" s="24"/>
      <c r="D84" s="33">
        <v>1405004</v>
      </c>
      <c r="E84" s="87" t="s">
        <v>1035</v>
      </c>
      <c r="F84" s="88" t="s">
        <v>738</v>
      </c>
      <c r="G84" s="56" t="s">
        <v>1031</v>
      </c>
      <c r="H84" s="56" t="s">
        <v>1032</v>
      </c>
      <c r="I84" s="67" t="s">
        <v>9</v>
      </c>
      <c r="J84" s="30">
        <v>1</v>
      </c>
      <c r="K84" s="57">
        <v>43040</v>
      </c>
      <c r="L84" s="57">
        <v>43159</v>
      </c>
      <c r="M84" s="53">
        <f t="shared" si="21"/>
        <v>17</v>
      </c>
      <c r="N84" s="30" t="s">
        <v>28</v>
      </c>
      <c r="O84" s="108">
        <v>0</v>
      </c>
      <c r="P84" s="30"/>
      <c r="Q84" s="54">
        <f t="shared" si="17"/>
        <v>0</v>
      </c>
      <c r="R84" s="55">
        <f t="shared" si="18"/>
        <v>0</v>
      </c>
      <c r="S84" s="55">
        <f t="shared" ca="1" si="19"/>
        <v>0</v>
      </c>
      <c r="T84" s="55">
        <f t="shared" ca="1" si="20"/>
        <v>17</v>
      </c>
      <c r="U84" s="28" t="str">
        <f t="shared" ca="1" si="15"/>
        <v>NO</v>
      </c>
      <c r="V84" s="105" t="str">
        <f t="shared" ca="1" si="16"/>
        <v>VENCIDO</v>
      </c>
      <c r="W84" s="105" t="str">
        <f t="shared" ca="1" si="22"/>
        <v>VENCIDO</v>
      </c>
      <c r="X84" s="29" t="s">
        <v>813</v>
      </c>
      <c r="Y84" s="100" t="s">
        <v>874</v>
      </c>
      <c r="Z84" s="29">
        <f t="shared" si="23"/>
        <v>1</v>
      </c>
      <c r="AA84" s="29" t="str">
        <f t="shared" ref="AA84:AA142" si="28">CONCATENATE(Y84," - ",Z84)</f>
        <v>H61R16 - 1</v>
      </c>
      <c r="AB84" s="111">
        <f t="shared" ca="1" si="25"/>
        <v>1</v>
      </c>
      <c r="AC84" s="111">
        <f t="shared" ca="1" si="26"/>
        <v>1</v>
      </c>
      <c r="AD84" s="111" t="str">
        <f t="shared" si="27"/>
        <v>H61R16.</v>
      </c>
      <c r="AE84" s="111" t="str">
        <f t="shared" si="24"/>
        <v>H61R16</v>
      </c>
      <c r="AF84" s="21"/>
      <c r="AG84" s="21"/>
      <c r="AH84" s="21"/>
      <c r="AI84" s="21"/>
      <c r="AJ84" s="21"/>
      <c r="AK84" s="21"/>
      <c r="AL84" s="21"/>
      <c r="AM84" s="21"/>
      <c r="AN84" s="21"/>
      <c r="AO84" s="21"/>
    </row>
    <row r="85" spans="1:41" s="2" customFormat="1" ht="249.95" customHeight="1" x14ac:dyDescent="0.2">
      <c r="A85" s="24">
        <v>77</v>
      </c>
      <c r="B85" s="30">
        <v>84</v>
      </c>
      <c r="C85" s="24"/>
      <c r="D85" s="33">
        <v>1103002</v>
      </c>
      <c r="E85" s="87" t="s">
        <v>739</v>
      </c>
      <c r="F85" s="88" t="s">
        <v>740</v>
      </c>
      <c r="G85" s="71" t="s">
        <v>1033</v>
      </c>
      <c r="H85" s="71" t="s">
        <v>1034</v>
      </c>
      <c r="I85" s="30" t="s">
        <v>1036</v>
      </c>
      <c r="J85" s="30">
        <v>1</v>
      </c>
      <c r="K85" s="57">
        <v>43160</v>
      </c>
      <c r="L85" s="57">
        <v>43189</v>
      </c>
      <c r="M85" s="53">
        <f t="shared" si="21"/>
        <v>4.1428571428571432</v>
      </c>
      <c r="N85" s="30" t="s">
        <v>28</v>
      </c>
      <c r="O85" s="108">
        <v>0</v>
      </c>
      <c r="P85" s="30"/>
      <c r="Q85" s="54">
        <f t="shared" si="17"/>
        <v>0</v>
      </c>
      <c r="R85" s="55">
        <f t="shared" si="18"/>
        <v>0</v>
      </c>
      <c r="S85" s="55">
        <f t="shared" ca="1" si="19"/>
        <v>0</v>
      </c>
      <c r="T85" s="55">
        <f t="shared" ca="1" si="20"/>
        <v>4.1428571428571432</v>
      </c>
      <c r="U85" s="28" t="str">
        <f t="shared" ref="U85:U149" ca="1" si="29">IF(W85="CUMPLIDO","SI","NO")</f>
        <v>NO</v>
      </c>
      <c r="V85" s="105" t="str">
        <f t="shared" ca="1" si="16"/>
        <v>VENCIDO</v>
      </c>
      <c r="W85" s="105" t="str">
        <f t="shared" ca="1" si="22"/>
        <v>VENCIDO</v>
      </c>
      <c r="X85" s="29" t="s">
        <v>813</v>
      </c>
      <c r="Y85" s="100" t="s">
        <v>875</v>
      </c>
      <c r="Z85" s="29">
        <f t="shared" si="23"/>
        <v>1</v>
      </c>
      <c r="AA85" s="29" t="str">
        <f t="shared" si="28"/>
        <v>H62R16 - 1</v>
      </c>
      <c r="AB85" s="111">
        <f t="shared" ca="1" si="25"/>
        <v>1</v>
      </c>
      <c r="AC85" s="111">
        <f t="shared" ca="1" si="26"/>
        <v>1</v>
      </c>
      <c r="AD85" s="111" t="str">
        <f t="shared" si="27"/>
        <v>H62R16.</v>
      </c>
      <c r="AE85" s="111" t="str">
        <f t="shared" si="24"/>
        <v>H62R16</v>
      </c>
      <c r="AF85" s="21"/>
      <c r="AG85" s="21"/>
      <c r="AH85" s="21"/>
      <c r="AI85" s="21"/>
      <c r="AJ85" s="21"/>
      <c r="AK85" s="21"/>
      <c r="AL85" s="21"/>
      <c r="AM85" s="21"/>
      <c r="AN85" s="21"/>
      <c r="AO85" s="21"/>
    </row>
    <row r="86" spans="1:41" s="2" customFormat="1" ht="309" customHeight="1" x14ac:dyDescent="0.2">
      <c r="A86" s="24">
        <v>78</v>
      </c>
      <c r="B86" s="30">
        <v>85</v>
      </c>
      <c r="C86" s="24"/>
      <c r="D86" s="33">
        <v>1405004</v>
      </c>
      <c r="E86" s="87" t="s">
        <v>741</v>
      </c>
      <c r="F86" s="88" t="s">
        <v>742</v>
      </c>
      <c r="G86" s="88" t="s">
        <v>1383</v>
      </c>
      <c r="H86" s="88" t="s">
        <v>1384</v>
      </c>
      <c r="I86" s="60" t="s">
        <v>1385</v>
      </c>
      <c r="J86" s="31">
        <v>2</v>
      </c>
      <c r="K86" s="51">
        <v>43040</v>
      </c>
      <c r="L86" s="51">
        <v>43250</v>
      </c>
      <c r="M86" s="59">
        <f t="shared" si="21"/>
        <v>30</v>
      </c>
      <c r="N86" s="30" t="s">
        <v>1354</v>
      </c>
      <c r="O86" s="108">
        <v>0</v>
      </c>
      <c r="P86" s="30"/>
      <c r="Q86" s="54">
        <f t="shared" si="17"/>
        <v>0</v>
      </c>
      <c r="R86" s="55">
        <f t="shared" si="18"/>
        <v>0</v>
      </c>
      <c r="S86" s="55">
        <f t="shared" ca="1" si="19"/>
        <v>0</v>
      </c>
      <c r="T86" s="55">
        <f t="shared" ca="1" si="20"/>
        <v>0</v>
      </c>
      <c r="U86" s="28" t="str">
        <f t="shared" ca="1" si="29"/>
        <v>NO</v>
      </c>
      <c r="V86" s="105" t="str">
        <f t="shared" ref="V86:V149" ca="1" si="30">IF(Q86=100,"CUMPLIDO",IF(L86-$AG$1&lt;0,"VENCIDO",IF(L86-$AG$1&lt;=30,"PRÓXIMO A VENCER",IF(Q86&gt;0,"CON AVANCE","EN TERMINO"))))</f>
        <v>EN TERMINO</v>
      </c>
      <c r="W86" s="105" t="str">
        <f t="shared" ca="1" si="22"/>
        <v>EN TERMINO</v>
      </c>
      <c r="X86" s="29" t="s">
        <v>813</v>
      </c>
      <c r="Y86" s="100" t="s">
        <v>876</v>
      </c>
      <c r="Z86" s="29">
        <f t="shared" si="23"/>
        <v>1</v>
      </c>
      <c r="AA86" s="29" t="str">
        <f t="shared" si="28"/>
        <v>H63R16 - 1</v>
      </c>
      <c r="AB86" s="111">
        <f t="shared" ca="1" si="25"/>
        <v>3</v>
      </c>
      <c r="AC86" s="111">
        <f t="shared" ca="1" si="26"/>
        <v>3</v>
      </c>
      <c r="AD86" s="111" t="str">
        <f t="shared" si="27"/>
        <v>H63R16.</v>
      </c>
      <c r="AE86" s="111" t="str">
        <f t="shared" si="24"/>
        <v>H63R16</v>
      </c>
      <c r="AF86" s="21"/>
      <c r="AG86" s="21"/>
      <c r="AH86" s="21"/>
      <c r="AI86" s="21"/>
      <c r="AJ86" s="21"/>
      <c r="AK86" s="21"/>
      <c r="AL86" s="21"/>
      <c r="AM86" s="21"/>
      <c r="AN86" s="21"/>
      <c r="AO86" s="21"/>
    </row>
    <row r="87" spans="1:41" s="2" customFormat="1" ht="249.95" customHeight="1" x14ac:dyDescent="0.2">
      <c r="A87" s="24">
        <v>79</v>
      </c>
      <c r="B87" s="30">
        <v>86</v>
      </c>
      <c r="C87" s="24"/>
      <c r="D87" s="33">
        <v>1405004</v>
      </c>
      <c r="E87" s="87" t="s">
        <v>743</v>
      </c>
      <c r="F87" s="88" t="s">
        <v>744</v>
      </c>
      <c r="G87" s="87" t="s">
        <v>2142</v>
      </c>
      <c r="H87" s="87" t="s">
        <v>2143</v>
      </c>
      <c r="I87" s="31" t="s">
        <v>1659</v>
      </c>
      <c r="J87" s="31">
        <v>1</v>
      </c>
      <c r="K87" s="51">
        <v>43040</v>
      </c>
      <c r="L87" s="51">
        <v>43189</v>
      </c>
      <c r="M87" s="59">
        <f t="shared" si="21"/>
        <v>21.285714285714285</v>
      </c>
      <c r="N87" s="30" t="s">
        <v>1606</v>
      </c>
      <c r="O87" s="108">
        <v>0.5</v>
      </c>
      <c r="P87" s="30"/>
      <c r="Q87" s="54">
        <f t="shared" si="17"/>
        <v>50</v>
      </c>
      <c r="R87" s="55">
        <f t="shared" si="18"/>
        <v>10.642857142857142</v>
      </c>
      <c r="S87" s="55">
        <f t="shared" ca="1" si="19"/>
        <v>10.642857142857142</v>
      </c>
      <c r="T87" s="55">
        <f t="shared" ca="1" si="20"/>
        <v>21.285714285714285</v>
      </c>
      <c r="U87" s="28" t="str">
        <f t="shared" ca="1" si="29"/>
        <v>NO</v>
      </c>
      <c r="V87" s="105" t="str">
        <f t="shared" ca="1" si="30"/>
        <v>VENCIDO</v>
      </c>
      <c r="W87" s="105" t="str">
        <f t="shared" ca="1" si="22"/>
        <v>VENCIDO</v>
      </c>
      <c r="X87" s="29" t="s">
        <v>813</v>
      </c>
      <c r="Y87" s="100" t="s">
        <v>877</v>
      </c>
      <c r="Z87" s="29">
        <f t="shared" si="23"/>
        <v>1</v>
      </c>
      <c r="AA87" s="29" t="str">
        <f t="shared" si="28"/>
        <v>H64R16 - 1</v>
      </c>
      <c r="AB87" s="111">
        <f t="shared" ca="1" si="25"/>
        <v>1</v>
      </c>
      <c r="AC87" s="111">
        <f t="shared" ca="1" si="26"/>
        <v>1</v>
      </c>
      <c r="AD87" s="111" t="str">
        <f t="shared" si="27"/>
        <v>H64R16.</v>
      </c>
      <c r="AE87" s="111" t="str">
        <f t="shared" si="24"/>
        <v>H64R16</v>
      </c>
      <c r="AF87" s="21"/>
      <c r="AG87" s="21"/>
      <c r="AH87" s="21"/>
      <c r="AI87" s="21"/>
      <c r="AJ87" s="21"/>
      <c r="AK87" s="21"/>
      <c r="AL87" s="21"/>
      <c r="AM87" s="21"/>
      <c r="AN87" s="21"/>
      <c r="AO87" s="21"/>
    </row>
    <row r="88" spans="1:41" s="2" customFormat="1" ht="249.95" customHeight="1" x14ac:dyDescent="0.2">
      <c r="A88" s="24">
        <v>80</v>
      </c>
      <c r="B88" s="30">
        <v>87</v>
      </c>
      <c r="C88" s="24"/>
      <c r="D88" s="33">
        <v>1405004</v>
      </c>
      <c r="E88" s="87" t="s">
        <v>745</v>
      </c>
      <c r="F88" s="88" t="s">
        <v>746</v>
      </c>
      <c r="G88" s="88" t="s">
        <v>1660</v>
      </c>
      <c r="H88" s="88" t="s">
        <v>1661</v>
      </c>
      <c r="I88" s="60" t="s">
        <v>1662</v>
      </c>
      <c r="J88" s="31">
        <v>1</v>
      </c>
      <c r="K88" s="51">
        <v>43040</v>
      </c>
      <c r="L88" s="51">
        <v>43099</v>
      </c>
      <c r="M88" s="59">
        <f t="shared" si="21"/>
        <v>8.4285714285714288</v>
      </c>
      <c r="N88" s="30" t="s">
        <v>1606</v>
      </c>
      <c r="O88" s="108">
        <v>1</v>
      </c>
      <c r="P88" s="30"/>
      <c r="Q88" s="54">
        <f t="shared" si="17"/>
        <v>100</v>
      </c>
      <c r="R88" s="55">
        <f t="shared" si="18"/>
        <v>8.4285714285714288</v>
      </c>
      <c r="S88" s="55">
        <f t="shared" ca="1" si="19"/>
        <v>8.4285714285714288</v>
      </c>
      <c r="T88" s="55">
        <f t="shared" ca="1" si="20"/>
        <v>8.4285714285714288</v>
      </c>
      <c r="U88" s="28" t="str">
        <f t="shared" si="29"/>
        <v>SI</v>
      </c>
      <c r="V88" s="105" t="str">
        <f t="shared" si="30"/>
        <v>CUMPLIDO</v>
      </c>
      <c r="W88" s="105" t="str">
        <f t="shared" si="22"/>
        <v>CUMPLIDO</v>
      </c>
      <c r="X88" s="29" t="s">
        <v>813</v>
      </c>
      <c r="Y88" s="100" t="s">
        <v>878</v>
      </c>
      <c r="Z88" s="29">
        <f t="shared" si="23"/>
        <v>1</v>
      </c>
      <c r="AA88" s="29" t="str">
        <f t="shared" si="28"/>
        <v>H65R16 - 1</v>
      </c>
      <c r="AB88" s="111">
        <f t="shared" si="25"/>
        <v>5</v>
      </c>
      <c r="AC88" s="111">
        <f t="shared" si="26"/>
        <v>5</v>
      </c>
      <c r="AD88" s="111" t="str">
        <f t="shared" si="27"/>
        <v>H65R16.</v>
      </c>
      <c r="AE88" s="111" t="str">
        <f t="shared" si="24"/>
        <v>H65R16</v>
      </c>
      <c r="AF88" s="21"/>
      <c r="AG88" s="21"/>
      <c r="AH88" s="21"/>
      <c r="AI88" s="21"/>
      <c r="AJ88" s="21"/>
      <c r="AK88" s="21"/>
      <c r="AL88" s="21"/>
      <c r="AM88" s="21"/>
      <c r="AN88" s="21"/>
      <c r="AO88" s="21"/>
    </row>
    <row r="89" spans="1:41" s="2" customFormat="1" ht="249.95" customHeight="1" x14ac:dyDescent="0.2">
      <c r="A89" s="24">
        <v>81</v>
      </c>
      <c r="B89" s="30">
        <v>88</v>
      </c>
      <c r="C89" s="24"/>
      <c r="D89" s="33">
        <v>1405004</v>
      </c>
      <c r="E89" s="87" t="s">
        <v>747</v>
      </c>
      <c r="F89" s="88" t="s">
        <v>748</v>
      </c>
      <c r="G89" s="88" t="s">
        <v>1663</v>
      </c>
      <c r="H89" s="88" t="s">
        <v>1664</v>
      </c>
      <c r="I89" s="60" t="s">
        <v>2144</v>
      </c>
      <c r="J89" s="31">
        <v>1</v>
      </c>
      <c r="K89" s="51">
        <v>43040</v>
      </c>
      <c r="L89" s="51">
        <v>43099</v>
      </c>
      <c r="M89" s="59">
        <f t="shared" ref="M89:M106" si="31">(+L89-K89)/7</f>
        <v>8.4285714285714288</v>
      </c>
      <c r="N89" s="30" t="s">
        <v>1606</v>
      </c>
      <c r="O89" s="108">
        <v>1</v>
      </c>
      <c r="P89" s="30"/>
      <c r="Q89" s="54">
        <f t="shared" ref="Q89:Q147" si="32">IF(O89/J89&gt;1,100,+O89/J89*100)</f>
        <v>100</v>
      </c>
      <c r="R89" s="55">
        <f t="shared" ref="R89:R147" si="33">+M89*Q89/100</f>
        <v>8.4285714285714288</v>
      </c>
      <c r="S89" s="55">
        <f t="shared" ref="S89:S147" ca="1" si="34">IF(L89&lt;=$AG$1,R89,0)</f>
        <v>8.4285714285714288</v>
      </c>
      <c r="T89" s="55">
        <f t="shared" ref="T89:T147" ca="1" si="35">IF($AG$1&gt;=L89,M89,0)</f>
        <v>8.4285714285714288</v>
      </c>
      <c r="U89" s="28" t="str">
        <f t="shared" si="29"/>
        <v>SI</v>
      </c>
      <c r="V89" s="105" t="str">
        <f t="shared" si="30"/>
        <v>CUMPLIDO</v>
      </c>
      <c r="W89" s="105" t="str">
        <f t="shared" si="22"/>
        <v>CUMPLIDO</v>
      </c>
      <c r="X89" s="29" t="s">
        <v>813</v>
      </c>
      <c r="Y89" s="100" t="s">
        <v>879</v>
      </c>
      <c r="Z89" s="29">
        <f t="shared" si="23"/>
        <v>1</v>
      </c>
      <c r="AA89" s="29" t="str">
        <f t="shared" si="28"/>
        <v>H66R16 - 1</v>
      </c>
      <c r="AB89" s="111">
        <f t="shared" si="25"/>
        <v>5</v>
      </c>
      <c r="AC89" s="111">
        <f t="shared" si="26"/>
        <v>5</v>
      </c>
      <c r="AD89" s="111" t="str">
        <f t="shared" si="27"/>
        <v>H66R16.</v>
      </c>
      <c r="AE89" s="111" t="str">
        <f t="shared" si="24"/>
        <v>H66R16</v>
      </c>
      <c r="AF89" s="21"/>
      <c r="AG89" s="21"/>
      <c r="AH89" s="21"/>
      <c r="AI89" s="21"/>
      <c r="AJ89" s="21"/>
      <c r="AK89" s="21"/>
      <c r="AL89" s="21"/>
      <c r="AM89" s="21"/>
      <c r="AN89" s="21"/>
      <c r="AO89" s="21"/>
    </row>
    <row r="90" spans="1:41" s="2" customFormat="1" ht="249.95" customHeight="1" x14ac:dyDescent="0.2">
      <c r="A90" s="24">
        <v>82</v>
      </c>
      <c r="B90" s="30">
        <v>89</v>
      </c>
      <c r="C90" s="24"/>
      <c r="D90" s="33">
        <v>1405004</v>
      </c>
      <c r="E90" s="87" t="s">
        <v>1665</v>
      </c>
      <c r="F90" s="88" t="s">
        <v>749</v>
      </c>
      <c r="G90" s="87" t="s">
        <v>1656</v>
      </c>
      <c r="H90" s="87" t="s">
        <v>1666</v>
      </c>
      <c r="I90" s="31" t="s">
        <v>1667</v>
      </c>
      <c r="J90" s="31">
        <v>6</v>
      </c>
      <c r="K90" s="51">
        <v>43040</v>
      </c>
      <c r="L90" s="51">
        <v>43281</v>
      </c>
      <c r="M90" s="59">
        <f t="shared" si="31"/>
        <v>34.428571428571431</v>
      </c>
      <c r="N90" s="30" t="s">
        <v>1606</v>
      </c>
      <c r="O90" s="108">
        <v>0</v>
      </c>
      <c r="P90" s="30"/>
      <c r="Q90" s="54">
        <f t="shared" si="32"/>
        <v>0</v>
      </c>
      <c r="R90" s="55">
        <f t="shared" si="33"/>
        <v>0</v>
      </c>
      <c r="S90" s="55">
        <f t="shared" ca="1" si="34"/>
        <v>0</v>
      </c>
      <c r="T90" s="55">
        <f t="shared" ca="1" si="35"/>
        <v>0</v>
      </c>
      <c r="U90" s="28" t="str">
        <f t="shared" ca="1" si="29"/>
        <v>NO</v>
      </c>
      <c r="V90" s="105" t="str">
        <f t="shared" ca="1" si="30"/>
        <v>EN TERMINO</v>
      </c>
      <c r="W90" s="105" t="str">
        <f t="shared" ca="1" si="22"/>
        <v>EN TERMINO</v>
      </c>
      <c r="X90" s="29" t="s">
        <v>813</v>
      </c>
      <c r="Y90" s="100" t="s">
        <v>880</v>
      </c>
      <c r="Z90" s="29">
        <f t="shared" si="23"/>
        <v>1</v>
      </c>
      <c r="AA90" s="29" t="str">
        <f t="shared" si="28"/>
        <v>H67R16 - 1</v>
      </c>
      <c r="AB90" s="111">
        <f t="shared" ca="1" si="25"/>
        <v>3</v>
      </c>
      <c r="AC90" s="111">
        <f t="shared" ca="1" si="26"/>
        <v>3</v>
      </c>
      <c r="AD90" s="111" t="str">
        <f t="shared" si="27"/>
        <v>H67R16.</v>
      </c>
      <c r="AE90" s="111" t="str">
        <f t="shared" si="24"/>
        <v>H67R16</v>
      </c>
      <c r="AF90" s="21"/>
      <c r="AG90" s="21"/>
      <c r="AH90" s="21"/>
      <c r="AI90" s="21"/>
      <c r="AJ90" s="21"/>
      <c r="AK90" s="21"/>
      <c r="AL90" s="21"/>
      <c r="AM90" s="21"/>
      <c r="AN90" s="21"/>
      <c r="AO90" s="21"/>
    </row>
    <row r="91" spans="1:41" s="2" customFormat="1" ht="249.95" customHeight="1" x14ac:dyDescent="0.2">
      <c r="A91" s="24">
        <v>83</v>
      </c>
      <c r="B91" s="30">
        <v>90</v>
      </c>
      <c r="C91" s="24"/>
      <c r="D91" s="33">
        <v>1401003</v>
      </c>
      <c r="E91" s="87" t="s">
        <v>750</v>
      </c>
      <c r="F91" s="88" t="s">
        <v>751</v>
      </c>
      <c r="G91" s="88" t="s">
        <v>1657</v>
      </c>
      <c r="H91" s="88" t="s">
        <v>1668</v>
      </c>
      <c r="I91" s="60" t="s">
        <v>1669</v>
      </c>
      <c r="J91" s="31">
        <v>1</v>
      </c>
      <c r="K91" s="51">
        <v>43040</v>
      </c>
      <c r="L91" s="51">
        <v>43159</v>
      </c>
      <c r="M91" s="59">
        <f t="shared" si="31"/>
        <v>17</v>
      </c>
      <c r="N91" s="30" t="s">
        <v>1606</v>
      </c>
      <c r="O91" s="108">
        <v>0</v>
      </c>
      <c r="P91" s="30"/>
      <c r="Q91" s="54">
        <f t="shared" si="32"/>
        <v>0</v>
      </c>
      <c r="R91" s="55">
        <f t="shared" si="33"/>
        <v>0</v>
      </c>
      <c r="S91" s="55">
        <f t="shared" ca="1" si="34"/>
        <v>0</v>
      </c>
      <c r="T91" s="55">
        <f t="shared" ca="1" si="35"/>
        <v>17</v>
      </c>
      <c r="U91" s="28" t="str">
        <f t="shared" ca="1" si="29"/>
        <v>NO</v>
      </c>
      <c r="V91" s="105" t="str">
        <f t="shared" ca="1" si="30"/>
        <v>VENCIDO</v>
      </c>
      <c r="W91" s="105" t="str">
        <f t="shared" ca="1" si="22"/>
        <v>VENCIDO</v>
      </c>
      <c r="X91" s="29" t="s">
        <v>813</v>
      </c>
      <c r="Y91" s="100" t="s">
        <v>881</v>
      </c>
      <c r="Z91" s="29">
        <f t="shared" si="23"/>
        <v>1</v>
      </c>
      <c r="AA91" s="29" t="str">
        <f t="shared" si="28"/>
        <v>H68R16 - 1</v>
      </c>
      <c r="AB91" s="111">
        <f t="shared" ca="1" si="25"/>
        <v>1</v>
      </c>
      <c r="AC91" s="111">
        <f t="shared" ca="1" si="26"/>
        <v>1</v>
      </c>
      <c r="AD91" s="111" t="str">
        <f t="shared" si="27"/>
        <v>H68R16.</v>
      </c>
      <c r="AE91" s="111" t="str">
        <f t="shared" si="24"/>
        <v>H68R16</v>
      </c>
      <c r="AF91" s="21"/>
      <c r="AG91" s="21"/>
      <c r="AH91" s="21"/>
      <c r="AI91" s="21"/>
      <c r="AJ91" s="21"/>
      <c r="AK91" s="21"/>
      <c r="AL91" s="21"/>
      <c r="AM91" s="21"/>
      <c r="AN91" s="21"/>
      <c r="AO91" s="21"/>
    </row>
    <row r="92" spans="1:41" s="2" customFormat="1" ht="249.95" customHeight="1" x14ac:dyDescent="0.2">
      <c r="A92" s="24">
        <v>84</v>
      </c>
      <c r="B92" s="30">
        <v>91</v>
      </c>
      <c r="C92" s="24"/>
      <c r="D92" s="33">
        <v>1405004</v>
      </c>
      <c r="E92" s="87" t="s">
        <v>752</v>
      </c>
      <c r="F92" s="88" t="s">
        <v>753</v>
      </c>
      <c r="G92" s="88" t="s">
        <v>1658</v>
      </c>
      <c r="H92" s="88" t="s">
        <v>2145</v>
      </c>
      <c r="I92" s="60" t="s">
        <v>2146</v>
      </c>
      <c r="J92" s="31">
        <v>1</v>
      </c>
      <c r="K92" s="51">
        <v>43132</v>
      </c>
      <c r="L92" s="51">
        <v>43159</v>
      </c>
      <c r="M92" s="59">
        <f t="shared" si="31"/>
        <v>3.8571428571428572</v>
      </c>
      <c r="N92" s="30" t="s">
        <v>1606</v>
      </c>
      <c r="O92" s="108">
        <v>0</v>
      </c>
      <c r="P92" s="30"/>
      <c r="Q92" s="54">
        <f t="shared" si="32"/>
        <v>0</v>
      </c>
      <c r="R92" s="55">
        <f t="shared" si="33"/>
        <v>0</v>
      </c>
      <c r="S92" s="55">
        <f t="shared" ca="1" si="34"/>
        <v>0</v>
      </c>
      <c r="T92" s="55">
        <f t="shared" ca="1" si="35"/>
        <v>3.8571428571428572</v>
      </c>
      <c r="U92" s="28" t="str">
        <f t="shared" ca="1" si="29"/>
        <v>NO</v>
      </c>
      <c r="V92" s="105" t="str">
        <f t="shared" ca="1" si="30"/>
        <v>VENCIDO</v>
      </c>
      <c r="W92" s="105" t="str">
        <f t="shared" ca="1" si="22"/>
        <v>VENCIDO</v>
      </c>
      <c r="X92" s="29" t="s">
        <v>813</v>
      </c>
      <c r="Y92" s="100" t="s">
        <v>882</v>
      </c>
      <c r="Z92" s="29">
        <f t="shared" si="23"/>
        <v>1</v>
      </c>
      <c r="AA92" s="29" t="str">
        <f t="shared" si="28"/>
        <v>H69R16 - 1</v>
      </c>
      <c r="AB92" s="111">
        <f t="shared" ca="1" si="25"/>
        <v>1</v>
      </c>
      <c r="AC92" s="111">
        <f t="shared" ca="1" si="26"/>
        <v>1</v>
      </c>
      <c r="AD92" s="111" t="str">
        <f t="shared" si="27"/>
        <v>H69R16.</v>
      </c>
      <c r="AE92" s="111" t="str">
        <f t="shared" si="24"/>
        <v>H69R16</v>
      </c>
      <c r="AF92" s="21"/>
      <c r="AG92" s="21"/>
      <c r="AH92" s="21"/>
      <c r="AI92" s="21"/>
      <c r="AJ92" s="21"/>
      <c r="AK92" s="21"/>
      <c r="AL92" s="21"/>
      <c r="AM92" s="21"/>
      <c r="AN92" s="21"/>
      <c r="AO92" s="21"/>
    </row>
    <row r="93" spans="1:41" s="2" customFormat="1" ht="249.95" customHeight="1" x14ac:dyDescent="0.2">
      <c r="A93" s="24">
        <v>85</v>
      </c>
      <c r="B93" s="30">
        <v>92</v>
      </c>
      <c r="C93" s="24"/>
      <c r="D93" s="33">
        <v>1405004</v>
      </c>
      <c r="E93" s="87" t="s">
        <v>754</v>
      </c>
      <c r="F93" s="88" t="s">
        <v>755</v>
      </c>
      <c r="G93" s="88" t="s">
        <v>2147</v>
      </c>
      <c r="H93" s="88" t="s">
        <v>1670</v>
      </c>
      <c r="I93" s="60" t="s">
        <v>2148</v>
      </c>
      <c r="J93" s="31">
        <v>1</v>
      </c>
      <c r="K93" s="51">
        <v>43040</v>
      </c>
      <c r="L93" s="51">
        <v>43099</v>
      </c>
      <c r="M93" s="59">
        <f t="shared" si="31"/>
        <v>8.4285714285714288</v>
      </c>
      <c r="N93" s="30" t="s">
        <v>1606</v>
      </c>
      <c r="O93" s="108">
        <v>0</v>
      </c>
      <c r="P93" s="30"/>
      <c r="Q93" s="54">
        <f t="shared" si="32"/>
        <v>0</v>
      </c>
      <c r="R93" s="55">
        <f t="shared" si="33"/>
        <v>0</v>
      </c>
      <c r="S93" s="55">
        <f t="shared" ca="1" si="34"/>
        <v>0</v>
      </c>
      <c r="T93" s="55">
        <f t="shared" ca="1" si="35"/>
        <v>8.4285714285714288</v>
      </c>
      <c r="U93" s="28" t="str">
        <f t="shared" ca="1" si="29"/>
        <v>NO</v>
      </c>
      <c r="V93" s="105" t="str">
        <f t="shared" ca="1" si="30"/>
        <v>VENCIDO</v>
      </c>
      <c r="W93" s="105" t="str">
        <f t="shared" ca="1" si="22"/>
        <v>VENCIDO</v>
      </c>
      <c r="X93" s="29" t="s">
        <v>813</v>
      </c>
      <c r="Y93" s="100" t="s">
        <v>883</v>
      </c>
      <c r="Z93" s="29">
        <f t="shared" si="23"/>
        <v>1</v>
      </c>
      <c r="AA93" s="29" t="str">
        <f t="shared" si="28"/>
        <v>H70R16 - 1</v>
      </c>
      <c r="AB93" s="111">
        <f t="shared" ca="1" si="25"/>
        <v>1</v>
      </c>
      <c r="AC93" s="111">
        <f t="shared" ca="1" si="26"/>
        <v>1</v>
      </c>
      <c r="AD93" s="111" t="str">
        <f t="shared" si="27"/>
        <v>H70R16.</v>
      </c>
      <c r="AE93" s="111" t="str">
        <f t="shared" si="24"/>
        <v>H70R16</v>
      </c>
      <c r="AF93" s="21"/>
      <c r="AG93" s="21"/>
      <c r="AH93" s="21"/>
      <c r="AI93" s="21"/>
      <c r="AJ93" s="21"/>
      <c r="AK93" s="21"/>
      <c r="AL93" s="21"/>
      <c r="AM93" s="21"/>
      <c r="AN93" s="21"/>
      <c r="AO93" s="21"/>
    </row>
    <row r="94" spans="1:41" s="2" customFormat="1" ht="249.95" customHeight="1" x14ac:dyDescent="0.2">
      <c r="A94" s="24">
        <v>86</v>
      </c>
      <c r="B94" s="30">
        <v>93</v>
      </c>
      <c r="C94" s="24"/>
      <c r="D94" s="33">
        <v>1101002</v>
      </c>
      <c r="E94" s="87" t="s">
        <v>1105</v>
      </c>
      <c r="F94" s="88" t="s">
        <v>1104</v>
      </c>
      <c r="G94" s="88" t="s">
        <v>2071</v>
      </c>
      <c r="H94" s="88" t="s">
        <v>1107</v>
      </c>
      <c r="I94" s="60" t="s">
        <v>2149</v>
      </c>
      <c r="J94" s="31">
        <v>1</v>
      </c>
      <c r="K94" s="51">
        <v>43040</v>
      </c>
      <c r="L94" s="51">
        <v>43084</v>
      </c>
      <c r="M94" s="59">
        <f t="shared" si="31"/>
        <v>6.2857142857142856</v>
      </c>
      <c r="N94" s="30" t="s">
        <v>1106</v>
      </c>
      <c r="O94" s="108">
        <v>1</v>
      </c>
      <c r="P94" s="30"/>
      <c r="Q94" s="54">
        <f t="shared" si="32"/>
        <v>100</v>
      </c>
      <c r="R94" s="55">
        <f t="shared" si="33"/>
        <v>6.2857142857142856</v>
      </c>
      <c r="S94" s="55">
        <f t="shared" ca="1" si="34"/>
        <v>6.2857142857142856</v>
      </c>
      <c r="T94" s="55">
        <f t="shared" ca="1" si="35"/>
        <v>6.2857142857142856</v>
      </c>
      <c r="U94" s="28" t="str">
        <f t="shared" ca="1" si="29"/>
        <v>NO</v>
      </c>
      <c r="V94" s="105" t="str">
        <f t="shared" si="30"/>
        <v>CUMPLIDO</v>
      </c>
      <c r="W94" s="105" t="str">
        <f t="shared" ca="1" si="22"/>
        <v>EN TERMINO</v>
      </c>
      <c r="X94" s="29" t="s">
        <v>813</v>
      </c>
      <c r="Y94" s="100" t="s">
        <v>884</v>
      </c>
      <c r="Z94" s="29">
        <f t="shared" si="23"/>
        <v>1</v>
      </c>
      <c r="AA94" s="29" t="str">
        <f t="shared" si="28"/>
        <v>H71R16 - 1</v>
      </c>
      <c r="AB94" s="111">
        <f t="shared" si="25"/>
        <v>5</v>
      </c>
      <c r="AC94" s="111">
        <f t="shared" ca="1" si="26"/>
        <v>3</v>
      </c>
      <c r="AD94" s="111" t="str">
        <f t="shared" si="27"/>
        <v>H71R16.</v>
      </c>
      <c r="AE94" s="111" t="str">
        <f t="shared" si="24"/>
        <v>H71R16</v>
      </c>
      <c r="AF94" s="21"/>
      <c r="AG94" s="21"/>
      <c r="AH94" s="21"/>
      <c r="AI94" s="21"/>
      <c r="AJ94" s="21"/>
      <c r="AK94" s="21"/>
      <c r="AL94" s="21"/>
      <c r="AM94" s="21"/>
      <c r="AN94" s="21"/>
      <c r="AO94" s="21"/>
    </row>
    <row r="95" spans="1:41" s="2" customFormat="1" ht="249.95" customHeight="1" x14ac:dyDescent="0.2">
      <c r="A95" s="24"/>
      <c r="B95" s="30">
        <v>94</v>
      </c>
      <c r="C95" s="24"/>
      <c r="D95" s="33">
        <v>1101002</v>
      </c>
      <c r="E95" s="87" t="s">
        <v>1103</v>
      </c>
      <c r="F95" s="88" t="s">
        <v>1104</v>
      </c>
      <c r="G95" s="88" t="s">
        <v>2072</v>
      </c>
      <c r="H95" s="88" t="s">
        <v>1108</v>
      </c>
      <c r="I95" s="60" t="s">
        <v>1109</v>
      </c>
      <c r="J95" s="31">
        <v>1</v>
      </c>
      <c r="K95" s="51">
        <v>43282</v>
      </c>
      <c r="L95" s="51">
        <v>43373</v>
      </c>
      <c r="M95" s="59">
        <f t="shared" si="31"/>
        <v>13</v>
      </c>
      <c r="N95" s="30" t="s">
        <v>1106</v>
      </c>
      <c r="O95" s="108">
        <v>0</v>
      </c>
      <c r="P95" s="30"/>
      <c r="Q95" s="54">
        <f t="shared" si="32"/>
        <v>0</v>
      </c>
      <c r="R95" s="55">
        <f t="shared" si="33"/>
        <v>0</v>
      </c>
      <c r="S95" s="55">
        <f t="shared" ca="1" si="34"/>
        <v>0</v>
      </c>
      <c r="T95" s="55">
        <f t="shared" ca="1" si="35"/>
        <v>0</v>
      </c>
      <c r="U95" s="28" t="str">
        <f t="shared" si="29"/>
        <v>NO</v>
      </c>
      <c r="V95" s="105" t="str">
        <f t="shared" ca="1" si="30"/>
        <v>EN TERMINO</v>
      </c>
      <c r="W95" s="105" t="str">
        <f t="shared" si="22"/>
        <v/>
      </c>
      <c r="X95" s="29" t="s">
        <v>813</v>
      </c>
      <c r="Y95" s="100" t="s">
        <v>884</v>
      </c>
      <c r="Z95" s="29">
        <f t="shared" si="23"/>
        <v>2</v>
      </c>
      <c r="AA95" s="29" t="str">
        <f t="shared" si="28"/>
        <v>H71R16 - 2</v>
      </c>
      <c r="AB95" s="111">
        <f t="shared" ca="1" si="25"/>
        <v>3</v>
      </c>
      <c r="AC95" s="111">
        <f t="shared" ca="1" si="26"/>
        <v>3</v>
      </c>
      <c r="AD95" s="111" t="str">
        <f t="shared" si="27"/>
        <v>H71R16.</v>
      </c>
      <c r="AE95" s="111" t="str">
        <f t="shared" si="24"/>
        <v>H71R16</v>
      </c>
      <c r="AF95" s="21"/>
      <c r="AG95" s="21"/>
      <c r="AH95" s="21"/>
      <c r="AI95" s="21"/>
      <c r="AJ95" s="21"/>
      <c r="AK95" s="21"/>
      <c r="AL95" s="21"/>
      <c r="AM95" s="21"/>
      <c r="AN95" s="21"/>
      <c r="AO95" s="21"/>
    </row>
    <row r="96" spans="1:41" s="2" customFormat="1" ht="300" customHeight="1" x14ac:dyDescent="0.2">
      <c r="A96" s="24">
        <v>87</v>
      </c>
      <c r="B96" s="30">
        <v>95</v>
      </c>
      <c r="C96" s="24"/>
      <c r="D96" s="33">
        <v>1101002</v>
      </c>
      <c r="E96" s="87" t="s">
        <v>2150</v>
      </c>
      <c r="F96" s="88" t="s">
        <v>756</v>
      </c>
      <c r="G96" s="88" t="s">
        <v>1110</v>
      </c>
      <c r="H96" s="88" t="s">
        <v>1111</v>
      </c>
      <c r="I96" s="60" t="s">
        <v>1114</v>
      </c>
      <c r="J96" s="31">
        <v>1</v>
      </c>
      <c r="K96" s="51">
        <v>43132</v>
      </c>
      <c r="L96" s="51">
        <v>43189</v>
      </c>
      <c r="M96" s="59">
        <f t="shared" si="31"/>
        <v>8.1428571428571423</v>
      </c>
      <c r="N96" s="30" t="s">
        <v>1106</v>
      </c>
      <c r="O96" s="108">
        <v>0</v>
      </c>
      <c r="P96" s="30"/>
      <c r="Q96" s="54">
        <f t="shared" si="32"/>
        <v>0</v>
      </c>
      <c r="R96" s="55">
        <f t="shared" si="33"/>
        <v>0</v>
      </c>
      <c r="S96" s="55">
        <f t="shared" ca="1" si="34"/>
        <v>0</v>
      </c>
      <c r="T96" s="55">
        <f t="shared" ca="1" si="35"/>
        <v>8.1428571428571423</v>
      </c>
      <c r="U96" s="28" t="str">
        <f t="shared" ca="1" si="29"/>
        <v>NO</v>
      </c>
      <c r="V96" s="105" t="str">
        <f t="shared" ca="1" si="30"/>
        <v>VENCIDO</v>
      </c>
      <c r="W96" s="105" t="str">
        <f t="shared" ca="1" si="22"/>
        <v>VENCIDO</v>
      </c>
      <c r="X96" s="29" t="s">
        <v>813</v>
      </c>
      <c r="Y96" s="100" t="s">
        <v>885</v>
      </c>
      <c r="Z96" s="29">
        <f t="shared" si="23"/>
        <v>1</v>
      </c>
      <c r="AA96" s="29" t="str">
        <f t="shared" si="28"/>
        <v>H72R16 - 1</v>
      </c>
      <c r="AB96" s="111">
        <f t="shared" ca="1" si="25"/>
        <v>1</v>
      </c>
      <c r="AC96" s="111">
        <f t="shared" ca="1" si="26"/>
        <v>1</v>
      </c>
      <c r="AD96" s="111" t="str">
        <f t="shared" si="27"/>
        <v>H72R16.</v>
      </c>
      <c r="AE96" s="111" t="str">
        <f t="shared" si="24"/>
        <v>H72R16</v>
      </c>
      <c r="AF96" s="21"/>
      <c r="AG96" s="21"/>
      <c r="AH96" s="21"/>
      <c r="AI96" s="21"/>
      <c r="AJ96" s="21"/>
      <c r="AK96" s="21"/>
      <c r="AL96" s="21"/>
      <c r="AM96" s="21"/>
      <c r="AN96" s="21"/>
      <c r="AO96" s="21"/>
    </row>
    <row r="97" spans="1:41" s="2" customFormat="1" ht="249.95" customHeight="1" x14ac:dyDescent="0.2">
      <c r="A97" s="24">
        <v>88</v>
      </c>
      <c r="B97" s="30">
        <v>96</v>
      </c>
      <c r="C97" s="24"/>
      <c r="D97" s="33">
        <v>1101002</v>
      </c>
      <c r="E97" s="87" t="s">
        <v>757</v>
      </c>
      <c r="F97" s="88" t="s">
        <v>2151</v>
      </c>
      <c r="G97" s="88" t="s">
        <v>1112</v>
      </c>
      <c r="H97" s="88" t="s">
        <v>1115</v>
      </c>
      <c r="I97" s="60" t="s">
        <v>63</v>
      </c>
      <c r="J97" s="31">
        <v>3</v>
      </c>
      <c r="K97" s="51">
        <v>43040</v>
      </c>
      <c r="L97" s="51">
        <v>43342</v>
      </c>
      <c r="M97" s="59">
        <f t="shared" si="31"/>
        <v>43.142857142857146</v>
      </c>
      <c r="N97" s="30" t="s">
        <v>1106</v>
      </c>
      <c r="O97" s="108">
        <v>0</v>
      </c>
      <c r="P97" s="30"/>
      <c r="Q97" s="54">
        <f t="shared" si="32"/>
        <v>0</v>
      </c>
      <c r="R97" s="55">
        <f t="shared" si="33"/>
        <v>0</v>
      </c>
      <c r="S97" s="55">
        <f t="shared" ca="1" si="34"/>
        <v>0</v>
      </c>
      <c r="T97" s="55">
        <f t="shared" ca="1" si="35"/>
        <v>0</v>
      </c>
      <c r="U97" s="28" t="str">
        <f t="shared" ca="1" si="29"/>
        <v>NO</v>
      </c>
      <c r="V97" s="105" t="str">
        <f t="shared" ca="1" si="30"/>
        <v>EN TERMINO</v>
      </c>
      <c r="W97" s="105" t="str">
        <f t="shared" ca="1" si="22"/>
        <v>EN TERMINO</v>
      </c>
      <c r="X97" s="29" t="s">
        <v>813</v>
      </c>
      <c r="Y97" s="100" t="s">
        <v>886</v>
      </c>
      <c r="Z97" s="29">
        <f t="shared" si="23"/>
        <v>1</v>
      </c>
      <c r="AA97" s="29" t="str">
        <f t="shared" si="28"/>
        <v>H73R16 - 1</v>
      </c>
      <c r="AB97" s="111">
        <f t="shared" ca="1" si="25"/>
        <v>3</v>
      </c>
      <c r="AC97" s="111">
        <f t="shared" ca="1" si="26"/>
        <v>3</v>
      </c>
      <c r="AD97" s="111" t="str">
        <f t="shared" si="27"/>
        <v>H73R16.</v>
      </c>
      <c r="AE97" s="111" t="str">
        <f t="shared" si="24"/>
        <v>H73R16</v>
      </c>
      <c r="AF97" s="21"/>
      <c r="AG97" s="21"/>
      <c r="AH97" s="21"/>
      <c r="AI97" s="21"/>
      <c r="AJ97" s="21"/>
      <c r="AK97" s="21"/>
      <c r="AL97" s="21"/>
      <c r="AM97" s="21"/>
      <c r="AN97" s="21"/>
      <c r="AO97" s="21"/>
    </row>
    <row r="98" spans="1:41" s="2" customFormat="1" ht="294" customHeight="1" x14ac:dyDescent="0.2">
      <c r="A98" s="24">
        <v>89</v>
      </c>
      <c r="B98" s="30">
        <v>97</v>
      </c>
      <c r="C98" s="24"/>
      <c r="D98" s="33">
        <v>1101001</v>
      </c>
      <c r="E98" s="87" t="s">
        <v>2152</v>
      </c>
      <c r="F98" s="88" t="s">
        <v>758</v>
      </c>
      <c r="G98" s="88" t="s">
        <v>1113</v>
      </c>
      <c r="H98" s="84" t="s">
        <v>1115</v>
      </c>
      <c r="I98" s="51" t="s">
        <v>63</v>
      </c>
      <c r="J98" s="31">
        <v>3</v>
      </c>
      <c r="K98" s="51">
        <v>43040</v>
      </c>
      <c r="L98" s="51">
        <v>43342</v>
      </c>
      <c r="M98" s="59">
        <f t="shared" si="31"/>
        <v>43.142857142857146</v>
      </c>
      <c r="N98" s="30" t="s">
        <v>1106</v>
      </c>
      <c r="O98" s="108">
        <v>0</v>
      </c>
      <c r="P98" s="30"/>
      <c r="Q98" s="54">
        <f t="shared" si="32"/>
        <v>0</v>
      </c>
      <c r="R98" s="55">
        <f t="shared" si="33"/>
        <v>0</v>
      </c>
      <c r="S98" s="55">
        <f t="shared" ca="1" si="34"/>
        <v>0</v>
      </c>
      <c r="T98" s="55">
        <f t="shared" ca="1" si="35"/>
        <v>0</v>
      </c>
      <c r="U98" s="28" t="str">
        <f t="shared" ca="1" si="29"/>
        <v>NO</v>
      </c>
      <c r="V98" s="105" t="str">
        <f t="shared" ca="1" si="30"/>
        <v>EN TERMINO</v>
      </c>
      <c r="W98" s="105" t="str">
        <f t="shared" ca="1" si="22"/>
        <v>EN TERMINO</v>
      </c>
      <c r="X98" s="29" t="s">
        <v>813</v>
      </c>
      <c r="Y98" s="100" t="s">
        <v>887</v>
      </c>
      <c r="Z98" s="29">
        <f t="shared" si="23"/>
        <v>1</v>
      </c>
      <c r="AA98" s="29" t="str">
        <f t="shared" si="28"/>
        <v>H74R16 - 1</v>
      </c>
      <c r="AB98" s="111">
        <f t="shared" ca="1" si="25"/>
        <v>3</v>
      </c>
      <c r="AC98" s="111">
        <f t="shared" ca="1" si="26"/>
        <v>3</v>
      </c>
      <c r="AD98" s="111" t="str">
        <f t="shared" si="27"/>
        <v>H74R16.</v>
      </c>
      <c r="AE98" s="111" t="str">
        <f t="shared" si="24"/>
        <v>H74R16</v>
      </c>
      <c r="AF98" s="21"/>
      <c r="AG98" s="21"/>
      <c r="AH98" s="21"/>
      <c r="AI98" s="21"/>
      <c r="AJ98" s="21"/>
      <c r="AK98" s="21"/>
      <c r="AL98" s="21"/>
      <c r="AM98" s="21"/>
      <c r="AN98" s="21"/>
      <c r="AO98" s="21"/>
    </row>
    <row r="99" spans="1:41" s="2" customFormat="1" ht="249.95" customHeight="1" x14ac:dyDescent="0.2">
      <c r="A99" s="24">
        <v>90</v>
      </c>
      <c r="B99" s="30">
        <v>98</v>
      </c>
      <c r="C99" s="24"/>
      <c r="D99" s="33">
        <v>1908003</v>
      </c>
      <c r="E99" s="87" t="s">
        <v>1126</v>
      </c>
      <c r="F99" s="88" t="s">
        <v>759</v>
      </c>
      <c r="G99" s="88" t="s">
        <v>1127</v>
      </c>
      <c r="H99" s="88" t="s">
        <v>1128</v>
      </c>
      <c r="I99" s="60" t="s">
        <v>1129</v>
      </c>
      <c r="J99" s="31">
        <v>4</v>
      </c>
      <c r="K99" s="51">
        <v>43040</v>
      </c>
      <c r="L99" s="51">
        <v>43403</v>
      </c>
      <c r="M99" s="59">
        <f t="shared" si="31"/>
        <v>51.857142857142854</v>
      </c>
      <c r="N99" s="30" t="s">
        <v>1125</v>
      </c>
      <c r="O99" s="108">
        <v>0</v>
      </c>
      <c r="P99" s="30"/>
      <c r="Q99" s="54">
        <f t="shared" si="32"/>
        <v>0</v>
      </c>
      <c r="R99" s="55">
        <f t="shared" si="33"/>
        <v>0</v>
      </c>
      <c r="S99" s="55">
        <f t="shared" ca="1" si="34"/>
        <v>0</v>
      </c>
      <c r="T99" s="55">
        <f t="shared" ca="1" si="35"/>
        <v>0</v>
      </c>
      <c r="U99" s="28" t="str">
        <f t="shared" ca="1" si="29"/>
        <v>NO</v>
      </c>
      <c r="V99" s="105" t="str">
        <f t="shared" ca="1" si="30"/>
        <v>EN TERMINO</v>
      </c>
      <c r="W99" s="105" t="str">
        <f t="shared" ca="1" si="22"/>
        <v>EN TERMINO</v>
      </c>
      <c r="X99" s="29" t="s">
        <v>813</v>
      </c>
      <c r="Y99" s="100" t="s">
        <v>888</v>
      </c>
      <c r="Z99" s="29">
        <f t="shared" si="23"/>
        <v>1</v>
      </c>
      <c r="AA99" s="29" t="str">
        <f t="shared" si="28"/>
        <v>H75R16 - 1</v>
      </c>
      <c r="AB99" s="111">
        <f t="shared" ca="1" si="25"/>
        <v>3</v>
      </c>
      <c r="AC99" s="111">
        <f t="shared" ca="1" si="26"/>
        <v>3</v>
      </c>
      <c r="AD99" s="111" t="str">
        <f t="shared" si="27"/>
        <v>H75R16.</v>
      </c>
      <c r="AE99" s="111" t="str">
        <f t="shared" si="24"/>
        <v>H75R16</v>
      </c>
      <c r="AF99" s="21"/>
      <c r="AG99" s="21"/>
      <c r="AH99" s="21"/>
      <c r="AI99" s="21"/>
      <c r="AJ99" s="21"/>
      <c r="AK99" s="21"/>
      <c r="AL99" s="21"/>
      <c r="AM99" s="21"/>
      <c r="AN99" s="21"/>
      <c r="AO99" s="21"/>
    </row>
    <row r="100" spans="1:41" s="2" customFormat="1" ht="190.5" customHeight="1" x14ac:dyDescent="0.2">
      <c r="A100" s="24">
        <v>91</v>
      </c>
      <c r="B100" s="30">
        <v>99</v>
      </c>
      <c r="C100" s="24"/>
      <c r="D100" s="33">
        <v>1405004</v>
      </c>
      <c r="E100" s="87" t="s">
        <v>2248</v>
      </c>
      <c r="F100" s="88" t="s">
        <v>760</v>
      </c>
      <c r="G100" s="88" t="s">
        <v>2226</v>
      </c>
      <c r="H100" s="88" t="s">
        <v>2225</v>
      </c>
      <c r="I100" s="60" t="s">
        <v>2008</v>
      </c>
      <c r="J100" s="31">
        <v>1</v>
      </c>
      <c r="K100" s="51">
        <v>43101</v>
      </c>
      <c r="L100" s="51">
        <v>43220</v>
      </c>
      <c r="M100" s="59">
        <f t="shared" si="31"/>
        <v>17</v>
      </c>
      <c r="N100" s="30" t="s">
        <v>1355</v>
      </c>
      <c r="O100" s="108">
        <v>0</v>
      </c>
      <c r="P100" s="30"/>
      <c r="Q100" s="54">
        <f t="shared" si="32"/>
        <v>0</v>
      </c>
      <c r="R100" s="55">
        <f t="shared" si="33"/>
        <v>0</v>
      </c>
      <c r="S100" s="55">
        <f t="shared" ca="1" si="34"/>
        <v>0</v>
      </c>
      <c r="T100" s="55">
        <f t="shared" ca="1" si="35"/>
        <v>0</v>
      </c>
      <c r="U100" s="28" t="str">
        <f t="shared" ca="1" si="29"/>
        <v>NO</v>
      </c>
      <c r="V100" s="105" t="str">
        <f t="shared" ca="1" si="30"/>
        <v>PRÓXIMO A VENCER</v>
      </c>
      <c r="W100" s="105" t="str">
        <f t="shared" ca="1" si="22"/>
        <v>PRÓXIMO A VENCER</v>
      </c>
      <c r="X100" s="29" t="s">
        <v>813</v>
      </c>
      <c r="Y100" s="100" t="s">
        <v>889</v>
      </c>
      <c r="Z100" s="29">
        <f t="shared" si="23"/>
        <v>1</v>
      </c>
      <c r="AA100" s="29" t="str">
        <f t="shared" si="28"/>
        <v>H76R16 - 1</v>
      </c>
      <c r="AB100" s="111">
        <f t="shared" ca="1" si="25"/>
        <v>2</v>
      </c>
      <c r="AC100" s="111">
        <f t="shared" ca="1" si="26"/>
        <v>2</v>
      </c>
      <c r="AD100" s="111" t="str">
        <f t="shared" si="27"/>
        <v>H76R16.</v>
      </c>
      <c r="AE100" s="111" t="str">
        <f t="shared" si="24"/>
        <v>H76R16</v>
      </c>
      <c r="AF100" s="21"/>
      <c r="AG100" s="21"/>
      <c r="AH100" s="21"/>
      <c r="AI100" s="21"/>
      <c r="AJ100" s="21"/>
      <c r="AK100" s="21"/>
      <c r="AL100" s="21"/>
      <c r="AM100" s="21"/>
      <c r="AN100" s="21"/>
      <c r="AO100" s="21"/>
    </row>
    <row r="101" spans="1:41" s="2" customFormat="1" ht="190.5" customHeight="1" x14ac:dyDescent="0.2">
      <c r="A101" s="24">
        <v>92</v>
      </c>
      <c r="B101" s="30">
        <v>100</v>
      </c>
      <c r="C101" s="24"/>
      <c r="D101" s="33">
        <v>1401005</v>
      </c>
      <c r="E101" s="87" t="s">
        <v>2228</v>
      </c>
      <c r="F101" s="88" t="s">
        <v>761</v>
      </c>
      <c r="G101" s="87" t="s">
        <v>2227</v>
      </c>
      <c r="H101" s="87" t="s">
        <v>2229</v>
      </c>
      <c r="I101" s="31" t="s">
        <v>2230</v>
      </c>
      <c r="J101" s="31">
        <v>1</v>
      </c>
      <c r="K101" s="51">
        <v>43101</v>
      </c>
      <c r="L101" s="51">
        <v>43403</v>
      </c>
      <c r="M101" s="59">
        <f t="shared" si="31"/>
        <v>43.142857142857146</v>
      </c>
      <c r="N101" s="30" t="s">
        <v>1355</v>
      </c>
      <c r="O101" s="108">
        <v>0</v>
      </c>
      <c r="P101" s="30"/>
      <c r="Q101" s="54">
        <f t="shared" si="32"/>
        <v>0</v>
      </c>
      <c r="R101" s="55">
        <f t="shared" si="33"/>
        <v>0</v>
      </c>
      <c r="S101" s="55">
        <f t="shared" ca="1" si="34"/>
        <v>0</v>
      </c>
      <c r="T101" s="55">
        <f t="shared" ca="1" si="35"/>
        <v>0</v>
      </c>
      <c r="U101" s="28" t="str">
        <f t="shared" ca="1" si="29"/>
        <v>NO</v>
      </c>
      <c r="V101" s="105" t="str">
        <f t="shared" ca="1" si="30"/>
        <v>EN TERMINO</v>
      </c>
      <c r="W101" s="105" t="str">
        <f t="shared" ca="1" si="22"/>
        <v>EN TERMINO</v>
      </c>
      <c r="X101" s="29" t="s">
        <v>813</v>
      </c>
      <c r="Y101" s="100" t="s">
        <v>890</v>
      </c>
      <c r="Z101" s="29">
        <f t="shared" si="23"/>
        <v>1</v>
      </c>
      <c r="AA101" s="29" t="str">
        <f t="shared" si="28"/>
        <v>H77R16 - 1</v>
      </c>
      <c r="AB101" s="111">
        <f t="shared" ca="1" si="25"/>
        <v>3</v>
      </c>
      <c r="AC101" s="111">
        <f t="shared" ca="1" si="26"/>
        <v>3</v>
      </c>
      <c r="AD101" s="111" t="str">
        <f t="shared" si="27"/>
        <v>H77R16.</v>
      </c>
      <c r="AE101" s="111" t="str">
        <f t="shared" si="24"/>
        <v>H77R16</v>
      </c>
      <c r="AF101" s="21"/>
      <c r="AG101" s="21"/>
      <c r="AH101" s="21"/>
      <c r="AI101" s="21"/>
      <c r="AJ101" s="21"/>
      <c r="AK101" s="21"/>
      <c r="AL101" s="21"/>
      <c r="AM101" s="21"/>
      <c r="AN101" s="21"/>
      <c r="AO101" s="21"/>
    </row>
    <row r="102" spans="1:41" s="2" customFormat="1" ht="249.95" customHeight="1" x14ac:dyDescent="0.2">
      <c r="A102" s="24">
        <v>93</v>
      </c>
      <c r="B102" s="30">
        <v>101</v>
      </c>
      <c r="C102" s="24"/>
      <c r="D102" s="33">
        <v>1405004</v>
      </c>
      <c r="E102" s="87" t="s">
        <v>2232</v>
      </c>
      <c r="F102" s="88" t="s">
        <v>762</v>
      </c>
      <c r="G102" s="88" t="s">
        <v>2231</v>
      </c>
      <c r="H102" s="88" t="s">
        <v>2233</v>
      </c>
      <c r="I102" s="31" t="s">
        <v>2234</v>
      </c>
      <c r="J102" s="31">
        <v>2</v>
      </c>
      <c r="K102" s="51">
        <v>43101</v>
      </c>
      <c r="L102" s="51">
        <v>43403</v>
      </c>
      <c r="M102" s="59">
        <f t="shared" si="31"/>
        <v>43.142857142857146</v>
      </c>
      <c r="N102" s="30" t="s">
        <v>1355</v>
      </c>
      <c r="O102" s="108">
        <v>0</v>
      </c>
      <c r="P102" s="30"/>
      <c r="Q102" s="54">
        <f t="shared" si="32"/>
        <v>0</v>
      </c>
      <c r="R102" s="55">
        <f t="shared" si="33"/>
        <v>0</v>
      </c>
      <c r="S102" s="55">
        <f t="shared" ca="1" si="34"/>
        <v>0</v>
      </c>
      <c r="T102" s="55">
        <f t="shared" ca="1" si="35"/>
        <v>0</v>
      </c>
      <c r="U102" s="28" t="str">
        <f t="shared" ca="1" si="29"/>
        <v>NO</v>
      </c>
      <c r="V102" s="105" t="str">
        <f t="shared" ca="1" si="30"/>
        <v>EN TERMINO</v>
      </c>
      <c r="W102" s="105" t="str">
        <f t="shared" ca="1" si="22"/>
        <v>EN TERMINO</v>
      </c>
      <c r="X102" s="29" t="s">
        <v>813</v>
      </c>
      <c r="Y102" s="100" t="s">
        <v>891</v>
      </c>
      <c r="Z102" s="29">
        <f t="shared" si="23"/>
        <v>1</v>
      </c>
      <c r="AA102" s="29" t="str">
        <f t="shared" si="28"/>
        <v>H78R16 - 1</v>
      </c>
      <c r="AB102" s="111">
        <f t="shared" ca="1" si="25"/>
        <v>3</v>
      </c>
      <c r="AC102" s="111">
        <f t="shared" ca="1" si="26"/>
        <v>3</v>
      </c>
      <c r="AD102" s="111" t="str">
        <f t="shared" si="27"/>
        <v>H78R16.</v>
      </c>
      <c r="AE102" s="111" t="str">
        <f t="shared" si="24"/>
        <v>H78R16</v>
      </c>
      <c r="AF102" s="21"/>
      <c r="AG102" s="21"/>
      <c r="AH102" s="21"/>
      <c r="AI102" s="21"/>
      <c r="AJ102" s="21"/>
      <c r="AK102" s="21"/>
      <c r="AL102" s="21"/>
      <c r="AM102" s="21"/>
      <c r="AN102" s="21"/>
      <c r="AO102" s="21"/>
    </row>
    <row r="103" spans="1:41" s="2" customFormat="1" ht="249.95" customHeight="1" x14ac:dyDescent="0.2">
      <c r="A103" s="24">
        <v>94</v>
      </c>
      <c r="B103" s="30">
        <v>102</v>
      </c>
      <c r="C103" s="24"/>
      <c r="D103" s="33">
        <v>1402006</v>
      </c>
      <c r="E103" s="87" t="s">
        <v>2009</v>
      </c>
      <c r="F103" s="88" t="s">
        <v>2010</v>
      </c>
      <c r="G103" s="88" t="s">
        <v>2235</v>
      </c>
      <c r="H103" s="88" t="s">
        <v>2236</v>
      </c>
      <c r="I103" s="60" t="s">
        <v>2237</v>
      </c>
      <c r="J103" s="31">
        <v>1</v>
      </c>
      <c r="K103" s="51">
        <v>43101</v>
      </c>
      <c r="L103" s="51">
        <v>43403</v>
      </c>
      <c r="M103" s="59">
        <f t="shared" si="31"/>
        <v>43.142857142857146</v>
      </c>
      <c r="N103" s="30" t="s">
        <v>1355</v>
      </c>
      <c r="O103" s="108">
        <v>0</v>
      </c>
      <c r="P103" s="30"/>
      <c r="Q103" s="54">
        <f t="shared" si="32"/>
        <v>0</v>
      </c>
      <c r="R103" s="55">
        <f t="shared" si="33"/>
        <v>0</v>
      </c>
      <c r="S103" s="55">
        <f t="shared" ca="1" si="34"/>
        <v>0</v>
      </c>
      <c r="T103" s="55">
        <f t="shared" ca="1" si="35"/>
        <v>0</v>
      </c>
      <c r="U103" s="28" t="str">
        <f t="shared" ca="1" si="29"/>
        <v>NO</v>
      </c>
      <c r="V103" s="105" t="str">
        <f t="shared" ca="1" si="30"/>
        <v>EN TERMINO</v>
      </c>
      <c r="W103" s="105" t="str">
        <f t="shared" ca="1" si="22"/>
        <v>EN TERMINO</v>
      </c>
      <c r="X103" s="29" t="s">
        <v>813</v>
      </c>
      <c r="Y103" s="100" t="s">
        <v>892</v>
      </c>
      <c r="Z103" s="29">
        <f t="shared" si="23"/>
        <v>1</v>
      </c>
      <c r="AA103" s="29" t="str">
        <f t="shared" si="28"/>
        <v>H79R16 - 1</v>
      </c>
      <c r="AB103" s="111">
        <f t="shared" ca="1" si="25"/>
        <v>3</v>
      </c>
      <c r="AC103" s="111">
        <f t="shared" ca="1" si="26"/>
        <v>3</v>
      </c>
      <c r="AD103" s="111" t="str">
        <f t="shared" si="27"/>
        <v>H79R16.</v>
      </c>
      <c r="AE103" s="111" t="str">
        <f t="shared" si="24"/>
        <v>H79R16</v>
      </c>
      <c r="AF103" s="21"/>
      <c r="AG103" s="21"/>
      <c r="AH103" s="21"/>
      <c r="AI103" s="21"/>
      <c r="AJ103" s="21"/>
      <c r="AK103" s="21"/>
      <c r="AL103" s="21"/>
      <c r="AM103" s="21"/>
      <c r="AN103" s="21"/>
      <c r="AO103" s="21"/>
    </row>
    <row r="104" spans="1:41" s="2" customFormat="1" ht="180" customHeight="1" x14ac:dyDescent="0.2">
      <c r="A104" s="24">
        <v>95</v>
      </c>
      <c r="B104" s="30">
        <v>103</v>
      </c>
      <c r="C104" s="24"/>
      <c r="D104" s="33">
        <v>1802001</v>
      </c>
      <c r="E104" s="87" t="s">
        <v>763</v>
      </c>
      <c r="F104" s="88" t="s">
        <v>764</v>
      </c>
      <c r="G104" s="88" t="s">
        <v>1156</v>
      </c>
      <c r="H104" s="88" t="s">
        <v>1152</v>
      </c>
      <c r="I104" s="60" t="s">
        <v>1155</v>
      </c>
      <c r="J104" s="31">
        <v>3</v>
      </c>
      <c r="K104" s="51">
        <v>43040</v>
      </c>
      <c r="L104" s="51">
        <v>43099</v>
      </c>
      <c r="M104" s="59">
        <f t="shared" si="31"/>
        <v>8.4285714285714288</v>
      </c>
      <c r="N104" s="30" t="s">
        <v>1151</v>
      </c>
      <c r="O104" s="108">
        <v>3</v>
      </c>
      <c r="P104" s="30"/>
      <c r="Q104" s="54">
        <f t="shared" si="32"/>
        <v>100</v>
      </c>
      <c r="R104" s="55">
        <f t="shared" si="33"/>
        <v>8.4285714285714288</v>
      </c>
      <c r="S104" s="55">
        <f t="shared" ca="1" si="34"/>
        <v>8.4285714285714288</v>
      </c>
      <c r="T104" s="55">
        <f t="shared" ca="1" si="35"/>
        <v>8.4285714285714288</v>
      </c>
      <c r="U104" s="28" t="str">
        <f t="shared" si="29"/>
        <v>SI</v>
      </c>
      <c r="V104" s="105" t="str">
        <f t="shared" si="30"/>
        <v>CUMPLIDO</v>
      </c>
      <c r="W104" s="105" t="str">
        <f t="shared" si="22"/>
        <v>CUMPLIDO</v>
      </c>
      <c r="X104" s="29" t="s">
        <v>813</v>
      </c>
      <c r="Y104" s="100" t="s">
        <v>893</v>
      </c>
      <c r="Z104" s="29">
        <f t="shared" si="23"/>
        <v>1</v>
      </c>
      <c r="AA104" s="29" t="str">
        <f t="shared" si="28"/>
        <v>H80R16 - 1</v>
      </c>
      <c r="AB104" s="111">
        <f t="shared" si="25"/>
        <v>5</v>
      </c>
      <c r="AC104" s="111">
        <f t="shared" si="26"/>
        <v>5</v>
      </c>
      <c r="AD104" s="111" t="str">
        <f t="shared" si="27"/>
        <v>H80R16.</v>
      </c>
      <c r="AE104" s="111" t="str">
        <f t="shared" si="24"/>
        <v>H80R16</v>
      </c>
      <c r="AF104" s="21"/>
      <c r="AG104" s="21"/>
      <c r="AH104" s="21"/>
      <c r="AI104" s="21"/>
      <c r="AJ104" s="21"/>
      <c r="AK104" s="21"/>
      <c r="AL104" s="21"/>
      <c r="AM104" s="21"/>
      <c r="AN104" s="21"/>
      <c r="AO104" s="21"/>
    </row>
    <row r="105" spans="1:41" s="2" customFormat="1" ht="249.95" customHeight="1" x14ac:dyDescent="0.2">
      <c r="A105" s="24">
        <v>96</v>
      </c>
      <c r="B105" s="30">
        <v>104</v>
      </c>
      <c r="C105" s="24"/>
      <c r="D105" s="33">
        <v>1404002</v>
      </c>
      <c r="E105" s="87" t="s">
        <v>765</v>
      </c>
      <c r="F105" s="88" t="s">
        <v>766</v>
      </c>
      <c r="G105" s="88" t="s">
        <v>1153</v>
      </c>
      <c r="H105" s="88" t="s">
        <v>1154</v>
      </c>
      <c r="I105" s="60" t="s">
        <v>8</v>
      </c>
      <c r="J105" s="31">
        <v>1</v>
      </c>
      <c r="K105" s="51">
        <v>43040</v>
      </c>
      <c r="L105" s="51">
        <v>43099</v>
      </c>
      <c r="M105" s="59">
        <f t="shared" si="31"/>
        <v>8.4285714285714288</v>
      </c>
      <c r="N105" s="30" t="s">
        <v>1151</v>
      </c>
      <c r="O105" s="108">
        <v>1</v>
      </c>
      <c r="P105" s="30"/>
      <c r="Q105" s="54">
        <f t="shared" si="32"/>
        <v>100</v>
      </c>
      <c r="R105" s="55">
        <f t="shared" si="33"/>
        <v>8.4285714285714288</v>
      </c>
      <c r="S105" s="55">
        <f t="shared" ca="1" si="34"/>
        <v>8.4285714285714288</v>
      </c>
      <c r="T105" s="55">
        <f t="shared" ca="1" si="35"/>
        <v>8.4285714285714288</v>
      </c>
      <c r="U105" s="28" t="str">
        <f t="shared" si="29"/>
        <v>SI</v>
      </c>
      <c r="V105" s="105" t="str">
        <f t="shared" si="30"/>
        <v>CUMPLIDO</v>
      </c>
      <c r="W105" s="105" t="str">
        <f t="shared" si="22"/>
        <v>CUMPLIDO</v>
      </c>
      <c r="X105" s="29" t="s">
        <v>813</v>
      </c>
      <c r="Y105" s="100" t="s">
        <v>894</v>
      </c>
      <c r="Z105" s="29">
        <f t="shared" si="23"/>
        <v>1</v>
      </c>
      <c r="AA105" s="29" t="str">
        <f t="shared" si="28"/>
        <v>H81R16 - 1</v>
      </c>
      <c r="AB105" s="111">
        <f t="shared" si="25"/>
        <v>5</v>
      </c>
      <c r="AC105" s="111">
        <f t="shared" si="26"/>
        <v>5</v>
      </c>
      <c r="AD105" s="111" t="str">
        <f t="shared" si="27"/>
        <v>H81R16.</v>
      </c>
      <c r="AE105" s="111" t="str">
        <f t="shared" si="24"/>
        <v>H81R16</v>
      </c>
      <c r="AF105" s="21"/>
      <c r="AG105" s="21"/>
      <c r="AH105" s="21"/>
      <c r="AI105" s="21"/>
      <c r="AJ105" s="21"/>
      <c r="AK105" s="21"/>
      <c r="AL105" s="21"/>
      <c r="AM105" s="21"/>
      <c r="AN105" s="21"/>
      <c r="AO105" s="21"/>
    </row>
    <row r="106" spans="1:41" s="2" customFormat="1" ht="249.95" customHeight="1" x14ac:dyDescent="0.2">
      <c r="A106" s="24">
        <v>97</v>
      </c>
      <c r="B106" s="30">
        <v>105</v>
      </c>
      <c r="C106" s="24"/>
      <c r="D106" s="33">
        <v>1404002</v>
      </c>
      <c r="E106" s="87" t="s">
        <v>2311</v>
      </c>
      <c r="F106" s="88" t="s">
        <v>767</v>
      </c>
      <c r="G106" s="88" t="s">
        <v>2235</v>
      </c>
      <c r="H106" s="88" t="s">
        <v>2236</v>
      </c>
      <c r="I106" s="60" t="s">
        <v>2237</v>
      </c>
      <c r="J106" s="31">
        <v>1</v>
      </c>
      <c r="K106" s="51">
        <v>43101</v>
      </c>
      <c r="L106" s="51">
        <v>43403</v>
      </c>
      <c r="M106" s="59">
        <f t="shared" si="31"/>
        <v>43.142857142857146</v>
      </c>
      <c r="N106" s="30" t="s">
        <v>1355</v>
      </c>
      <c r="O106" s="108">
        <v>0</v>
      </c>
      <c r="P106" s="30"/>
      <c r="Q106" s="54">
        <f t="shared" si="32"/>
        <v>0</v>
      </c>
      <c r="R106" s="55">
        <f t="shared" si="33"/>
        <v>0</v>
      </c>
      <c r="S106" s="55">
        <f t="shared" ca="1" si="34"/>
        <v>0</v>
      </c>
      <c r="T106" s="55">
        <f t="shared" ca="1" si="35"/>
        <v>0</v>
      </c>
      <c r="U106" s="28" t="str">
        <f t="shared" ca="1" si="29"/>
        <v>NO</v>
      </c>
      <c r="V106" s="105" t="str">
        <f t="shared" ca="1" si="30"/>
        <v>EN TERMINO</v>
      </c>
      <c r="W106" s="105" t="str">
        <f t="shared" ca="1" si="22"/>
        <v>EN TERMINO</v>
      </c>
      <c r="X106" s="29" t="s">
        <v>813</v>
      </c>
      <c r="Y106" s="100" t="s">
        <v>895</v>
      </c>
      <c r="Z106" s="29">
        <f t="shared" si="23"/>
        <v>1</v>
      </c>
      <c r="AA106" s="29" t="str">
        <f t="shared" si="28"/>
        <v>H82R16 - 1</v>
      </c>
      <c r="AB106" s="111">
        <f t="shared" ca="1" si="25"/>
        <v>3</v>
      </c>
      <c r="AC106" s="111">
        <f t="shared" ca="1" si="26"/>
        <v>3</v>
      </c>
      <c r="AD106" s="111" t="str">
        <f t="shared" si="27"/>
        <v>H82R16</v>
      </c>
      <c r="AE106" s="111" t="str">
        <f t="shared" si="24"/>
        <v>H82R16</v>
      </c>
      <c r="AF106" s="21"/>
      <c r="AG106" s="21"/>
      <c r="AH106" s="21"/>
      <c r="AI106" s="21"/>
      <c r="AJ106" s="21"/>
      <c r="AK106" s="21"/>
      <c r="AL106" s="21"/>
      <c r="AM106" s="21"/>
      <c r="AN106" s="21"/>
      <c r="AO106" s="21"/>
    </row>
    <row r="107" spans="1:41" s="2" customFormat="1" ht="249.95" customHeight="1" x14ac:dyDescent="0.2">
      <c r="A107" s="24">
        <v>98</v>
      </c>
      <c r="B107" s="30">
        <v>106</v>
      </c>
      <c r="C107" s="24"/>
      <c r="D107" s="33">
        <v>1102002</v>
      </c>
      <c r="E107" s="87" t="s">
        <v>768</v>
      </c>
      <c r="F107" s="88" t="s">
        <v>769</v>
      </c>
      <c r="G107" s="88" t="s">
        <v>2235</v>
      </c>
      <c r="H107" s="88" t="s">
        <v>2236</v>
      </c>
      <c r="I107" s="60" t="s">
        <v>2237</v>
      </c>
      <c r="J107" s="31">
        <v>1</v>
      </c>
      <c r="K107" s="51">
        <v>43101</v>
      </c>
      <c r="L107" s="51">
        <v>43403</v>
      </c>
      <c r="M107" s="59">
        <f t="shared" ref="M107:M167" si="36">(+L107-K107)/7</f>
        <v>43.142857142857146</v>
      </c>
      <c r="N107" s="30" t="s">
        <v>1355</v>
      </c>
      <c r="O107" s="108">
        <v>0</v>
      </c>
      <c r="P107" s="30"/>
      <c r="Q107" s="54">
        <f t="shared" si="32"/>
        <v>0</v>
      </c>
      <c r="R107" s="55">
        <f t="shared" si="33"/>
        <v>0</v>
      </c>
      <c r="S107" s="55">
        <f t="shared" ca="1" si="34"/>
        <v>0</v>
      </c>
      <c r="T107" s="55">
        <f t="shared" ca="1" si="35"/>
        <v>0</v>
      </c>
      <c r="U107" s="28" t="str">
        <f t="shared" ca="1" si="29"/>
        <v>NO</v>
      </c>
      <c r="V107" s="105" t="str">
        <f t="shared" ca="1" si="30"/>
        <v>EN TERMINO</v>
      </c>
      <c r="W107" s="105" t="str">
        <f t="shared" ca="1" si="22"/>
        <v>EN TERMINO</v>
      </c>
      <c r="X107" s="29" t="s">
        <v>813</v>
      </c>
      <c r="Y107" s="100" t="s">
        <v>896</v>
      </c>
      <c r="Z107" s="29">
        <f t="shared" si="23"/>
        <v>1</v>
      </c>
      <c r="AA107" s="29" t="str">
        <f t="shared" si="28"/>
        <v>H83R16 - 1</v>
      </c>
      <c r="AB107" s="111">
        <f t="shared" ca="1" si="25"/>
        <v>3</v>
      </c>
      <c r="AC107" s="111">
        <f t="shared" ca="1" si="26"/>
        <v>3</v>
      </c>
      <c r="AD107" s="111" t="str">
        <f t="shared" si="27"/>
        <v>H83R16.</v>
      </c>
      <c r="AE107" s="111" t="str">
        <f t="shared" si="24"/>
        <v>H83R16</v>
      </c>
      <c r="AF107" s="21"/>
      <c r="AG107" s="21"/>
      <c r="AH107" s="21"/>
      <c r="AI107" s="21"/>
      <c r="AJ107" s="21"/>
      <c r="AK107" s="21"/>
      <c r="AL107" s="21"/>
      <c r="AM107" s="21"/>
      <c r="AN107" s="21"/>
      <c r="AO107" s="21"/>
    </row>
    <row r="108" spans="1:41" s="2" customFormat="1" ht="249.95" customHeight="1" x14ac:dyDescent="0.2">
      <c r="A108" s="24">
        <v>99</v>
      </c>
      <c r="B108" s="30">
        <v>107</v>
      </c>
      <c r="C108" s="24"/>
      <c r="D108" s="33">
        <v>1401001</v>
      </c>
      <c r="E108" s="87" t="s">
        <v>2239</v>
      </c>
      <c r="F108" s="88" t="s">
        <v>2011</v>
      </c>
      <c r="G108" s="98" t="s">
        <v>2242</v>
      </c>
      <c r="H108" s="88" t="s">
        <v>2243</v>
      </c>
      <c r="I108" s="60" t="s">
        <v>1909</v>
      </c>
      <c r="J108" s="31">
        <v>2</v>
      </c>
      <c r="K108" s="51">
        <v>43101</v>
      </c>
      <c r="L108" s="51">
        <v>43281</v>
      </c>
      <c r="M108" s="59">
        <f t="shared" si="36"/>
        <v>25.714285714285715</v>
      </c>
      <c r="N108" s="30" t="s">
        <v>1355</v>
      </c>
      <c r="O108" s="108">
        <v>0</v>
      </c>
      <c r="P108" s="30"/>
      <c r="Q108" s="54">
        <f t="shared" si="32"/>
        <v>0</v>
      </c>
      <c r="R108" s="55">
        <f t="shared" si="33"/>
        <v>0</v>
      </c>
      <c r="S108" s="55">
        <f t="shared" ca="1" si="34"/>
        <v>0</v>
      </c>
      <c r="T108" s="55">
        <f t="shared" ca="1" si="35"/>
        <v>0</v>
      </c>
      <c r="U108" s="28" t="str">
        <f t="shared" ca="1" si="29"/>
        <v>NO</v>
      </c>
      <c r="V108" s="105" t="str">
        <f t="shared" ca="1" si="30"/>
        <v>EN TERMINO</v>
      </c>
      <c r="W108" s="105" t="str">
        <f t="shared" ca="1" si="22"/>
        <v>EN TERMINO</v>
      </c>
      <c r="X108" s="29" t="s">
        <v>813</v>
      </c>
      <c r="Y108" s="100" t="s">
        <v>897</v>
      </c>
      <c r="Z108" s="29">
        <f t="shared" si="23"/>
        <v>1</v>
      </c>
      <c r="AA108" s="29" t="str">
        <f t="shared" si="28"/>
        <v>H84R16 - 1</v>
      </c>
      <c r="AB108" s="111">
        <f t="shared" ca="1" si="25"/>
        <v>3</v>
      </c>
      <c r="AC108" s="111">
        <f t="shared" ca="1" si="26"/>
        <v>3</v>
      </c>
      <c r="AD108" s="111" t="str">
        <f t="shared" si="27"/>
        <v>H84R16.</v>
      </c>
      <c r="AE108" s="111" t="str">
        <f t="shared" si="24"/>
        <v>H84R16</v>
      </c>
      <c r="AF108" s="21"/>
      <c r="AG108" s="21"/>
      <c r="AH108" s="21"/>
      <c r="AI108" s="21"/>
      <c r="AJ108" s="21"/>
      <c r="AK108" s="21"/>
      <c r="AL108" s="21"/>
      <c r="AM108" s="21"/>
      <c r="AN108" s="21"/>
      <c r="AO108" s="21"/>
    </row>
    <row r="109" spans="1:41" s="2" customFormat="1" ht="249.95" customHeight="1" x14ac:dyDescent="0.2">
      <c r="A109" s="24"/>
      <c r="B109" s="30">
        <v>108</v>
      </c>
      <c r="C109" s="24"/>
      <c r="D109" s="33">
        <v>1401001</v>
      </c>
      <c r="E109" s="87" t="s">
        <v>2240</v>
      </c>
      <c r="F109" s="88" t="s">
        <v>2011</v>
      </c>
      <c r="G109" s="98" t="s">
        <v>2244</v>
      </c>
      <c r="H109" s="88" t="s">
        <v>2241</v>
      </c>
      <c r="I109" s="60" t="s">
        <v>2246</v>
      </c>
      <c r="J109" s="31">
        <v>1</v>
      </c>
      <c r="K109" s="51">
        <v>43101</v>
      </c>
      <c r="L109" s="51">
        <v>43403</v>
      </c>
      <c r="M109" s="59">
        <f t="shared" si="36"/>
        <v>43.142857142857146</v>
      </c>
      <c r="N109" s="30" t="s">
        <v>1355</v>
      </c>
      <c r="O109" s="108">
        <v>0</v>
      </c>
      <c r="P109" s="30"/>
      <c r="Q109" s="54">
        <f t="shared" si="32"/>
        <v>0</v>
      </c>
      <c r="R109" s="55">
        <v>0</v>
      </c>
      <c r="S109" s="55">
        <v>0</v>
      </c>
      <c r="T109" s="55">
        <v>0</v>
      </c>
      <c r="U109" s="28" t="str">
        <f t="shared" si="29"/>
        <v>NO</v>
      </c>
      <c r="V109" s="105" t="str">
        <f t="shared" ca="1" si="30"/>
        <v>EN TERMINO</v>
      </c>
      <c r="W109" s="105" t="str">
        <f t="shared" si="22"/>
        <v/>
      </c>
      <c r="X109" s="29" t="s">
        <v>813</v>
      </c>
      <c r="Y109" s="100" t="s">
        <v>897</v>
      </c>
      <c r="Z109" s="29">
        <f t="shared" si="23"/>
        <v>2</v>
      </c>
      <c r="AA109" s="29" t="str">
        <f t="shared" si="28"/>
        <v>H84R16 - 2</v>
      </c>
      <c r="AB109" s="111">
        <f t="shared" ca="1" si="25"/>
        <v>3</v>
      </c>
      <c r="AC109" s="111">
        <f t="shared" ca="1" si="26"/>
        <v>3</v>
      </c>
      <c r="AD109" s="111" t="str">
        <f t="shared" si="27"/>
        <v>H84R16.</v>
      </c>
      <c r="AE109" s="111" t="str">
        <f t="shared" si="24"/>
        <v>H84R16</v>
      </c>
      <c r="AF109" s="21"/>
      <c r="AG109" s="21"/>
      <c r="AH109" s="21"/>
      <c r="AI109" s="21"/>
      <c r="AJ109" s="21"/>
      <c r="AK109" s="21"/>
      <c r="AL109" s="21"/>
      <c r="AM109" s="21"/>
      <c r="AN109" s="21"/>
      <c r="AO109" s="21"/>
    </row>
    <row r="110" spans="1:41" s="2" customFormat="1" ht="249.95" customHeight="1" x14ac:dyDescent="0.2">
      <c r="A110" s="24">
        <v>100</v>
      </c>
      <c r="B110" s="30">
        <v>109</v>
      </c>
      <c r="C110" s="24"/>
      <c r="D110" s="33">
        <v>1401001</v>
      </c>
      <c r="E110" s="87" t="s">
        <v>2238</v>
      </c>
      <c r="F110" s="88" t="s">
        <v>770</v>
      </c>
      <c r="G110" s="88" t="s">
        <v>2245</v>
      </c>
      <c r="H110" s="88" t="s">
        <v>2241</v>
      </c>
      <c r="I110" s="60" t="s">
        <v>2246</v>
      </c>
      <c r="J110" s="31">
        <v>1</v>
      </c>
      <c r="K110" s="51">
        <v>43101</v>
      </c>
      <c r="L110" s="51">
        <v>43403</v>
      </c>
      <c r="M110" s="59">
        <f t="shared" si="36"/>
        <v>43.142857142857146</v>
      </c>
      <c r="N110" s="30" t="s">
        <v>1355</v>
      </c>
      <c r="O110" s="108">
        <v>0</v>
      </c>
      <c r="P110" s="30"/>
      <c r="Q110" s="54">
        <f t="shared" si="32"/>
        <v>0</v>
      </c>
      <c r="R110" s="55">
        <f t="shared" si="33"/>
        <v>0</v>
      </c>
      <c r="S110" s="55">
        <f t="shared" ca="1" si="34"/>
        <v>0</v>
      </c>
      <c r="T110" s="55">
        <f t="shared" ca="1" si="35"/>
        <v>0</v>
      </c>
      <c r="U110" s="28" t="str">
        <f t="shared" ca="1" si="29"/>
        <v>NO</v>
      </c>
      <c r="V110" s="105" t="str">
        <f t="shared" ca="1" si="30"/>
        <v>EN TERMINO</v>
      </c>
      <c r="W110" s="105" t="str">
        <f t="shared" ca="1" si="22"/>
        <v>EN TERMINO</v>
      </c>
      <c r="X110" s="29" t="s">
        <v>813</v>
      </c>
      <c r="Y110" s="100" t="s">
        <v>898</v>
      </c>
      <c r="Z110" s="29">
        <f t="shared" si="23"/>
        <v>1</v>
      </c>
      <c r="AA110" s="29" t="str">
        <f t="shared" si="28"/>
        <v>H85R16 - 1</v>
      </c>
      <c r="AB110" s="111">
        <f t="shared" ca="1" si="25"/>
        <v>3</v>
      </c>
      <c r="AC110" s="111">
        <f t="shared" ca="1" si="26"/>
        <v>3</v>
      </c>
      <c r="AD110" s="111" t="str">
        <f t="shared" si="27"/>
        <v>H85R16.</v>
      </c>
      <c r="AE110" s="111" t="str">
        <f t="shared" si="24"/>
        <v>H85R16</v>
      </c>
      <c r="AF110" s="21"/>
      <c r="AG110" s="21"/>
      <c r="AH110" s="21"/>
      <c r="AI110" s="21"/>
      <c r="AJ110" s="21"/>
      <c r="AK110" s="21"/>
      <c r="AL110" s="21"/>
      <c r="AM110" s="21"/>
      <c r="AN110" s="21"/>
      <c r="AO110" s="21"/>
    </row>
    <row r="111" spans="1:41" s="2" customFormat="1" ht="249.95" customHeight="1" x14ac:dyDescent="0.2">
      <c r="A111" s="24">
        <v>101</v>
      </c>
      <c r="B111" s="30">
        <v>110</v>
      </c>
      <c r="C111" s="24"/>
      <c r="D111" s="33">
        <v>1301001</v>
      </c>
      <c r="E111" s="87" t="s">
        <v>771</v>
      </c>
      <c r="F111" s="88" t="s">
        <v>772</v>
      </c>
      <c r="G111" s="88" t="s">
        <v>1078</v>
      </c>
      <c r="H111" s="88" t="s">
        <v>1079</v>
      </c>
      <c r="I111" s="60" t="s">
        <v>1080</v>
      </c>
      <c r="J111" s="31">
        <v>16</v>
      </c>
      <c r="K111" s="51">
        <v>43040</v>
      </c>
      <c r="L111" s="51">
        <v>43403</v>
      </c>
      <c r="M111" s="59">
        <f t="shared" si="36"/>
        <v>51.857142857142854</v>
      </c>
      <c r="N111" s="30" t="s">
        <v>1077</v>
      </c>
      <c r="O111" s="30">
        <v>1</v>
      </c>
      <c r="P111" s="30"/>
      <c r="Q111" s="54">
        <f t="shared" si="32"/>
        <v>6.25</v>
      </c>
      <c r="R111" s="55">
        <f t="shared" si="33"/>
        <v>3.2410714285714284</v>
      </c>
      <c r="S111" s="55">
        <f t="shared" ca="1" si="34"/>
        <v>0</v>
      </c>
      <c r="T111" s="55">
        <f t="shared" ca="1" si="35"/>
        <v>0</v>
      </c>
      <c r="U111" s="28" t="str">
        <f t="shared" ca="1" si="29"/>
        <v>NO</v>
      </c>
      <c r="V111" s="105" t="str">
        <f t="shared" ca="1" si="30"/>
        <v>CON AVANCE</v>
      </c>
      <c r="W111" s="105" t="str">
        <f t="shared" ca="1" si="22"/>
        <v>CON AVANCE</v>
      </c>
      <c r="X111" s="29" t="s">
        <v>813</v>
      </c>
      <c r="Y111" s="100" t="s">
        <v>899</v>
      </c>
      <c r="Z111" s="29">
        <f t="shared" si="23"/>
        <v>1</v>
      </c>
      <c r="AA111" s="29" t="str">
        <f t="shared" si="28"/>
        <v>H86R16 - 1</v>
      </c>
      <c r="AB111" s="111">
        <f t="shared" ca="1" si="25"/>
        <v>4</v>
      </c>
      <c r="AC111" s="111">
        <f t="shared" ca="1" si="26"/>
        <v>4</v>
      </c>
      <c r="AD111" s="111" t="str">
        <f t="shared" si="27"/>
        <v>H86R16.</v>
      </c>
      <c r="AE111" s="111" t="str">
        <f t="shared" si="24"/>
        <v>H86R16</v>
      </c>
      <c r="AF111" s="21"/>
      <c r="AG111" s="21"/>
      <c r="AH111" s="21"/>
      <c r="AI111" s="21"/>
      <c r="AJ111" s="21"/>
      <c r="AK111" s="21"/>
      <c r="AL111" s="21"/>
      <c r="AM111" s="21"/>
      <c r="AN111" s="21"/>
      <c r="AO111" s="21"/>
    </row>
    <row r="112" spans="1:41" s="2" customFormat="1" ht="249.95" customHeight="1" x14ac:dyDescent="0.2">
      <c r="A112" s="24">
        <v>102</v>
      </c>
      <c r="B112" s="30">
        <v>111</v>
      </c>
      <c r="C112" s="24"/>
      <c r="D112" s="33">
        <v>1301001</v>
      </c>
      <c r="E112" s="87" t="s">
        <v>2016</v>
      </c>
      <c r="F112" s="88" t="s">
        <v>2017</v>
      </c>
      <c r="G112" s="66" t="s">
        <v>1081</v>
      </c>
      <c r="H112" s="88" t="s">
        <v>1082</v>
      </c>
      <c r="I112" s="60" t="s">
        <v>1080</v>
      </c>
      <c r="J112" s="31">
        <v>16</v>
      </c>
      <c r="K112" s="51">
        <v>43040</v>
      </c>
      <c r="L112" s="51">
        <v>43403</v>
      </c>
      <c r="M112" s="59">
        <f t="shared" si="36"/>
        <v>51.857142857142854</v>
      </c>
      <c r="N112" s="30" t="s">
        <v>1077</v>
      </c>
      <c r="O112" s="30">
        <v>1</v>
      </c>
      <c r="P112" s="30"/>
      <c r="Q112" s="54">
        <f t="shared" si="32"/>
        <v>6.25</v>
      </c>
      <c r="R112" s="55">
        <f t="shared" si="33"/>
        <v>3.2410714285714284</v>
      </c>
      <c r="S112" s="55">
        <f t="shared" ca="1" si="34"/>
        <v>0</v>
      </c>
      <c r="T112" s="55">
        <f t="shared" ca="1" si="35"/>
        <v>0</v>
      </c>
      <c r="U112" s="28" t="str">
        <f t="shared" ca="1" si="29"/>
        <v>NO</v>
      </c>
      <c r="V112" s="105" t="str">
        <f t="shared" ca="1" si="30"/>
        <v>CON AVANCE</v>
      </c>
      <c r="W112" s="105" t="str">
        <f t="shared" ca="1" si="22"/>
        <v>CON AVANCE</v>
      </c>
      <c r="X112" s="29" t="s">
        <v>813</v>
      </c>
      <c r="Y112" s="100" t="s">
        <v>900</v>
      </c>
      <c r="Z112" s="29">
        <f t="shared" si="23"/>
        <v>1</v>
      </c>
      <c r="AA112" s="29" t="str">
        <f t="shared" si="28"/>
        <v>H87R16 - 1</v>
      </c>
      <c r="AB112" s="111">
        <f t="shared" ca="1" si="25"/>
        <v>4</v>
      </c>
      <c r="AC112" s="111">
        <f t="shared" ca="1" si="26"/>
        <v>4</v>
      </c>
      <c r="AD112" s="111" t="str">
        <f t="shared" si="27"/>
        <v>H87R16</v>
      </c>
      <c r="AE112" s="111" t="str">
        <f t="shared" si="24"/>
        <v>H87R16</v>
      </c>
      <c r="AF112" s="21"/>
      <c r="AG112" s="21"/>
      <c r="AH112" s="21"/>
      <c r="AI112" s="21"/>
      <c r="AJ112" s="21"/>
      <c r="AK112" s="21"/>
      <c r="AL112" s="21"/>
      <c r="AM112" s="21"/>
      <c r="AN112" s="21"/>
      <c r="AO112" s="21"/>
    </row>
    <row r="113" spans="1:41" s="2" customFormat="1" ht="249.95" customHeight="1" x14ac:dyDescent="0.2">
      <c r="A113" s="24">
        <v>103</v>
      </c>
      <c r="B113" s="30">
        <v>112</v>
      </c>
      <c r="C113" s="24"/>
      <c r="D113" s="33">
        <v>1301001</v>
      </c>
      <c r="E113" s="87" t="s">
        <v>773</v>
      </c>
      <c r="F113" s="88" t="s">
        <v>774</v>
      </c>
      <c r="G113" s="66" t="s">
        <v>1083</v>
      </c>
      <c r="H113" s="88" t="s">
        <v>1084</v>
      </c>
      <c r="I113" s="60" t="s">
        <v>27</v>
      </c>
      <c r="J113" s="31">
        <v>4</v>
      </c>
      <c r="K113" s="51">
        <v>43040</v>
      </c>
      <c r="L113" s="51">
        <v>43403</v>
      </c>
      <c r="M113" s="59">
        <f t="shared" si="36"/>
        <v>51.857142857142854</v>
      </c>
      <c r="N113" s="30" t="s">
        <v>1077</v>
      </c>
      <c r="O113" s="108">
        <v>0</v>
      </c>
      <c r="P113" s="30"/>
      <c r="Q113" s="54">
        <f t="shared" si="32"/>
        <v>0</v>
      </c>
      <c r="R113" s="55">
        <f t="shared" si="33"/>
        <v>0</v>
      </c>
      <c r="S113" s="55">
        <f t="shared" ca="1" si="34"/>
        <v>0</v>
      </c>
      <c r="T113" s="55">
        <f t="shared" ca="1" si="35"/>
        <v>0</v>
      </c>
      <c r="U113" s="28" t="str">
        <f t="shared" ca="1" si="29"/>
        <v>NO</v>
      </c>
      <c r="V113" s="105" t="str">
        <f t="shared" ca="1" si="30"/>
        <v>EN TERMINO</v>
      </c>
      <c r="W113" s="105" t="str">
        <f t="shared" ca="1" si="22"/>
        <v>EN TERMINO</v>
      </c>
      <c r="X113" s="29" t="s">
        <v>813</v>
      </c>
      <c r="Y113" s="100" t="s">
        <v>901</v>
      </c>
      <c r="Z113" s="29">
        <f t="shared" si="23"/>
        <v>1</v>
      </c>
      <c r="AA113" s="29" t="str">
        <f t="shared" si="28"/>
        <v>H88R16 - 1</v>
      </c>
      <c r="AB113" s="111">
        <f t="shared" ca="1" si="25"/>
        <v>3</v>
      </c>
      <c r="AC113" s="111">
        <f t="shared" ca="1" si="26"/>
        <v>3</v>
      </c>
      <c r="AD113" s="111" t="str">
        <f t="shared" si="27"/>
        <v>H88R16</v>
      </c>
      <c r="AE113" s="111" t="str">
        <f t="shared" si="24"/>
        <v>H88R16</v>
      </c>
      <c r="AF113" s="21"/>
      <c r="AG113" s="21"/>
      <c r="AH113" s="21"/>
      <c r="AI113" s="21"/>
      <c r="AJ113" s="21"/>
      <c r="AK113" s="21"/>
      <c r="AL113" s="21"/>
      <c r="AM113" s="21"/>
      <c r="AN113" s="21"/>
      <c r="AO113" s="21"/>
    </row>
    <row r="114" spans="1:41" s="2" customFormat="1" ht="249.95" customHeight="1" x14ac:dyDescent="0.2">
      <c r="A114" s="24">
        <v>104</v>
      </c>
      <c r="B114" s="30">
        <v>113</v>
      </c>
      <c r="C114" s="24"/>
      <c r="D114" s="33">
        <v>1301001</v>
      </c>
      <c r="E114" s="87" t="s">
        <v>775</v>
      </c>
      <c r="F114" s="88" t="s">
        <v>776</v>
      </c>
      <c r="G114" s="88" t="s">
        <v>1085</v>
      </c>
      <c r="H114" s="88" t="s">
        <v>1086</v>
      </c>
      <c r="I114" s="60" t="s">
        <v>63</v>
      </c>
      <c r="J114" s="31">
        <v>4</v>
      </c>
      <c r="K114" s="51">
        <v>43040</v>
      </c>
      <c r="L114" s="51">
        <v>43403</v>
      </c>
      <c r="M114" s="59">
        <f t="shared" si="36"/>
        <v>51.857142857142854</v>
      </c>
      <c r="N114" s="30" t="s">
        <v>1077</v>
      </c>
      <c r="O114" s="108">
        <v>0</v>
      </c>
      <c r="P114" s="30"/>
      <c r="Q114" s="54">
        <f t="shared" si="32"/>
        <v>0</v>
      </c>
      <c r="R114" s="55">
        <f t="shared" si="33"/>
        <v>0</v>
      </c>
      <c r="S114" s="55">
        <f t="shared" ca="1" si="34"/>
        <v>0</v>
      </c>
      <c r="T114" s="55">
        <f t="shared" ca="1" si="35"/>
        <v>0</v>
      </c>
      <c r="U114" s="28" t="str">
        <f t="shared" ca="1" si="29"/>
        <v>NO</v>
      </c>
      <c r="V114" s="105" t="str">
        <f t="shared" ca="1" si="30"/>
        <v>EN TERMINO</v>
      </c>
      <c r="W114" s="105" t="str">
        <f t="shared" ca="1" si="22"/>
        <v>EN TERMINO</v>
      </c>
      <c r="X114" s="29" t="s">
        <v>813</v>
      </c>
      <c r="Y114" s="100" t="s">
        <v>902</v>
      </c>
      <c r="Z114" s="29">
        <f t="shared" si="23"/>
        <v>1</v>
      </c>
      <c r="AA114" s="29" t="str">
        <f t="shared" si="28"/>
        <v>H89R16 - 1</v>
      </c>
      <c r="AB114" s="111">
        <f t="shared" ca="1" si="25"/>
        <v>3</v>
      </c>
      <c r="AC114" s="111">
        <f t="shared" ca="1" si="26"/>
        <v>3</v>
      </c>
      <c r="AD114" s="111" t="str">
        <f t="shared" si="27"/>
        <v>H89R16.</v>
      </c>
      <c r="AE114" s="111" t="str">
        <f t="shared" si="24"/>
        <v>H89R16</v>
      </c>
      <c r="AF114" s="21"/>
      <c r="AG114" s="21"/>
      <c r="AH114" s="21"/>
      <c r="AI114" s="21"/>
      <c r="AJ114" s="21"/>
      <c r="AK114" s="21"/>
      <c r="AL114" s="21"/>
      <c r="AM114" s="21"/>
      <c r="AN114" s="21"/>
      <c r="AO114" s="21"/>
    </row>
    <row r="115" spans="1:41" s="2" customFormat="1" ht="249.95" customHeight="1" x14ac:dyDescent="0.2">
      <c r="A115" s="24">
        <v>105</v>
      </c>
      <c r="B115" s="30">
        <v>114</v>
      </c>
      <c r="C115" s="24"/>
      <c r="D115" s="33">
        <v>1301001</v>
      </c>
      <c r="E115" s="87" t="s">
        <v>777</v>
      </c>
      <c r="F115" s="88" t="s">
        <v>778</v>
      </c>
      <c r="G115" s="88" t="s">
        <v>1087</v>
      </c>
      <c r="H115" s="88" t="s">
        <v>1088</v>
      </c>
      <c r="I115" s="60" t="s">
        <v>1089</v>
      </c>
      <c r="J115" s="31">
        <v>6</v>
      </c>
      <c r="K115" s="51">
        <v>43040</v>
      </c>
      <c r="L115" s="51">
        <v>43403</v>
      </c>
      <c r="M115" s="59">
        <f t="shared" si="36"/>
        <v>51.857142857142854</v>
      </c>
      <c r="N115" s="30" t="s">
        <v>1077</v>
      </c>
      <c r="O115" s="108">
        <v>0</v>
      </c>
      <c r="P115" s="30"/>
      <c r="Q115" s="54">
        <f t="shared" si="32"/>
        <v>0</v>
      </c>
      <c r="R115" s="55">
        <f t="shared" si="33"/>
        <v>0</v>
      </c>
      <c r="S115" s="55">
        <f t="shared" ca="1" si="34"/>
        <v>0</v>
      </c>
      <c r="T115" s="55">
        <f t="shared" ca="1" si="35"/>
        <v>0</v>
      </c>
      <c r="U115" s="28" t="str">
        <f t="shared" ca="1" si="29"/>
        <v>NO</v>
      </c>
      <c r="V115" s="105" t="str">
        <f t="shared" ca="1" si="30"/>
        <v>EN TERMINO</v>
      </c>
      <c r="W115" s="105" t="str">
        <f t="shared" ca="1" si="22"/>
        <v>EN TERMINO</v>
      </c>
      <c r="X115" s="29" t="s">
        <v>813</v>
      </c>
      <c r="Y115" s="100" t="s">
        <v>903</v>
      </c>
      <c r="Z115" s="29">
        <f t="shared" si="23"/>
        <v>1</v>
      </c>
      <c r="AA115" s="29" t="str">
        <f t="shared" si="28"/>
        <v>H90R16 - 1</v>
      </c>
      <c r="AB115" s="111">
        <f t="shared" ca="1" si="25"/>
        <v>3</v>
      </c>
      <c r="AC115" s="111">
        <f t="shared" ca="1" si="26"/>
        <v>3</v>
      </c>
      <c r="AD115" s="111" t="str">
        <f t="shared" si="27"/>
        <v>H90R16.</v>
      </c>
      <c r="AE115" s="111" t="str">
        <f t="shared" si="24"/>
        <v>H90R16</v>
      </c>
      <c r="AF115" s="21"/>
      <c r="AG115" s="21"/>
      <c r="AH115" s="21"/>
      <c r="AI115" s="21"/>
      <c r="AJ115" s="21"/>
      <c r="AK115" s="21"/>
      <c r="AL115" s="21"/>
      <c r="AM115" s="21"/>
      <c r="AN115" s="21"/>
      <c r="AO115" s="21"/>
    </row>
    <row r="116" spans="1:41" s="2" customFormat="1" ht="249.95" customHeight="1" x14ac:dyDescent="0.2">
      <c r="A116" s="24">
        <v>106</v>
      </c>
      <c r="B116" s="30">
        <v>115</v>
      </c>
      <c r="C116" s="24"/>
      <c r="D116" s="33">
        <v>1301001</v>
      </c>
      <c r="E116" s="87" t="s">
        <v>779</v>
      </c>
      <c r="F116" s="88" t="s">
        <v>780</v>
      </c>
      <c r="G116" s="88" t="s">
        <v>1087</v>
      </c>
      <c r="H116" s="88" t="s">
        <v>1088</v>
      </c>
      <c r="I116" s="60" t="s">
        <v>1089</v>
      </c>
      <c r="J116" s="31">
        <v>6</v>
      </c>
      <c r="K116" s="51">
        <v>43040</v>
      </c>
      <c r="L116" s="51">
        <v>43403</v>
      </c>
      <c r="M116" s="59">
        <f t="shared" si="36"/>
        <v>51.857142857142854</v>
      </c>
      <c r="N116" s="30" t="s">
        <v>1077</v>
      </c>
      <c r="O116" s="108">
        <v>0</v>
      </c>
      <c r="P116" s="30"/>
      <c r="Q116" s="54">
        <f t="shared" si="32"/>
        <v>0</v>
      </c>
      <c r="R116" s="55">
        <f t="shared" si="33"/>
        <v>0</v>
      </c>
      <c r="S116" s="55">
        <f t="shared" ca="1" si="34"/>
        <v>0</v>
      </c>
      <c r="T116" s="55">
        <f t="shared" ca="1" si="35"/>
        <v>0</v>
      </c>
      <c r="U116" s="28" t="str">
        <f t="shared" ca="1" si="29"/>
        <v>NO</v>
      </c>
      <c r="V116" s="105" t="str">
        <f t="shared" ca="1" si="30"/>
        <v>EN TERMINO</v>
      </c>
      <c r="W116" s="105" t="str">
        <f t="shared" ca="1" si="22"/>
        <v>EN TERMINO</v>
      </c>
      <c r="X116" s="29" t="s">
        <v>813</v>
      </c>
      <c r="Y116" s="100" t="s">
        <v>904</v>
      </c>
      <c r="Z116" s="29">
        <f t="shared" si="23"/>
        <v>1</v>
      </c>
      <c r="AA116" s="29" t="str">
        <f t="shared" si="28"/>
        <v>H91R16 - 1</v>
      </c>
      <c r="AB116" s="111">
        <f t="shared" ca="1" si="25"/>
        <v>3</v>
      </c>
      <c r="AC116" s="111">
        <f t="shared" ca="1" si="26"/>
        <v>3</v>
      </c>
      <c r="AD116" s="111" t="str">
        <f t="shared" si="27"/>
        <v>H91R16.</v>
      </c>
      <c r="AE116" s="111" t="str">
        <f t="shared" si="24"/>
        <v>H91R16</v>
      </c>
      <c r="AF116" s="21"/>
      <c r="AG116" s="21"/>
      <c r="AH116" s="21"/>
      <c r="AI116" s="21"/>
      <c r="AJ116" s="21"/>
      <c r="AK116" s="21"/>
      <c r="AL116" s="21"/>
      <c r="AM116" s="21"/>
      <c r="AN116" s="21"/>
      <c r="AO116" s="21"/>
    </row>
    <row r="117" spans="1:41" s="2" customFormat="1" ht="249.95" customHeight="1" x14ac:dyDescent="0.2">
      <c r="A117" s="24">
        <v>107</v>
      </c>
      <c r="B117" s="30">
        <v>116</v>
      </c>
      <c r="C117" s="24"/>
      <c r="D117" s="33">
        <v>1801002</v>
      </c>
      <c r="E117" s="87" t="s">
        <v>1226</v>
      </c>
      <c r="F117" s="88" t="s">
        <v>781</v>
      </c>
      <c r="G117" s="88" t="s">
        <v>1219</v>
      </c>
      <c r="H117" s="88" t="s">
        <v>1220</v>
      </c>
      <c r="I117" s="60" t="s">
        <v>8</v>
      </c>
      <c r="J117" s="31">
        <v>1</v>
      </c>
      <c r="K117" s="51">
        <v>43040</v>
      </c>
      <c r="L117" s="51">
        <v>43281</v>
      </c>
      <c r="M117" s="59">
        <f t="shared" si="36"/>
        <v>34.428571428571431</v>
      </c>
      <c r="N117" s="30" t="s">
        <v>1221</v>
      </c>
      <c r="O117" s="108">
        <v>0</v>
      </c>
      <c r="P117" s="30"/>
      <c r="Q117" s="54">
        <f t="shared" si="32"/>
        <v>0</v>
      </c>
      <c r="R117" s="55">
        <f t="shared" si="33"/>
        <v>0</v>
      </c>
      <c r="S117" s="55">
        <f t="shared" ca="1" si="34"/>
        <v>0</v>
      </c>
      <c r="T117" s="55">
        <f t="shared" ca="1" si="35"/>
        <v>0</v>
      </c>
      <c r="U117" s="28" t="str">
        <f t="shared" ca="1" si="29"/>
        <v>NO</v>
      </c>
      <c r="V117" s="105" t="str">
        <f t="shared" ca="1" si="30"/>
        <v>EN TERMINO</v>
      </c>
      <c r="W117" s="105" t="str">
        <f t="shared" ca="1" si="22"/>
        <v>EN TERMINO</v>
      </c>
      <c r="X117" s="29" t="s">
        <v>813</v>
      </c>
      <c r="Y117" s="100" t="s">
        <v>905</v>
      </c>
      <c r="Z117" s="29">
        <f t="shared" si="23"/>
        <v>1</v>
      </c>
      <c r="AA117" s="29" t="str">
        <f t="shared" si="28"/>
        <v>H92R16 - 1</v>
      </c>
      <c r="AB117" s="111">
        <f t="shared" ca="1" si="25"/>
        <v>3</v>
      </c>
      <c r="AC117" s="111">
        <f t="shared" ca="1" si="26"/>
        <v>3</v>
      </c>
      <c r="AD117" s="111" t="str">
        <f t="shared" si="27"/>
        <v>H92R16.</v>
      </c>
      <c r="AE117" s="111" t="str">
        <f t="shared" si="24"/>
        <v>H92R16</v>
      </c>
      <c r="AF117" s="21"/>
      <c r="AG117" s="21"/>
      <c r="AH117" s="21"/>
      <c r="AI117" s="21"/>
      <c r="AJ117" s="21"/>
      <c r="AK117" s="21"/>
      <c r="AL117" s="21"/>
      <c r="AM117" s="21"/>
      <c r="AN117" s="21"/>
      <c r="AO117" s="21"/>
    </row>
    <row r="118" spans="1:41" s="2" customFormat="1" ht="249.95" customHeight="1" x14ac:dyDescent="0.2">
      <c r="A118" s="24">
        <v>108</v>
      </c>
      <c r="B118" s="30">
        <v>117</v>
      </c>
      <c r="C118" s="24"/>
      <c r="D118" s="33">
        <v>1801002</v>
      </c>
      <c r="E118" s="87" t="s">
        <v>1227</v>
      </c>
      <c r="F118" s="88" t="s">
        <v>782</v>
      </c>
      <c r="G118" s="88" t="s">
        <v>1222</v>
      </c>
      <c r="H118" s="88" t="s">
        <v>1223</v>
      </c>
      <c r="I118" s="60" t="s">
        <v>63</v>
      </c>
      <c r="J118" s="31">
        <v>4</v>
      </c>
      <c r="K118" s="51">
        <v>43040</v>
      </c>
      <c r="L118" s="51">
        <v>43403</v>
      </c>
      <c r="M118" s="59">
        <f t="shared" si="36"/>
        <v>51.857142857142854</v>
      </c>
      <c r="N118" s="30" t="s">
        <v>1221</v>
      </c>
      <c r="O118" s="108">
        <v>0</v>
      </c>
      <c r="P118" s="30"/>
      <c r="Q118" s="54">
        <f t="shared" si="32"/>
        <v>0</v>
      </c>
      <c r="R118" s="55">
        <f t="shared" si="33"/>
        <v>0</v>
      </c>
      <c r="S118" s="55">
        <f t="shared" ca="1" si="34"/>
        <v>0</v>
      </c>
      <c r="T118" s="55">
        <f t="shared" ca="1" si="35"/>
        <v>0</v>
      </c>
      <c r="U118" s="28" t="str">
        <f t="shared" ca="1" si="29"/>
        <v>NO</v>
      </c>
      <c r="V118" s="105" t="str">
        <f t="shared" ca="1" si="30"/>
        <v>EN TERMINO</v>
      </c>
      <c r="W118" s="105" t="str">
        <f t="shared" ca="1" si="22"/>
        <v>EN TERMINO</v>
      </c>
      <c r="X118" s="29" t="s">
        <v>813</v>
      </c>
      <c r="Y118" s="100" t="s">
        <v>906</v>
      </c>
      <c r="Z118" s="29">
        <f t="shared" si="23"/>
        <v>1</v>
      </c>
      <c r="AA118" s="29" t="str">
        <f t="shared" si="28"/>
        <v>H93R16 - 1</v>
      </c>
      <c r="AB118" s="111">
        <f t="shared" ca="1" si="25"/>
        <v>3</v>
      </c>
      <c r="AC118" s="111">
        <f t="shared" ca="1" si="26"/>
        <v>3</v>
      </c>
      <c r="AD118" s="111" t="str">
        <f t="shared" si="27"/>
        <v>H93R16.</v>
      </c>
      <c r="AE118" s="111" t="str">
        <f t="shared" si="24"/>
        <v>H93R16</v>
      </c>
      <c r="AF118" s="21"/>
      <c r="AG118" s="21"/>
      <c r="AH118" s="21"/>
      <c r="AI118" s="21"/>
      <c r="AJ118" s="21"/>
      <c r="AK118" s="21"/>
      <c r="AL118" s="21"/>
      <c r="AM118" s="21"/>
      <c r="AN118" s="21"/>
      <c r="AO118" s="21"/>
    </row>
    <row r="119" spans="1:41" s="2" customFormat="1" ht="249.95" customHeight="1" x14ac:dyDescent="0.2">
      <c r="A119" s="24">
        <v>109</v>
      </c>
      <c r="B119" s="30">
        <v>118</v>
      </c>
      <c r="C119" s="24"/>
      <c r="D119" s="33">
        <v>1801004</v>
      </c>
      <c r="E119" s="87" t="s">
        <v>1228</v>
      </c>
      <c r="F119" s="88" t="s">
        <v>783</v>
      </c>
      <c r="G119" s="88" t="s">
        <v>1224</v>
      </c>
      <c r="H119" s="88" t="s">
        <v>1225</v>
      </c>
      <c r="I119" s="60" t="s">
        <v>63</v>
      </c>
      <c r="J119" s="31">
        <v>4</v>
      </c>
      <c r="K119" s="51">
        <v>43040</v>
      </c>
      <c r="L119" s="51">
        <v>43403</v>
      </c>
      <c r="M119" s="59">
        <f t="shared" si="36"/>
        <v>51.857142857142854</v>
      </c>
      <c r="N119" s="30" t="s">
        <v>1221</v>
      </c>
      <c r="O119" s="108">
        <v>0</v>
      </c>
      <c r="P119" s="30"/>
      <c r="Q119" s="54">
        <f t="shared" si="32"/>
        <v>0</v>
      </c>
      <c r="R119" s="55">
        <f t="shared" si="33"/>
        <v>0</v>
      </c>
      <c r="S119" s="55">
        <f t="shared" ca="1" si="34"/>
        <v>0</v>
      </c>
      <c r="T119" s="55">
        <f t="shared" ca="1" si="35"/>
        <v>0</v>
      </c>
      <c r="U119" s="28" t="str">
        <f t="shared" ca="1" si="29"/>
        <v>NO</v>
      </c>
      <c r="V119" s="105" t="str">
        <f t="shared" ca="1" si="30"/>
        <v>EN TERMINO</v>
      </c>
      <c r="W119" s="105" t="str">
        <f t="shared" ca="1" si="22"/>
        <v>EN TERMINO</v>
      </c>
      <c r="X119" s="29" t="s">
        <v>813</v>
      </c>
      <c r="Y119" s="100" t="s">
        <v>907</v>
      </c>
      <c r="Z119" s="29">
        <f t="shared" si="23"/>
        <v>1</v>
      </c>
      <c r="AA119" s="29" t="str">
        <f t="shared" si="28"/>
        <v>H94R16 - 1</v>
      </c>
      <c r="AB119" s="111">
        <f t="shared" ca="1" si="25"/>
        <v>3</v>
      </c>
      <c r="AC119" s="111">
        <f t="shared" ca="1" si="26"/>
        <v>3</v>
      </c>
      <c r="AD119" s="111" t="str">
        <f t="shared" si="27"/>
        <v>H94R16.</v>
      </c>
      <c r="AE119" s="111" t="str">
        <f t="shared" si="24"/>
        <v>H94R16</v>
      </c>
      <c r="AF119" s="21"/>
      <c r="AG119" s="21"/>
      <c r="AH119" s="21"/>
      <c r="AI119" s="21"/>
      <c r="AJ119" s="21"/>
      <c r="AK119" s="21"/>
      <c r="AL119" s="21"/>
      <c r="AM119" s="21"/>
      <c r="AN119" s="21"/>
      <c r="AO119" s="21"/>
    </row>
    <row r="120" spans="1:41" s="2" customFormat="1" ht="330" customHeight="1" x14ac:dyDescent="0.2">
      <c r="A120" s="24">
        <v>110</v>
      </c>
      <c r="B120" s="30">
        <v>119</v>
      </c>
      <c r="C120" s="24"/>
      <c r="D120" s="33">
        <v>1301001</v>
      </c>
      <c r="E120" s="87" t="s">
        <v>2086</v>
      </c>
      <c r="F120" s="88" t="s">
        <v>784</v>
      </c>
      <c r="G120" s="88" t="s">
        <v>1090</v>
      </c>
      <c r="H120" s="88" t="s">
        <v>1091</v>
      </c>
      <c r="I120" s="60" t="s">
        <v>27</v>
      </c>
      <c r="J120" s="31">
        <v>4</v>
      </c>
      <c r="K120" s="51">
        <v>43040</v>
      </c>
      <c r="L120" s="51">
        <v>43403</v>
      </c>
      <c r="M120" s="59">
        <f t="shared" si="36"/>
        <v>51.857142857142854</v>
      </c>
      <c r="N120" s="30" t="s">
        <v>1077</v>
      </c>
      <c r="O120" s="108">
        <v>0</v>
      </c>
      <c r="P120" s="30"/>
      <c r="Q120" s="54">
        <f t="shared" si="32"/>
        <v>0</v>
      </c>
      <c r="R120" s="55">
        <f t="shared" si="33"/>
        <v>0</v>
      </c>
      <c r="S120" s="55">
        <f t="shared" ca="1" si="34"/>
        <v>0</v>
      </c>
      <c r="T120" s="55">
        <f t="shared" ca="1" si="35"/>
        <v>0</v>
      </c>
      <c r="U120" s="28" t="str">
        <f t="shared" ca="1" si="29"/>
        <v>NO</v>
      </c>
      <c r="V120" s="105" t="str">
        <f t="shared" ca="1" si="30"/>
        <v>EN TERMINO</v>
      </c>
      <c r="W120" s="105" t="str">
        <f t="shared" ca="1" si="22"/>
        <v>EN TERMINO</v>
      </c>
      <c r="X120" s="29" t="s">
        <v>813</v>
      </c>
      <c r="Y120" s="100" t="s">
        <v>908</v>
      </c>
      <c r="Z120" s="29">
        <f t="shared" si="23"/>
        <v>1</v>
      </c>
      <c r="AA120" s="29" t="str">
        <f t="shared" si="28"/>
        <v>H95R16 - 1</v>
      </c>
      <c r="AB120" s="111">
        <f t="shared" ca="1" si="25"/>
        <v>3</v>
      </c>
      <c r="AC120" s="111">
        <f t="shared" ca="1" si="26"/>
        <v>3</v>
      </c>
      <c r="AD120" s="111" t="str">
        <f t="shared" si="27"/>
        <v>H95R16.</v>
      </c>
      <c r="AE120" s="111" t="str">
        <f t="shared" si="24"/>
        <v>H95R16</v>
      </c>
      <c r="AF120" s="21"/>
      <c r="AG120" s="21"/>
      <c r="AH120" s="21"/>
      <c r="AI120" s="21"/>
      <c r="AJ120" s="21"/>
      <c r="AK120" s="21"/>
      <c r="AL120" s="21"/>
      <c r="AM120" s="21"/>
      <c r="AN120" s="21"/>
      <c r="AO120" s="21"/>
    </row>
    <row r="121" spans="1:41" s="2" customFormat="1" ht="178.5" customHeight="1" x14ac:dyDescent="0.2">
      <c r="A121" s="86">
        <v>111</v>
      </c>
      <c r="B121" s="30">
        <v>120</v>
      </c>
      <c r="C121" s="86"/>
      <c r="D121" s="25">
        <v>1801002</v>
      </c>
      <c r="E121" s="87" t="s">
        <v>2076</v>
      </c>
      <c r="F121" s="88" t="s">
        <v>2077</v>
      </c>
      <c r="G121" s="88" t="s">
        <v>2153</v>
      </c>
      <c r="H121" s="88" t="s">
        <v>2154</v>
      </c>
      <c r="I121" s="60" t="s">
        <v>2080</v>
      </c>
      <c r="J121" s="31">
        <v>4</v>
      </c>
      <c r="K121" s="51">
        <v>43040</v>
      </c>
      <c r="L121" s="51">
        <v>43342</v>
      </c>
      <c r="M121" s="59">
        <f t="shared" si="36"/>
        <v>43.142857142857146</v>
      </c>
      <c r="N121" s="31" t="s">
        <v>1221</v>
      </c>
      <c r="O121" s="108">
        <v>0</v>
      </c>
      <c r="P121" s="31"/>
      <c r="Q121" s="54">
        <f t="shared" si="32"/>
        <v>0</v>
      </c>
      <c r="R121" s="55">
        <f t="shared" si="33"/>
        <v>0</v>
      </c>
      <c r="S121" s="55">
        <f t="shared" ca="1" si="34"/>
        <v>0</v>
      </c>
      <c r="T121" s="55">
        <f t="shared" ca="1" si="35"/>
        <v>0</v>
      </c>
      <c r="U121" s="28" t="str">
        <f t="shared" ca="1" si="29"/>
        <v>NO</v>
      </c>
      <c r="V121" s="105" t="str">
        <f t="shared" ca="1" si="30"/>
        <v>EN TERMINO</v>
      </c>
      <c r="W121" s="105" t="str">
        <f t="shared" ca="1" si="22"/>
        <v>EN TERMINO</v>
      </c>
      <c r="X121" s="29" t="s">
        <v>813</v>
      </c>
      <c r="Y121" s="100" t="s">
        <v>909</v>
      </c>
      <c r="Z121" s="29">
        <f t="shared" si="23"/>
        <v>1</v>
      </c>
      <c r="AA121" s="29" t="str">
        <f t="shared" si="28"/>
        <v>H96R16 - 1</v>
      </c>
      <c r="AB121" s="111">
        <f t="shared" ca="1" si="25"/>
        <v>3</v>
      </c>
      <c r="AC121" s="111">
        <f t="shared" ca="1" si="26"/>
        <v>3</v>
      </c>
      <c r="AD121" s="111" t="str">
        <f t="shared" si="27"/>
        <v>H96R16.</v>
      </c>
      <c r="AE121" s="111" t="str">
        <f t="shared" si="24"/>
        <v>H96R16</v>
      </c>
    </row>
    <row r="122" spans="1:41" s="2" customFormat="1" ht="249.95" customHeight="1" x14ac:dyDescent="0.2">
      <c r="A122" s="24">
        <v>112</v>
      </c>
      <c r="B122" s="30">
        <v>121</v>
      </c>
      <c r="C122" s="24"/>
      <c r="D122" s="33">
        <v>1801003</v>
      </c>
      <c r="E122" s="87" t="s">
        <v>1159</v>
      </c>
      <c r="F122" s="88" t="s">
        <v>785</v>
      </c>
      <c r="G122" s="88" t="s">
        <v>1230</v>
      </c>
      <c r="H122" s="88" t="s">
        <v>1231</v>
      </c>
      <c r="I122" s="60" t="s">
        <v>63</v>
      </c>
      <c r="J122" s="31">
        <v>4</v>
      </c>
      <c r="K122" s="51">
        <v>43040</v>
      </c>
      <c r="L122" s="51">
        <v>43403</v>
      </c>
      <c r="M122" s="59">
        <f t="shared" si="36"/>
        <v>51.857142857142854</v>
      </c>
      <c r="N122" s="30" t="s">
        <v>1158</v>
      </c>
      <c r="O122" s="108">
        <v>0</v>
      </c>
      <c r="P122" s="30"/>
      <c r="Q122" s="54">
        <f t="shared" si="32"/>
        <v>0</v>
      </c>
      <c r="R122" s="55">
        <f t="shared" si="33"/>
        <v>0</v>
      </c>
      <c r="S122" s="55">
        <f t="shared" ca="1" si="34"/>
        <v>0</v>
      </c>
      <c r="T122" s="55">
        <f t="shared" ca="1" si="35"/>
        <v>0</v>
      </c>
      <c r="U122" s="28" t="str">
        <f t="shared" ca="1" si="29"/>
        <v>NO</v>
      </c>
      <c r="V122" s="105" t="str">
        <f t="shared" ca="1" si="30"/>
        <v>EN TERMINO</v>
      </c>
      <c r="W122" s="105" t="str">
        <f t="shared" ca="1" si="22"/>
        <v>EN TERMINO</v>
      </c>
      <c r="X122" s="29" t="s">
        <v>813</v>
      </c>
      <c r="Y122" s="100" t="s">
        <v>910</v>
      </c>
      <c r="Z122" s="29">
        <f t="shared" si="23"/>
        <v>1</v>
      </c>
      <c r="AA122" s="29" t="str">
        <f t="shared" si="28"/>
        <v>H97R16 - 1</v>
      </c>
      <c r="AB122" s="111">
        <f t="shared" ca="1" si="25"/>
        <v>3</v>
      </c>
      <c r="AC122" s="111">
        <f t="shared" ca="1" si="26"/>
        <v>3</v>
      </c>
      <c r="AD122" s="111" t="str">
        <f t="shared" si="27"/>
        <v>H97R16.</v>
      </c>
      <c r="AE122" s="111" t="str">
        <f t="shared" si="24"/>
        <v>H97R16</v>
      </c>
      <c r="AF122" s="21"/>
      <c r="AG122" s="21"/>
      <c r="AH122" s="21"/>
      <c r="AI122" s="21"/>
      <c r="AJ122" s="21"/>
      <c r="AK122" s="21"/>
      <c r="AL122" s="21"/>
      <c r="AM122" s="21"/>
      <c r="AN122" s="21"/>
      <c r="AO122" s="21"/>
    </row>
    <row r="123" spans="1:41" s="2" customFormat="1" ht="127.5" customHeight="1" x14ac:dyDescent="0.2">
      <c r="A123" s="24">
        <v>113</v>
      </c>
      <c r="B123" s="30">
        <v>122</v>
      </c>
      <c r="C123" s="24"/>
      <c r="D123" s="33">
        <v>1801003</v>
      </c>
      <c r="E123" s="87" t="s">
        <v>2377</v>
      </c>
      <c r="F123" s="88" t="s">
        <v>1540</v>
      </c>
      <c r="G123" s="88" t="s">
        <v>1539</v>
      </c>
      <c r="H123" s="88" t="s">
        <v>1229</v>
      </c>
      <c r="I123" s="60" t="s">
        <v>8</v>
      </c>
      <c r="J123" s="31">
        <v>1</v>
      </c>
      <c r="K123" s="51">
        <v>43040</v>
      </c>
      <c r="L123" s="51">
        <v>43099</v>
      </c>
      <c r="M123" s="59">
        <f t="shared" si="36"/>
        <v>8.4285714285714288</v>
      </c>
      <c r="N123" s="30" t="s">
        <v>1221</v>
      </c>
      <c r="O123" s="108">
        <v>1</v>
      </c>
      <c r="P123" s="30"/>
      <c r="Q123" s="54">
        <f t="shared" si="32"/>
        <v>100</v>
      </c>
      <c r="R123" s="55">
        <f t="shared" si="33"/>
        <v>8.4285714285714288</v>
      </c>
      <c r="S123" s="55">
        <f t="shared" ca="1" si="34"/>
        <v>8.4285714285714288</v>
      </c>
      <c r="T123" s="55">
        <f t="shared" ca="1" si="35"/>
        <v>8.4285714285714288</v>
      </c>
      <c r="U123" s="28" t="str">
        <f t="shared" si="29"/>
        <v>SI</v>
      </c>
      <c r="V123" s="105" t="str">
        <f t="shared" si="30"/>
        <v>CUMPLIDO</v>
      </c>
      <c r="W123" s="105" t="str">
        <f t="shared" si="22"/>
        <v>CUMPLIDO</v>
      </c>
      <c r="X123" s="29" t="s">
        <v>813</v>
      </c>
      <c r="Y123" s="100" t="s">
        <v>911</v>
      </c>
      <c r="Z123" s="29">
        <f t="shared" si="23"/>
        <v>1</v>
      </c>
      <c r="AA123" s="29" t="str">
        <f t="shared" si="28"/>
        <v>H98R16 - 1</v>
      </c>
      <c r="AB123" s="111">
        <f t="shared" si="25"/>
        <v>5</v>
      </c>
      <c r="AC123" s="111">
        <f t="shared" si="26"/>
        <v>5</v>
      </c>
      <c r="AD123" s="111" t="str">
        <f t="shared" si="27"/>
        <v>H98R16.</v>
      </c>
      <c r="AE123" s="111" t="str">
        <f t="shared" si="24"/>
        <v>H98R16</v>
      </c>
      <c r="AF123" s="21"/>
      <c r="AG123" s="21"/>
      <c r="AH123" s="21"/>
      <c r="AI123" s="21"/>
      <c r="AJ123" s="21"/>
      <c r="AK123" s="21"/>
      <c r="AL123" s="21"/>
      <c r="AM123" s="21"/>
      <c r="AN123" s="21"/>
      <c r="AO123" s="21"/>
    </row>
    <row r="124" spans="1:41" s="2" customFormat="1" ht="156" customHeight="1" x14ac:dyDescent="0.2">
      <c r="A124" s="24"/>
      <c r="B124" s="30">
        <v>123</v>
      </c>
      <c r="C124" s="24"/>
      <c r="D124" s="33">
        <v>1801003</v>
      </c>
      <c r="E124" s="87" t="s">
        <v>2378</v>
      </c>
      <c r="F124" s="88" t="s">
        <v>1540</v>
      </c>
      <c r="G124" s="88" t="s">
        <v>1544</v>
      </c>
      <c r="H124" s="88" t="s">
        <v>1545</v>
      </c>
      <c r="I124" s="60" t="s">
        <v>1233</v>
      </c>
      <c r="J124" s="31">
        <v>1</v>
      </c>
      <c r="K124" s="51">
        <v>43040</v>
      </c>
      <c r="L124" s="51">
        <v>43099</v>
      </c>
      <c r="M124" s="59">
        <f t="shared" si="36"/>
        <v>8.4285714285714288</v>
      </c>
      <c r="N124" s="30" t="s">
        <v>1530</v>
      </c>
      <c r="O124" s="108">
        <v>1</v>
      </c>
      <c r="P124" s="30"/>
      <c r="Q124" s="54">
        <f t="shared" si="32"/>
        <v>100</v>
      </c>
      <c r="R124" s="55">
        <f t="shared" si="33"/>
        <v>8.4285714285714288</v>
      </c>
      <c r="S124" s="55">
        <f t="shared" ca="1" si="34"/>
        <v>8.4285714285714288</v>
      </c>
      <c r="T124" s="55">
        <f t="shared" ca="1" si="35"/>
        <v>8.4285714285714288</v>
      </c>
      <c r="U124" s="28" t="str">
        <f t="shared" si="29"/>
        <v>NO</v>
      </c>
      <c r="V124" s="105" t="str">
        <f t="shared" si="30"/>
        <v>CUMPLIDO</v>
      </c>
      <c r="W124" s="105" t="str">
        <f t="shared" si="22"/>
        <v/>
      </c>
      <c r="X124" s="29" t="s">
        <v>813</v>
      </c>
      <c r="Y124" s="100" t="s">
        <v>911</v>
      </c>
      <c r="Z124" s="29">
        <f t="shared" si="23"/>
        <v>2</v>
      </c>
      <c r="AA124" s="29" t="str">
        <f t="shared" si="28"/>
        <v>H98R16 - 2</v>
      </c>
      <c r="AB124" s="111">
        <f t="shared" si="25"/>
        <v>5</v>
      </c>
      <c r="AC124" s="111">
        <f t="shared" si="26"/>
        <v>5</v>
      </c>
      <c r="AD124" s="111" t="str">
        <f t="shared" si="27"/>
        <v>H98R16.</v>
      </c>
      <c r="AE124" s="111" t="str">
        <f t="shared" si="24"/>
        <v>H98R16</v>
      </c>
      <c r="AF124" s="21"/>
      <c r="AG124" s="21"/>
      <c r="AH124" s="21"/>
      <c r="AI124" s="21"/>
      <c r="AJ124" s="21"/>
      <c r="AK124" s="21"/>
      <c r="AL124" s="21"/>
      <c r="AM124" s="21"/>
      <c r="AN124" s="21"/>
      <c r="AO124" s="21"/>
    </row>
    <row r="125" spans="1:41" s="2" customFormat="1" ht="153.75" customHeight="1" x14ac:dyDescent="0.2">
      <c r="A125" s="24">
        <v>114</v>
      </c>
      <c r="B125" s="30">
        <v>124</v>
      </c>
      <c r="C125" s="24"/>
      <c r="D125" s="33">
        <v>1801002</v>
      </c>
      <c r="E125" s="87" t="s">
        <v>1546</v>
      </c>
      <c r="F125" s="88" t="s">
        <v>1235</v>
      </c>
      <c r="G125" s="88" t="s">
        <v>1548</v>
      </c>
      <c r="H125" s="88" t="s">
        <v>1549</v>
      </c>
      <c r="I125" s="60" t="s">
        <v>1233</v>
      </c>
      <c r="J125" s="31">
        <v>1</v>
      </c>
      <c r="K125" s="51">
        <v>43040</v>
      </c>
      <c r="L125" s="51">
        <v>43250</v>
      </c>
      <c r="M125" s="59">
        <f t="shared" si="36"/>
        <v>30</v>
      </c>
      <c r="N125" s="30" t="s">
        <v>1547</v>
      </c>
      <c r="O125" s="108">
        <v>0</v>
      </c>
      <c r="P125" s="30"/>
      <c r="Q125" s="54">
        <f t="shared" si="32"/>
        <v>0</v>
      </c>
      <c r="R125" s="55">
        <f t="shared" si="33"/>
        <v>0</v>
      </c>
      <c r="S125" s="55">
        <f t="shared" ca="1" si="34"/>
        <v>0</v>
      </c>
      <c r="T125" s="55">
        <f t="shared" ca="1" si="35"/>
        <v>0</v>
      </c>
      <c r="U125" s="28" t="str">
        <f t="shared" ca="1" si="29"/>
        <v>NO</v>
      </c>
      <c r="V125" s="105" t="str">
        <f t="shared" ca="1" si="30"/>
        <v>EN TERMINO</v>
      </c>
      <c r="W125" s="105" t="str">
        <f t="shared" ca="1" si="22"/>
        <v>EN TERMINO</v>
      </c>
      <c r="X125" s="29" t="s">
        <v>813</v>
      </c>
      <c r="Y125" s="101" t="s">
        <v>912</v>
      </c>
      <c r="Z125" s="29">
        <f t="shared" si="23"/>
        <v>1</v>
      </c>
      <c r="AA125" s="29" t="str">
        <f t="shared" si="28"/>
        <v>H99R16 - 1</v>
      </c>
      <c r="AB125" s="111">
        <f t="shared" ca="1" si="25"/>
        <v>3</v>
      </c>
      <c r="AC125" s="111">
        <f t="shared" ca="1" si="26"/>
        <v>3</v>
      </c>
      <c r="AD125" s="111" t="str">
        <f t="shared" si="27"/>
        <v>H99R16.</v>
      </c>
      <c r="AE125" s="111" t="str">
        <f t="shared" si="24"/>
        <v>H99R16</v>
      </c>
      <c r="AF125" s="21"/>
      <c r="AG125" s="21"/>
      <c r="AH125" s="21"/>
      <c r="AI125" s="21"/>
      <c r="AJ125" s="21"/>
      <c r="AK125" s="21"/>
      <c r="AL125" s="21"/>
      <c r="AM125" s="21"/>
      <c r="AN125" s="21"/>
      <c r="AO125" s="21"/>
    </row>
    <row r="126" spans="1:41" s="2" customFormat="1" ht="249.95" customHeight="1" x14ac:dyDescent="0.2">
      <c r="A126" s="24">
        <v>115</v>
      </c>
      <c r="B126" s="30">
        <v>125</v>
      </c>
      <c r="C126" s="24"/>
      <c r="D126" s="33">
        <v>1801002</v>
      </c>
      <c r="E126" s="87" t="s">
        <v>786</v>
      </c>
      <c r="F126" s="88" t="s">
        <v>787</v>
      </c>
      <c r="G126" s="88" t="s">
        <v>1236</v>
      </c>
      <c r="H126" s="88" t="s">
        <v>1234</v>
      </c>
      <c r="I126" s="60" t="s">
        <v>1233</v>
      </c>
      <c r="J126" s="31">
        <v>1</v>
      </c>
      <c r="K126" s="51">
        <v>43040</v>
      </c>
      <c r="L126" s="51">
        <v>43311</v>
      </c>
      <c r="M126" s="59">
        <f t="shared" si="36"/>
        <v>38.714285714285715</v>
      </c>
      <c r="N126" s="99" t="s">
        <v>1221</v>
      </c>
      <c r="O126" s="108">
        <v>0</v>
      </c>
      <c r="P126" s="30"/>
      <c r="Q126" s="54">
        <f t="shared" si="32"/>
        <v>0</v>
      </c>
      <c r="R126" s="55">
        <f t="shared" si="33"/>
        <v>0</v>
      </c>
      <c r="S126" s="55">
        <f t="shared" ca="1" si="34"/>
        <v>0</v>
      </c>
      <c r="T126" s="55">
        <f t="shared" ca="1" si="35"/>
        <v>0</v>
      </c>
      <c r="U126" s="28" t="str">
        <f t="shared" ca="1" si="29"/>
        <v>NO</v>
      </c>
      <c r="V126" s="105" t="str">
        <f t="shared" ca="1" si="30"/>
        <v>EN TERMINO</v>
      </c>
      <c r="W126" s="105" t="str">
        <f t="shared" ca="1" si="22"/>
        <v>EN TERMINO</v>
      </c>
      <c r="X126" s="29" t="s">
        <v>813</v>
      </c>
      <c r="Y126" s="100" t="s">
        <v>913</v>
      </c>
      <c r="Z126" s="29">
        <f t="shared" si="23"/>
        <v>1</v>
      </c>
      <c r="AA126" s="29" t="str">
        <f t="shared" si="28"/>
        <v>H100R16 - 1</v>
      </c>
      <c r="AB126" s="111">
        <f t="shared" ca="1" si="25"/>
        <v>3</v>
      </c>
      <c r="AC126" s="111">
        <f t="shared" ca="1" si="26"/>
        <v>3</v>
      </c>
      <c r="AD126" s="111" t="str">
        <f t="shared" si="27"/>
        <v>H100R16.</v>
      </c>
      <c r="AE126" s="111" t="str">
        <f t="shared" si="24"/>
        <v>H100R16</v>
      </c>
      <c r="AF126" s="21"/>
      <c r="AG126" s="21"/>
      <c r="AH126" s="21"/>
      <c r="AI126" s="21"/>
      <c r="AJ126" s="21"/>
      <c r="AK126" s="21"/>
      <c r="AL126" s="21"/>
      <c r="AM126" s="21"/>
      <c r="AN126" s="21"/>
      <c r="AO126" s="21"/>
    </row>
    <row r="127" spans="1:41" s="2" customFormat="1" ht="171" customHeight="1" x14ac:dyDescent="0.2">
      <c r="A127" s="24">
        <v>116</v>
      </c>
      <c r="B127" s="30">
        <v>126</v>
      </c>
      <c r="C127" s="24"/>
      <c r="D127" s="33">
        <v>1801003</v>
      </c>
      <c r="E127" s="87" t="s">
        <v>1386</v>
      </c>
      <c r="F127" s="88" t="s">
        <v>1394</v>
      </c>
      <c r="G127" s="88" t="s">
        <v>1881</v>
      </c>
      <c r="H127" s="88" t="s">
        <v>1237</v>
      </c>
      <c r="I127" s="60" t="s">
        <v>1163</v>
      </c>
      <c r="J127" s="31">
        <v>3</v>
      </c>
      <c r="K127" s="51">
        <v>43040</v>
      </c>
      <c r="L127" s="51">
        <v>43403</v>
      </c>
      <c r="M127" s="59">
        <f t="shared" si="36"/>
        <v>51.857142857142854</v>
      </c>
      <c r="N127" s="30" t="s">
        <v>1221</v>
      </c>
      <c r="O127" s="108">
        <v>0</v>
      </c>
      <c r="P127" s="30"/>
      <c r="Q127" s="54">
        <f t="shared" si="32"/>
        <v>0</v>
      </c>
      <c r="R127" s="55">
        <f t="shared" si="33"/>
        <v>0</v>
      </c>
      <c r="S127" s="55">
        <f t="shared" ca="1" si="34"/>
        <v>0</v>
      </c>
      <c r="T127" s="55">
        <f t="shared" ca="1" si="35"/>
        <v>0</v>
      </c>
      <c r="U127" s="28" t="str">
        <f t="shared" ca="1" si="29"/>
        <v>NO</v>
      </c>
      <c r="V127" s="105" t="str">
        <f t="shared" ca="1" si="30"/>
        <v>EN TERMINO</v>
      </c>
      <c r="W127" s="105" t="str">
        <f t="shared" ca="1" si="22"/>
        <v>EN TERMINO</v>
      </c>
      <c r="X127" s="29" t="s">
        <v>813</v>
      </c>
      <c r="Y127" s="100" t="s">
        <v>914</v>
      </c>
      <c r="Z127" s="29">
        <f t="shared" si="23"/>
        <v>1</v>
      </c>
      <c r="AA127" s="29" t="str">
        <f t="shared" si="28"/>
        <v>H101R16 - 1</v>
      </c>
      <c r="AB127" s="111">
        <f t="shared" ca="1" si="25"/>
        <v>3</v>
      </c>
      <c r="AC127" s="111">
        <f t="shared" ca="1" si="26"/>
        <v>3</v>
      </c>
      <c r="AD127" s="111" t="str">
        <f t="shared" si="27"/>
        <v>H101R16.</v>
      </c>
      <c r="AE127" s="111" t="str">
        <f t="shared" si="24"/>
        <v>H101R16</v>
      </c>
      <c r="AF127" s="21"/>
      <c r="AG127" s="21"/>
      <c r="AH127" s="21"/>
      <c r="AI127" s="21"/>
      <c r="AJ127" s="21"/>
      <c r="AK127" s="21"/>
      <c r="AL127" s="21"/>
      <c r="AM127" s="21"/>
      <c r="AN127" s="21"/>
      <c r="AO127" s="21"/>
    </row>
    <row r="128" spans="1:41" s="2" customFormat="1" ht="249.95" customHeight="1" x14ac:dyDescent="0.2">
      <c r="A128" s="24"/>
      <c r="B128" s="30">
        <v>127</v>
      </c>
      <c r="C128" s="24"/>
      <c r="D128" s="33">
        <v>1801003</v>
      </c>
      <c r="E128" s="87" t="s">
        <v>1387</v>
      </c>
      <c r="F128" s="88" t="s">
        <v>1394</v>
      </c>
      <c r="G128" s="88" t="s">
        <v>1882</v>
      </c>
      <c r="H128" s="88" t="s">
        <v>1388</v>
      </c>
      <c r="I128" s="60" t="s">
        <v>1389</v>
      </c>
      <c r="J128" s="31">
        <v>3</v>
      </c>
      <c r="K128" s="51">
        <v>43050</v>
      </c>
      <c r="L128" s="51">
        <v>43342</v>
      </c>
      <c r="M128" s="59">
        <f t="shared" si="36"/>
        <v>41.714285714285715</v>
      </c>
      <c r="N128" s="30" t="s">
        <v>1354</v>
      </c>
      <c r="O128" s="108">
        <v>0</v>
      </c>
      <c r="P128" s="30"/>
      <c r="Q128" s="54">
        <f t="shared" si="32"/>
        <v>0</v>
      </c>
      <c r="R128" s="55">
        <f t="shared" si="33"/>
        <v>0</v>
      </c>
      <c r="S128" s="55">
        <f t="shared" ca="1" si="34"/>
        <v>0</v>
      </c>
      <c r="T128" s="55">
        <f t="shared" ca="1" si="35"/>
        <v>0</v>
      </c>
      <c r="U128" s="28" t="str">
        <f t="shared" si="29"/>
        <v>NO</v>
      </c>
      <c r="V128" s="105" t="str">
        <f t="shared" ca="1" si="30"/>
        <v>EN TERMINO</v>
      </c>
      <c r="W128" s="105" t="str">
        <f t="shared" si="22"/>
        <v/>
      </c>
      <c r="X128" s="29" t="s">
        <v>813</v>
      </c>
      <c r="Y128" s="100" t="s">
        <v>914</v>
      </c>
      <c r="Z128" s="29">
        <f t="shared" si="23"/>
        <v>2</v>
      </c>
      <c r="AA128" s="29" t="str">
        <f t="shared" si="28"/>
        <v>H101R16 - 2</v>
      </c>
      <c r="AB128" s="111">
        <f t="shared" ca="1" si="25"/>
        <v>3</v>
      </c>
      <c r="AC128" s="111">
        <f t="shared" ca="1" si="26"/>
        <v>3</v>
      </c>
      <c r="AD128" s="111" t="str">
        <f t="shared" si="27"/>
        <v>H101R16.</v>
      </c>
      <c r="AE128" s="111" t="str">
        <f t="shared" si="24"/>
        <v>H101R16</v>
      </c>
      <c r="AF128" s="21"/>
      <c r="AG128" s="21"/>
      <c r="AH128" s="21"/>
      <c r="AI128" s="21"/>
      <c r="AJ128" s="21"/>
      <c r="AK128" s="21"/>
      <c r="AL128" s="21"/>
      <c r="AM128" s="21"/>
      <c r="AN128" s="21"/>
      <c r="AO128" s="21"/>
    </row>
    <row r="129" spans="1:41" s="2" customFormat="1" ht="249.95" customHeight="1" x14ac:dyDescent="0.2">
      <c r="A129" s="24"/>
      <c r="B129" s="30">
        <v>128</v>
      </c>
      <c r="C129" s="24"/>
      <c r="D129" s="33">
        <v>1801003</v>
      </c>
      <c r="E129" s="87" t="s">
        <v>1880</v>
      </c>
      <c r="F129" s="88" t="s">
        <v>1394</v>
      </c>
      <c r="G129" s="88" t="s">
        <v>1884</v>
      </c>
      <c r="H129" s="88" t="s">
        <v>1883</v>
      </c>
      <c r="I129" s="60" t="s">
        <v>1389</v>
      </c>
      <c r="J129" s="31">
        <v>3</v>
      </c>
      <c r="K129" s="51">
        <v>43050</v>
      </c>
      <c r="L129" s="51">
        <v>43342</v>
      </c>
      <c r="M129" s="59">
        <f t="shared" si="36"/>
        <v>41.714285714285715</v>
      </c>
      <c r="N129" s="30" t="s">
        <v>1849</v>
      </c>
      <c r="O129" s="108">
        <v>0</v>
      </c>
      <c r="P129" s="30"/>
      <c r="Q129" s="54">
        <f t="shared" si="32"/>
        <v>0</v>
      </c>
      <c r="R129" s="55">
        <f t="shared" si="33"/>
        <v>0</v>
      </c>
      <c r="S129" s="55">
        <f t="shared" ca="1" si="34"/>
        <v>0</v>
      </c>
      <c r="T129" s="55">
        <f t="shared" ca="1" si="35"/>
        <v>0</v>
      </c>
      <c r="U129" s="28" t="str">
        <f t="shared" si="29"/>
        <v>NO</v>
      </c>
      <c r="V129" s="105" t="str">
        <f t="shared" ca="1" si="30"/>
        <v>EN TERMINO</v>
      </c>
      <c r="W129" s="105" t="str">
        <f t="shared" si="22"/>
        <v/>
      </c>
      <c r="X129" s="29" t="s">
        <v>813</v>
      </c>
      <c r="Y129" s="100" t="s">
        <v>914</v>
      </c>
      <c r="Z129" s="29">
        <f t="shared" si="23"/>
        <v>3</v>
      </c>
      <c r="AA129" s="29" t="str">
        <f t="shared" si="28"/>
        <v>H101R16 - 3</v>
      </c>
      <c r="AB129" s="111">
        <f t="shared" ca="1" si="25"/>
        <v>3</v>
      </c>
      <c r="AC129" s="111">
        <f t="shared" ca="1" si="26"/>
        <v>3</v>
      </c>
      <c r="AD129" s="111" t="str">
        <f t="shared" si="27"/>
        <v>H101R16.</v>
      </c>
      <c r="AE129" s="111" t="str">
        <f t="shared" si="24"/>
        <v>H101R16</v>
      </c>
      <c r="AF129" s="21"/>
      <c r="AG129" s="21"/>
      <c r="AH129" s="21"/>
      <c r="AI129" s="21"/>
      <c r="AJ129" s="21"/>
      <c r="AK129" s="21"/>
      <c r="AL129" s="21"/>
      <c r="AM129" s="21"/>
      <c r="AN129" s="21"/>
      <c r="AO129" s="21"/>
    </row>
    <row r="130" spans="1:41" s="2" customFormat="1" ht="249.95" customHeight="1" x14ac:dyDescent="0.2">
      <c r="A130" s="24">
        <v>117</v>
      </c>
      <c r="B130" s="30">
        <v>129</v>
      </c>
      <c r="C130" s="24"/>
      <c r="D130" s="33">
        <v>1801003</v>
      </c>
      <c r="E130" s="87" t="s">
        <v>1550</v>
      </c>
      <c r="F130" s="88" t="s">
        <v>788</v>
      </c>
      <c r="G130" s="88" t="s">
        <v>1552</v>
      </c>
      <c r="H130" s="88" t="s">
        <v>1541</v>
      </c>
      <c r="I130" s="60" t="s">
        <v>1233</v>
      </c>
      <c r="J130" s="31">
        <v>1</v>
      </c>
      <c r="K130" s="51">
        <v>43040</v>
      </c>
      <c r="L130" s="51">
        <v>43250</v>
      </c>
      <c r="M130" s="59">
        <f t="shared" si="36"/>
        <v>30</v>
      </c>
      <c r="N130" s="30" t="s">
        <v>1530</v>
      </c>
      <c r="O130" s="108">
        <v>0</v>
      </c>
      <c r="P130" s="30"/>
      <c r="Q130" s="54">
        <f t="shared" si="32"/>
        <v>0</v>
      </c>
      <c r="R130" s="55">
        <f t="shared" si="33"/>
        <v>0</v>
      </c>
      <c r="S130" s="55">
        <f t="shared" ca="1" si="34"/>
        <v>0</v>
      </c>
      <c r="T130" s="55">
        <f t="shared" ca="1" si="35"/>
        <v>0</v>
      </c>
      <c r="U130" s="28" t="str">
        <f t="shared" ca="1" si="29"/>
        <v>NO</v>
      </c>
      <c r="V130" s="105" t="str">
        <f t="shared" ca="1" si="30"/>
        <v>EN TERMINO</v>
      </c>
      <c r="W130" s="105" t="str">
        <f t="shared" ref="W130:W193" ca="1" si="37">IF(A130&lt;&gt;"",IF(AC130=1,"VENCIDO",IF(AC130=2,"PRÓXIMO A VENCER",IF(AC130=3,"EN TERMINO",IF(AC130=4,"CON AVANCE",IF(AC130=5,"CUMPLIDO",))))),"")</f>
        <v>EN TERMINO</v>
      </c>
      <c r="X130" s="29" t="s">
        <v>813</v>
      </c>
      <c r="Y130" s="100" t="s">
        <v>915</v>
      </c>
      <c r="Z130" s="29">
        <f t="shared" ref="Z130:Z193" si="38">IF(A130&lt;&gt;"",1,Z129+1)</f>
        <v>1</v>
      </c>
      <c r="AA130" s="29" t="str">
        <f t="shared" si="28"/>
        <v>H102R16 - 1</v>
      </c>
      <c r="AB130" s="111">
        <f t="shared" ca="1" si="25"/>
        <v>3</v>
      </c>
      <c r="AC130" s="111">
        <f t="shared" ca="1" si="26"/>
        <v>3</v>
      </c>
      <c r="AD130" s="111" t="str">
        <f t="shared" si="27"/>
        <v>H102R16.</v>
      </c>
      <c r="AE130" s="111" t="str">
        <f t="shared" si="24"/>
        <v>H102R16</v>
      </c>
      <c r="AF130" s="21"/>
      <c r="AG130" s="21"/>
      <c r="AH130" s="21"/>
      <c r="AI130" s="21"/>
      <c r="AJ130" s="21"/>
      <c r="AK130" s="21"/>
      <c r="AL130" s="21"/>
      <c r="AM130" s="21"/>
      <c r="AN130" s="21"/>
      <c r="AO130" s="21"/>
    </row>
    <row r="131" spans="1:41" s="2" customFormat="1" ht="249.95" customHeight="1" x14ac:dyDescent="0.2">
      <c r="A131" s="24"/>
      <c r="B131" s="30">
        <v>130</v>
      </c>
      <c r="C131" s="24"/>
      <c r="D131" s="33">
        <v>1801003</v>
      </c>
      <c r="E131" s="87" t="s">
        <v>1551</v>
      </c>
      <c r="F131" s="88" t="s">
        <v>788</v>
      </c>
      <c r="G131" s="56" t="s">
        <v>1553</v>
      </c>
      <c r="H131" s="88" t="s">
        <v>1238</v>
      </c>
      <c r="I131" s="60" t="s">
        <v>1233</v>
      </c>
      <c r="J131" s="31">
        <v>1</v>
      </c>
      <c r="K131" s="51">
        <v>43040</v>
      </c>
      <c r="L131" s="51">
        <v>43311</v>
      </c>
      <c r="M131" s="59">
        <f t="shared" si="36"/>
        <v>38.714285714285715</v>
      </c>
      <c r="N131" s="30" t="s">
        <v>1221</v>
      </c>
      <c r="O131" s="108">
        <v>0</v>
      </c>
      <c r="P131" s="30"/>
      <c r="Q131" s="54">
        <f t="shared" si="32"/>
        <v>0</v>
      </c>
      <c r="R131" s="55">
        <f t="shared" si="33"/>
        <v>0</v>
      </c>
      <c r="S131" s="55">
        <f t="shared" ca="1" si="34"/>
        <v>0</v>
      </c>
      <c r="T131" s="55">
        <f t="shared" ca="1" si="35"/>
        <v>0</v>
      </c>
      <c r="U131" s="28" t="str">
        <f t="shared" si="29"/>
        <v>NO</v>
      </c>
      <c r="V131" s="105" t="str">
        <f t="shared" ca="1" si="30"/>
        <v>EN TERMINO</v>
      </c>
      <c r="W131" s="105" t="str">
        <f t="shared" si="37"/>
        <v/>
      </c>
      <c r="X131" s="29" t="s">
        <v>813</v>
      </c>
      <c r="Y131" s="100" t="s">
        <v>915</v>
      </c>
      <c r="Z131" s="29">
        <f t="shared" si="38"/>
        <v>2</v>
      </c>
      <c r="AA131" s="29" t="str">
        <f t="shared" si="28"/>
        <v>H102R16 - 2</v>
      </c>
      <c r="AB131" s="111">
        <f t="shared" ca="1" si="25"/>
        <v>3</v>
      </c>
      <c r="AC131" s="111">
        <f t="shared" ca="1" si="26"/>
        <v>3</v>
      </c>
      <c r="AD131" s="111" t="str">
        <f t="shared" si="27"/>
        <v>H102R16.</v>
      </c>
      <c r="AE131" s="111" t="str">
        <f t="shared" si="24"/>
        <v>H102R16</v>
      </c>
      <c r="AF131" s="21"/>
      <c r="AG131" s="21"/>
      <c r="AH131" s="21"/>
      <c r="AI131" s="21"/>
      <c r="AJ131" s="21"/>
      <c r="AK131" s="21"/>
      <c r="AL131" s="21"/>
      <c r="AM131" s="21"/>
      <c r="AN131" s="21"/>
      <c r="AO131" s="21"/>
    </row>
    <row r="132" spans="1:41" s="2" customFormat="1" ht="153.75" customHeight="1" x14ac:dyDescent="0.2">
      <c r="A132" s="24">
        <v>118</v>
      </c>
      <c r="B132" s="30">
        <v>131</v>
      </c>
      <c r="C132" s="24"/>
      <c r="D132" s="33">
        <v>1801002</v>
      </c>
      <c r="E132" s="87" t="s">
        <v>1390</v>
      </c>
      <c r="F132" s="88" t="s">
        <v>789</v>
      </c>
      <c r="G132" s="56" t="s">
        <v>1554</v>
      </c>
      <c r="H132" s="88" t="s">
        <v>1392</v>
      </c>
      <c r="I132" s="60" t="s">
        <v>1393</v>
      </c>
      <c r="J132" s="31">
        <v>2</v>
      </c>
      <c r="K132" s="51">
        <v>43040</v>
      </c>
      <c r="L132" s="51">
        <v>43403</v>
      </c>
      <c r="M132" s="59">
        <f t="shared" si="36"/>
        <v>51.857142857142854</v>
      </c>
      <c r="N132" s="30" t="s">
        <v>1354</v>
      </c>
      <c r="O132" s="108">
        <v>0</v>
      </c>
      <c r="P132" s="30"/>
      <c r="Q132" s="54">
        <f t="shared" si="32"/>
        <v>0</v>
      </c>
      <c r="R132" s="55">
        <f t="shared" si="33"/>
        <v>0</v>
      </c>
      <c r="S132" s="55">
        <f t="shared" ca="1" si="34"/>
        <v>0</v>
      </c>
      <c r="T132" s="55">
        <f t="shared" ca="1" si="35"/>
        <v>0</v>
      </c>
      <c r="U132" s="28" t="str">
        <f t="shared" ca="1" si="29"/>
        <v>NO</v>
      </c>
      <c r="V132" s="105" t="str">
        <f t="shared" ca="1" si="30"/>
        <v>EN TERMINO</v>
      </c>
      <c r="W132" s="105" t="str">
        <f t="shared" ca="1" si="37"/>
        <v>EN TERMINO</v>
      </c>
      <c r="X132" s="29" t="s">
        <v>813</v>
      </c>
      <c r="Y132" s="100" t="s">
        <v>916</v>
      </c>
      <c r="Z132" s="29">
        <f t="shared" si="38"/>
        <v>1</v>
      </c>
      <c r="AA132" s="29" t="str">
        <f t="shared" si="28"/>
        <v>H103R16 - 1</v>
      </c>
      <c r="AB132" s="111">
        <f t="shared" ca="1" si="25"/>
        <v>3</v>
      </c>
      <c r="AC132" s="111">
        <f t="shared" ca="1" si="26"/>
        <v>3</v>
      </c>
      <c r="AD132" s="111" t="str">
        <f t="shared" si="27"/>
        <v>H103R16.</v>
      </c>
      <c r="AE132" s="111" t="str">
        <f t="shared" si="24"/>
        <v>H103R16</v>
      </c>
      <c r="AF132" s="21"/>
      <c r="AG132" s="21"/>
      <c r="AH132" s="21"/>
      <c r="AI132" s="21"/>
      <c r="AJ132" s="21"/>
      <c r="AK132" s="21"/>
      <c r="AL132" s="21"/>
      <c r="AM132" s="21"/>
      <c r="AN132" s="21"/>
      <c r="AO132" s="21"/>
    </row>
    <row r="133" spans="1:41" s="2" customFormat="1" ht="159.75" customHeight="1" x14ac:dyDescent="0.2">
      <c r="A133" s="24"/>
      <c r="B133" s="30">
        <v>132</v>
      </c>
      <c r="C133" s="24"/>
      <c r="D133" s="33">
        <v>1801002</v>
      </c>
      <c r="E133" s="87" t="s">
        <v>1391</v>
      </c>
      <c r="F133" s="88" t="s">
        <v>789</v>
      </c>
      <c r="G133" s="88" t="s">
        <v>1555</v>
      </c>
      <c r="H133" s="88" t="s">
        <v>1240</v>
      </c>
      <c r="I133" s="60" t="s">
        <v>1239</v>
      </c>
      <c r="J133" s="31">
        <v>2</v>
      </c>
      <c r="K133" s="51">
        <v>43040</v>
      </c>
      <c r="L133" s="51">
        <v>43403</v>
      </c>
      <c r="M133" s="59">
        <f t="shared" si="36"/>
        <v>51.857142857142854</v>
      </c>
      <c r="N133" s="30" t="s">
        <v>1221</v>
      </c>
      <c r="O133" s="108">
        <v>0</v>
      </c>
      <c r="P133" s="30"/>
      <c r="Q133" s="54">
        <f t="shared" si="32"/>
        <v>0</v>
      </c>
      <c r="R133" s="55">
        <f t="shared" si="33"/>
        <v>0</v>
      </c>
      <c r="S133" s="55">
        <f t="shared" ca="1" si="34"/>
        <v>0</v>
      </c>
      <c r="T133" s="55">
        <f t="shared" ca="1" si="35"/>
        <v>0</v>
      </c>
      <c r="U133" s="28" t="str">
        <f t="shared" si="29"/>
        <v>NO</v>
      </c>
      <c r="V133" s="105" t="str">
        <f t="shared" ca="1" si="30"/>
        <v>EN TERMINO</v>
      </c>
      <c r="W133" s="105" t="str">
        <f t="shared" si="37"/>
        <v/>
      </c>
      <c r="X133" s="29" t="s">
        <v>813</v>
      </c>
      <c r="Y133" s="100" t="s">
        <v>916</v>
      </c>
      <c r="Z133" s="29">
        <f t="shared" si="38"/>
        <v>2</v>
      </c>
      <c r="AA133" s="29" t="str">
        <f t="shared" si="28"/>
        <v>H103R16 - 2</v>
      </c>
      <c r="AB133" s="111">
        <f t="shared" ca="1" si="25"/>
        <v>3</v>
      </c>
      <c r="AC133" s="111">
        <f t="shared" ca="1" si="26"/>
        <v>3</v>
      </c>
      <c r="AD133" s="111" t="str">
        <f t="shared" si="27"/>
        <v>H103R16.</v>
      </c>
      <c r="AE133" s="111" t="str">
        <f t="shared" ref="AE133:AE196" si="39">IFERROR(MID(AD133,1,FIND(".",AD133,1)-1),AD133)</f>
        <v>H103R16</v>
      </c>
      <c r="AF133" s="21"/>
      <c r="AG133" s="21"/>
      <c r="AH133" s="21"/>
      <c r="AI133" s="21"/>
      <c r="AJ133" s="21"/>
      <c r="AK133" s="21"/>
      <c r="AL133" s="21"/>
      <c r="AM133" s="21"/>
      <c r="AN133" s="21"/>
      <c r="AO133" s="21"/>
    </row>
    <row r="134" spans="1:41" s="2" customFormat="1" ht="249.95" customHeight="1" x14ac:dyDescent="0.2">
      <c r="A134" s="24">
        <v>119</v>
      </c>
      <c r="B134" s="30">
        <v>133</v>
      </c>
      <c r="C134" s="24"/>
      <c r="D134" s="33">
        <v>1801002</v>
      </c>
      <c r="E134" s="87" t="s">
        <v>1254</v>
      </c>
      <c r="F134" s="88" t="s">
        <v>790</v>
      </c>
      <c r="G134" s="88" t="s">
        <v>1241</v>
      </c>
      <c r="H134" s="88" t="s">
        <v>1242</v>
      </c>
      <c r="I134" s="60" t="s">
        <v>1068</v>
      </c>
      <c r="J134" s="31">
        <v>2</v>
      </c>
      <c r="K134" s="51">
        <v>43040</v>
      </c>
      <c r="L134" s="51">
        <v>43403</v>
      </c>
      <c r="M134" s="59">
        <f t="shared" si="36"/>
        <v>51.857142857142854</v>
      </c>
      <c r="N134" s="30" t="s">
        <v>1221</v>
      </c>
      <c r="O134" s="108">
        <v>0</v>
      </c>
      <c r="P134" s="30"/>
      <c r="Q134" s="54">
        <f t="shared" si="32"/>
        <v>0</v>
      </c>
      <c r="R134" s="55">
        <f t="shared" si="33"/>
        <v>0</v>
      </c>
      <c r="S134" s="55">
        <f t="shared" ca="1" si="34"/>
        <v>0</v>
      </c>
      <c r="T134" s="55">
        <f t="shared" ca="1" si="35"/>
        <v>0</v>
      </c>
      <c r="U134" s="28" t="str">
        <f t="shared" ca="1" si="29"/>
        <v>NO</v>
      </c>
      <c r="V134" s="105" t="str">
        <f t="shared" ca="1" si="30"/>
        <v>EN TERMINO</v>
      </c>
      <c r="W134" s="105" t="str">
        <f t="shared" ca="1" si="37"/>
        <v>EN TERMINO</v>
      </c>
      <c r="X134" s="29" t="s">
        <v>813</v>
      </c>
      <c r="Y134" s="100" t="s">
        <v>917</v>
      </c>
      <c r="Z134" s="29">
        <f t="shared" si="38"/>
        <v>1</v>
      </c>
      <c r="AA134" s="29" t="str">
        <f t="shared" si="28"/>
        <v>H104R16 - 1</v>
      </c>
      <c r="AB134" s="111">
        <f t="shared" ca="1" si="25"/>
        <v>3</v>
      </c>
      <c r="AC134" s="111">
        <f t="shared" ca="1" si="26"/>
        <v>3</v>
      </c>
      <c r="AD134" s="111" t="str">
        <f t="shared" si="27"/>
        <v>H104R16.</v>
      </c>
      <c r="AE134" s="111" t="str">
        <f t="shared" si="39"/>
        <v>H104R16</v>
      </c>
      <c r="AF134" s="21"/>
      <c r="AG134" s="21"/>
      <c r="AH134" s="21"/>
      <c r="AI134" s="21"/>
      <c r="AJ134" s="21"/>
      <c r="AK134" s="21"/>
      <c r="AL134" s="21"/>
      <c r="AM134" s="21"/>
      <c r="AN134" s="21"/>
      <c r="AO134" s="21"/>
    </row>
    <row r="135" spans="1:41" s="2" customFormat="1" ht="204.75" customHeight="1" x14ac:dyDescent="0.2">
      <c r="A135" s="24">
        <v>120</v>
      </c>
      <c r="B135" s="30">
        <v>134</v>
      </c>
      <c r="C135" s="24"/>
      <c r="D135" s="33">
        <v>1801003</v>
      </c>
      <c r="E135" s="87" t="s">
        <v>1673</v>
      </c>
      <c r="F135" s="88" t="s">
        <v>1253</v>
      </c>
      <c r="G135" s="88" t="s">
        <v>1672</v>
      </c>
      <c r="H135" s="88" t="s">
        <v>1243</v>
      </c>
      <c r="I135" s="60" t="s">
        <v>1163</v>
      </c>
      <c r="J135" s="31">
        <v>3</v>
      </c>
      <c r="K135" s="51">
        <v>43040</v>
      </c>
      <c r="L135" s="51">
        <v>43403</v>
      </c>
      <c r="M135" s="59">
        <f t="shared" si="36"/>
        <v>51.857142857142854</v>
      </c>
      <c r="N135" s="30" t="s">
        <v>2064</v>
      </c>
      <c r="O135" s="108">
        <v>0</v>
      </c>
      <c r="P135" s="30"/>
      <c r="Q135" s="54">
        <f t="shared" si="32"/>
        <v>0</v>
      </c>
      <c r="R135" s="55">
        <f t="shared" si="33"/>
        <v>0</v>
      </c>
      <c r="S135" s="55">
        <f t="shared" ca="1" si="34"/>
        <v>0</v>
      </c>
      <c r="T135" s="55">
        <f t="shared" ca="1" si="35"/>
        <v>0</v>
      </c>
      <c r="U135" s="28" t="str">
        <f t="shared" ca="1" si="29"/>
        <v>NO</v>
      </c>
      <c r="V135" s="105" t="str">
        <f t="shared" ca="1" si="30"/>
        <v>EN TERMINO</v>
      </c>
      <c r="W135" s="105" t="str">
        <f t="shared" ca="1" si="37"/>
        <v>EN TERMINO</v>
      </c>
      <c r="X135" s="29" t="s">
        <v>813</v>
      </c>
      <c r="Y135" s="100" t="s">
        <v>918</v>
      </c>
      <c r="Z135" s="29">
        <f t="shared" si="38"/>
        <v>1</v>
      </c>
      <c r="AA135" s="29" t="str">
        <f t="shared" si="28"/>
        <v>H105R16 - 1</v>
      </c>
      <c r="AB135" s="111">
        <f t="shared" ref="AB135:AB198" ca="1" si="40">IF(V135="VENCIDO",1,IF(V135="PRÓXIMO A VENCER",2,IF(V135="EN TERMINO",3,IF(V135="CON AVANCE",4,IF(V135="CUMPLIDO",5,)))))</f>
        <v>3</v>
      </c>
      <c r="AC135" s="111">
        <f t="shared" ref="AC135:AC198" ca="1" si="41">IF(Z136=Z135+1,MIN(AB135,AC136),AB135)</f>
        <v>3</v>
      </c>
      <c r="AD135" s="111" t="str">
        <f t="shared" si="27"/>
        <v>H105R16.</v>
      </c>
      <c r="AE135" s="111" t="str">
        <f t="shared" si="39"/>
        <v>H105R16</v>
      </c>
      <c r="AF135" s="21"/>
      <c r="AG135" s="21"/>
      <c r="AH135" s="21"/>
      <c r="AI135" s="21"/>
      <c r="AJ135" s="21"/>
      <c r="AK135" s="21"/>
      <c r="AL135" s="21"/>
      <c r="AM135" s="21"/>
      <c r="AN135" s="21"/>
      <c r="AO135" s="21"/>
    </row>
    <row r="136" spans="1:41" s="2" customFormat="1" ht="198" customHeight="1" x14ac:dyDescent="0.2">
      <c r="A136" s="24"/>
      <c r="B136" s="30">
        <v>135</v>
      </c>
      <c r="C136" s="24"/>
      <c r="D136" s="33">
        <v>1801003</v>
      </c>
      <c r="E136" s="87" t="s">
        <v>1674</v>
      </c>
      <c r="F136" s="88" t="s">
        <v>1253</v>
      </c>
      <c r="G136" s="88" t="s">
        <v>2155</v>
      </c>
      <c r="H136" s="88" t="s">
        <v>2156</v>
      </c>
      <c r="I136" s="60" t="s">
        <v>1671</v>
      </c>
      <c r="J136" s="31">
        <v>3</v>
      </c>
      <c r="K136" s="51">
        <v>43040</v>
      </c>
      <c r="L136" s="51">
        <v>43342</v>
      </c>
      <c r="M136" s="59">
        <v>43.142857142857146</v>
      </c>
      <c r="N136" s="30" t="s">
        <v>1606</v>
      </c>
      <c r="O136" s="108">
        <v>0</v>
      </c>
      <c r="P136" s="30"/>
      <c r="Q136" s="54">
        <f t="shared" si="32"/>
        <v>0</v>
      </c>
      <c r="R136" s="55">
        <f t="shared" si="33"/>
        <v>0</v>
      </c>
      <c r="S136" s="55">
        <f t="shared" ca="1" si="34"/>
        <v>0</v>
      </c>
      <c r="T136" s="55">
        <f t="shared" ca="1" si="35"/>
        <v>0</v>
      </c>
      <c r="U136" s="28" t="str">
        <f t="shared" si="29"/>
        <v>NO</v>
      </c>
      <c r="V136" s="105" t="str">
        <f t="shared" ca="1" si="30"/>
        <v>EN TERMINO</v>
      </c>
      <c r="W136" s="105" t="str">
        <f t="shared" si="37"/>
        <v/>
      </c>
      <c r="X136" s="29" t="s">
        <v>813</v>
      </c>
      <c r="Y136" s="100" t="s">
        <v>918</v>
      </c>
      <c r="Z136" s="29">
        <f t="shared" si="38"/>
        <v>2</v>
      </c>
      <c r="AA136" s="29" t="str">
        <f t="shared" si="28"/>
        <v>H105R16 - 2</v>
      </c>
      <c r="AB136" s="111">
        <f t="shared" ca="1" si="40"/>
        <v>3</v>
      </c>
      <c r="AC136" s="111">
        <f t="shared" ca="1" si="41"/>
        <v>3</v>
      </c>
      <c r="AD136" s="111" t="str">
        <f t="shared" si="27"/>
        <v>H105R16.</v>
      </c>
      <c r="AE136" s="111" t="str">
        <f t="shared" si="39"/>
        <v>H105R16</v>
      </c>
      <c r="AF136" s="21"/>
      <c r="AG136" s="21"/>
      <c r="AH136" s="21"/>
      <c r="AI136" s="21"/>
      <c r="AJ136" s="21"/>
      <c r="AK136" s="21"/>
      <c r="AL136" s="21"/>
      <c r="AM136" s="21"/>
      <c r="AN136" s="21"/>
      <c r="AO136" s="21"/>
    </row>
    <row r="137" spans="1:41" s="2" customFormat="1" ht="249.95" customHeight="1" x14ac:dyDescent="0.2">
      <c r="A137" s="24">
        <v>121</v>
      </c>
      <c r="B137" s="30">
        <v>136</v>
      </c>
      <c r="C137" s="24"/>
      <c r="D137" s="33">
        <v>1801003</v>
      </c>
      <c r="E137" s="87" t="s">
        <v>1251</v>
      </c>
      <c r="F137" s="88" t="s">
        <v>1252</v>
      </c>
      <c r="G137" s="88" t="s">
        <v>1244</v>
      </c>
      <c r="H137" s="88" t="s">
        <v>1245</v>
      </c>
      <c r="I137" s="60" t="s">
        <v>1246</v>
      </c>
      <c r="J137" s="31">
        <v>1</v>
      </c>
      <c r="K137" s="51">
        <v>43101</v>
      </c>
      <c r="L137" s="51">
        <v>43189</v>
      </c>
      <c r="M137" s="59">
        <f t="shared" si="36"/>
        <v>12.571428571428571</v>
      </c>
      <c r="N137" s="30" t="s">
        <v>1221</v>
      </c>
      <c r="O137" s="108">
        <v>0</v>
      </c>
      <c r="P137" s="30"/>
      <c r="Q137" s="54">
        <f t="shared" si="32"/>
        <v>0</v>
      </c>
      <c r="R137" s="55">
        <f t="shared" si="33"/>
        <v>0</v>
      </c>
      <c r="S137" s="55">
        <f t="shared" ca="1" si="34"/>
        <v>0</v>
      </c>
      <c r="T137" s="55">
        <f t="shared" ca="1" si="35"/>
        <v>12.571428571428571</v>
      </c>
      <c r="U137" s="28" t="str">
        <f t="shared" ca="1" si="29"/>
        <v>NO</v>
      </c>
      <c r="V137" s="105" t="str">
        <f t="shared" ca="1" si="30"/>
        <v>VENCIDO</v>
      </c>
      <c r="W137" s="105" t="str">
        <f t="shared" ca="1" si="37"/>
        <v>VENCIDO</v>
      </c>
      <c r="X137" s="29" t="s">
        <v>813</v>
      </c>
      <c r="Y137" s="100" t="s">
        <v>919</v>
      </c>
      <c r="Z137" s="29">
        <f t="shared" si="38"/>
        <v>1</v>
      </c>
      <c r="AA137" s="29" t="str">
        <f t="shared" si="28"/>
        <v>H106R16 - 1</v>
      </c>
      <c r="AB137" s="111">
        <f t="shared" ca="1" si="40"/>
        <v>1</v>
      </c>
      <c r="AC137" s="111">
        <f t="shared" ca="1" si="41"/>
        <v>1</v>
      </c>
      <c r="AD137" s="111" t="str">
        <f t="shared" si="27"/>
        <v>H106R16.</v>
      </c>
      <c r="AE137" s="111" t="str">
        <f t="shared" si="39"/>
        <v>H106R16</v>
      </c>
      <c r="AF137" s="21"/>
      <c r="AG137" s="21"/>
      <c r="AH137" s="21"/>
      <c r="AI137" s="21"/>
      <c r="AJ137" s="21"/>
      <c r="AK137" s="21"/>
      <c r="AL137" s="21"/>
      <c r="AM137" s="21"/>
      <c r="AN137" s="21"/>
      <c r="AO137" s="21"/>
    </row>
    <row r="138" spans="1:41" s="2" customFormat="1" ht="249.95" customHeight="1" x14ac:dyDescent="0.2">
      <c r="A138" s="24">
        <v>122</v>
      </c>
      <c r="B138" s="30">
        <v>137</v>
      </c>
      <c r="C138" s="24"/>
      <c r="D138" s="33">
        <v>1801003</v>
      </c>
      <c r="E138" s="87" t="s">
        <v>2263</v>
      </c>
      <c r="F138" s="88" t="s">
        <v>1250</v>
      </c>
      <c r="G138" s="88" t="s">
        <v>1247</v>
      </c>
      <c r="H138" s="88" t="s">
        <v>1248</v>
      </c>
      <c r="I138" s="60" t="s">
        <v>1249</v>
      </c>
      <c r="J138" s="31">
        <v>1</v>
      </c>
      <c r="K138" s="51">
        <v>43040</v>
      </c>
      <c r="L138" s="51">
        <v>43069</v>
      </c>
      <c r="M138" s="59">
        <f t="shared" si="36"/>
        <v>4.1428571428571432</v>
      </c>
      <c r="N138" s="30" t="s">
        <v>1221</v>
      </c>
      <c r="O138" s="30">
        <v>1</v>
      </c>
      <c r="P138" s="30"/>
      <c r="Q138" s="54">
        <f t="shared" si="32"/>
        <v>100</v>
      </c>
      <c r="R138" s="55">
        <f t="shared" si="33"/>
        <v>4.1428571428571432</v>
      </c>
      <c r="S138" s="55">
        <f t="shared" ca="1" si="34"/>
        <v>4.1428571428571432</v>
      </c>
      <c r="T138" s="55">
        <f t="shared" ca="1" si="35"/>
        <v>4.1428571428571432</v>
      </c>
      <c r="U138" s="28" t="str">
        <f t="shared" si="29"/>
        <v>SI</v>
      </c>
      <c r="V138" s="105" t="str">
        <f t="shared" si="30"/>
        <v>CUMPLIDO</v>
      </c>
      <c r="W138" s="105" t="str">
        <f t="shared" si="37"/>
        <v>CUMPLIDO</v>
      </c>
      <c r="X138" s="29" t="s">
        <v>813</v>
      </c>
      <c r="Y138" s="100" t="s">
        <v>920</v>
      </c>
      <c r="Z138" s="29">
        <f t="shared" si="38"/>
        <v>1</v>
      </c>
      <c r="AA138" s="29" t="str">
        <f t="shared" si="28"/>
        <v>H107R16 - 1</v>
      </c>
      <c r="AB138" s="111">
        <f t="shared" si="40"/>
        <v>5</v>
      </c>
      <c r="AC138" s="111">
        <f t="shared" si="41"/>
        <v>5</v>
      </c>
      <c r="AD138" s="111" t="str">
        <f t="shared" ref="AD138:AD201" si="42">IF(A138&lt;&gt;"",MID(E138,1,FIND(" ",E138,1)-1),AD137)</f>
        <v>H107R16.</v>
      </c>
      <c r="AE138" s="111" t="str">
        <f t="shared" si="39"/>
        <v>H107R16</v>
      </c>
      <c r="AF138" s="21"/>
      <c r="AG138" s="21"/>
      <c r="AH138" s="21"/>
      <c r="AI138" s="21"/>
      <c r="AJ138" s="21"/>
      <c r="AK138" s="21"/>
      <c r="AL138" s="21"/>
      <c r="AM138" s="21"/>
      <c r="AN138" s="21"/>
      <c r="AO138" s="21"/>
    </row>
    <row r="139" spans="1:41" s="2" customFormat="1" ht="249.95" customHeight="1" x14ac:dyDescent="0.2">
      <c r="A139" s="24">
        <v>123</v>
      </c>
      <c r="B139" s="30">
        <v>138</v>
      </c>
      <c r="C139" s="24"/>
      <c r="D139" s="33">
        <v>1908003</v>
      </c>
      <c r="E139" s="87" t="s">
        <v>1130</v>
      </c>
      <c r="F139" s="88" t="s">
        <v>791</v>
      </c>
      <c r="G139" s="88" t="s">
        <v>1131</v>
      </c>
      <c r="H139" s="88" t="s">
        <v>1132</v>
      </c>
      <c r="I139" s="60" t="s">
        <v>63</v>
      </c>
      <c r="J139" s="31">
        <v>4</v>
      </c>
      <c r="K139" s="51">
        <v>43040</v>
      </c>
      <c r="L139" s="51">
        <v>43403</v>
      </c>
      <c r="M139" s="59">
        <f t="shared" si="36"/>
        <v>51.857142857142854</v>
      </c>
      <c r="N139" s="30" t="s">
        <v>1125</v>
      </c>
      <c r="O139" s="108">
        <v>0</v>
      </c>
      <c r="P139" s="30"/>
      <c r="Q139" s="54">
        <f t="shared" si="32"/>
        <v>0</v>
      </c>
      <c r="R139" s="55">
        <f t="shared" si="33"/>
        <v>0</v>
      </c>
      <c r="S139" s="55">
        <f t="shared" ca="1" si="34"/>
        <v>0</v>
      </c>
      <c r="T139" s="55">
        <f t="shared" ca="1" si="35"/>
        <v>0</v>
      </c>
      <c r="U139" s="28" t="str">
        <f t="shared" ca="1" si="29"/>
        <v>NO</v>
      </c>
      <c r="V139" s="105" t="str">
        <f t="shared" ca="1" si="30"/>
        <v>EN TERMINO</v>
      </c>
      <c r="W139" s="105" t="str">
        <f t="shared" ca="1" si="37"/>
        <v>EN TERMINO</v>
      </c>
      <c r="X139" s="29" t="s">
        <v>813</v>
      </c>
      <c r="Y139" s="100" t="s">
        <v>921</v>
      </c>
      <c r="Z139" s="29">
        <f t="shared" si="38"/>
        <v>1</v>
      </c>
      <c r="AA139" s="29" t="str">
        <f t="shared" si="28"/>
        <v>H108R16 - 1</v>
      </c>
      <c r="AB139" s="111">
        <f t="shared" ca="1" si="40"/>
        <v>3</v>
      </c>
      <c r="AC139" s="111">
        <f t="shared" ca="1" si="41"/>
        <v>3</v>
      </c>
      <c r="AD139" s="111" t="str">
        <f t="shared" si="42"/>
        <v>H108R16.</v>
      </c>
      <c r="AE139" s="111" t="str">
        <f t="shared" si="39"/>
        <v>H108R16</v>
      </c>
      <c r="AF139" s="21"/>
      <c r="AG139" s="21"/>
      <c r="AH139" s="21"/>
      <c r="AI139" s="21"/>
      <c r="AJ139" s="21"/>
      <c r="AK139" s="21"/>
      <c r="AL139" s="21"/>
      <c r="AM139" s="21"/>
      <c r="AN139" s="21"/>
      <c r="AO139" s="21"/>
    </row>
    <row r="140" spans="1:41" s="2" customFormat="1" ht="249.95" customHeight="1" x14ac:dyDescent="0.2">
      <c r="A140" s="24">
        <v>124</v>
      </c>
      <c r="B140" s="30">
        <v>139</v>
      </c>
      <c r="C140" s="24"/>
      <c r="D140" s="33">
        <v>1908003</v>
      </c>
      <c r="E140" s="87" t="s">
        <v>1134</v>
      </c>
      <c r="F140" s="88" t="s">
        <v>792</v>
      </c>
      <c r="G140" s="87" t="s">
        <v>1133</v>
      </c>
      <c r="H140" s="88" t="s">
        <v>1132</v>
      </c>
      <c r="I140" s="31" t="s">
        <v>63</v>
      </c>
      <c r="J140" s="31">
        <v>4</v>
      </c>
      <c r="K140" s="51">
        <v>43040</v>
      </c>
      <c r="L140" s="51">
        <v>43403</v>
      </c>
      <c r="M140" s="59">
        <f t="shared" si="36"/>
        <v>51.857142857142854</v>
      </c>
      <c r="N140" s="30" t="s">
        <v>1125</v>
      </c>
      <c r="O140" s="108">
        <v>0</v>
      </c>
      <c r="P140" s="30"/>
      <c r="Q140" s="54">
        <f t="shared" si="32"/>
        <v>0</v>
      </c>
      <c r="R140" s="55">
        <f t="shared" si="33"/>
        <v>0</v>
      </c>
      <c r="S140" s="55">
        <f t="shared" ca="1" si="34"/>
        <v>0</v>
      </c>
      <c r="T140" s="55">
        <f t="shared" ca="1" si="35"/>
        <v>0</v>
      </c>
      <c r="U140" s="28" t="str">
        <f t="shared" ca="1" si="29"/>
        <v>NO</v>
      </c>
      <c r="V140" s="105" t="str">
        <f t="shared" ca="1" si="30"/>
        <v>EN TERMINO</v>
      </c>
      <c r="W140" s="105" t="str">
        <f t="shared" ca="1" si="37"/>
        <v>EN TERMINO</v>
      </c>
      <c r="X140" s="29" t="s">
        <v>813</v>
      </c>
      <c r="Y140" s="100" t="s">
        <v>922</v>
      </c>
      <c r="Z140" s="29">
        <f t="shared" si="38"/>
        <v>1</v>
      </c>
      <c r="AA140" s="29" t="str">
        <f t="shared" si="28"/>
        <v>H109R16 - 1</v>
      </c>
      <c r="AB140" s="111">
        <f t="shared" ca="1" si="40"/>
        <v>3</v>
      </c>
      <c r="AC140" s="111">
        <f t="shared" ca="1" si="41"/>
        <v>3</v>
      </c>
      <c r="AD140" s="111" t="str">
        <f t="shared" si="42"/>
        <v>H109R16.</v>
      </c>
      <c r="AE140" s="111" t="str">
        <f t="shared" si="39"/>
        <v>H109R16</v>
      </c>
      <c r="AF140" s="21"/>
      <c r="AG140" s="21"/>
      <c r="AH140" s="21"/>
      <c r="AI140" s="21"/>
      <c r="AJ140" s="21"/>
      <c r="AK140" s="21"/>
      <c r="AL140" s="21"/>
      <c r="AM140" s="21"/>
      <c r="AN140" s="21"/>
      <c r="AO140" s="21"/>
    </row>
    <row r="141" spans="1:41" s="2" customFormat="1" ht="249.95" customHeight="1" x14ac:dyDescent="0.2">
      <c r="A141" s="24">
        <v>125</v>
      </c>
      <c r="B141" s="30">
        <v>140</v>
      </c>
      <c r="C141" s="24"/>
      <c r="D141" s="33">
        <v>1908003</v>
      </c>
      <c r="E141" s="87" t="s">
        <v>1135</v>
      </c>
      <c r="F141" s="88" t="s">
        <v>793</v>
      </c>
      <c r="G141" s="88" t="s">
        <v>1136</v>
      </c>
      <c r="H141" s="88" t="s">
        <v>1137</v>
      </c>
      <c r="I141" s="60" t="s">
        <v>1138</v>
      </c>
      <c r="J141" s="31">
        <v>1</v>
      </c>
      <c r="K141" s="51">
        <v>43040</v>
      </c>
      <c r="L141" s="51">
        <v>43403</v>
      </c>
      <c r="M141" s="59">
        <f t="shared" si="36"/>
        <v>51.857142857142854</v>
      </c>
      <c r="N141" s="30" t="s">
        <v>1125</v>
      </c>
      <c r="O141" s="108">
        <v>0</v>
      </c>
      <c r="P141" s="30"/>
      <c r="Q141" s="54">
        <f t="shared" si="32"/>
        <v>0</v>
      </c>
      <c r="R141" s="55">
        <f t="shared" si="33"/>
        <v>0</v>
      </c>
      <c r="S141" s="55">
        <f t="shared" ca="1" si="34"/>
        <v>0</v>
      </c>
      <c r="T141" s="55">
        <f t="shared" ca="1" si="35"/>
        <v>0</v>
      </c>
      <c r="U141" s="28" t="str">
        <f t="shared" ca="1" si="29"/>
        <v>NO</v>
      </c>
      <c r="V141" s="105" t="str">
        <f t="shared" ca="1" si="30"/>
        <v>EN TERMINO</v>
      </c>
      <c r="W141" s="105" t="str">
        <f t="shared" ca="1" si="37"/>
        <v>EN TERMINO</v>
      </c>
      <c r="X141" s="29" t="s">
        <v>813</v>
      </c>
      <c r="Y141" s="100" t="s">
        <v>923</v>
      </c>
      <c r="Z141" s="29">
        <f t="shared" si="38"/>
        <v>1</v>
      </c>
      <c r="AA141" s="29" t="str">
        <f t="shared" si="28"/>
        <v>H110R16 - 1</v>
      </c>
      <c r="AB141" s="111">
        <f t="shared" ca="1" si="40"/>
        <v>3</v>
      </c>
      <c r="AC141" s="111">
        <f t="shared" ca="1" si="41"/>
        <v>3</v>
      </c>
      <c r="AD141" s="111" t="str">
        <f t="shared" si="42"/>
        <v>H110R16.</v>
      </c>
      <c r="AE141" s="111" t="str">
        <f t="shared" si="39"/>
        <v>H110R16</v>
      </c>
      <c r="AF141" s="21"/>
      <c r="AG141" s="21"/>
      <c r="AH141" s="21"/>
      <c r="AI141" s="21"/>
      <c r="AJ141" s="21"/>
      <c r="AK141" s="21"/>
      <c r="AL141" s="21"/>
      <c r="AM141" s="21"/>
      <c r="AN141" s="21"/>
      <c r="AO141" s="21"/>
    </row>
    <row r="142" spans="1:41" s="2" customFormat="1" ht="211.5" customHeight="1" x14ac:dyDescent="0.2">
      <c r="A142" s="86">
        <v>126</v>
      </c>
      <c r="B142" s="30">
        <v>141</v>
      </c>
      <c r="C142" s="86"/>
      <c r="D142" s="25">
        <v>1802001</v>
      </c>
      <c r="E142" s="87" t="s">
        <v>2087</v>
      </c>
      <c r="F142" s="88" t="s">
        <v>794</v>
      </c>
      <c r="G142" s="88" t="s">
        <v>1597</v>
      </c>
      <c r="H142" s="88" t="s">
        <v>1213</v>
      </c>
      <c r="I142" s="60" t="s">
        <v>1214</v>
      </c>
      <c r="J142" s="31">
        <v>2</v>
      </c>
      <c r="K142" s="51">
        <v>43132</v>
      </c>
      <c r="L142" s="51">
        <v>43189</v>
      </c>
      <c r="M142" s="59">
        <f t="shared" si="36"/>
        <v>8.1428571428571423</v>
      </c>
      <c r="N142" s="31" t="s">
        <v>1211</v>
      </c>
      <c r="O142" s="108">
        <v>0</v>
      </c>
      <c r="P142" s="31"/>
      <c r="Q142" s="54">
        <f t="shared" si="32"/>
        <v>0</v>
      </c>
      <c r="R142" s="55">
        <f t="shared" si="33"/>
        <v>0</v>
      </c>
      <c r="S142" s="55">
        <f t="shared" ca="1" si="34"/>
        <v>0</v>
      </c>
      <c r="T142" s="55">
        <f t="shared" ca="1" si="35"/>
        <v>8.1428571428571423</v>
      </c>
      <c r="U142" s="28" t="str">
        <f t="shared" ca="1" si="29"/>
        <v>NO</v>
      </c>
      <c r="V142" s="105" t="str">
        <f t="shared" ca="1" si="30"/>
        <v>VENCIDO</v>
      </c>
      <c r="W142" s="105" t="str">
        <f t="shared" ca="1" si="37"/>
        <v>VENCIDO</v>
      </c>
      <c r="X142" s="29" t="s">
        <v>813</v>
      </c>
      <c r="Y142" s="100" t="s">
        <v>924</v>
      </c>
      <c r="Z142" s="29">
        <f t="shared" si="38"/>
        <v>1</v>
      </c>
      <c r="AA142" s="29" t="str">
        <f t="shared" si="28"/>
        <v>H111R16 - 1</v>
      </c>
      <c r="AB142" s="111">
        <f t="shared" ca="1" si="40"/>
        <v>1</v>
      </c>
      <c r="AC142" s="111">
        <f t="shared" ca="1" si="41"/>
        <v>1</v>
      </c>
      <c r="AD142" s="111" t="str">
        <f t="shared" si="42"/>
        <v>H111R16.</v>
      </c>
      <c r="AE142" s="111" t="str">
        <f t="shared" si="39"/>
        <v>H111R16</v>
      </c>
    </row>
    <row r="143" spans="1:41" s="2" customFormat="1" ht="211.5" customHeight="1" x14ac:dyDescent="0.2">
      <c r="A143" s="86"/>
      <c r="B143" s="30">
        <v>142</v>
      </c>
      <c r="C143" s="86"/>
      <c r="D143" s="25">
        <v>1802001</v>
      </c>
      <c r="E143" s="87" t="s">
        <v>2088</v>
      </c>
      <c r="F143" s="88" t="s">
        <v>794</v>
      </c>
      <c r="G143" s="88" t="s">
        <v>1598</v>
      </c>
      <c r="H143" s="88" t="s">
        <v>1594</v>
      </c>
      <c r="I143" s="60" t="s">
        <v>1599</v>
      </c>
      <c r="J143" s="31">
        <v>1</v>
      </c>
      <c r="K143" s="51">
        <v>43040</v>
      </c>
      <c r="L143" s="51">
        <v>43250</v>
      </c>
      <c r="M143" s="59">
        <f t="shared" si="36"/>
        <v>30</v>
      </c>
      <c r="N143" s="31" t="s">
        <v>1530</v>
      </c>
      <c r="O143" s="108">
        <v>0</v>
      </c>
      <c r="P143" s="31"/>
      <c r="Q143" s="54">
        <f t="shared" si="32"/>
        <v>0</v>
      </c>
      <c r="R143" s="55">
        <f t="shared" si="33"/>
        <v>0</v>
      </c>
      <c r="S143" s="55">
        <f t="shared" ca="1" si="34"/>
        <v>0</v>
      </c>
      <c r="T143" s="55">
        <f t="shared" ca="1" si="35"/>
        <v>0</v>
      </c>
      <c r="U143" s="28" t="str">
        <f t="shared" si="29"/>
        <v>NO</v>
      </c>
      <c r="V143" s="105" t="str">
        <f t="shared" ca="1" si="30"/>
        <v>EN TERMINO</v>
      </c>
      <c r="W143" s="105" t="str">
        <f t="shared" si="37"/>
        <v/>
      </c>
      <c r="X143" s="29" t="s">
        <v>813</v>
      </c>
      <c r="Y143" s="100" t="s">
        <v>924</v>
      </c>
      <c r="Z143" s="29">
        <f t="shared" si="38"/>
        <v>2</v>
      </c>
      <c r="AA143" s="29" t="str">
        <f t="shared" ref="AA143:AA208" si="43">CONCATENATE(Y143," - ",Z143)</f>
        <v>H111R16 - 2</v>
      </c>
      <c r="AB143" s="111">
        <f t="shared" ca="1" si="40"/>
        <v>3</v>
      </c>
      <c r="AC143" s="111">
        <f t="shared" ca="1" si="41"/>
        <v>3</v>
      </c>
      <c r="AD143" s="111" t="str">
        <f t="shared" si="42"/>
        <v>H111R16.</v>
      </c>
      <c r="AE143" s="111" t="str">
        <f t="shared" si="39"/>
        <v>H111R16</v>
      </c>
    </row>
    <row r="144" spans="1:41" s="2" customFormat="1" ht="249.95" customHeight="1" x14ac:dyDescent="0.2">
      <c r="A144" s="24">
        <v>127</v>
      </c>
      <c r="B144" s="30">
        <v>143</v>
      </c>
      <c r="C144" s="24"/>
      <c r="D144" s="33">
        <v>1802001</v>
      </c>
      <c r="E144" s="87" t="s">
        <v>795</v>
      </c>
      <c r="F144" s="88" t="s">
        <v>796</v>
      </c>
      <c r="G144" s="56" t="s">
        <v>1850</v>
      </c>
      <c r="H144" s="56" t="s">
        <v>1851</v>
      </c>
      <c r="I144" s="67" t="s">
        <v>63</v>
      </c>
      <c r="J144" s="30">
        <v>3</v>
      </c>
      <c r="K144" s="57">
        <v>43040</v>
      </c>
      <c r="L144" s="57">
        <v>43342</v>
      </c>
      <c r="M144" s="53">
        <f>(+L144-K144)/7</f>
        <v>43.142857142857146</v>
      </c>
      <c r="N144" s="53" t="s">
        <v>23</v>
      </c>
      <c r="O144" s="108">
        <v>1</v>
      </c>
      <c r="P144" s="30"/>
      <c r="Q144" s="54">
        <f t="shared" si="32"/>
        <v>33.333333333333329</v>
      </c>
      <c r="R144" s="55">
        <f t="shared" si="33"/>
        <v>14.380952380952381</v>
      </c>
      <c r="S144" s="55">
        <f t="shared" ca="1" si="34"/>
        <v>0</v>
      </c>
      <c r="T144" s="55">
        <f t="shared" ca="1" si="35"/>
        <v>0</v>
      </c>
      <c r="U144" s="28" t="str">
        <f t="shared" ca="1" si="29"/>
        <v>NO</v>
      </c>
      <c r="V144" s="105" t="str">
        <f t="shared" ca="1" si="30"/>
        <v>CON AVANCE</v>
      </c>
      <c r="W144" s="105" t="str">
        <f t="shared" ca="1" si="37"/>
        <v>CON AVANCE</v>
      </c>
      <c r="X144" s="29" t="s">
        <v>813</v>
      </c>
      <c r="Y144" s="100" t="s">
        <v>925</v>
      </c>
      <c r="Z144" s="29">
        <f t="shared" si="38"/>
        <v>1</v>
      </c>
      <c r="AA144" s="29" t="str">
        <f t="shared" si="43"/>
        <v>H112R16 - 1</v>
      </c>
      <c r="AB144" s="111">
        <f t="shared" ca="1" si="40"/>
        <v>4</v>
      </c>
      <c r="AC144" s="111">
        <f t="shared" ca="1" si="41"/>
        <v>4</v>
      </c>
      <c r="AD144" s="111" t="str">
        <f t="shared" si="42"/>
        <v>H112R16.</v>
      </c>
      <c r="AE144" s="111" t="str">
        <f t="shared" si="39"/>
        <v>H112R16</v>
      </c>
      <c r="AF144" s="21"/>
      <c r="AG144" s="21"/>
      <c r="AH144" s="21"/>
      <c r="AI144" s="21"/>
      <c r="AJ144" s="21"/>
      <c r="AK144" s="21"/>
      <c r="AL144" s="21"/>
      <c r="AM144" s="21"/>
      <c r="AN144" s="21"/>
      <c r="AO144" s="21"/>
    </row>
    <row r="145" spans="1:41" s="2" customFormat="1" ht="249.95" customHeight="1" x14ac:dyDescent="0.2">
      <c r="A145" s="24">
        <v>128</v>
      </c>
      <c r="B145" s="30">
        <v>144</v>
      </c>
      <c r="C145" s="24"/>
      <c r="D145" s="33">
        <v>1802001</v>
      </c>
      <c r="E145" s="87" t="s">
        <v>2157</v>
      </c>
      <c r="F145" s="88" t="s">
        <v>797</v>
      </c>
      <c r="G145" s="56" t="s">
        <v>1852</v>
      </c>
      <c r="H145" s="56" t="s">
        <v>1852</v>
      </c>
      <c r="I145" s="67" t="s">
        <v>63</v>
      </c>
      <c r="J145" s="30">
        <v>3</v>
      </c>
      <c r="K145" s="57">
        <v>43040</v>
      </c>
      <c r="L145" s="57">
        <v>43342</v>
      </c>
      <c r="M145" s="53">
        <f>(+L145-K145)/7</f>
        <v>43.142857142857146</v>
      </c>
      <c r="N145" s="53" t="s">
        <v>2413</v>
      </c>
      <c r="O145" s="108">
        <v>1</v>
      </c>
      <c r="P145" s="30"/>
      <c r="Q145" s="54">
        <f t="shared" si="32"/>
        <v>33.333333333333329</v>
      </c>
      <c r="R145" s="55">
        <f t="shared" si="33"/>
        <v>14.380952380952381</v>
      </c>
      <c r="S145" s="55">
        <f t="shared" ca="1" si="34"/>
        <v>0</v>
      </c>
      <c r="T145" s="55">
        <f t="shared" ca="1" si="35"/>
        <v>0</v>
      </c>
      <c r="U145" s="28" t="str">
        <f t="shared" ca="1" si="29"/>
        <v>NO</v>
      </c>
      <c r="V145" s="105" t="str">
        <f t="shared" ca="1" si="30"/>
        <v>CON AVANCE</v>
      </c>
      <c r="W145" s="105" t="str">
        <f t="shared" ca="1" si="37"/>
        <v>CON AVANCE</v>
      </c>
      <c r="X145" s="29" t="s">
        <v>813</v>
      </c>
      <c r="Y145" s="100" t="s">
        <v>926</v>
      </c>
      <c r="Z145" s="29">
        <f t="shared" si="38"/>
        <v>1</v>
      </c>
      <c r="AA145" s="29" t="str">
        <f t="shared" si="43"/>
        <v>H113R16 - 1</v>
      </c>
      <c r="AB145" s="111">
        <f t="shared" ca="1" si="40"/>
        <v>4</v>
      </c>
      <c r="AC145" s="111">
        <f t="shared" ca="1" si="41"/>
        <v>4</v>
      </c>
      <c r="AD145" s="111" t="str">
        <f t="shared" si="42"/>
        <v>H113R16.</v>
      </c>
      <c r="AE145" s="111" t="str">
        <f t="shared" si="39"/>
        <v>H113R16</v>
      </c>
      <c r="AF145" s="21"/>
      <c r="AG145" s="21"/>
      <c r="AH145" s="21"/>
      <c r="AI145" s="21"/>
      <c r="AJ145" s="21"/>
      <c r="AK145" s="21"/>
      <c r="AL145" s="21"/>
      <c r="AM145" s="21"/>
      <c r="AN145" s="21"/>
      <c r="AO145" s="21"/>
    </row>
    <row r="146" spans="1:41" s="2" customFormat="1" ht="213.75" customHeight="1" x14ac:dyDescent="0.2">
      <c r="A146" s="24">
        <v>129</v>
      </c>
      <c r="B146" s="30">
        <v>145</v>
      </c>
      <c r="C146" s="24"/>
      <c r="D146" s="33">
        <v>1802002</v>
      </c>
      <c r="E146" s="87" t="s">
        <v>1853</v>
      </c>
      <c r="F146" s="88" t="s">
        <v>798</v>
      </c>
      <c r="G146" s="56" t="s">
        <v>2249</v>
      </c>
      <c r="H146" s="56" t="s">
        <v>1855</v>
      </c>
      <c r="I146" s="67" t="s">
        <v>63</v>
      </c>
      <c r="J146" s="30">
        <v>3</v>
      </c>
      <c r="K146" s="57">
        <v>43040</v>
      </c>
      <c r="L146" s="57">
        <v>43342</v>
      </c>
      <c r="M146" s="53">
        <f t="shared" ref="M146:M152" si="44">(+L146-K146)/7</f>
        <v>43.142857142857146</v>
      </c>
      <c r="N146" s="30" t="s">
        <v>23</v>
      </c>
      <c r="O146" s="108">
        <v>1</v>
      </c>
      <c r="P146" s="30"/>
      <c r="Q146" s="54">
        <f t="shared" si="32"/>
        <v>33.333333333333329</v>
      </c>
      <c r="R146" s="55">
        <f t="shared" si="33"/>
        <v>14.380952380952381</v>
      </c>
      <c r="S146" s="55">
        <f t="shared" ca="1" si="34"/>
        <v>0</v>
      </c>
      <c r="T146" s="55">
        <f t="shared" ca="1" si="35"/>
        <v>0</v>
      </c>
      <c r="U146" s="28" t="str">
        <f t="shared" ca="1" si="29"/>
        <v>NO</v>
      </c>
      <c r="V146" s="105" t="str">
        <f t="shared" ca="1" si="30"/>
        <v>CON AVANCE</v>
      </c>
      <c r="W146" s="105" t="str">
        <f t="shared" ca="1" si="37"/>
        <v>EN TERMINO</v>
      </c>
      <c r="X146" s="29" t="s">
        <v>813</v>
      </c>
      <c r="Y146" s="100" t="s">
        <v>927</v>
      </c>
      <c r="Z146" s="29">
        <f t="shared" si="38"/>
        <v>1</v>
      </c>
      <c r="AA146" s="29" t="str">
        <f t="shared" si="43"/>
        <v>H114R16 - 1</v>
      </c>
      <c r="AB146" s="111">
        <f t="shared" ca="1" si="40"/>
        <v>4</v>
      </c>
      <c r="AC146" s="111">
        <f t="shared" ca="1" si="41"/>
        <v>3</v>
      </c>
      <c r="AD146" s="111" t="str">
        <f t="shared" si="42"/>
        <v xml:space="preserve">
H114R16.</v>
      </c>
      <c r="AE146" s="111" t="str">
        <f t="shared" si="39"/>
        <v xml:space="preserve">
H114R16</v>
      </c>
      <c r="AF146" s="21"/>
      <c r="AG146" s="21"/>
      <c r="AH146" s="21"/>
      <c r="AI146" s="21"/>
      <c r="AJ146" s="21"/>
      <c r="AK146" s="21"/>
      <c r="AL146" s="21"/>
      <c r="AM146" s="21"/>
      <c r="AN146" s="21"/>
      <c r="AO146" s="21"/>
    </row>
    <row r="147" spans="1:41" s="2" customFormat="1" ht="240" customHeight="1" x14ac:dyDescent="0.2">
      <c r="A147" s="24"/>
      <c r="B147" s="30">
        <v>146</v>
      </c>
      <c r="C147" s="24"/>
      <c r="D147" s="33">
        <v>1802002</v>
      </c>
      <c r="E147" s="87" t="s">
        <v>1854</v>
      </c>
      <c r="F147" s="88" t="s">
        <v>798</v>
      </c>
      <c r="G147" s="56" t="s">
        <v>2253</v>
      </c>
      <c r="H147" s="56" t="s">
        <v>1856</v>
      </c>
      <c r="I147" s="67" t="s">
        <v>2158</v>
      </c>
      <c r="J147" s="30">
        <v>1</v>
      </c>
      <c r="K147" s="57">
        <v>43040</v>
      </c>
      <c r="L147" s="57">
        <v>43099</v>
      </c>
      <c r="M147" s="53">
        <f t="shared" si="44"/>
        <v>8.4285714285714288</v>
      </c>
      <c r="N147" s="30" t="s">
        <v>23</v>
      </c>
      <c r="O147" s="108">
        <v>1</v>
      </c>
      <c r="P147" s="30"/>
      <c r="Q147" s="54">
        <f t="shared" si="32"/>
        <v>100</v>
      </c>
      <c r="R147" s="55">
        <f t="shared" si="33"/>
        <v>8.4285714285714288</v>
      </c>
      <c r="S147" s="55">
        <f t="shared" ca="1" si="34"/>
        <v>8.4285714285714288</v>
      </c>
      <c r="T147" s="55">
        <f t="shared" ca="1" si="35"/>
        <v>8.4285714285714288</v>
      </c>
      <c r="U147" s="28" t="str">
        <f t="shared" si="29"/>
        <v>NO</v>
      </c>
      <c r="V147" s="105" t="str">
        <f t="shared" si="30"/>
        <v>CUMPLIDO</v>
      </c>
      <c r="W147" s="105" t="str">
        <f t="shared" si="37"/>
        <v/>
      </c>
      <c r="X147" s="29" t="s">
        <v>813</v>
      </c>
      <c r="Y147" s="100" t="s">
        <v>927</v>
      </c>
      <c r="Z147" s="29">
        <f t="shared" si="38"/>
        <v>2</v>
      </c>
      <c r="AA147" s="29" t="str">
        <f t="shared" si="43"/>
        <v>H114R16 - 2</v>
      </c>
      <c r="AB147" s="111">
        <f t="shared" si="40"/>
        <v>5</v>
      </c>
      <c r="AC147" s="111">
        <f t="shared" ca="1" si="41"/>
        <v>3</v>
      </c>
      <c r="AD147" s="111" t="str">
        <f t="shared" si="42"/>
        <v xml:space="preserve">
H114R16.</v>
      </c>
      <c r="AE147" s="111" t="str">
        <f t="shared" si="39"/>
        <v xml:space="preserve">
H114R16</v>
      </c>
      <c r="AF147" s="21"/>
      <c r="AG147" s="21"/>
      <c r="AH147" s="21"/>
      <c r="AI147" s="21"/>
      <c r="AJ147" s="21"/>
      <c r="AK147" s="21"/>
      <c r="AL147" s="21"/>
      <c r="AM147" s="21"/>
      <c r="AN147" s="21"/>
      <c r="AO147" s="21"/>
    </row>
    <row r="148" spans="1:41" s="2" customFormat="1" ht="240" customHeight="1" x14ac:dyDescent="0.2">
      <c r="A148" s="86"/>
      <c r="B148" s="30">
        <v>147</v>
      </c>
      <c r="C148" s="86"/>
      <c r="D148" s="25">
        <v>1802002</v>
      </c>
      <c r="E148" s="87" t="s">
        <v>2251</v>
      </c>
      <c r="F148" s="88" t="s">
        <v>798</v>
      </c>
      <c r="G148" s="88" t="s">
        <v>2252</v>
      </c>
      <c r="H148" s="88" t="s">
        <v>2250</v>
      </c>
      <c r="I148" s="60" t="s">
        <v>9</v>
      </c>
      <c r="J148" s="31">
        <v>3</v>
      </c>
      <c r="K148" s="51">
        <v>43040</v>
      </c>
      <c r="L148" s="51">
        <v>43342</v>
      </c>
      <c r="M148" s="59">
        <f t="shared" si="44"/>
        <v>43.142857142857146</v>
      </c>
      <c r="N148" s="31" t="s">
        <v>2414</v>
      </c>
      <c r="O148" s="108">
        <v>0</v>
      </c>
      <c r="P148" s="31"/>
      <c r="Q148" s="104">
        <f>IF(O148/J148&gt;1,100,+O148/J148*100)</f>
        <v>0</v>
      </c>
      <c r="R148" s="55">
        <f>+M148*Q148/100</f>
        <v>0</v>
      </c>
      <c r="S148" s="55">
        <f ca="1">IF(L148&lt;=$AG$1,R148,0)</f>
        <v>0</v>
      </c>
      <c r="T148" s="55">
        <f ca="1">IF($AG$1&gt;=L148,M148,0)</f>
        <v>0</v>
      </c>
      <c r="U148" s="28" t="str">
        <f>IF(W148="CUMPLIDO","SI","NO")</f>
        <v>NO</v>
      </c>
      <c r="V148" s="105" t="str">
        <f t="shared" ca="1" si="30"/>
        <v>EN TERMINO</v>
      </c>
      <c r="W148" s="105" t="str">
        <f t="shared" si="37"/>
        <v/>
      </c>
      <c r="X148" s="29" t="s">
        <v>813</v>
      </c>
      <c r="Y148" s="100" t="s">
        <v>927</v>
      </c>
      <c r="Z148" s="29">
        <f t="shared" si="38"/>
        <v>3</v>
      </c>
      <c r="AA148" s="29" t="str">
        <f>CONCATENATE(Y148," - ",Z148)</f>
        <v>H114R16 - 3</v>
      </c>
      <c r="AB148" s="111">
        <f t="shared" ca="1" si="40"/>
        <v>3</v>
      </c>
      <c r="AC148" s="111">
        <f t="shared" ca="1" si="41"/>
        <v>3</v>
      </c>
      <c r="AD148" s="111" t="str">
        <f t="shared" si="42"/>
        <v xml:space="preserve">
H114R16.</v>
      </c>
      <c r="AE148" s="111" t="str">
        <f t="shared" si="39"/>
        <v xml:space="preserve">
H114R16</v>
      </c>
    </row>
    <row r="149" spans="1:41" s="2" customFormat="1" ht="249.95" customHeight="1" x14ac:dyDescent="0.2">
      <c r="A149" s="24">
        <v>130</v>
      </c>
      <c r="B149" s="30">
        <v>148</v>
      </c>
      <c r="C149" s="24"/>
      <c r="D149" s="33">
        <v>1802002</v>
      </c>
      <c r="E149" s="87" t="s">
        <v>2256</v>
      </c>
      <c r="F149" s="88" t="s">
        <v>799</v>
      </c>
      <c r="G149" s="56" t="s">
        <v>2258</v>
      </c>
      <c r="H149" s="56" t="s">
        <v>2255</v>
      </c>
      <c r="I149" s="67" t="s">
        <v>63</v>
      </c>
      <c r="J149" s="30">
        <v>3</v>
      </c>
      <c r="K149" s="57">
        <v>43040</v>
      </c>
      <c r="L149" s="57">
        <v>43342</v>
      </c>
      <c r="M149" s="53">
        <f t="shared" si="44"/>
        <v>43.142857142857146</v>
      </c>
      <c r="N149" s="30" t="s">
        <v>23</v>
      </c>
      <c r="O149" s="108">
        <v>1</v>
      </c>
      <c r="P149" s="30"/>
      <c r="Q149" s="54">
        <f t="shared" ref="Q149:Q213" si="45">IF(O149/J149&gt;1,100,+O149/J149*100)</f>
        <v>33.333333333333329</v>
      </c>
      <c r="R149" s="55">
        <f t="shared" ref="R149:R213" si="46">+M149*Q149/100</f>
        <v>14.380952380952381</v>
      </c>
      <c r="S149" s="55">
        <f t="shared" ref="S149:S213" ca="1" si="47">IF(L149&lt;=$AG$1,R149,0)</f>
        <v>0</v>
      </c>
      <c r="T149" s="55">
        <f t="shared" ref="T149:T213" ca="1" si="48">IF($AG$1&gt;=L149,M149,0)</f>
        <v>0</v>
      </c>
      <c r="U149" s="28" t="str">
        <f t="shared" ca="1" si="29"/>
        <v>NO</v>
      </c>
      <c r="V149" s="105" t="str">
        <f t="shared" ca="1" si="30"/>
        <v>CON AVANCE</v>
      </c>
      <c r="W149" s="105" t="str">
        <f t="shared" ca="1" si="37"/>
        <v>EN TERMINO</v>
      </c>
      <c r="X149" s="29" t="s">
        <v>813</v>
      </c>
      <c r="Y149" s="100" t="s">
        <v>928</v>
      </c>
      <c r="Z149" s="29">
        <f t="shared" si="38"/>
        <v>1</v>
      </c>
      <c r="AA149" s="29" t="str">
        <f t="shared" si="43"/>
        <v>H115R16 - 1</v>
      </c>
      <c r="AB149" s="111">
        <f t="shared" ca="1" si="40"/>
        <v>4</v>
      </c>
      <c r="AC149" s="111">
        <f t="shared" ca="1" si="41"/>
        <v>3</v>
      </c>
      <c r="AD149" s="111" t="str">
        <f t="shared" si="42"/>
        <v>H115R16.</v>
      </c>
      <c r="AE149" s="111" t="str">
        <f t="shared" si="39"/>
        <v>H115R16</v>
      </c>
      <c r="AF149" s="21"/>
      <c r="AG149" s="21"/>
      <c r="AH149" s="21"/>
      <c r="AI149" s="21"/>
      <c r="AJ149" s="21"/>
      <c r="AK149" s="21"/>
      <c r="AL149" s="21"/>
      <c r="AM149" s="21"/>
      <c r="AN149" s="21"/>
      <c r="AO149" s="21"/>
    </row>
    <row r="150" spans="1:41" s="2" customFormat="1" ht="249.95" customHeight="1" x14ac:dyDescent="0.2">
      <c r="A150" s="24"/>
      <c r="B150" s="30">
        <v>149</v>
      </c>
      <c r="C150" s="24"/>
      <c r="D150" s="33">
        <v>1802002</v>
      </c>
      <c r="E150" s="87" t="s">
        <v>2257</v>
      </c>
      <c r="F150" s="88" t="s">
        <v>799</v>
      </c>
      <c r="G150" s="56" t="s">
        <v>2259</v>
      </c>
      <c r="H150" s="56" t="s">
        <v>2250</v>
      </c>
      <c r="I150" s="67" t="s">
        <v>9</v>
      </c>
      <c r="J150" s="30">
        <v>3</v>
      </c>
      <c r="K150" s="57">
        <v>43040</v>
      </c>
      <c r="L150" s="57">
        <v>43342</v>
      </c>
      <c r="M150" s="53">
        <f t="shared" si="44"/>
        <v>43.142857142857146</v>
      </c>
      <c r="N150" s="30" t="s">
        <v>2414</v>
      </c>
      <c r="O150" s="108">
        <v>0</v>
      </c>
      <c r="P150" s="30"/>
      <c r="Q150" s="54">
        <f>IF(O150/J150&gt;1,100,+O150/J150*100)</f>
        <v>0</v>
      </c>
      <c r="R150" s="55">
        <f>+M150*Q150/100</f>
        <v>0</v>
      </c>
      <c r="S150" s="55">
        <f ca="1">IF(L150&lt;=$AG$1,R150,0)</f>
        <v>0</v>
      </c>
      <c r="T150" s="55">
        <f ca="1">IF($AG$1&gt;=L150,M150,0)</f>
        <v>0</v>
      </c>
      <c r="U150" s="28" t="str">
        <f>IF(W150="CUMPLIDO","SI","NO")</f>
        <v>NO</v>
      </c>
      <c r="V150" s="105" t="str">
        <f t="shared" ref="V150:V213" ca="1" si="49">IF(Q150=100,"CUMPLIDO",IF(L150-$AG$1&lt;0,"VENCIDO",IF(L150-$AG$1&lt;=30,"PRÓXIMO A VENCER",IF(Q150&gt;0,"CON AVANCE","EN TERMINO"))))</f>
        <v>EN TERMINO</v>
      </c>
      <c r="W150" s="105" t="str">
        <f t="shared" si="37"/>
        <v/>
      </c>
      <c r="X150" s="29" t="s">
        <v>813</v>
      </c>
      <c r="Y150" s="100" t="s">
        <v>928</v>
      </c>
      <c r="Z150" s="29">
        <f t="shared" si="38"/>
        <v>2</v>
      </c>
      <c r="AA150" s="29" t="str">
        <f t="shared" si="43"/>
        <v>H115R16 - 2</v>
      </c>
      <c r="AB150" s="111">
        <f t="shared" ca="1" si="40"/>
        <v>3</v>
      </c>
      <c r="AC150" s="111">
        <f t="shared" ca="1" si="41"/>
        <v>3</v>
      </c>
      <c r="AD150" s="111" t="str">
        <f t="shared" si="42"/>
        <v>H115R16.</v>
      </c>
      <c r="AE150" s="111" t="str">
        <f t="shared" si="39"/>
        <v>H115R16</v>
      </c>
      <c r="AF150" s="21"/>
      <c r="AG150" s="21"/>
      <c r="AH150" s="21"/>
      <c r="AI150" s="21"/>
      <c r="AJ150" s="21"/>
      <c r="AK150" s="21"/>
      <c r="AL150" s="21"/>
      <c r="AM150" s="21"/>
      <c r="AN150" s="21"/>
      <c r="AO150" s="21"/>
    </row>
    <row r="151" spans="1:41" s="2" customFormat="1" ht="249.95" customHeight="1" x14ac:dyDescent="0.2">
      <c r="A151" s="24">
        <v>131</v>
      </c>
      <c r="B151" s="30">
        <v>150</v>
      </c>
      <c r="C151" s="24"/>
      <c r="D151" s="33">
        <v>1802002</v>
      </c>
      <c r="E151" s="87" t="s">
        <v>2380</v>
      </c>
      <c r="F151" s="88" t="s">
        <v>800</v>
      </c>
      <c r="G151" s="88" t="s">
        <v>2261</v>
      </c>
      <c r="H151" s="88" t="s">
        <v>2260</v>
      </c>
      <c r="I151" s="60" t="s">
        <v>9</v>
      </c>
      <c r="J151" s="31">
        <v>1</v>
      </c>
      <c r="K151" s="51">
        <v>43040</v>
      </c>
      <c r="L151" s="51">
        <v>43099</v>
      </c>
      <c r="M151" s="53">
        <f t="shared" si="44"/>
        <v>8.4285714285714288</v>
      </c>
      <c r="N151" s="30" t="s">
        <v>1221</v>
      </c>
      <c r="O151" s="108">
        <v>0.99</v>
      </c>
      <c r="P151" s="71" t="s">
        <v>2376</v>
      </c>
      <c r="Q151" s="54">
        <f t="shared" si="45"/>
        <v>99</v>
      </c>
      <c r="R151" s="55">
        <f t="shared" si="46"/>
        <v>8.3442857142857143</v>
      </c>
      <c r="S151" s="55">
        <f t="shared" ca="1" si="47"/>
        <v>8.3442857142857143</v>
      </c>
      <c r="T151" s="55">
        <f t="shared" ca="1" si="48"/>
        <v>8.4285714285714288</v>
      </c>
      <c r="U151" s="28" t="str">
        <f t="shared" ref="U151:U214" ca="1" si="50">IF(W151="CUMPLIDO","SI","NO")</f>
        <v>NO</v>
      </c>
      <c r="V151" s="105" t="str">
        <f t="shared" ca="1" si="49"/>
        <v>VENCIDO</v>
      </c>
      <c r="W151" s="105" t="str">
        <f t="shared" ca="1" si="37"/>
        <v>VENCIDO</v>
      </c>
      <c r="X151" s="29" t="s">
        <v>813</v>
      </c>
      <c r="Y151" s="100" t="s">
        <v>929</v>
      </c>
      <c r="Z151" s="29">
        <f t="shared" si="38"/>
        <v>1</v>
      </c>
      <c r="AA151" s="29" t="str">
        <f t="shared" si="43"/>
        <v>H116R16 - 1</v>
      </c>
      <c r="AB151" s="111">
        <f t="shared" ca="1" si="40"/>
        <v>1</v>
      </c>
      <c r="AC151" s="111">
        <f t="shared" ca="1" si="41"/>
        <v>1</v>
      </c>
      <c r="AD151" s="111" t="str">
        <f t="shared" si="42"/>
        <v>H116R16.</v>
      </c>
      <c r="AE151" s="111" t="str">
        <f t="shared" si="39"/>
        <v>H116R16</v>
      </c>
      <c r="AF151" s="21"/>
      <c r="AG151" s="21"/>
      <c r="AH151" s="21"/>
      <c r="AI151" s="21"/>
      <c r="AJ151" s="21"/>
      <c r="AK151" s="21"/>
      <c r="AL151" s="21"/>
      <c r="AM151" s="21"/>
      <c r="AN151" s="21"/>
      <c r="AO151" s="21"/>
    </row>
    <row r="152" spans="1:41" s="2" customFormat="1" ht="249.95" customHeight="1" x14ac:dyDescent="0.2">
      <c r="A152" s="24">
        <v>132</v>
      </c>
      <c r="B152" s="30">
        <v>151</v>
      </c>
      <c r="C152" s="24"/>
      <c r="D152" s="33">
        <v>1406100</v>
      </c>
      <c r="E152" s="87" t="s">
        <v>2379</v>
      </c>
      <c r="F152" s="88" t="s">
        <v>801</v>
      </c>
      <c r="G152" s="56" t="s">
        <v>1556</v>
      </c>
      <c r="H152" s="88" t="s">
        <v>1557</v>
      </c>
      <c r="I152" s="60" t="s">
        <v>9</v>
      </c>
      <c r="J152" s="31">
        <v>1</v>
      </c>
      <c r="K152" s="51">
        <v>43040</v>
      </c>
      <c r="L152" s="51">
        <v>43221</v>
      </c>
      <c r="M152" s="53">
        <f t="shared" si="44"/>
        <v>25.857142857142858</v>
      </c>
      <c r="N152" s="30" t="s">
        <v>1530</v>
      </c>
      <c r="O152" s="108">
        <v>0</v>
      </c>
      <c r="P152" s="30"/>
      <c r="Q152" s="54">
        <f t="shared" si="45"/>
        <v>0</v>
      </c>
      <c r="R152" s="55">
        <f t="shared" si="46"/>
        <v>0</v>
      </c>
      <c r="S152" s="55">
        <f t="shared" ca="1" si="47"/>
        <v>0</v>
      </c>
      <c r="T152" s="55">
        <f t="shared" ca="1" si="48"/>
        <v>0</v>
      </c>
      <c r="U152" s="28" t="str">
        <f t="shared" ca="1" si="50"/>
        <v>NO</v>
      </c>
      <c r="V152" s="105" t="str">
        <f t="shared" ca="1" si="49"/>
        <v>PRÓXIMO A VENCER</v>
      </c>
      <c r="W152" s="105" t="str">
        <f t="shared" ca="1" si="37"/>
        <v>PRÓXIMO A VENCER</v>
      </c>
      <c r="X152" s="29" t="s">
        <v>813</v>
      </c>
      <c r="Y152" s="100" t="s">
        <v>930</v>
      </c>
      <c r="Z152" s="29">
        <f t="shared" si="38"/>
        <v>1</v>
      </c>
      <c r="AA152" s="29" t="str">
        <f t="shared" si="43"/>
        <v>H117R16 - 1</v>
      </c>
      <c r="AB152" s="111">
        <f t="shared" ca="1" si="40"/>
        <v>2</v>
      </c>
      <c r="AC152" s="111">
        <f t="shared" ca="1" si="41"/>
        <v>2</v>
      </c>
      <c r="AD152" s="111" t="str">
        <f t="shared" si="42"/>
        <v>H117R16.</v>
      </c>
      <c r="AE152" s="111" t="str">
        <f t="shared" si="39"/>
        <v>H117R16</v>
      </c>
      <c r="AF152" s="21"/>
      <c r="AG152" s="21"/>
      <c r="AH152" s="21"/>
      <c r="AI152" s="21"/>
      <c r="AJ152" s="21"/>
      <c r="AK152" s="21"/>
      <c r="AL152" s="21"/>
      <c r="AM152" s="21"/>
      <c r="AN152" s="21"/>
      <c r="AO152" s="21"/>
    </row>
    <row r="153" spans="1:41" s="2" customFormat="1" ht="249.95" customHeight="1" x14ac:dyDescent="0.2">
      <c r="A153" s="24">
        <v>133</v>
      </c>
      <c r="B153" s="30">
        <v>152</v>
      </c>
      <c r="C153" s="24"/>
      <c r="D153" s="33">
        <v>1801002</v>
      </c>
      <c r="E153" s="87" t="s">
        <v>1255</v>
      </c>
      <c r="F153" s="88" t="s">
        <v>802</v>
      </c>
      <c r="G153" s="56" t="s">
        <v>1562</v>
      </c>
      <c r="H153" s="88" t="s">
        <v>1160</v>
      </c>
      <c r="I153" s="60" t="s">
        <v>63</v>
      </c>
      <c r="J153" s="31">
        <v>4</v>
      </c>
      <c r="K153" s="51">
        <v>43040</v>
      </c>
      <c r="L153" s="51">
        <v>43403</v>
      </c>
      <c r="M153" s="59">
        <f t="shared" si="36"/>
        <v>51.857142857142854</v>
      </c>
      <c r="N153" s="30" t="s">
        <v>1151</v>
      </c>
      <c r="O153" s="108">
        <v>0</v>
      </c>
      <c r="P153" s="30"/>
      <c r="Q153" s="54">
        <f t="shared" si="45"/>
        <v>0</v>
      </c>
      <c r="R153" s="55">
        <f t="shared" si="46"/>
        <v>0</v>
      </c>
      <c r="S153" s="55">
        <f t="shared" ca="1" si="47"/>
        <v>0</v>
      </c>
      <c r="T153" s="55">
        <f t="shared" ca="1" si="48"/>
        <v>0</v>
      </c>
      <c r="U153" s="28" t="str">
        <f t="shared" ca="1" si="50"/>
        <v>NO</v>
      </c>
      <c r="V153" s="105" t="str">
        <f t="shared" ca="1" si="49"/>
        <v>EN TERMINO</v>
      </c>
      <c r="W153" s="105" t="str">
        <f t="shared" ca="1" si="37"/>
        <v>VENCIDO</v>
      </c>
      <c r="X153" s="29" t="s">
        <v>813</v>
      </c>
      <c r="Y153" s="100" t="s">
        <v>931</v>
      </c>
      <c r="Z153" s="29">
        <f t="shared" si="38"/>
        <v>1</v>
      </c>
      <c r="AA153" s="29" t="str">
        <f t="shared" si="43"/>
        <v>H118R16 - 1</v>
      </c>
      <c r="AB153" s="111">
        <f t="shared" ca="1" si="40"/>
        <v>3</v>
      </c>
      <c r="AC153" s="111">
        <f t="shared" ca="1" si="41"/>
        <v>1</v>
      </c>
      <c r="AD153" s="111" t="str">
        <f t="shared" si="42"/>
        <v>H118R16.</v>
      </c>
      <c r="AE153" s="111" t="str">
        <f t="shared" si="39"/>
        <v>H118R16</v>
      </c>
      <c r="AF153" s="21"/>
      <c r="AG153" s="21"/>
      <c r="AH153" s="21"/>
      <c r="AI153" s="21"/>
      <c r="AJ153" s="21"/>
      <c r="AK153" s="21"/>
      <c r="AL153" s="21"/>
      <c r="AM153" s="21"/>
      <c r="AN153" s="21"/>
      <c r="AO153" s="21"/>
    </row>
    <row r="154" spans="1:41" s="2" customFormat="1" ht="249.95" customHeight="1" x14ac:dyDescent="0.2">
      <c r="A154" s="24"/>
      <c r="B154" s="30">
        <v>153</v>
      </c>
      <c r="C154" s="24"/>
      <c r="D154" s="33">
        <v>1801002</v>
      </c>
      <c r="E154" s="87" t="s">
        <v>1558</v>
      </c>
      <c r="F154" s="88" t="s">
        <v>802</v>
      </c>
      <c r="G154" s="56" t="s">
        <v>1561</v>
      </c>
      <c r="H154" s="88" t="s">
        <v>1559</v>
      </c>
      <c r="I154" s="60" t="s">
        <v>1233</v>
      </c>
      <c r="J154" s="31">
        <v>1</v>
      </c>
      <c r="K154" s="51">
        <v>43040</v>
      </c>
      <c r="L154" s="51">
        <v>43099</v>
      </c>
      <c r="M154" s="59">
        <f t="shared" si="36"/>
        <v>8.4285714285714288</v>
      </c>
      <c r="N154" s="30" t="s">
        <v>1530</v>
      </c>
      <c r="O154" s="108">
        <v>1</v>
      </c>
      <c r="P154" s="30"/>
      <c r="Q154" s="54">
        <f t="shared" si="45"/>
        <v>100</v>
      </c>
      <c r="R154" s="55">
        <f t="shared" si="46"/>
        <v>8.4285714285714288</v>
      </c>
      <c r="S154" s="55">
        <f t="shared" ca="1" si="47"/>
        <v>8.4285714285714288</v>
      </c>
      <c r="T154" s="55">
        <f t="shared" ca="1" si="48"/>
        <v>8.4285714285714288</v>
      </c>
      <c r="U154" s="28" t="str">
        <f t="shared" si="50"/>
        <v>NO</v>
      </c>
      <c r="V154" s="105" t="str">
        <f t="shared" si="49"/>
        <v>CUMPLIDO</v>
      </c>
      <c r="W154" s="105" t="str">
        <f t="shared" si="37"/>
        <v/>
      </c>
      <c r="X154" s="29" t="s">
        <v>813</v>
      </c>
      <c r="Y154" s="100" t="s">
        <v>931</v>
      </c>
      <c r="Z154" s="29">
        <f t="shared" si="38"/>
        <v>2</v>
      </c>
      <c r="AA154" s="29" t="str">
        <f t="shared" si="43"/>
        <v>H118R16 - 2</v>
      </c>
      <c r="AB154" s="111">
        <f t="shared" si="40"/>
        <v>5</v>
      </c>
      <c r="AC154" s="111">
        <f t="shared" ca="1" si="41"/>
        <v>1</v>
      </c>
      <c r="AD154" s="111" t="str">
        <f t="shared" si="42"/>
        <v>H118R16.</v>
      </c>
      <c r="AE154" s="111" t="str">
        <f t="shared" si="39"/>
        <v>H118R16</v>
      </c>
      <c r="AF154" s="21"/>
      <c r="AG154" s="21"/>
      <c r="AH154" s="21"/>
      <c r="AI154" s="21"/>
      <c r="AJ154" s="21"/>
      <c r="AK154" s="21"/>
      <c r="AL154" s="21"/>
      <c r="AM154" s="21"/>
      <c r="AN154" s="21"/>
      <c r="AO154" s="21"/>
    </row>
    <row r="155" spans="1:41" s="2" customFormat="1" ht="249.95" customHeight="1" x14ac:dyDescent="0.2">
      <c r="A155" s="24"/>
      <c r="B155" s="30">
        <v>154</v>
      </c>
      <c r="C155" s="24"/>
      <c r="D155" s="33">
        <v>1801002</v>
      </c>
      <c r="E155" s="87" t="s">
        <v>1563</v>
      </c>
      <c r="F155" s="88" t="s">
        <v>802</v>
      </c>
      <c r="G155" s="56" t="s">
        <v>1560</v>
      </c>
      <c r="H155" s="88" t="s">
        <v>1256</v>
      </c>
      <c r="I155" s="60" t="s">
        <v>1233</v>
      </c>
      <c r="J155" s="31">
        <v>1</v>
      </c>
      <c r="K155" s="51">
        <v>43040</v>
      </c>
      <c r="L155" s="51">
        <v>43189</v>
      </c>
      <c r="M155" s="59">
        <f t="shared" si="36"/>
        <v>21.285714285714285</v>
      </c>
      <c r="N155" s="30" t="s">
        <v>1221</v>
      </c>
      <c r="O155" s="108">
        <v>0</v>
      </c>
      <c r="P155" s="30"/>
      <c r="Q155" s="54">
        <f t="shared" si="45"/>
        <v>0</v>
      </c>
      <c r="R155" s="55">
        <f t="shared" si="46"/>
        <v>0</v>
      </c>
      <c r="S155" s="55">
        <f t="shared" ca="1" si="47"/>
        <v>0</v>
      </c>
      <c r="T155" s="55">
        <f t="shared" ca="1" si="48"/>
        <v>21.285714285714285</v>
      </c>
      <c r="U155" s="28" t="str">
        <f t="shared" si="50"/>
        <v>NO</v>
      </c>
      <c r="V155" s="105" t="str">
        <f t="shared" ca="1" si="49"/>
        <v>VENCIDO</v>
      </c>
      <c r="W155" s="105" t="str">
        <f t="shared" si="37"/>
        <v/>
      </c>
      <c r="X155" s="29" t="s">
        <v>813</v>
      </c>
      <c r="Y155" s="100" t="s">
        <v>931</v>
      </c>
      <c r="Z155" s="29">
        <f t="shared" si="38"/>
        <v>3</v>
      </c>
      <c r="AA155" s="29" t="str">
        <f t="shared" si="43"/>
        <v>H118R16 - 3</v>
      </c>
      <c r="AB155" s="111">
        <f t="shared" ca="1" si="40"/>
        <v>1</v>
      </c>
      <c r="AC155" s="111">
        <f t="shared" ca="1" si="41"/>
        <v>1</v>
      </c>
      <c r="AD155" s="111" t="str">
        <f t="shared" si="42"/>
        <v>H118R16.</v>
      </c>
      <c r="AE155" s="111" t="str">
        <f t="shared" si="39"/>
        <v>H118R16</v>
      </c>
      <c r="AF155" s="21"/>
      <c r="AG155" s="21"/>
      <c r="AH155" s="21"/>
      <c r="AI155" s="21"/>
      <c r="AJ155" s="21"/>
      <c r="AK155" s="21"/>
      <c r="AL155" s="21"/>
      <c r="AM155" s="21"/>
      <c r="AN155" s="21"/>
      <c r="AO155" s="21"/>
    </row>
    <row r="156" spans="1:41" s="2" customFormat="1" ht="249.95" customHeight="1" x14ac:dyDescent="0.2">
      <c r="A156" s="24">
        <v>134</v>
      </c>
      <c r="B156" s="30">
        <v>155</v>
      </c>
      <c r="C156" s="24"/>
      <c r="D156" s="33">
        <v>1406100</v>
      </c>
      <c r="E156" s="87" t="s">
        <v>2381</v>
      </c>
      <c r="F156" s="88" t="s">
        <v>803</v>
      </c>
      <c r="G156" s="88" t="s">
        <v>1564</v>
      </c>
      <c r="H156" s="88" t="s">
        <v>1565</v>
      </c>
      <c r="I156" s="60" t="s">
        <v>9</v>
      </c>
      <c r="J156" s="31">
        <v>1</v>
      </c>
      <c r="K156" s="51">
        <v>43040</v>
      </c>
      <c r="L156" s="51">
        <v>43250</v>
      </c>
      <c r="M156" s="59">
        <f t="shared" si="36"/>
        <v>30</v>
      </c>
      <c r="N156" s="30" t="s">
        <v>1530</v>
      </c>
      <c r="O156" s="108">
        <v>0</v>
      </c>
      <c r="P156" s="30"/>
      <c r="Q156" s="54">
        <f t="shared" si="45"/>
        <v>0</v>
      </c>
      <c r="R156" s="55">
        <f t="shared" si="46"/>
        <v>0</v>
      </c>
      <c r="S156" s="55">
        <f t="shared" ca="1" si="47"/>
        <v>0</v>
      </c>
      <c r="T156" s="55">
        <f t="shared" ca="1" si="48"/>
        <v>0</v>
      </c>
      <c r="U156" s="28" t="str">
        <f t="shared" ca="1" si="50"/>
        <v>NO</v>
      </c>
      <c r="V156" s="105" t="str">
        <f t="shared" ca="1" si="49"/>
        <v>EN TERMINO</v>
      </c>
      <c r="W156" s="105" t="str">
        <f t="shared" ca="1" si="37"/>
        <v>EN TERMINO</v>
      </c>
      <c r="X156" s="29" t="str">
        <f>$X153</f>
        <v>R2016</v>
      </c>
      <c r="Y156" s="100" t="s">
        <v>932</v>
      </c>
      <c r="Z156" s="29">
        <f t="shared" si="38"/>
        <v>1</v>
      </c>
      <c r="AA156" s="29" t="str">
        <f t="shared" si="43"/>
        <v>H119R16 - 1</v>
      </c>
      <c r="AB156" s="111">
        <f t="shared" ca="1" si="40"/>
        <v>3</v>
      </c>
      <c r="AC156" s="111">
        <f t="shared" ca="1" si="41"/>
        <v>3</v>
      </c>
      <c r="AD156" s="111" t="str">
        <f t="shared" si="42"/>
        <v>H119R16.</v>
      </c>
      <c r="AE156" s="111" t="str">
        <f t="shared" si="39"/>
        <v>H119R16</v>
      </c>
      <c r="AF156" s="21"/>
      <c r="AG156" s="21"/>
      <c r="AH156" s="21"/>
      <c r="AI156" s="21"/>
      <c r="AJ156" s="21"/>
      <c r="AK156" s="21"/>
      <c r="AL156" s="21"/>
      <c r="AM156" s="21"/>
      <c r="AN156" s="21"/>
      <c r="AO156" s="21"/>
    </row>
    <row r="157" spans="1:41" s="2" customFormat="1" ht="249.95" customHeight="1" x14ac:dyDescent="0.2">
      <c r="A157" s="24">
        <v>135</v>
      </c>
      <c r="B157" s="30">
        <v>156</v>
      </c>
      <c r="C157" s="24"/>
      <c r="D157" s="33">
        <v>1801002</v>
      </c>
      <c r="E157" s="87" t="s">
        <v>1567</v>
      </c>
      <c r="F157" s="88" t="s">
        <v>804</v>
      </c>
      <c r="G157" s="88" t="s">
        <v>1568</v>
      </c>
      <c r="H157" s="88" t="s">
        <v>1559</v>
      </c>
      <c r="I157" s="60" t="s">
        <v>1233</v>
      </c>
      <c r="J157" s="31">
        <v>1</v>
      </c>
      <c r="K157" s="51">
        <v>43040</v>
      </c>
      <c r="L157" s="51">
        <v>43388</v>
      </c>
      <c r="M157" s="59">
        <f t="shared" si="36"/>
        <v>49.714285714285715</v>
      </c>
      <c r="N157" s="30" t="s">
        <v>1530</v>
      </c>
      <c r="O157" s="108">
        <v>0</v>
      </c>
      <c r="P157" s="30"/>
      <c r="Q157" s="54">
        <f t="shared" si="45"/>
        <v>0</v>
      </c>
      <c r="R157" s="55">
        <f t="shared" si="46"/>
        <v>0</v>
      </c>
      <c r="S157" s="55">
        <f t="shared" ca="1" si="47"/>
        <v>0</v>
      </c>
      <c r="T157" s="55">
        <f t="shared" ca="1" si="48"/>
        <v>0</v>
      </c>
      <c r="U157" s="28" t="str">
        <f t="shared" ca="1" si="50"/>
        <v>NO</v>
      </c>
      <c r="V157" s="105" t="str">
        <f t="shared" ca="1" si="49"/>
        <v>EN TERMINO</v>
      </c>
      <c r="W157" s="105" t="str">
        <f t="shared" ca="1" si="37"/>
        <v>EN TERMINO</v>
      </c>
      <c r="X157" s="29" t="s">
        <v>813</v>
      </c>
      <c r="Y157" s="100" t="s">
        <v>933</v>
      </c>
      <c r="Z157" s="29">
        <f t="shared" si="38"/>
        <v>1</v>
      </c>
      <c r="AA157" s="29" t="str">
        <f t="shared" si="43"/>
        <v>H120R16 - 1</v>
      </c>
      <c r="AB157" s="111">
        <f t="shared" ca="1" si="40"/>
        <v>3</v>
      </c>
      <c r="AC157" s="111">
        <f t="shared" ca="1" si="41"/>
        <v>3</v>
      </c>
      <c r="AD157" s="111" t="str">
        <f t="shared" si="42"/>
        <v>H120R16.</v>
      </c>
      <c r="AE157" s="111" t="str">
        <f t="shared" si="39"/>
        <v>H120R16</v>
      </c>
      <c r="AF157" s="21"/>
      <c r="AG157" s="21"/>
      <c r="AH157" s="21"/>
      <c r="AI157" s="21"/>
      <c r="AJ157" s="21"/>
      <c r="AK157" s="21"/>
      <c r="AL157" s="21"/>
      <c r="AM157" s="21"/>
      <c r="AN157" s="21"/>
      <c r="AO157" s="21"/>
    </row>
    <row r="158" spans="1:41" s="2" customFormat="1" ht="249.95" customHeight="1" x14ac:dyDescent="0.2">
      <c r="A158" s="24"/>
      <c r="B158" s="30">
        <v>157</v>
      </c>
      <c r="C158" s="24"/>
      <c r="D158" s="33">
        <v>1801002</v>
      </c>
      <c r="E158" s="87" t="s">
        <v>1569</v>
      </c>
      <c r="F158" s="88" t="s">
        <v>804</v>
      </c>
      <c r="G158" s="88" t="s">
        <v>1566</v>
      </c>
      <c r="H158" s="88" t="s">
        <v>1257</v>
      </c>
      <c r="I158" s="60" t="s">
        <v>1258</v>
      </c>
      <c r="J158" s="31">
        <v>1</v>
      </c>
      <c r="K158" s="51">
        <v>43040</v>
      </c>
      <c r="L158" s="51">
        <v>43099</v>
      </c>
      <c r="M158" s="59">
        <f t="shared" si="36"/>
        <v>8.4285714285714288</v>
      </c>
      <c r="N158" s="30" t="s">
        <v>1221</v>
      </c>
      <c r="O158" s="108">
        <v>1</v>
      </c>
      <c r="P158" s="30"/>
      <c r="Q158" s="54">
        <f t="shared" si="45"/>
        <v>100</v>
      </c>
      <c r="R158" s="55">
        <f t="shared" si="46"/>
        <v>8.4285714285714288</v>
      </c>
      <c r="S158" s="55">
        <f t="shared" ca="1" si="47"/>
        <v>8.4285714285714288</v>
      </c>
      <c r="T158" s="55">
        <f t="shared" ca="1" si="48"/>
        <v>8.4285714285714288</v>
      </c>
      <c r="U158" s="28" t="str">
        <f t="shared" si="50"/>
        <v>NO</v>
      </c>
      <c r="V158" s="105" t="str">
        <f t="shared" si="49"/>
        <v>CUMPLIDO</v>
      </c>
      <c r="W158" s="105" t="str">
        <f t="shared" si="37"/>
        <v/>
      </c>
      <c r="X158" s="29" t="s">
        <v>813</v>
      </c>
      <c r="Y158" s="100" t="s">
        <v>933</v>
      </c>
      <c r="Z158" s="29">
        <f t="shared" si="38"/>
        <v>2</v>
      </c>
      <c r="AA158" s="29" t="str">
        <f t="shared" si="43"/>
        <v>H120R16 - 2</v>
      </c>
      <c r="AB158" s="111">
        <f t="shared" si="40"/>
        <v>5</v>
      </c>
      <c r="AC158" s="111">
        <f t="shared" si="41"/>
        <v>5</v>
      </c>
      <c r="AD158" s="111" t="str">
        <f t="shared" si="42"/>
        <v>H120R16.</v>
      </c>
      <c r="AE158" s="111" t="str">
        <f t="shared" si="39"/>
        <v>H120R16</v>
      </c>
      <c r="AF158" s="21"/>
      <c r="AG158" s="21"/>
      <c r="AH158" s="21"/>
      <c r="AI158" s="21"/>
      <c r="AJ158" s="21"/>
      <c r="AK158" s="21"/>
      <c r="AL158" s="21"/>
      <c r="AM158" s="21"/>
      <c r="AN158" s="21"/>
      <c r="AO158" s="21"/>
    </row>
    <row r="159" spans="1:41" s="2" customFormat="1" ht="249.95" customHeight="1" x14ac:dyDescent="0.2">
      <c r="A159" s="24">
        <v>136</v>
      </c>
      <c r="B159" s="30">
        <v>158</v>
      </c>
      <c r="C159" s="24"/>
      <c r="D159" s="33">
        <v>1101001</v>
      </c>
      <c r="E159" s="87" t="s">
        <v>2382</v>
      </c>
      <c r="F159" s="88" t="s">
        <v>805</v>
      </c>
      <c r="G159" s="88" t="s">
        <v>1570</v>
      </c>
      <c r="H159" s="87" t="s">
        <v>1571</v>
      </c>
      <c r="I159" s="31" t="s">
        <v>1572</v>
      </c>
      <c r="J159" s="31">
        <v>2</v>
      </c>
      <c r="K159" s="51">
        <v>43040</v>
      </c>
      <c r="L159" s="51">
        <v>43250</v>
      </c>
      <c r="M159" s="59">
        <f t="shared" si="36"/>
        <v>30</v>
      </c>
      <c r="N159" s="30" t="s">
        <v>1530</v>
      </c>
      <c r="O159" s="108">
        <v>0.4</v>
      </c>
      <c r="P159" s="30"/>
      <c r="Q159" s="54">
        <f t="shared" si="45"/>
        <v>20</v>
      </c>
      <c r="R159" s="55">
        <f t="shared" si="46"/>
        <v>6</v>
      </c>
      <c r="S159" s="55">
        <f t="shared" ca="1" si="47"/>
        <v>0</v>
      </c>
      <c r="T159" s="55">
        <f t="shared" ca="1" si="48"/>
        <v>0</v>
      </c>
      <c r="U159" s="28" t="str">
        <f t="shared" ca="1" si="50"/>
        <v>NO</v>
      </c>
      <c r="V159" s="105" t="str">
        <f t="shared" ca="1" si="49"/>
        <v>CON AVANCE</v>
      </c>
      <c r="W159" s="105" t="str">
        <f t="shared" ca="1" si="37"/>
        <v>CON AVANCE</v>
      </c>
      <c r="X159" s="29" t="str">
        <f>$X158</f>
        <v>R2016</v>
      </c>
      <c r="Y159" s="100" t="s">
        <v>934</v>
      </c>
      <c r="Z159" s="29">
        <f t="shared" si="38"/>
        <v>1</v>
      </c>
      <c r="AA159" s="29" t="str">
        <f t="shared" si="43"/>
        <v>H121R16 - 1</v>
      </c>
      <c r="AB159" s="111">
        <f t="shared" ca="1" si="40"/>
        <v>4</v>
      </c>
      <c r="AC159" s="111">
        <f t="shared" ca="1" si="41"/>
        <v>4</v>
      </c>
      <c r="AD159" s="111" t="str">
        <f t="shared" si="42"/>
        <v>H121R16.</v>
      </c>
      <c r="AE159" s="111" t="str">
        <f t="shared" si="39"/>
        <v>H121R16</v>
      </c>
      <c r="AF159" s="21"/>
      <c r="AG159" s="21"/>
      <c r="AH159" s="21"/>
      <c r="AI159" s="21"/>
      <c r="AJ159" s="21"/>
      <c r="AK159" s="21"/>
      <c r="AL159" s="21"/>
      <c r="AM159" s="21"/>
      <c r="AN159" s="21"/>
      <c r="AO159" s="21"/>
    </row>
    <row r="160" spans="1:41" s="2" customFormat="1" ht="156.75" customHeight="1" x14ac:dyDescent="0.2">
      <c r="A160" s="24">
        <v>137</v>
      </c>
      <c r="B160" s="30">
        <v>159</v>
      </c>
      <c r="C160" s="24"/>
      <c r="D160" s="33">
        <v>1604001</v>
      </c>
      <c r="E160" s="87" t="s">
        <v>806</v>
      </c>
      <c r="F160" s="88" t="s">
        <v>807</v>
      </c>
      <c r="G160" s="88" t="s">
        <v>1573</v>
      </c>
      <c r="H160" s="87" t="s">
        <v>1576</v>
      </c>
      <c r="I160" s="31" t="s">
        <v>9</v>
      </c>
      <c r="J160" s="31">
        <v>1</v>
      </c>
      <c r="K160" s="51">
        <v>43040</v>
      </c>
      <c r="L160" s="51">
        <v>43099</v>
      </c>
      <c r="M160" s="59">
        <f t="shared" si="36"/>
        <v>8.4285714285714288</v>
      </c>
      <c r="N160" s="30" t="s">
        <v>1530</v>
      </c>
      <c r="O160" s="108">
        <v>0.5</v>
      </c>
      <c r="P160" s="30"/>
      <c r="Q160" s="54">
        <f t="shared" si="45"/>
        <v>50</v>
      </c>
      <c r="R160" s="55">
        <f t="shared" si="46"/>
        <v>4.2142857142857144</v>
      </c>
      <c r="S160" s="55">
        <f t="shared" ca="1" si="47"/>
        <v>4.2142857142857144</v>
      </c>
      <c r="T160" s="55">
        <f t="shared" ca="1" si="48"/>
        <v>8.4285714285714288</v>
      </c>
      <c r="U160" s="28" t="str">
        <f t="shared" ca="1" si="50"/>
        <v>NO</v>
      </c>
      <c r="V160" s="105" t="str">
        <f t="shared" ca="1" si="49"/>
        <v>VENCIDO</v>
      </c>
      <c r="W160" s="105" t="str">
        <f t="shared" ca="1" si="37"/>
        <v>VENCIDO</v>
      </c>
      <c r="X160" s="29" t="str">
        <f>$X159</f>
        <v>R2016</v>
      </c>
      <c r="Y160" s="100" t="s">
        <v>935</v>
      </c>
      <c r="Z160" s="29">
        <f t="shared" si="38"/>
        <v>1</v>
      </c>
      <c r="AA160" s="29" t="str">
        <f t="shared" si="43"/>
        <v>H122R16 - 1</v>
      </c>
      <c r="AB160" s="111">
        <f t="shared" ca="1" si="40"/>
        <v>1</v>
      </c>
      <c r="AC160" s="111">
        <f t="shared" ca="1" si="41"/>
        <v>1</v>
      </c>
      <c r="AD160" s="111" t="str">
        <f t="shared" si="42"/>
        <v>H122R16.</v>
      </c>
      <c r="AE160" s="111" t="str">
        <f t="shared" si="39"/>
        <v>H122R16</v>
      </c>
      <c r="AF160" s="21"/>
      <c r="AG160" s="21"/>
      <c r="AH160" s="21"/>
      <c r="AI160" s="21"/>
      <c r="AJ160" s="21"/>
      <c r="AK160" s="21"/>
      <c r="AL160" s="21"/>
      <c r="AM160" s="21"/>
      <c r="AN160" s="21"/>
      <c r="AO160" s="21"/>
    </row>
    <row r="161" spans="1:41" s="2" customFormat="1" ht="249.95" customHeight="1" x14ac:dyDescent="0.2">
      <c r="A161" s="24">
        <v>138</v>
      </c>
      <c r="B161" s="30">
        <v>160</v>
      </c>
      <c r="C161" s="24"/>
      <c r="D161" s="33">
        <v>1405004</v>
      </c>
      <c r="E161" s="87" t="s">
        <v>2383</v>
      </c>
      <c r="F161" s="88" t="s">
        <v>808</v>
      </c>
      <c r="G161" s="88" t="s">
        <v>1574</v>
      </c>
      <c r="H161" s="87" t="s">
        <v>1575</v>
      </c>
      <c r="I161" s="31" t="s">
        <v>27</v>
      </c>
      <c r="J161" s="31">
        <v>3</v>
      </c>
      <c r="K161" s="51">
        <v>43040</v>
      </c>
      <c r="L161" s="51">
        <v>43342</v>
      </c>
      <c r="M161" s="59">
        <f t="shared" si="36"/>
        <v>43.142857142857146</v>
      </c>
      <c r="N161" s="30" t="s">
        <v>1530</v>
      </c>
      <c r="O161" s="108">
        <v>0</v>
      </c>
      <c r="P161" s="30"/>
      <c r="Q161" s="54">
        <f t="shared" si="45"/>
        <v>0</v>
      </c>
      <c r="R161" s="55">
        <f t="shared" si="46"/>
        <v>0</v>
      </c>
      <c r="S161" s="55">
        <f t="shared" ca="1" si="47"/>
        <v>0</v>
      </c>
      <c r="T161" s="55">
        <f t="shared" ca="1" si="48"/>
        <v>0</v>
      </c>
      <c r="U161" s="28" t="str">
        <f t="shared" ca="1" si="50"/>
        <v>NO</v>
      </c>
      <c r="V161" s="105" t="str">
        <f t="shared" ca="1" si="49"/>
        <v>EN TERMINO</v>
      </c>
      <c r="W161" s="105" t="str">
        <f t="shared" ca="1" si="37"/>
        <v>EN TERMINO</v>
      </c>
      <c r="X161" s="29" t="str">
        <f>$X160</f>
        <v>R2016</v>
      </c>
      <c r="Y161" s="100" t="s">
        <v>936</v>
      </c>
      <c r="Z161" s="29">
        <f t="shared" si="38"/>
        <v>1</v>
      </c>
      <c r="AA161" s="29" t="str">
        <f t="shared" si="43"/>
        <v>H123R16 - 1</v>
      </c>
      <c r="AB161" s="111">
        <f t="shared" ca="1" si="40"/>
        <v>3</v>
      </c>
      <c r="AC161" s="111">
        <f t="shared" ca="1" si="41"/>
        <v>3</v>
      </c>
      <c r="AD161" s="111" t="str">
        <f t="shared" si="42"/>
        <v>H123R16.</v>
      </c>
      <c r="AE161" s="111" t="str">
        <f t="shared" si="39"/>
        <v>H123R16</v>
      </c>
      <c r="AF161" s="21"/>
      <c r="AG161" s="21"/>
      <c r="AH161" s="21"/>
      <c r="AI161" s="21"/>
      <c r="AJ161" s="21"/>
      <c r="AK161" s="21"/>
      <c r="AL161" s="21"/>
      <c r="AM161" s="21"/>
      <c r="AN161" s="21"/>
      <c r="AO161" s="21"/>
    </row>
    <row r="162" spans="1:41" s="2" customFormat="1" ht="249.95" customHeight="1" x14ac:dyDescent="0.2">
      <c r="A162" s="24">
        <v>139</v>
      </c>
      <c r="B162" s="30">
        <v>161</v>
      </c>
      <c r="C162" s="24"/>
      <c r="D162" s="33">
        <v>1405004</v>
      </c>
      <c r="E162" s="87" t="s">
        <v>1580</v>
      </c>
      <c r="F162" s="88" t="s">
        <v>809</v>
      </c>
      <c r="G162" s="88" t="s">
        <v>1577</v>
      </c>
      <c r="H162" s="87" t="s">
        <v>1578</v>
      </c>
      <c r="I162" s="31" t="s">
        <v>1579</v>
      </c>
      <c r="J162" s="31">
        <v>10</v>
      </c>
      <c r="K162" s="51">
        <v>43040</v>
      </c>
      <c r="L162" s="51">
        <v>43388</v>
      </c>
      <c r="M162" s="59">
        <f t="shared" si="36"/>
        <v>49.714285714285715</v>
      </c>
      <c r="N162" s="30" t="s">
        <v>1530</v>
      </c>
      <c r="O162" s="108">
        <v>0</v>
      </c>
      <c r="P162" s="30"/>
      <c r="Q162" s="54">
        <f t="shared" si="45"/>
        <v>0</v>
      </c>
      <c r="R162" s="55">
        <f t="shared" si="46"/>
        <v>0</v>
      </c>
      <c r="S162" s="55">
        <f t="shared" ca="1" si="47"/>
        <v>0</v>
      </c>
      <c r="T162" s="55">
        <f t="shared" ca="1" si="48"/>
        <v>0</v>
      </c>
      <c r="U162" s="28" t="str">
        <f t="shared" ca="1" si="50"/>
        <v>NO</v>
      </c>
      <c r="V162" s="105" t="str">
        <f t="shared" ca="1" si="49"/>
        <v>EN TERMINO</v>
      </c>
      <c r="W162" s="105" t="str">
        <f t="shared" ca="1" si="37"/>
        <v>EN TERMINO</v>
      </c>
      <c r="X162" s="29" t="str">
        <f>$X161</f>
        <v>R2016</v>
      </c>
      <c r="Y162" s="100" t="s">
        <v>937</v>
      </c>
      <c r="Z162" s="29">
        <f t="shared" si="38"/>
        <v>1</v>
      </c>
      <c r="AA162" s="29" t="str">
        <f t="shared" si="43"/>
        <v>H124R16 - 1</v>
      </c>
      <c r="AB162" s="111">
        <f t="shared" ca="1" si="40"/>
        <v>3</v>
      </c>
      <c r="AC162" s="111">
        <f t="shared" ca="1" si="41"/>
        <v>3</v>
      </c>
      <c r="AD162" s="111" t="str">
        <f t="shared" si="42"/>
        <v>H124R16.Utilización</v>
      </c>
      <c r="AE162" s="111" t="str">
        <f t="shared" si="39"/>
        <v>H124R16</v>
      </c>
      <c r="AF162" s="21"/>
      <c r="AG162" s="21"/>
      <c r="AH162" s="21"/>
      <c r="AI162" s="21"/>
      <c r="AJ162" s="21"/>
      <c r="AK162" s="21"/>
      <c r="AL162" s="21"/>
      <c r="AM162" s="21"/>
      <c r="AN162" s="21"/>
      <c r="AO162" s="21"/>
    </row>
    <row r="163" spans="1:41" s="2" customFormat="1" ht="249.95" customHeight="1" x14ac:dyDescent="0.2">
      <c r="A163" s="24">
        <v>140</v>
      </c>
      <c r="B163" s="30">
        <v>162</v>
      </c>
      <c r="C163" s="24"/>
      <c r="D163" s="33">
        <v>1601001</v>
      </c>
      <c r="E163" s="87" t="s">
        <v>1584</v>
      </c>
      <c r="F163" s="88" t="s">
        <v>810</v>
      </c>
      <c r="G163" s="88" t="s">
        <v>1583</v>
      </c>
      <c r="H163" s="88" t="s">
        <v>1581</v>
      </c>
      <c r="I163" s="60" t="s">
        <v>1582</v>
      </c>
      <c r="J163" s="31">
        <v>1</v>
      </c>
      <c r="K163" s="51">
        <v>43040</v>
      </c>
      <c r="L163" s="51">
        <v>43250</v>
      </c>
      <c r="M163" s="59">
        <f t="shared" si="36"/>
        <v>30</v>
      </c>
      <c r="N163" s="30" t="s">
        <v>1530</v>
      </c>
      <c r="O163" s="108">
        <v>0</v>
      </c>
      <c r="P163" s="30"/>
      <c r="Q163" s="54">
        <f t="shared" si="45"/>
        <v>0</v>
      </c>
      <c r="R163" s="55">
        <f t="shared" si="46"/>
        <v>0</v>
      </c>
      <c r="S163" s="55">
        <f t="shared" ca="1" si="47"/>
        <v>0</v>
      </c>
      <c r="T163" s="55">
        <f t="shared" ca="1" si="48"/>
        <v>0</v>
      </c>
      <c r="U163" s="28" t="str">
        <f t="shared" ca="1" si="50"/>
        <v>NO</v>
      </c>
      <c r="V163" s="105" t="str">
        <f t="shared" ca="1" si="49"/>
        <v>EN TERMINO</v>
      </c>
      <c r="W163" s="105" t="str">
        <f t="shared" ca="1" si="37"/>
        <v>EN TERMINO</v>
      </c>
      <c r="X163" s="29" t="str">
        <f>$X162</f>
        <v>R2016</v>
      </c>
      <c r="Y163" s="100" t="s">
        <v>938</v>
      </c>
      <c r="Z163" s="29">
        <f t="shared" si="38"/>
        <v>1</v>
      </c>
      <c r="AA163" s="29" t="str">
        <f t="shared" si="43"/>
        <v>H125R16 - 1</v>
      </c>
      <c r="AB163" s="111">
        <f t="shared" ca="1" si="40"/>
        <v>3</v>
      </c>
      <c r="AC163" s="111">
        <f t="shared" ca="1" si="41"/>
        <v>3</v>
      </c>
      <c r="AD163" s="111" t="str">
        <f t="shared" si="42"/>
        <v>H125R16.</v>
      </c>
      <c r="AE163" s="111" t="str">
        <f t="shared" si="39"/>
        <v>H125R16</v>
      </c>
      <c r="AF163" s="21"/>
      <c r="AG163" s="21"/>
      <c r="AH163" s="21"/>
      <c r="AI163" s="21"/>
      <c r="AJ163" s="21"/>
      <c r="AK163" s="21"/>
      <c r="AL163" s="21"/>
      <c r="AM163" s="21"/>
      <c r="AN163" s="21"/>
      <c r="AO163" s="21"/>
    </row>
    <row r="164" spans="1:41" s="2" customFormat="1" ht="249.95" customHeight="1" x14ac:dyDescent="0.2">
      <c r="A164" s="24">
        <v>141</v>
      </c>
      <c r="B164" s="30">
        <v>163</v>
      </c>
      <c r="C164" s="24"/>
      <c r="D164" s="24">
        <v>1103002</v>
      </c>
      <c r="E164" s="88" t="s">
        <v>318</v>
      </c>
      <c r="F164" s="88" t="s">
        <v>319</v>
      </c>
      <c r="G164" s="88" t="s">
        <v>1836</v>
      </c>
      <c r="H164" s="88" t="s">
        <v>1700</v>
      </c>
      <c r="I164" s="60" t="s">
        <v>1701</v>
      </c>
      <c r="J164" s="31">
        <v>3</v>
      </c>
      <c r="K164" s="51">
        <v>43040</v>
      </c>
      <c r="L164" s="51">
        <v>43342</v>
      </c>
      <c r="M164" s="59">
        <f t="shared" si="36"/>
        <v>43.142857142857146</v>
      </c>
      <c r="N164" s="30" t="s">
        <v>1606</v>
      </c>
      <c r="O164" s="108">
        <v>0</v>
      </c>
      <c r="P164" s="30"/>
      <c r="Q164" s="54">
        <f t="shared" si="45"/>
        <v>0</v>
      </c>
      <c r="R164" s="55">
        <f t="shared" si="46"/>
        <v>0</v>
      </c>
      <c r="S164" s="55">
        <f t="shared" ca="1" si="47"/>
        <v>0</v>
      </c>
      <c r="T164" s="55">
        <f t="shared" ca="1" si="48"/>
        <v>0</v>
      </c>
      <c r="U164" s="28" t="str">
        <f t="shared" ca="1" si="50"/>
        <v>NO</v>
      </c>
      <c r="V164" s="105" t="str">
        <f t="shared" ca="1" si="49"/>
        <v>EN TERMINO</v>
      </c>
      <c r="W164" s="105" t="str">
        <f t="shared" ca="1" si="37"/>
        <v>EN TERMINO</v>
      </c>
      <c r="X164" s="29" t="s">
        <v>569</v>
      </c>
      <c r="Y164" s="100" t="s">
        <v>540</v>
      </c>
      <c r="Z164" s="29">
        <f t="shared" si="38"/>
        <v>1</v>
      </c>
      <c r="AA164" s="29" t="str">
        <f t="shared" si="43"/>
        <v>H1D16 - 1</v>
      </c>
      <c r="AB164" s="111">
        <f t="shared" ca="1" si="40"/>
        <v>3</v>
      </c>
      <c r="AC164" s="111">
        <f t="shared" ca="1" si="41"/>
        <v>3</v>
      </c>
      <c r="AD164" s="111" t="str">
        <f t="shared" si="42"/>
        <v>H1D16.</v>
      </c>
      <c r="AE164" s="111" t="str">
        <f t="shared" si="39"/>
        <v>H1D16</v>
      </c>
      <c r="AF164" s="21"/>
      <c r="AG164" s="21"/>
      <c r="AH164" s="21"/>
      <c r="AI164" s="21"/>
      <c r="AJ164" s="21"/>
      <c r="AK164" s="21"/>
      <c r="AL164" s="21"/>
      <c r="AM164" s="21"/>
      <c r="AN164" s="21"/>
      <c r="AO164" s="21"/>
    </row>
    <row r="165" spans="1:41" s="2" customFormat="1" ht="249.95" customHeight="1" x14ac:dyDescent="0.2">
      <c r="A165" s="24">
        <v>142</v>
      </c>
      <c r="B165" s="30">
        <v>164</v>
      </c>
      <c r="C165" s="24"/>
      <c r="D165" s="24">
        <v>1103002</v>
      </c>
      <c r="E165" s="88" t="s">
        <v>1839</v>
      </c>
      <c r="F165" s="88" t="s">
        <v>1840</v>
      </c>
      <c r="G165" s="88" t="s">
        <v>1837</v>
      </c>
      <c r="H165" s="88" t="s">
        <v>1838</v>
      </c>
      <c r="I165" s="60" t="s">
        <v>1276</v>
      </c>
      <c r="J165" s="31">
        <v>1</v>
      </c>
      <c r="K165" s="51">
        <v>43040</v>
      </c>
      <c r="L165" s="51">
        <v>43099</v>
      </c>
      <c r="M165" s="59">
        <f t="shared" si="36"/>
        <v>8.4285714285714288</v>
      </c>
      <c r="N165" s="30" t="s">
        <v>1606</v>
      </c>
      <c r="O165" s="108">
        <v>0</v>
      </c>
      <c r="P165" s="30"/>
      <c r="Q165" s="54">
        <f t="shared" si="45"/>
        <v>0</v>
      </c>
      <c r="R165" s="55">
        <f t="shared" si="46"/>
        <v>0</v>
      </c>
      <c r="S165" s="55">
        <f t="shared" ca="1" si="47"/>
        <v>0</v>
      </c>
      <c r="T165" s="55">
        <f t="shared" ca="1" si="48"/>
        <v>8.4285714285714288</v>
      </c>
      <c r="U165" s="28" t="str">
        <f t="shared" ca="1" si="50"/>
        <v>NO</v>
      </c>
      <c r="V165" s="105" t="str">
        <f t="shared" ca="1" si="49"/>
        <v>VENCIDO</v>
      </c>
      <c r="W165" s="105" t="str">
        <f t="shared" ca="1" si="37"/>
        <v>VENCIDO</v>
      </c>
      <c r="X165" s="29" t="s">
        <v>569</v>
      </c>
      <c r="Y165" s="100" t="s">
        <v>541</v>
      </c>
      <c r="Z165" s="29">
        <f t="shared" si="38"/>
        <v>1</v>
      </c>
      <c r="AA165" s="29" t="str">
        <f t="shared" si="43"/>
        <v>H2D16 - 1</v>
      </c>
      <c r="AB165" s="111">
        <f t="shared" ca="1" si="40"/>
        <v>1</v>
      </c>
      <c r="AC165" s="111">
        <f t="shared" ca="1" si="41"/>
        <v>1</v>
      </c>
      <c r="AD165" s="111" t="str">
        <f t="shared" si="42"/>
        <v>H2D16.</v>
      </c>
      <c r="AE165" s="111" t="str">
        <f t="shared" si="39"/>
        <v>H2D16</v>
      </c>
      <c r="AF165" s="21"/>
      <c r="AG165" s="21"/>
      <c r="AH165" s="21"/>
      <c r="AI165" s="21"/>
      <c r="AJ165" s="21"/>
      <c r="AK165" s="21"/>
      <c r="AL165" s="21"/>
      <c r="AM165" s="21"/>
      <c r="AN165" s="21"/>
      <c r="AO165" s="21"/>
    </row>
    <row r="166" spans="1:41" s="2" customFormat="1" ht="249.95" customHeight="1" x14ac:dyDescent="0.2">
      <c r="A166" s="24"/>
      <c r="B166" s="30">
        <v>165</v>
      </c>
      <c r="C166" s="24"/>
      <c r="D166" s="24">
        <v>1103002</v>
      </c>
      <c r="E166" s="56" t="s">
        <v>1215</v>
      </c>
      <c r="F166" s="88" t="s">
        <v>320</v>
      </c>
      <c r="G166" s="87" t="s">
        <v>1216</v>
      </c>
      <c r="H166" s="87" t="s">
        <v>1217</v>
      </c>
      <c r="I166" s="31" t="s">
        <v>1218</v>
      </c>
      <c r="J166" s="31">
        <v>1</v>
      </c>
      <c r="K166" s="51">
        <v>43040</v>
      </c>
      <c r="L166" s="51">
        <v>43099</v>
      </c>
      <c r="M166" s="59">
        <f t="shared" si="36"/>
        <v>8.4285714285714288</v>
      </c>
      <c r="N166" s="30" t="s">
        <v>1211</v>
      </c>
      <c r="O166" s="108">
        <v>0</v>
      </c>
      <c r="P166" s="30"/>
      <c r="Q166" s="54">
        <f t="shared" si="45"/>
        <v>0</v>
      </c>
      <c r="R166" s="55">
        <f t="shared" si="46"/>
        <v>0</v>
      </c>
      <c r="S166" s="55">
        <f t="shared" ca="1" si="47"/>
        <v>0</v>
      </c>
      <c r="T166" s="55">
        <f t="shared" ca="1" si="48"/>
        <v>8.4285714285714288</v>
      </c>
      <c r="U166" s="28" t="str">
        <f t="shared" si="50"/>
        <v>NO</v>
      </c>
      <c r="V166" s="105" t="str">
        <f t="shared" ca="1" si="49"/>
        <v>VENCIDO</v>
      </c>
      <c r="W166" s="105" t="str">
        <f t="shared" si="37"/>
        <v/>
      </c>
      <c r="X166" s="29" t="s">
        <v>569</v>
      </c>
      <c r="Y166" s="100" t="s">
        <v>541</v>
      </c>
      <c r="Z166" s="29">
        <f t="shared" si="38"/>
        <v>2</v>
      </c>
      <c r="AA166" s="29" t="str">
        <f t="shared" si="43"/>
        <v>H2D16 - 2</v>
      </c>
      <c r="AB166" s="111">
        <f t="shared" ca="1" si="40"/>
        <v>1</v>
      </c>
      <c r="AC166" s="111">
        <f t="shared" ca="1" si="41"/>
        <v>1</v>
      </c>
      <c r="AD166" s="111" t="str">
        <f t="shared" si="42"/>
        <v>H2D16.</v>
      </c>
      <c r="AE166" s="111" t="str">
        <f t="shared" si="39"/>
        <v>H2D16</v>
      </c>
      <c r="AF166" s="21"/>
      <c r="AG166" s="21"/>
      <c r="AH166" s="21"/>
      <c r="AI166" s="21"/>
      <c r="AJ166" s="21"/>
      <c r="AK166" s="21"/>
      <c r="AL166" s="21"/>
      <c r="AM166" s="21"/>
      <c r="AN166" s="21"/>
      <c r="AO166" s="21"/>
    </row>
    <row r="167" spans="1:41" s="2" customFormat="1" ht="249.95" customHeight="1" x14ac:dyDescent="0.2">
      <c r="A167" s="24">
        <v>143</v>
      </c>
      <c r="B167" s="30">
        <v>166</v>
      </c>
      <c r="C167" s="24"/>
      <c r="D167" s="24">
        <v>1103002</v>
      </c>
      <c r="E167" s="88" t="s">
        <v>1841</v>
      </c>
      <c r="F167" s="88" t="s">
        <v>319</v>
      </c>
      <c r="G167" s="88" t="s">
        <v>1700</v>
      </c>
      <c r="H167" s="88" t="s">
        <v>1717</v>
      </c>
      <c r="I167" s="60" t="s">
        <v>1276</v>
      </c>
      <c r="J167" s="31">
        <v>3</v>
      </c>
      <c r="K167" s="51">
        <v>43040</v>
      </c>
      <c r="L167" s="51">
        <v>43342</v>
      </c>
      <c r="M167" s="59">
        <f t="shared" si="36"/>
        <v>43.142857142857146</v>
      </c>
      <c r="N167" s="30" t="s">
        <v>1606</v>
      </c>
      <c r="O167" s="108">
        <v>0</v>
      </c>
      <c r="P167" s="30"/>
      <c r="Q167" s="54">
        <f t="shared" si="45"/>
        <v>0</v>
      </c>
      <c r="R167" s="55">
        <f t="shared" si="46"/>
        <v>0</v>
      </c>
      <c r="S167" s="55">
        <f t="shared" ca="1" si="47"/>
        <v>0</v>
      </c>
      <c r="T167" s="55">
        <f t="shared" ca="1" si="48"/>
        <v>0</v>
      </c>
      <c r="U167" s="28" t="str">
        <f t="shared" ca="1" si="50"/>
        <v>NO</v>
      </c>
      <c r="V167" s="105" t="str">
        <f t="shared" ca="1" si="49"/>
        <v>EN TERMINO</v>
      </c>
      <c r="W167" s="105" t="str">
        <f t="shared" ca="1" si="37"/>
        <v>EN TERMINO</v>
      </c>
      <c r="X167" s="29" t="s">
        <v>569</v>
      </c>
      <c r="Y167" s="100" t="s">
        <v>542</v>
      </c>
      <c r="Z167" s="29">
        <f t="shared" si="38"/>
        <v>1</v>
      </c>
      <c r="AA167" s="29" t="str">
        <f t="shared" si="43"/>
        <v>H3D16 - 1</v>
      </c>
      <c r="AB167" s="111">
        <f t="shared" ca="1" si="40"/>
        <v>3</v>
      </c>
      <c r="AC167" s="111">
        <f t="shared" ca="1" si="41"/>
        <v>3</v>
      </c>
      <c r="AD167" s="111" t="str">
        <f t="shared" si="42"/>
        <v>H3D16.</v>
      </c>
      <c r="AE167" s="111" t="str">
        <f t="shared" si="39"/>
        <v>H3D16</v>
      </c>
      <c r="AF167" s="21"/>
      <c r="AG167" s="21"/>
      <c r="AH167" s="21"/>
      <c r="AI167" s="21"/>
      <c r="AJ167" s="21"/>
      <c r="AK167" s="21"/>
      <c r="AL167" s="21"/>
      <c r="AM167" s="21"/>
      <c r="AN167" s="21"/>
      <c r="AO167" s="21"/>
    </row>
    <row r="168" spans="1:41" s="2" customFormat="1" ht="249.95" customHeight="1" x14ac:dyDescent="0.2">
      <c r="A168" s="24">
        <v>144</v>
      </c>
      <c r="B168" s="30">
        <v>167</v>
      </c>
      <c r="C168" s="24"/>
      <c r="D168" s="24">
        <v>1103002</v>
      </c>
      <c r="E168" s="88" t="s">
        <v>946</v>
      </c>
      <c r="F168" s="88" t="s">
        <v>321</v>
      </c>
      <c r="G168" s="87" t="s">
        <v>1846</v>
      </c>
      <c r="H168" s="87" t="s">
        <v>1843</v>
      </c>
      <c r="I168" s="31" t="s">
        <v>8</v>
      </c>
      <c r="J168" s="31">
        <v>1</v>
      </c>
      <c r="K168" s="51">
        <v>43115</v>
      </c>
      <c r="L168" s="51">
        <v>43159</v>
      </c>
      <c r="M168" s="59">
        <f t="shared" ref="M168:M228" si="51">(+L168-K168)/7</f>
        <v>6.2857142857142856</v>
      </c>
      <c r="N168" s="30" t="s">
        <v>1606</v>
      </c>
      <c r="O168" s="108">
        <v>0</v>
      </c>
      <c r="P168" s="30"/>
      <c r="Q168" s="54">
        <f t="shared" si="45"/>
        <v>0</v>
      </c>
      <c r="R168" s="55">
        <f t="shared" si="46"/>
        <v>0</v>
      </c>
      <c r="S168" s="55">
        <f t="shared" ca="1" si="47"/>
        <v>0</v>
      </c>
      <c r="T168" s="55">
        <f t="shared" ca="1" si="48"/>
        <v>6.2857142857142856</v>
      </c>
      <c r="U168" s="28" t="str">
        <f t="shared" ca="1" si="50"/>
        <v>NO</v>
      </c>
      <c r="V168" s="105" t="str">
        <f t="shared" ca="1" si="49"/>
        <v>VENCIDO</v>
      </c>
      <c r="W168" s="105" t="str">
        <f t="shared" ca="1" si="37"/>
        <v>VENCIDO</v>
      </c>
      <c r="X168" s="29" t="s">
        <v>569</v>
      </c>
      <c r="Y168" s="100" t="s">
        <v>543</v>
      </c>
      <c r="Z168" s="29">
        <f t="shared" si="38"/>
        <v>1</v>
      </c>
      <c r="AA168" s="29" t="str">
        <f t="shared" si="43"/>
        <v>H4D16 - 1</v>
      </c>
      <c r="AB168" s="111">
        <f t="shared" ca="1" si="40"/>
        <v>1</v>
      </c>
      <c r="AC168" s="111">
        <f t="shared" ca="1" si="41"/>
        <v>1</v>
      </c>
      <c r="AD168" s="111" t="str">
        <f t="shared" si="42"/>
        <v>H4D16.</v>
      </c>
      <c r="AE168" s="111" t="str">
        <f t="shared" si="39"/>
        <v>H4D16</v>
      </c>
      <c r="AF168" s="21"/>
      <c r="AG168" s="21"/>
      <c r="AH168" s="21"/>
      <c r="AI168" s="21"/>
      <c r="AJ168" s="21"/>
      <c r="AK168" s="21"/>
      <c r="AL168" s="21"/>
      <c r="AM168" s="21"/>
      <c r="AN168" s="21"/>
      <c r="AO168" s="21"/>
    </row>
    <row r="169" spans="1:41" s="2" customFormat="1" ht="249.95" customHeight="1" x14ac:dyDescent="0.2">
      <c r="A169" s="24">
        <v>145</v>
      </c>
      <c r="B169" s="30">
        <v>168</v>
      </c>
      <c r="C169" s="24"/>
      <c r="D169" s="24">
        <v>1702011</v>
      </c>
      <c r="E169" s="88" t="s">
        <v>2384</v>
      </c>
      <c r="F169" s="88" t="s">
        <v>322</v>
      </c>
      <c r="G169" s="88" t="s">
        <v>1845</v>
      </c>
      <c r="H169" s="56" t="s">
        <v>1844</v>
      </c>
      <c r="I169" s="60" t="s">
        <v>1842</v>
      </c>
      <c r="J169" s="31">
        <v>1</v>
      </c>
      <c r="K169" s="51">
        <v>43132</v>
      </c>
      <c r="L169" s="51">
        <v>43281</v>
      </c>
      <c r="M169" s="59">
        <f t="shared" si="51"/>
        <v>21.285714285714285</v>
      </c>
      <c r="N169" s="30" t="s">
        <v>1606</v>
      </c>
      <c r="O169" s="108">
        <v>0</v>
      </c>
      <c r="P169" s="56"/>
      <c r="Q169" s="54">
        <f t="shared" si="45"/>
        <v>0</v>
      </c>
      <c r="R169" s="55">
        <f t="shared" si="46"/>
        <v>0</v>
      </c>
      <c r="S169" s="55">
        <f t="shared" ca="1" si="47"/>
        <v>0</v>
      </c>
      <c r="T169" s="55">
        <f t="shared" ca="1" si="48"/>
        <v>0</v>
      </c>
      <c r="U169" s="28" t="str">
        <f t="shared" ca="1" si="50"/>
        <v>NO</v>
      </c>
      <c r="V169" s="105" t="str">
        <f t="shared" ca="1" si="49"/>
        <v>EN TERMINO</v>
      </c>
      <c r="W169" s="105" t="str">
        <f t="shared" ca="1" si="37"/>
        <v>EN TERMINO</v>
      </c>
      <c r="X169" s="29" t="s">
        <v>569</v>
      </c>
      <c r="Y169" s="100" t="s">
        <v>544</v>
      </c>
      <c r="Z169" s="29">
        <f t="shared" si="38"/>
        <v>1</v>
      </c>
      <c r="AA169" s="29" t="str">
        <f t="shared" si="43"/>
        <v>H5D16 - 1</v>
      </c>
      <c r="AB169" s="111">
        <f t="shared" ca="1" si="40"/>
        <v>3</v>
      </c>
      <c r="AC169" s="111">
        <f t="shared" ca="1" si="41"/>
        <v>3</v>
      </c>
      <c r="AD169" s="111" t="str">
        <f t="shared" si="42"/>
        <v>H5D16.</v>
      </c>
      <c r="AE169" s="111" t="str">
        <f t="shared" si="39"/>
        <v>H5D16</v>
      </c>
      <c r="AF169" s="21"/>
      <c r="AG169" s="21"/>
      <c r="AH169" s="21"/>
      <c r="AI169" s="21"/>
      <c r="AJ169" s="21"/>
      <c r="AK169" s="21"/>
      <c r="AL169" s="21"/>
      <c r="AM169" s="21"/>
      <c r="AN169" s="21"/>
      <c r="AO169" s="21"/>
    </row>
    <row r="170" spans="1:41" s="2" customFormat="1" ht="249.95" customHeight="1" x14ac:dyDescent="0.2">
      <c r="A170" s="24">
        <v>146</v>
      </c>
      <c r="B170" s="30">
        <v>169</v>
      </c>
      <c r="C170" s="24"/>
      <c r="D170" s="24">
        <v>1201003</v>
      </c>
      <c r="E170" s="88" t="s">
        <v>2385</v>
      </c>
      <c r="F170" s="88" t="s">
        <v>1102</v>
      </c>
      <c r="G170" s="87" t="s">
        <v>1101</v>
      </c>
      <c r="H170" s="87" t="s">
        <v>2159</v>
      </c>
      <c r="I170" s="31" t="s">
        <v>1089</v>
      </c>
      <c r="J170" s="31">
        <v>5</v>
      </c>
      <c r="K170" s="51">
        <v>43101</v>
      </c>
      <c r="L170" s="51">
        <v>43403</v>
      </c>
      <c r="M170" s="59">
        <f t="shared" si="51"/>
        <v>43.142857142857146</v>
      </c>
      <c r="N170" s="30" t="s">
        <v>1077</v>
      </c>
      <c r="O170" s="108">
        <v>1</v>
      </c>
      <c r="P170" s="30"/>
      <c r="Q170" s="54">
        <f t="shared" si="45"/>
        <v>20</v>
      </c>
      <c r="R170" s="55">
        <f t="shared" si="46"/>
        <v>8.6285714285714281</v>
      </c>
      <c r="S170" s="55">
        <f t="shared" ca="1" si="47"/>
        <v>0</v>
      </c>
      <c r="T170" s="55">
        <f t="shared" ca="1" si="48"/>
        <v>0</v>
      </c>
      <c r="U170" s="28" t="str">
        <f t="shared" ca="1" si="50"/>
        <v>NO</v>
      </c>
      <c r="V170" s="105" t="str">
        <f t="shared" ca="1" si="49"/>
        <v>CON AVANCE</v>
      </c>
      <c r="W170" s="105" t="str">
        <f t="shared" ca="1" si="37"/>
        <v>CON AVANCE</v>
      </c>
      <c r="X170" s="29" t="s">
        <v>569</v>
      </c>
      <c r="Y170" s="100" t="s">
        <v>545</v>
      </c>
      <c r="Z170" s="29">
        <f t="shared" si="38"/>
        <v>1</v>
      </c>
      <c r="AA170" s="29" t="str">
        <f t="shared" si="43"/>
        <v>H6D16 - 1</v>
      </c>
      <c r="AB170" s="111">
        <f t="shared" ca="1" si="40"/>
        <v>4</v>
      </c>
      <c r="AC170" s="111">
        <f t="shared" ca="1" si="41"/>
        <v>4</v>
      </c>
      <c r="AD170" s="111" t="str">
        <f t="shared" si="42"/>
        <v>H6D16.</v>
      </c>
      <c r="AE170" s="111" t="str">
        <f t="shared" si="39"/>
        <v>H6D16</v>
      </c>
      <c r="AF170" s="21"/>
      <c r="AG170" s="21"/>
      <c r="AH170" s="21"/>
      <c r="AI170" s="21"/>
      <c r="AJ170" s="21"/>
      <c r="AK170" s="21"/>
      <c r="AL170" s="21"/>
      <c r="AM170" s="21"/>
      <c r="AN170" s="21"/>
      <c r="AO170" s="21"/>
    </row>
    <row r="171" spans="1:41" s="2" customFormat="1" ht="249.95" customHeight="1" x14ac:dyDescent="0.2">
      <c r="A171" s="24">
        <v>147</v>
      </c>
      <c r="B171" s="30">
        <v>170</v>
      </c>
      <c r="C171" s="24"/>
      <c r="D171" s="24">
        <v>1404003</v>
      </c>
      <c r="E171" s="88" t="s">
        <v>2089</v>
      </c>
      <c r="F171" s="88" t="s">
        <v>323</v>
      </c>
      <c r="G171" s="56" t="s">
        <v>1847</v>
      </c>
      <c r="H171" s="88" t="s">
        <v>1848</v>
      </c>
      <c r="I171" s="60" t="s">
        <v>10</v>
      </c>
      <c r="J171" s="31">
        <v>1</v>
      </c>
      <c r="K171" s="51">
        <v>43040</v>
      </c>
      <c r="L171" s="51">
        <v>43099</v>
      </c>
      <c r="M171" s="59">
        <f t="shared" si="51"/>
        <v>8.4285714285714288</v>
      </c>
      <c r="N171" s="30" t="s">
        <v>1606</v>
      </c>
      <c r="O171" s="108">
        <v>0</v>
      </c>
      <c r="P171" s="30"/>
      <c r="Q171" s="54">
        <f t="shared" si="45"/>
        <v>0</v>
      </c>
      <c r="R171" s="55">
        <f t="shared" si="46"/>
        <v>0</v>
      </c>
      <c r="S171" s="55">
        <f t="shared" ca="1" si="47"/>
        <v>0</v>
      </c>
      <c r="T171" s="55">
        <f t="shared" ca="1" si="48"/>
        <v>8.4285714285714288</v>
      </c>
      <c r="U171" s="28" t="str">
        <f t="shared" ca="1" si="50"/>
        <v>NO</v>
      </c>
      <c r="V171" s="105" t="str">
        <f t="shared" ca="1" si="49"/>
        <v>VENCIDO</v>
      </c>
      <c r="W171" s="105" t="str">
        <f t="shared" ca="1" si="37"/>
        <v>VENCIDO</v>
      </c>
      <c r="X171" s="29" t="s">
        <v>569</v>
      </c>
      <c r="Y171" s="100" t="s">
        <v>546</v>
      </c>
      <c r="Z171" s="29">
        <f t="shared" si="38"/>
        <v>1</v>
      </c>
      <c r="AA171" s="29" t="str">
        <f t="shared" si="43"/>
        <v>H7D16 - 1</v>
      </c>
      <c r="AB171" s="111">
        <f t="shared" ca="1" si="40"/>
        <v>1</v>
      </c>
      <c r="AC171" s="111">
        <f t="shared" ca="1" si="41"/>
        <v>1</v>
      </c>
      <c r="AD171" s="111" t="str">
        <f t="shared" si="42"/>
        <v>H7D16.</v>
      </c>
      <c r="AE171" s="111" t="str">
        <f t="shared" si="39"/>
        <v>H7D16</v>
      </c>
      <c r="AF171" s="21"/>
      <c r="AG171" s="21"/>
      <c r="AH171" s="21"/>
      <c r="AI171" s="21"/>
      <c r="AJ171" s="21"/>
      <c r="AK171" s="21"/>
      <c r="AL171" s="21"/>
      <c r="AM171" s="21"/>
      <c r="AN171" s="21"/>
      <c r="AO171" s="21"/>
    </row>
    <row r="172" spans="1:41" s="2" customFormat="1" ht="249.95" customHeight="1" x14ac:dyDescent="0.2">
      <c r="A172" s="24">
        <v>148</v>
      </c>
      <c r="B172" s="30">
        <v>171</v>
      </c>
      <c r="C172" s="24"/>
      <c r="D172" s="24" t="s">
        <v>573</v>
      </c>
      <c r="E172" s="88" t="s">
        <v>947</v>
      </c>
      <c r="F172" s="88" t="s">
        <v>574</v>
      </c>
      <c r="G172" s="88" t="s">
        <v>1979</v>
      </c>
      <c r="H172" s="87" t="s">
        <v>1980</v>
      </c>
      <c r="I172" s="31" t="s">
        <v>8</v>
      </c>
      <c r="J172" s="31">
        <v>1</v>
      </c>
      <c r="K172" s="51">
        <v>43040</v>
      </c>
      <c r="L172" s="51">
        <v>43099</v>
      </c>
      <c r="M172" s="59">
        <f t="shared" si="51"/>
        <v>8.4285714285714288</v>
      </c>
      <c r="N172" s="30" t="s">
        <v>1849</v>
      </c>
      <c r="O172" s="108">
        <v>0</v>
      </c>
      <c r="P172" s="30"/>
      <c r="Q172" s="54">
        <f t="shared" si="45"/>
        <v>0</v>
      </c>
      <c r="R172" s="55">
        <f t="shared" si="46"/>
        <v>0</v>
      </c>
      <c r="S172" s="55">
        <f t="shared" ca="1" si="47"/>
        <v>0</v>
      </c>
      <c r="T172" s="55">
        <f t="shared" ca="1" si="48"/>
        <v>8.4285714285714288</v>
      </c>
      <c r="U172" s="28" t="str">
        <f t="shared" ca="1" si="50"/>
        <v>NO</v>
      </c>
      <c r="V172" s="105" t="str">
        <f t="shared" ca="1" si="49"/>
        <v>VENCIDO</v>
      </c>
      <c r="W172" s="105" t="str">
        <f t="shared" ca="1" si="37"/>
        <v>VENCIDO</v>
      </c>
      <c r="X172" s="29" t="s">
        <v>602</v>
      </c>
      <c r="Y172" s="100" t="s">
        <v>603</v>
      </c>
      <c r="Z172" s="29">
        <f t="shared" si="38"/>
        <v>1</v>
      </c>
      <c r="AA172" s="29" t="str">
        <f t="shared" si="43"/>
        <v>H1ECP - 1</v>
      </c>
      <c r="AB172" s="111">
        <f t="shared" ca="1" si="40"/>
        <v>1</v>
      </c>
      <c r="AC172" s="111">
        <f t="shared" ca="1" si="41"/>
        <v>1</v>
      </c>
      <c r="AD172" s="111" t="str">
        <f t="shared" si="42"/>
        <v>H1ECP.</v>
      </c>
      <c r="AE172" s="111" t="str">
        <f t="shared" si="39"/>
        <v>H1ECP</v>
      </c>
      <c r="AF172" s="21"/>
      <c r="AG172" s="21"/>
      <c r="AH172" s="21"/>
      <c r="AI172" s="21"/>
      <c r="AJ172" s="21"/>
      <c r="AK172" s="21"/>
      <c r="AL172" s="21"/>
      <c r="AM172" s="21"/>
      <c r="AN172" s="21"/>
      <c r="AO172" s="21"/>
    </row>
    <row r="173" spans="1:41" s="2" customFormat="1" ht="249.95" customHeight="1" x14ac:dyDescent="0.2">
      <c r="A173" s="24">
        <v>149</v>
      </c>
      <c r="B173" s="30">
        <v>172</v>
      </c>
      <c r="C173" s="24"/>
      <c r="D173" s="24" t="s">
        <v>22</v>
      </c>
      <c r="E173" s="88" t="s">
        <v>1121</v>
      </c>
      <c r="F173" s="88" t="s">
        <v>575</v>
      </c>
      <c r="G173" s="88" t="s">
        <v>1119</v>
      </c>
      <c r="H173" s="56" t="s">
        <v>1120</v>
      </c>
      <c r="I173" s="60" t="s">
        <v>8</v>
      </c>
      <c r="J173" s="31">
        <v>1</v>
      </c>
      <c r="K173" s="51">
        <v>43040</v>
      </c>
      <c r="L173" s="51">
        <v>43099</v>
      </c>
      <c r="M173" s="59">
        <f t="shared" si="51"/>
        <v>8.4285714285714288</v>
      </c>
      <c r="N173" s="30" t="s">
        <v>1981</v>
      </c>
      <c r="O173" s="108">
        <v>1</v>
      </c>
      <c r="P173" s="30"/>
      <c r="Q173" s="54">
        <f t="shared" si="45"/>
        <v>100</v>
      </c>
      <c r="R173" s="55">
        <f t="shared" si="46"/>
        <v>8.4285714285714288</v>
      </c>
      <c r="S173" s="55">
        <f t="shared" ca="1" si="47"/>
        <v>8.4285714285714288</v>
      </c>
      <c r="T173" s="55">
        <f t="shared" ca="1" si="48"/>
        <v>8.4285714285714288</v>
      </c>
      <c r="U173" s="28" t="str">
        <f t="shared" si="50"/>
        <v>SI</v>
      </c>
      <c r="V173" s="105" t="str">
        <f t="shared" si="49"/>
        <v>CUMPLIDO</v>
      </c>
      <c r="W173" s="105" t="str">
        <f t="shared" si="37"/>
        <v>CUMPLIDO</v>
      </c>
      <c r="X173" s="29" t="s">
        <v>602</v>
      </c>
      <c r="Y173" s="100" t="s">
        <v>604</v>
      </c>
      <c r="Z173" s="29">
        <f t="shared" si="38"/>
        <v>1</v>
      </c>
      <c r="AA173" s="29" t="str">
        <f t="shared" si="43"/>
        <v>H2ECP - 1</v>
      </c>
      <c r="AB173" s="111">
        <f t="shared" si="40"/>
        <v>5</v>
      </c>
      <c r="AC173" s="111">
        <f t="shared" si="41"/>
        <v>5</v>
      </c>
      <c r="AD173" s="111" t="str">
        <f t="shared" si="42"/>
        <v>H2ECP.</v>
      </c>
      <c r="AE173" s="111" t="str">
        <f t="shared" si="39"/>
        <v>H2ECP</v>
      </c>
      <c r="AF173" s="21"/>
      <c r="AG173" s="21"/>
      <c r="AH173" s="21"/>
      <c r="AI173" s="21"/>
      <c r="AJ173" s="21"/>
      <c r="AK173" s="21"/>
      <c r="AL173" s="21"/>
      <c r="AM173" s="21"/>
      <c r="AN173" s="21"/>
      <c r="AO173" s="21"/>
    </row>
    <row r="174" spans="1:41" s="2" customFormat="1" ht="249.95" customHeight="1" x14ac:dyDescent="0.2">
      <c r="A174" s="24">
        <v>150</v>
      </c>
      <c r="B174" s="30">
        <v>173</v>
      </c>
      <c r="C174" s="24"/>
      <c r="D174" s="24" t="s">
        <v>573</v>
      </c>
      <c r="E174" s="88" t="s">
        <v>1122</v>
      </c>
      <c r="F174" s="88" t="s">
        <v>576</v>
      </c>
      <c r="G174" s="88" t="s">
        <v>1982</v>
      </c>
      <c r="H174" s="88" t="s">
        <v>1980</v>
      </c>
      <c r="I174" s="60" t="s">
        <v>8</v>
      </c>
      <c r="J174" s="60">
        <v>1</v>
      </c>
      <c r="K174" s="51">
        <v>43040</v>
      </c>
      <c r="L174" s="51">
        <v>43099</v>
      </c>
      <c r="M174" s="59">
        <f t="shared" si="51"/>
        <v>8.4285714285714288</v>
      </c>
      <c r="N174" s="30" t="s">
        <v>1849</v>
      </c>
      <c r="O174" s="108">
        <v>0</v>
      </c>
      <c r="P174" s="30"/>
      <c r="Q174" s="54">
        <f t="shared" si="45"/>
        <v>0</v>
      </c>
      <c r="R174" s="55">
        <f t="shared" si="46"/>
        <v>0</v>
      </c>
      <c r="S174" s="55">
        <f t="shared" ca="1" si="47"/>
        <v>0</v>
      </c>
      <c r="T174" s="55">
        <f t="shared" ca="1" si="48"/>
        <v>8.4285714285714288</v>
      </c>
      <c r="U174" s="28" t="str">
        <f t="shared" ca="1" si="50"/>
        <v>NO</v>
      </c>
      <c r="V174" s="105" t="str">
        <f t="shared" ca="1" si="49"/>
        <v>VENCIDO</v>
      </c>
      <c r="W174" s="105" t="str">
        <f t="shared" ca="1" si="37"/>
        <v>VENCIDO</v>
      </c>
      <c r="X174" s="29" t="s">
        <v>602</v>
      </c>
      <c r="Y174" s="100" t="s">
        <v>605</v>
      </c>
      <c r="Z174" s="29">
        <f t="shared" si="38"/>
        <v>1</v>
      </c>
      <c r="AA174" s="29" t="str">
        <f t="shared" si="43"/>
        <v>H3ECP - 1</v>
      </c>
      <c r="AB174" s="111">
        <f t="shared" ca="1" si="40"/>
        <v>1</v>
      </c>
      <c r="AC174" s="111">
        <f t="shared" ca="1" si="41"/>
        <v>1</v>
      </c>
      <c r="AD174" s="111" t="str">
        <f t="shared" si="42"/>
        <v>H3ECP.</v>
      </c>
      <c r="AE174" s="111" t="str">
        <f t="shared" si="39"/>
        <v>H3ECP</v>
      </c>
      <c r="AF174" s="21"/>
      <c r="AG174" s="21"/>
      <c r="AH174" s="21"/>
      <c r="AI174" s="21"/>
      <c r="AJ174" s="21"/>
      <c r="AK174" s="21"/>
      <c r="AL174" s="21"/>
      <c r="AM174" s="21"/>
      <c r="AN174" s="21"/>
      <c r="AO174" s="21"/>
    </row>
    <row r="175" spans="1:41" s="2" customFormat="1" ht="249.95" customHeight="1" x14ac:dyDescent="0.2">
      <c r="A175" s="24">
        <v>151</v>
      </c>
      <c r="B175" s="30">
        <v>174</v>
      </c>
      <c r="C175" s="24"/>
      <c r="D175" s="24" t="s">
        <v>573</v>
      </c>
      <c r="E175" s="88" t="s">
        <v>1123</v>
      </c>
      <c r="F175" s="88" t="s">
        <v>1124</v>
      </c>
      <c r="G175" s="88" t="s">
        <v>1983</v>
      </c>
      <c r="H175" s="88" t="s">
        <v>1984</v>
      </c>
      <c r="I175" s="60" t="s">
        <v>552</v>
      </c>
      <c r="J175" s="60">
        <v>2</v>
      </c>
      <c r="K175" s="51">
        <v>43040</v>
      </c>
      <c r="L175" s="51">
        <v>43189</v>
      </c>
      <c r="M175" s="59">
        <f t="shared" si="51"/>
        <v>21.285714285714285</v>
      </c>
      <c r="N175" s="30" t="s">
        <v>1849</v>
      </c>
      <c r="O175" s="108">
        <v>0</v>
      </c>
      <c r="P175" s="30"/>
      <c r="Q175" s="54">
        <f t="shared" si="45"/>
        <v>0</v>
      </c>
      <c r="R175" s="55">
        <f t="shared" si="46"/>
        <v>0</v>
      </c>
      <c r="S175" s="55">
        <f t="shared" ca="1" si="47"/>
        <v>0</v>
      </c>
      <c r="T175" s="55">
        <f t="shared" ca="1" si="48"/>
        <v>21.285714285714285</v>
      </c>
      <c r="U175" s="28" t="str">
        <f t="shared" ca="1" si="50"/>
        <v>NO</v>
      </c>
      <c r="V175" s="105" t="str">
        <f t="shared" ca="1" si="49"/>
        <v>VENCIDO</v>
      </c>
      <c r="W175" s="105" t="str">
        <f t="shared" ca="1" si="37"/>
        <v>VENCIDO</v>
      </c>
      <c r="X175" s="29" t="s">
        <v>602</v>
      </c>
      <c r="Y175" s="100" t="s">
        <v>606</v>
      </c>
      <c r="Z175" s="29">
        <f t="shared" si="38"/>
        <v>1</v>
      </c>
      <c r="AA175" s="29" t="str">
        <f t="shared" si="43"/>
        <v>H4ECP - 1</v>
      </c>
      <c r="AB175" s="111">
        <f t="shared" ca="1" si="40"/>
        <v>1</v>
      </c>
      <c r="AC175" s="111">
        <f t="shared" ca="1" si="41"/>
        <v>1</v>
      </c>
      <c r="AD175" s="111" t="str">
        <f t="shared" si="42"/>
        <v>H4ECP.</v>
      </c>
      <c r="AE175" s="111" t="str">
        <f t="shared" si="39"/>
        <v>H4ECP</v>
      </c>
      <c r="AF175" s="21"/>
      <c r="AG175" s="21"/>
      <c r="AH175" s="21"/>
      <c r="AI175" s="21"/>
      <c r="AJ175" s="21"/>
      <c r="AK175" s="21"/>
      <c r="AL175" s="21"/>
      <c r="AM175" s="21"/>
      <c r="AN175" s="21"/>
      <c r="AO175" s="21"/>
    </row>
    <row r="176" spans="1:41" s="2" customFormat="1" ht="249.95" customHeight="1" x14ac:dyDescent="0.2">
      <c r="A176" s="24">
        <v>152</v>
      </c>
      <c r="B176" s="30">
        <v>175</v>
      </c>
      <c r="C176" s="24"/>
      <c r="D176" s="24" t="s">
        <v>573</v>
      </c>
      <c r="E176" s="88" t="s">
        <v>948</v>
      </c>
      <c r="F176" s="88" t="s">
        <v>577</v>
      </c>
      <c r="G176" s="88" t="s">
        <v>1986</v>
      </c>
      <c r="H176" s="88" t="s">
        <v>1987</v>
      </c>
      <c r="I176" s="60" t="s">
        <v>1985</v>
      </c>
      <c r="J176" s="31">
        <v>2</v>
      </c>
      <c r="K176" s="51">
        <v>43040</v>
      </c>
      <c r="L176" s="51">
        <v>43189</v>
      </c>
      <c r="M176" s="59">
        <f t="shared" si="51"/>
        <v>21.285714285714285</v>
      </c>
      <c r="N176" s="30" t="s">
        <v>1849</v>
      </c>
      <c r="O176" s="108">
        <v>0</v>
      </c>
      <c r="P176" s="30"/>
      <c r="Q176" s="54">
        <f t="shared" si="45"/>
        <v>0</v>
      </c>
      <c r="R176" s="55">
        <f t="shared" si="46"/>
        <v>0</v>
      </c>
      <c r="S176" s="55">
        <f t="shared" ca="1" si="47"/>
        <v>0</v>
      </c>
      <c r="T176" s="55">
        <f t="shared" ca="1" si="48"/>
        <v>21.285714285714285</v>
      </c>
      <c r="U176" s="28" t="str">
        <f t="shared" ca="1" si="50"/>
        <v>NO</v>
      </c>
      <c r="V176" s="105" t="str">
        <f t="shared" ca="1" si="49"/>
        <v>VENCIDO</v>
      </c>
      <c r="W176" s="105" t="str">
        <f t="shared" ca="1" si="37"/>
        <v>VENCIDO</v>
      </c>
      <c r="X176" s="29" t="s">
        <v>602</v>
      </c>
      <c r="Y176" s="100" t="s">
        <v>607</v>
      </c>
      <c r="Z176" s="29">
        <f t="shared" si="38"/>
        <v>1</v>
      </c>
      <c r="AA176" s="29" t="str">
        <f t="shared" si="43"/>
        <v>H5ECP - 1</v>
      </c>
      <c r="AB176" s="111">
        <f t="shared" ca="1" si="40"/>
        <v>1</v>
      </c>
      <c r="AC176" s="111">
        <f t="shared" ca="1" si="41"/>
        <v>1</v>
      </c>
      <c r="AD176" s="111" t="str">
        <f t="shared" si="42"/>
        <v>H5ECP.</v>
      </c>
      <c r="AE176" s="111" t="str">
        <f t="shared" si="39"/>
        <v>H5ECP</v>
      </c>
      <c r="AF176" s="21"/>
      <c r="AG176" s="21"/>
      <c r="AH176" s="21"/>
      <c r="AI176" s="21"/>
      <c r="AJ176" s="21"/>
      <c r="AK176" s="21"/>
      <c r="AL176" s="21"/>
      <c r="AM176" s="21"/>
      <c r="AN176" s="21"/>
      <c r="AO176" s="21"/>
    </row>
    <row r="177" spans="1:41" s="2" customFormat="1" ht="249.95" customHeight="1" x14ac:dyDescent="0.2">
      <c r="A177" s="24">
        <v>153</v>
      </c>
      <c r="B177" s="30">
        <v>176</v>
      </c>
      <c r="C177" s="24"/>
      <c r="D177" s="24" t="s">
        <v>573</v>
      </c>
      <c r="E177" s="88" t="s">
        <v>2090</v>
      </c>
      <c r="F177" s="88" t="s">
        <v>578</v>
      </c>
      <c r="G177" s="88" t="s">
        <v>1988</v>
      </c>
      <c r="H177" s="88" t="s">
        <v>1989</v>
      </c>
      <c r="I177" s="60" t="s">
        <v>1985</v>
      </c>
      <c r="J177" s="31">
        <v>2</v>
      </c>
      <c r="K177" s="51">
        <v>43040</v>
      </c>
      <c r="L177" s="51">
        <v>43189</v>
      </c>
      <c r="M177" s="59">
        <f t="shared" si="51"/>
        <v>21.285714285714285</v>
      </c>
      <c r="N177" s="30" t="s">
        <v>1849</v>
      </c>
      <c r="O177" s="108">
        <v>0</v>
      </c>
      <c r="P177" s="30"/>
      <c r="Q177" s="54">
        <f t="shared" si="45"/>
        <v>0</v>
      </c>
      <c r="R177" s="55">
        <f t="shared" si="46"/>
        <v>0</v>
      </c>
      <c r="S177" s="55">
        <f t="shared" ca="1" si="47"/>
        <v>0</v>
      </c>
      <c r="T177" s="55">
        <f t="shared" ca="1" si="48"/>
        <v>21.285714285714285</v>
      </c>
      <c r="U177" s="28" t="str">
        <f t="shared" ca="1" si="50"/>
        <v>NO</v>
      </c>
      <c r="V177" s="105" t="str">
        <f t="shared" ca="1" si="49"/>
        <v>VENCIDO</v>
      </c>
      <c r="W177" s="105" t="str">
        <f t="shared" ca="1" si="37"/>
        <v>VENCIDO</v>
      </c>
      <c r="X177" s="29" t="s">
        <v>602</v>
      </c>
      <c r="Y177" s="100" t="s">
        <v>608</v>
      </c>
      <c r="Z177" s="29">
        <f t="shared" si="38"/>
        <v>1</v>
      </c>
      <c r="AA177" s="29" t="str">
        <f t="shared" si="43"/>
        <v>H6ECP - 1</v>
      </c>
      <c r="AB177" s="111">
        <f t="shared" ca="1" si="40"/>
        <v>1</v>
      </c>
      <c r="AC177" s="111">
        <f t="shared" ca="1" si="41"/>
        <v>1</v>
      </c>
      <c r="AD177" s="111" t="str">
        <f t="shared" si="42"/>
        <v>H6ECP.</v>
      </c>
      <c r="AE177" s="111" t="str">
        <f t="shared" si="39"/>
        <v>H6ECP</v>
      </c>
      <c r="AF177" s="21"/>
      <c r="AG177" s="21"/>
      <c r="AH177" s="21"/>
      <c r="AI177" s="21"/>
      <c r="AJ177" s="21"/>
      <c r="AK177" s="21"/>
      <c r="AL177" s="21"/>
      <c r="AM177" s="21"/>
      <c r="AN177" s="21"/>
      <c r="AO177" s="21"/>
    </row>
    <row r="178" spans="1:41" s="2" customFormat="1" ht="249.95" customHeight="1" x14ac:dyDescent="0.2">
      <c r="A178" s="24">
        <v>154</v>
      </c>
      <c r="B178" s="30">
        <v>177</v>
      </c>
      <c r="C178" s="24"/>
      <c r="D178" s="24" t="s">
        <v>33</v>
      </c>
      <c r="E178" s="88" t="s">
        <v>949</v>
      </c>
      <c r="F178" s="88" t="s">
        <v>579</v>
      </c>
      <c r="G178" s="88" t="s">
        <v>1990</v>
      </c>
      <c r="H178" s="88" t="s">
        <v>1991</v>
      </c>
      <c r="I178" s="60" t="s">
        <v>9</v>
      </c>
      <c r="J178" s="31">
        <v>1</v>
      </c>
      <c r="K178" s="51">
        <v>43040</v>
      </c>
      <c r="L178" s="51">
        <v>43099</v>
      </c>
      <c r="M178" s="59">
        <f t="shared" si="51"/>
        <v>8.4285714285714288</v>
      </c>
      <c r="N178" s="30" t="s">
        <v>1849</v>
      </c>
      <c r="O178" s="108">
        <v>0</v>
      </c>
      <c r="P178" s="30"/>
      <c r="Q178" s="54">
        <f t="shared" si="45"/>
        <v>0</v>
      </c>
      <c r="R178" s="55">
        <f t="shared" si="46"/>
        <v>0</v>
      </c>
      <c r="S178" s="55">
        <f t="shared" ca="1" si="47"/>
        <v>0</v>
      </c>
      <c r="T178" s="55">
        <f t="shared" ca="1" si="48"/>
        <v>8.4285714285714288</v>
      </c>
      <c r="U178" s="28" t="str">
        <f t="shared" ca="1" si="50"/>
        <v>NO</v>
      </c>
      <c r="V178" s="105" t="str">
        <f t="shared" ca="1" si="49"/>
        <v>VENCIDO</v>
      </c>
      <c r="W178" s="105" t="str">
        <f t="shared" ca="1" si="37"/>
        <v>VENCIDO</v>
      </c>
      <c r="X178" s="29" t="s">
        <v>602</v>
      </c>
      <c r="Y178" s="100" t="s">
        <v>609</v>
      </c>
      <c r="Z178" s="29">
        <f t="shared" si="38"/>
        <v>1</v>
      </c>
      <c r="AA178" s="29" t="str">
        <f t="shared" si="43"/>
        <v>H7ECP - 1</v>
      </c>
      <c r="AB178" s="111">
        <f t="shared" ca="1" si="40"/>
        <v>1</v>
      </c>
      <c r="AC178" s="111">
        <f t="shared" ca="1" si="41"/>
        <v>1</v>
      </c>
      <c r="AD178" s="111" t="str">
        <f t="shared" si="42"/>
        <v>H7ECP.</v>
      </c>
      <c r="AE178" s="111" t="str">
        <f t="shared" si="39"/>
        <v>H7ECP</v>
      </c>
      <c r="AF178" s="21"/>
      <c r="AG178" s="21"/>
      <c r="AH178" s="21"/>
      <c r="AI178" s="21"/>
      <c r="AJ178" s="21"/>
      <c r="AK178" s="21"/>
      <c r="AL178" s="21"/>
      <c r="AM178" s="21"/>
      <c r="AN178" s="21"/>
      <c r="AO178" s="21"/>
    </row>
    <row r="179" spans="1:41" s="2" customFormat="1" ht="249.95" customHeight="1" x14ac:dyDescent="0.2">
      <c r="A179" s="24"/>
      <c r="B179" s="30">
        <v>178</v>
      </c>
      <c r="C179" s="24"/>
      <c r="D179" s="24" t="s">
        <v>33</v>
      </c>
      <c r="E179" s="56" t="s">
        <v>950</v>
      </c>
      <c r="F179" s="88" t="s">
        <v>580</v>
      </c>
      <c r="G179" s="88" t="s">
        <v>1992</v>
      </c>
      <c r="H179" s="88" t="s">
        <v>1993</v>
      </c>
      <c r="I179" s="60" t="s">
        <v>8</v>
      </c>
      <c r="J179" s="31">
        <v>1</v>
      </c>
      <c r="K179" s="51">
        <v>43040</v>
      </c>
      <c r="L179" s="51">
        <v>43099</v>
      </c>
      <c r="M179" s="59">
        <f t="shared" si="51"/>
        <v>8.4285714285714288</v>
      </c>
      <c r="N179" s="30" t="s">
        <v>1849</v>
      </c>
      <c r="O179" s="108">
        <v>0</v>
      </c>
      <c r="P179" s="30"/>
      <c r="Q179" s="54">
        <f t="shared" si="45"/>
        <v>0</v>
      </c>
      <c r="R179" s="55">
        <f t="shared" si="46"/>
        <v>0</v>
      </c>
      <c r="S179" s="55">
        <f t="shared" ca="1" si="47"/>
        <v>0</v>
      </c>
      <c r="T179" s="55">
        <f t="shared" ca="1" si="48"/>
        <v>8.4285714285714288</v>
      </c>
      <c r="U179" s="28" t="str">
        <f t="shared" si="50"/>
        <v>NO</v>
      </c>
      <c r="V179" s="105" t="str">
        <f t="shared" ca="1" si="49"/>
        <v>VENCIDO</v>
      </c>
      <c r="W179" s="105" t="str">
        <f t="shared" si="37"/>
        <v/>
      </c>
      <c r="X179" s="29" t="s">
        <v>602</v>
      </c>
      <c r="Y179" s="100" t="s">
        <v>609</v>
      </c>
      <c r="Z179" s="29">
        <f t="shared" si="38"/>
        <v>2</v>
      </c>
      <c r="AA179" s="29" t="str">
        <f t="shared" si="43"/>
        <v>H7ECP - 2</v>
      </c>
      <c r="AB179" s="111">
        <f t="shared" ca="1" si="40"/>
        <v>1</v>
      </c>
      <c r="AC179" s="111">
        <f t="shared" ca="1" si="41"/>
        <v>1</v>
      </c>
      <c r="AD179" s="111" t="str">
        <f t="shared" si="42"/>
        <v>H7ECP.</v>
      </c>
      <c r="AE179" s="111" t="str">
        <f t="shared" si="39"/>
        <v>H7ECP</v>
      </c>
      <c r="AF179" s="21"/>
      <c r="AG179" s="21"/>
      <c r="AH179" s="21"/>
      <c r="AI179" s="21"/>
      <c r="AJ179" s="21"/>
      <c r="AK179" s="21"/>
      <c r="AL179" s="21"/>
      <c r="AM179" s="21"/>
      <c r="AN179" s="21"/>
      <c r="AO179" s="21"/>
    </row>
    <row r="180" spans="1:41" s="2" customFormat="1" ht="249.95" customHeight="1" x14ac:dyDescent="0.2">
      <c r="A180" s="24"/>
      <c r="B180" s="30">
        <v>179</v>
      </c>
      <c r="C180" s="24"/>
      <c r="D180" s="24" t="s">
        <v>33</v>
      </c>
      <c r="E180" s="88" t="s">
        <v>951</v>
      </c>
      <c r="F180" s="88" t="s">
        <v>580</v>
      </c>
      <c r="G180" s="88" t="s">
        <v>1994</v>
      </c>
      <c r="H180" s="88" t="s">
        <v>1995</v>
      </c>
      <c r="I180" s="60" t="s">
        <v>552</v>
      </c>
      <c r="J180" s="31">
        <v>2</v>
      </c>
      <c r="K180" s="51">
        <v>43040</v>
      </c>
      <c r="L180" s="51">
        <v>43189</v>
      </c>
      <c r="M180" s="59">
        <f t="shared" si="51"/>
        <v>21.285714285714285</v>
      </c>
      <c r="N180" s="30" t="s">
        <v>1849</v>
      </c>
      <c r="O180" s="108">
        <v>0</v>
      </c>
      <c r="P180" s="30"/>
      <c r="Q180" s="54">
        <f t="shared" si="45"/>
        <v>0</v>
      </c>
      <c r="R180" s="55">
        <f t="shared" si="46"/>
        <v>0</v>
      </c>
      <c r="S180" s="55">
        <f t="shared" ca="1" si="47"/>
        <v>0</v>
      </c>
      <c r="T180" s="55">
        <f t="shared" ca="1" si="48"/>
        <v>21.285714285714285</v>
      </c>
      <c r="U180" s="28" t="str">
        <f t="shared" si="50"/>
        <v>NO</v>
      </c>
      <c r="V180" s="105" t="str">
        <f t="shared" ca="1" si="49"/>
        <v>VENCIDO</v>
      </c>
      <c r="W180" s="105" t="str">
        <f t="shared" si="37"/>
        <v/>
      </c>
      <c r="X180" s="29" t="s">
        <v>602</v>
      </c>
      <c r="Y180" s="100" t="s">
        <v>609</v>
      </c>
      <c r="Z180" s="29">
        <f t="shared" si="38"/>
        <v>3</v>
      </c>
      <c r="AA180" s="29" t="str">
        <f t="shared" si="43"/>
        <v>H7ECP - 3</v>
      </c>
      <c r="AB180" s="111">
        <f t="shared" ca="1" si="40"/>
        <v>1</v>
      </c>
      <c r="AC180" s="111">
        <f t="shared" ca="1" si="41"/>
        <v>1</v>
      </c>
      <c r="AD180" s="111" t="str">
        <f t="shared" si="42"/>
        <v>H7ECP.</v>
      </c>
      <c r="AE180" s="111" t="str">
        <f t="shared" si="39"/>
        <v>H7ECP</v>
      </c>
      <c r="AF180" s="21"/>
      <c r="AG180" s="21"/>
      <c r="AH180" s="21"/>
      <c r="AI180" s="21"/>
      <c r="AJ180" s="21"/>
      <c r="AK180" s="21"/>
      <c r="AL180" s="21"/>
      <c r="AM180" s="21"/>
      <c r="AN180" s="21"/>
      <c r="AO180" s="21"/>
    </row>
    <row r="181" spans="1:41" s="2" customFormat="1" ht="249.95" customHeight="1" x14ac:dyDescent="0.2">
      <c r="A181" s="24">
        <v>155</v>
      </c>
      <c r="B181" s="30">
        <v>180</v>
      </c>
      <c r="C181" s="24"/>
      <c r="D181" s="24" t="s">
        <v>33</v>
      </c>
      <c r="E181" s="88" t="s">
        <v>2091</v>
      </c>
      <c r="F181" s="88" t="s">
        <v>581</v>
      </c>
      <c r="G181" s="88" t="s">
        <v>1996</v>
      </c>
      <c r="H181" s="88" t="s">
        <v>1997</v>
      </c>
      <c r="I181" s="60" t="s">
        <v>9</v>
      </c>
      <c r="J181" s="31">
        <v>1</v>
      </c>
      <c r="K181" s="51">
        <v>43040</v>
      </c>
      <c r="L181" s="51">
        <v>43099</v>
      </c>
      <c r="M181" s="59">
        <f t="shared" si="51"/>
        <v>8.4285714285714288</v>
      </c>
      <c r="N181" s="30" t="s">
        <v>1849</v>
      </c>
      <c r="O181" s="108">
        <v>0</v>
      </c>
      <c r="P181" s="30"/>
      <c r="Q181" s="54">
        <f t="shared" si="45"/>
        <v>0</v>
      </c>
      <c r="R181" s="55">
        <f t="shared" si="46"/>
        <v>0</v>
      </c>
      <c r="S181" s="55">
        <f t="shared" ca="1" si="47"/>
        <v>0</v>
      </c>
      <c r="T181" s="55">
        <f t="shared" ca="1" si="48"/>
        <v>8.4285714285714288</v>
      </c>
      <c r="U181" s="28" t="str">
        <f t="shared" ca="1" si="50"/>
        <v>NO</v>
      </c>
      <c r="V181" s="105" t="str">
        <f t="shared" ca="1" si="49"/>
        <v>VENCIDO</v>
      </c>
      <c r="W181" s="105" t="str">
        <f t="shared" ca="1" si="37"/>
        <v>VENCIDO</v>
      </c>
      <c r="X181" s="29" t="s">
        <v>602</v>
      </c>
      <c r="Y181" s="100" t="s">
        <v>610</v>
      </c>
      <c r="Z181" s="29">
        <f t="shared" si="38"/>
        <v>1</v>
      </c>
      <c r="AA181" s="29" t="str">
        <f t="shared" si="43"/>
        <v>H8ECP - 1</v>
      </c>
      <c r="AB181" s="111">
        <f t="shared" ca="1" si="40"/>
        <v>1</v>
      </c>
      <c r="AC181" s="111">
        <f t="shared" ca="1" si="41"/>
        <v>1</v>
      </c>
      <c r="AD181" s="111" t="str">
        <f t="shared" si="42"/>
        <v>H8ECP.</v>
      </c>
      <c r="AE181" s="111" t="str">
        <f t="shared" si="39"/>
        <v>H8ECP</v>
      </c>
      <c r="AF181" s="21"/>
      <c r="AG181" s="21"/>
      <c r="AH181" s="21"/>
      <c r="AI181" s="21"/>
      <c r="AJ181" s="21"/>
      <c r="AK181" s="21"/>
      <c r="AL181" s="21"/>
      <c r="AM181" s="21"/>
      <c r="AN181" s="21"/>
      <c r="AO181" s="21"/>
    </row>
    <row r="182" spans="1:41" s="2" customFormat="1" ht="249.95" customHeight="1" x14ac:dyDescent="0.2">
      <c r="A182" s="24">
        <v>156</v>
      </c>
      <c r="B182" s="30">
        <v>181</v>
      </c>
      <c r="C182" s="24"/>
      <c r="D182" s="24" t="s">
        <v>24</v>
      </c>
      <c r="E182" s="88" t="s">
        <v>952</v>
      </c>
      <c r="F182" s="88" t="s">
        <v>582</v>
      </c>
      <c r="G182" s="88" t="s">
        <v>1783</v>
      </c>
      <c r="H182" s="88" t="s">
        <v>2160</v>
      </c>
      <c r="I182" s="60" t="s">
        <v>1782</v>
      </c>
      <c r="J182" s="31">
        <v>1</v>
      </c>
      <c r="K182" s="51">
        <v>43040</v>
      </c>
      <c r="L182" s="51">
        <v>43099</v>
      </c>
      <c r="M182" s="59">
        <f t="shared" si="51"/>
        <v>8.4285714285714288</v>
      </c>
      <c r="N182" s="30" t="s">
        <v>1606</v>
      </c>
      <c r="O182" s="108">
        <v>1</v>
      </c>
      <c r="P182" s="30"/>
      <c r="Q182" s="54">
        <f t="shared" si="45"/>
        <v>100</v>
      </c>
      <c r="R182" s="55">
        <f t="shared" si="46"/>
        <v>8.4285714285714288</v>
      </c>
      <c r="S182" s="55">
        <f t="shared" ca="1" si="47"/>
        <v>8.4285714285714288</v>
      </c>
      <c r="T182" s="55">
        <f t="shared" ca="1" si="48"/>
        <v>8.4285714285714288</v>
      </c>
      <c r="U182" s="28" t="str">
        <f t="shared" si="50"/>
        <v>SI</v>
      </c>
      <c r="V182" s="105" t="str">
        <f t="shared" si="49"/>
        <v>CUMPLIDO</v>
      </c>
      <c r="W182" s="105" t="str">
        <f t="shared" si="37"/>
        <v>CUMPLIDO</v>
      </c>
      <c r="X182" s="29" t="s">
        <v>602</v>
      </c>
      <c r="Y182" s="100" t="s">
        <v>611</v>
      </c>
      <c r="Z182" s="29">
        <f t="shared" si="38"/>
        <v>1</v>
      </c>
      <c r="AA182" s="29" t="str">
        <f t="shared" si="43"/>
        <v>H9ECP - 1</v>
      </c>
      <c r="AB182" s="111">
        <f t="shared" si="40"/>
        <v>5</v>
      </c>
      <c r="AC182" s="111">
        <f t="shared" si="41"/>
        <v>5</v>
      </c>
      <c r="AD182" s="111" t="str">
        <f t="shared" si="42"/>
        <v>H9ECP.</v>
      </c>
      <c r="AE182" s="111" t="str">
        <f t="shared" si="39"/>
        <v>H9ECP</v>
      </c>
      <c r="AF182" s="21"/>
      <c r="AG182" s="21"/>
      <c r="AH182" s="21"/>
      <c r="AI182" s="21"/>
      <c r="AJ182" s="21"/>
      <c r="AK182" s="21"/>
      <c r="AL182" s="21"/>
      <c r="AM182" s="21"/>
      <c r="AN182" s="21"/>
      <c r="AO182" s="21"/>
    </row>
    <row r="183" spans="1:41" s="2" customFormat="1" ht="249.95" customHeight="1" x14ac:dyDescent="0.2">
      <c r="A183" s="24">
        <v>157</v>
      </c>
      <c r="B183" s="30">
        <v>182</v>
      </c>
      <c r="C183" s="24"/>
      <c r="D183" s="24" t="s">
        <v>24</v>
      </c>
      <c r="E183" s="88" t="s">
        <v>2386</v>
      </c>
      <c r="F183" s="88" t="s">
        <v>583</v>
      </c>
      <c r="G183" s="88" t="s">
        <v>1998</v>
      </c>
      <c r="H183" s="88" t="s">
        <v>1999</v>
      </c>
      <c r="I183" s="60" t="s">
        <v>63</v>
      </c>
      <c r="J183" s="31">
        <v>3</v>
      </c>
      <c r="K183" s="51">
        <v>43040</v>
      </c>
      <c r="L183" s="51">
        <v>43342</v>
      </c>
      <c r="M183" s="59">
        <f t="shared" si="51"/>
        <v>43.142857142857146</v>
      </c>
      <c r="N183" s="30" t="s">
        <v>1849</v>
      </c>
      <c r="O183" s="108">
        <v>0</v>
      </c>
      <c r="P183" s="30"/>
      <c r="Q183" s="54">
        <f t="shared" si="45"/>
        <v>0</v>
      </c>
      <c r="R183" s="55">
        <f t="shared" si="46"/>
        <v>0</v>
      </c>
      <c r="S183" s="55">
        <f t="shared" ca="1" si="47"/>
        <v>0</v>
      </c>
      <c r="T183" s="55">
        <f t="shared" ca="1" si="48"/>
        <v>0</v>
      </c>
      <c r="U183" s="28" t="str">
        <f t="shared" ca="1" si="50"/>
        <v>NO</v>
      </c>
      <c r="V183" s="105" t="str">
        <f t="shared" ca="1" si="49"/>
        <v>EN TERMINO</v>
      </c>
      <c r="W183" s="105" t="str">
        <f t="shared" ca="1" si="37"/>
        <v>EN TERMINO</v>
      </c>
      <c r="X183" s="29" t="s">
        <v>602</v>
      </c>
      <c r="Y183" s="100" t="s">
        <v>612</v>
      </c>
      <c r="Z183" s="29">
        <f t="shared" si="38"/>
        <v>1</v>
      </c>
      <c r="AA183" s="29" t="str">
        <f t="shared" si="43"/>
        <v>H10ECP - 1</v>
      </c>
      <c r="AB183" s="111">
        <f t="shared" ca="1" si="40"/>
        <v>3</v>
      </c>
      <c r="AC183" s="111">
        <f t="shared" ca="1" si="41"/>
        <v>3</v>
      </c>
      <c r="AD183" s="111" t="str">
        <f t="shared" si="42"/>
        <v>H10ECP.</v>
      </c>
      <c r="AE183" s="111" t="str">
        <f t="shared" si="39"/>
        <v>H10ECP</v>
      </c>
      <c r="AF183" s="21"/>
      <c r="AG183" s="21"/>
      <c r="AH183" s="21"/>
      <c r="AI183" s="21"/>
      <c r="AJ183" s="21"/>
      <c r="AK183" s="21"/>
      <c r="AL183" s="21"/>
      <c r="AM183" s="21"/>
      <c r="AN183" s="21"/>
      <c r="AO183" s="21"/>
    </row>
    <row r="184" spans="1:41" s="2" customFormat="1" ht="249.95" customHeight="1" x14ac:dyDescent="0.2">
      <c r="A184" s="24">
        <v>158</v>
      </c>
      <c r="B184" s="30">
        <v>183</v>
      </c>
      <c r="C184" s="24"/>
      <c r="D184" s="24" t="s">
        <v>24</v>
      </c>
      <c r="E184" s="88" t="s">
        <v>1784</v>
      </c>
      <c r="F184" s="88" t="s">
        <v>584</v>
      </c>
      <c r="G184" s="88" t="s">
        <v>1788</v>
      </c>
      <c r="H184" s="88" t="s">
        <v>1786</v>
      </c>
      <c r="I184" s="60" t="s">
        <v>1787</v>
      </c>
      <c r="J184" s="31">
        <v>2</v>
      </c>
      <c r="K184" s="51">
        <v>43040</v>
      </c>
      <c r="L184" s="51">
        <v>43099</v>
      </c>
      <c r="M184" s="59">
        <f t="shared" si="51"/>
        <v>8.4285714285714288</v>
      </c>
      <c r="N184" s="30" t="s">
        <v>1606</v>
      </c>
      <c r="O184" s="108">
        <v>2</v>
      </c>
      <c r="P184" s="30"/>
      <c r="Q184" s="54">
        <f t="shared" si="45"/>
        <v>100</v>
      </c>
      <c r="R184" s="55">
        <f t="shared" si="46"/>
        <v>8.4285714285714288</v>
      </c>
      <c r="S184" s="55">
        <f t="shared" ca="1" si="47"/>
        <v>8.4285714285714288</v>
      </c>
      <c r="T184" s="55">
        <f t="shared" ca="1" si="48"/>
        <v>8.4285714285714288</v>
      </c>
      <c r="U184" s="28" t="str">
        <f t="shared" si="50"/>
        <v>SI</v>
      </c>
      <c r="V184" s="105" t="str">
        <f t="shared" si="49"/>
        <v>CUMPLIDO</v>
      </c>
      <c r="W184" s="105" t="str">
        <f t="shared" si="37"/>
        <v>CUMPLIDO</v>
      </c>
      <c r="X184" s="29" t="s">
        <v>602</v>
      </c>
      <c r="Y184" s="100" t="s">
        <v>613</v>
      </c>
      <c r="Z184" s="29">
        <f t="shared" si="38"/>
        <v>1</v>
      </c>
      <c r="AA184" s="29" t="str">
        <f t="shared" si="43"/>
        <v>H11ECP - 1</v>
      </c>
      <c r="AB184" s="111">
        <f t="shared" si="40"/>
        <v>5</v>
      </c>
      <c r="AC184" s="111">
        <f t="shared" si="41"/>
        <v>5</v>
      </c>
      <c r="AD184" s="111" t="str">
        <f t="shared" si="42"/>
        <v>H11ECP.</v>
      </c>
      <c r="AE184" s="111" t="str">
        <f t="shared" si="39"/>
        <v>H11ECP</v>
      </c>
      <c r="AF184" s="21"/>
      <c r="AG184" s="21"/>
      <c r="AH184" s="21"/>
      <c r="AI184" s="21"/>
      <c r="AJ184" s="21"/>
      <c r="AK184" s="21"/>
      <c r="AL184" s="21"/>
      <c r="AM184" s="21"/>
      <c r="AN184" s="21"/>
      <c r="AO184" s="21"/>
    </row>
    <row r="185" spans="1:41" s="2" customFormat="1" ht="249.95" customHeight="1" x14ac:dyDescent="0.2">
      <c r="A185" s="24"/>
      <c r="B185" s="30">
        <v>184</v>
      </c>
      <c r="C185" s="24"/>
      <c r="D185" s="24" t="s">
        <v>24</v>
      </c>
      <c r="E185" s="88" t="s">
        <v>1785</v>
      </c>
      <c r="F185" s="88" t="s">
        <v>584</v>
      </c>
      <c r="G185" s="71" t="s">
        <v>1789</v>
      </c>
      <c r="H185" s="71" t="s">
        <v>994</v>
      </c>
      <c r="I185" s="30" t="s">
        <v>1869</v>
      </c>
      <c r="J185" s="72">
        <v>2</v>
      </c>
      <c r="K185" s="73">
        <v>43040</v>
      </c>
      <c r="L185" s="73">
        <v>43099</v>
      </c>
      <c r="M185" s="59">
        <f t="shared" si="51"/>
        <v>8.4285714285714288</v>
      </c>
      <c r="N185" s="30" t="s">
        <v>23</v>
      </c>
      <c r="O185" s="108">
        <v>2</v>
      </c>
      <c r="P185" s="30"/>
      <c r="Q185" s="54">
        <f t="shared" si="45"/>
        <v>100</v>
      </c>
      <c r="R185" s="55">
        <f t="shared" si="46"/>
        <v>8.4285714285714288</v>
      </c>
      <c r="S185" s="55">
        <f t="shared" ca="1" si="47"/>
        <v>8.4285714285714288</v>
      </c>
      <c r="T185" s="55">
        <f t="shared" ca="1" si="48"/>
        <v>8.4285714285714288</v>
      </c>
      <c r="U185" s="28" t="str">
        <f t="shared" si="50"/>
        <v>NO</v>
      </c>
      <c r="V185" s="105" t="str">
        <f t="shared" si="49"/>
        <v>CUMPLIDO</v>
      </c>
      <c r="W185" s="105" t="str">
        <f t="shared" si="37"/>
        <v/>
      </c>
      <c r="X185" s="29" t="s">
        <v>602</v>
      </c>
      <c r="Y185" s="100" t="s">
        <v>613</v>
      </c>
      <c r="Z185" s="29">
        <f t="shared" si="38"/>
        <v>2</v>
      </c>
      <c r="AA185" s="29" t="str">
        <f t="shared" si="43"/>
        <v>H11ECP - 2</v>
      </c>
      <c r="AB185" s="111">
        <f t="shared" si="40"/>
        <v>5</v>
      </c>
      <c r="AC185" s="111">
        <f t="shared" si="41"/>
        <v>5</v>
      </c>
      <c r="AD185" s="111" t="str">
        <f t="shared" si="42"/>
        <v>H11ECP.</v>
      </c>
      <c r="AE185" s="111" t="str">
        <f t="shared" si="39"/>
        <v>H11ECP</v>
      </c>
      <c r="AF185" s="21"/>
      <c r="AG185" s="21"/>
      <c r="AH185" s="21" t="s">
        <v>629</v>
      </c>
      <c r="AI185" s="21"/>
      <c r="AJ185" s="21"/>
      <c r="AK185" s="21"/>
      <c r="AL185" s="21"/>
      <c r="AM185" s="21"/>
      <c r="AN185" s="21"/>
      <c r="AO185" s="21"/>
    </row>
    <row r="186" spans="1:41" s="2" customFormat="1" ht="249.95" customHeight="1" x14ac:dyDescent="0.2">
      <c r="A186" s="24">
        <v>159</v>
      </c>
      <c r="B186" s="30">
        <v>185</v>
      </c>
      <c r="C186" s="24"/>
      <c r="D186" s="24" t="s">
        <v>33</v>
      </c>
      <c r="E186" s="88" t="s">
        <v>953</v>
      </c>
      <c r="F186" s="88" t="s">
        <v>585</v>
      </c>
      <c r="G186" s="88" t="s">
        <v>1793</v>
      </c>
      <c r="H186" s="88" t="s">
        <v>1790</v>
      </c>
      <c r="I186" s="60" t="s">
        <v>1462</v>
      </c>
      <c r="J186" s="31">
        <v>1</v>
      </c>
      <c r="K186" s="51">
        <v>43115</v>
      </c>
      <c r="L186" s="51">
        <v>43159</v>
      </c>
      <c r="M186" s="59">
        <f t="shared" si="51"/>
        <v>6.2857142857142856</v>
      </c>
      <c r="N186" s="30" t="s">
        <v>1606</v>
      </c>
      <c r="O186" s="108">
        <v>0</v>
      </c>
      <c r="P186" s="30"/>
      <c r="Q186" s="54">
        <f t="shared" si="45"/>
        <v>0</v>
      </c>
      <c r="R186" s="55">
        <f t="shared" si="46"/>
        <v>0</v>
      </c>
      <c r="S186" s="55">
        <f t="shared" ca="1" si="47"/>
        <v>0</v>
      </c>
      <c r="T186" s="55">
        <f t="shared" ca="1" si="48"/>
        <v>6.2857142857142856</v>
      </c>
      <c r="U186" s="28" t="str">
        <f t="shared" ca="1" si="50"/>
        <v>NO</v>
      </c>
      <c r="V186" s="105" t="str">
        <f t="shared" ca="1" si="49"/>
        <v>VENCIDO</v>
      </c>
      <c r="W186" s="105" t="str">
        <f t="shared" ca="1" si="37"/>
        <v>VENCIDO</v>
      </c>
      <c r="X186" s="29" t="s">
        <v>602</v>
      </c>
      <c r="Y186" s="100" t="s">
        <v>614</v>
      </c>
      <c r="Z186" s="29">
        <f t="shared" si="38"/>
        <v>1</v>
      </c>
      <c r="AA186" s="29" t="str">
        <f t="shared" si="43"/>
        <v>H12ECP - 1</v>
      </c>
      <c r="AB186" s="111">
        <f t="shared" ca="1" si="40"/>
        <v>1</v>
      </c>
      <c r="AC186" s="111">
        <f t="shared" ca="1" si="41"/>
        <v>1</v>
      </c>
      <c r="AD186" s="111" t="str">
        <f t="shared" si="42"/>
        <v>H12ECP.</v>
      </c>
      <c r="AE186" s="111" t="str">
        <f t="shared" si="39"/>
        <v>H12ECP</v>
      </c>
      <c r="AF186" s="21"/>
      <c r="AG186" s="21"/>
      <c r="AH186" s="21"/>
      <c r="AI186" s="21"/>
      <c r="AJ186" s="21"/>
      <c r="AK186" s="21"/>
      <c r="AL186" s="21"/>
      <c r="AM186" s="21"/>
      <c r="AN186" s="21"/>
      <c r="AO186" s="21"/>
    </row>
    <row r="187" spans="1:41" s="2" customFormat="1" ht="249.95" customHeight="1" x14ac:dyDescent="0.2">
      <c r="A187" s="24">
        <v>160</v>
      </c>
      <c r="B187" s="30">
        <v>186</v>
      </c>
      <c r="C187" s="24"/>
      <c r="D187" s="24" t="s">
        <v>38</v>
      </c>
      <c r="E187" s="88" t="s">
        <v>2387</v>
      </c>
      <c r="F187" s="88" t="s">
        <v>586</v>
      </c>
      <c r="G187" s="87" t="s">
        <v>1791</v>
      </c>
      <c r="H187" s="87" t="s">
        <v>1792</v>
      </c>
      <c r="I187" s="31" t="s">
        <v>1462</v>
      </c>
      <c r="J187" s="31">
        <v>1</v>
      </c>
      <c r="K187" s="51">
        <v>43115</v>
      </c>
      <c r="L187" s="51">
        <v>43159</v>
      </c>
      <c r="M187" s="59">
        <f t="shared" si="51"/>
        <v>6.2857142857142856</v>
      </c>
      <c r="N187" s="30" t="s">
        <v>1606</v>
      </c>
      <c r="O187" s="108">
        <v>0</v>
      </c>
      <c r="P187" s="30"/>
      <c r="Q187" s="54">
        <f t="shared" si="45"/>
        <v>0</v>
      </c>
      <c r="R187" s="55">
        <f t="shared" si="46"/>
        <v>0</v>
      </c>
      <c r="S187" s="55">
        <f t="shared" ca="1" si="47"/>
        <v>0</v>
      </c>
      <c r="T187" s="55">
        <f t="shared" ca="1" si="48"/>
        <v>6.2857142857142856</v>
      </c>
      <c r="U187" s="28" t="str">
        <f t="shared" ca="1" si="50"/>
        <v>NO</v>
      </c>
      <c r="V187" s="105" t="str">
        <f t="shared" ca="1" si="49"/>
        <v>VENCIDO</v>
      </c>
      <c r="W187" s="105" t="str">
        <f t="shared" ca="1" si="37"/>
        <v>VENCIDO</v>
      </c>
      <c r="X187" s="29" t="s">
        <v>602</v>
      </c>
      <c r="Y187" s="100" t="s">
        <v>615</v>
      </c>
      <c r="Z187" s="29">
        <f t="shared" si="38"/>
        <v>1</v>
      </c>
      <c r="AA187" s="29" t="str">
        <f t="shared" si="43"/>
        <v>H13ECP - 1</v>
      </c>
      <c r="AB187" s="111">
        <f t="shared" ca="1" si="40"/>
        <v>1</v>
      </c>
      <c r="AC187" s="111">
        <f t="shared" ca="1" si="41"/>
        <v>1</v>
      </c>
      <c r="AD187" s="111" t="str">
        <f t="shared" si="42"/>
        <v>H13ECP.</v>
      </c>
      <c r="AE187" s="111" t="str">
        <f t="shared" si="39"/>
        <v>H13ECP</v>
      </c>
      <c r="AF187" s="21"/>
      <c r="AG187" s="21"/>
      <c r="AH187" s="21"/>
      <c r="AI187" s="21"/>
      <c r="AJ187" s="21"/>
      <c r="AK187" s="21"/>
      <c r="AL187" s="21"/>
      <c r="AM187" s="21"/>
      <c r="AN187" s="21"/>
      <c r="AO187" s="21"/>
    </row>
    <row r="188" spans="1:41" s="2" customFormat="1" ht="175.5" customHeight="1" x14ac:dyDescent="0.2">
      <c r="A188" s="24">
        <v>161</v>
      </c>
      <c r="B188" s="30">
        <v>187</v>
      </c>
      <c r="C188" s="24"/>
      <c r="D188" s="24" t="s">
        <v>24</v>
      </c>
      <c r="E188" s="88" t="s">
        <v>2388</v>
      </c>
      <c r="F188" s="88" t="s">
        <v>587</v>
      </c>
      <c r="G188" s="88" t="s">
        <v>1794</v>
      </c>
      <c r="H188" s="88" t="s">
        <v>1795</v>
      </c>
      <c r="I188" s="60" t="s">
        <v>1462</v>
      </c>
      <c r="J188" s="31">
        <v>1</v>
      </c>
      <c r="K188" s="51">
        <v>43115</v>
      </c>
      <c r="L188" s="51">
        <v>43159</v>
      </c>
      <c r="M188" s="59">
        <f t="shared" si="51"/>
        <v>6.2857142857142856</v>
      </c>
      <c r="N188" s="30" t="s">
        <v>1606</v>
      </c>
      <c r="O188" s="108">
        <v>0</v>
      </c>
      <c r="P188" s="30"/>
      <c r="Q188" s="54">
        <f t="shared" si="45"/>
        <v>0</v>
      </c>
      <c r="R188" s="55">
        <f t="shared" si="46"/>
        <v>0</v>
      </c>
      <c r="S188" s="55">
        <f t="shared" ca="1" si="47"/>
        <v>0</v>
      </c>
      <c r="T188" s="55">
        <f t="shared" ca="1" si="48"/>
        <v>6.2857142857142856</v>
      </c>
      <c r="U188" s="28" t="str">
        <f t="shared" ca="1" si="50"/>
        <v>NO</v>
      </c>
      <c r="V188" s="105" t="str">
        <f t="shared" ca="1" si="49"/>
        <v>VENCIDO</v>
      </c>
      <c r="W188" s="105" t="str">
        <f t="shared" ca="1" si="37"/>
        <v>VENCIDO</v>
      </c>
      <c r="X188" s="29" t="s">
        <v>602</v>
      </c>
      <c r="Y188" s="100" t="s">
        <v>616</v>
      </c>
      <c r="Z188" s="29">
        <f t="shared" si="38"/>
        <v>1</v>
      </c>
      <c r="AA188" s="29" t="str">
        <f t="shared" si="43"/>
        <v>H14ECP - 1</v>
      </c>
      <c r="AB188" s="111">
        <f t="shared" ca="1" si="40"/>
        <v>1</v>
      </c>
      <c r="AC188" s="111">
        <f t="shared" ca="1" si="41"/>
        <v>1</v>
      </c>
      <c r="AD188" s="111" t="str">
        <f t="shared" si="42"/>
        <v>H14ECP.</v>
      </c>
      <c r="AE188" s="111" t="str">
        <f t="shared" si="39"/>
        <v>H14ECP</v>
      </c>
      <c r="AF188" s="21"/>
      <c r="AG188" s="21"/>
      <c r="AH188" s="21"/>
      <c r="AI188" s="21"/>
      <c r="AJ188" s="21"/>
      <c r="AK188" s="21"/>
      <c r="AL188" s="21"/>
      <c r="AM188" s="21"/>
      <c r="AN188" s="21"/>
      <c r="AO188" s="21"/>
    </row>
    <row r="189" spans="1:41" s="2" customFormat="1" ht="249.95" customHeight="1" x14ac:dyDescent="0.2">
      <c r="A189" s="24">
        <v>162</v>
      </c>
      <c r="B189" s="30">
        <v>188</v>
      </c>
      <c r="C189" s="24"/>
      <c r="D189" s="24" t="s">
        <v>24</v>
      </c>
      <c r="E189" s="88" t="s">
        <v>1515</v>
      </c>
      <c r="F189" s="88" t="s">
        <v>588</v>
      </c>
      <c r="G189" s="87" t="s">
        <v>1516</v>
      </c>
      <c r="H189" s="87" t="s">
        <v>1510</v>
      </c>
      <c r="I189" s="31" t="s">
        <v>1511</v>
      </c>
      <c r="J189" s="31">
        <v>1</v>
      </c>
      <c r="K189" s="51">
        <v>43040</v>
      </c>
      <c r="L189" s="51">
        <v>43281</v>
      </c>
      <c r="M189" s="59">
        <f t="shared" si="51"/>
        <v>34.428571428571431</v>
      </c>
      <c r="N189" s="30" t="s">
        <v>1354</v>
      </c>
      <c r="O189" s="108">
        <v>0</v>
      </c>
      <c r="P189" s="30"/>
      <c r="Q189" s="54">
        <f t="shared" si="45"/>
        <v>0</v>
      </c>
      <c r="R189" s="55">
        <f t="shared" si="46"/>
        <v>0</v>
      </c>
      <c r="S189" s="55">
        <f t="shared" ca="1" si="47"/>
        <v>0</v>
      </c>
      <c r="T189" s="55">
        <f t="shared" ca="1" si="48"/>
        <v>0</v>
      </c>
      <c r="U189" s="28" t="str">
        <f t="shared" ca="1" si="50"/>
        <v>NO</v>
      </c>
      <c r="V189" s="105" t="str">
        <f t="shared" ca="1" si="49"/>
        <v>EN TERMINO</v>
      </c>
      <c r="W189" s="105" t="str">
        <f t="shared" ca="1" si="37"/>
        <v>EN TERMINO</v>
      </c>
      <c r="X189" s="29" t="s">
        <v>602</v>
      </c>
      <c r="Y189" s="100" t="s">
        <v>617</v>
      </c>
      <c r="Z189" s="29">
        <f t="shared" si="38"/>
        <v>1</v>
      </c>
      <c r="AA189" s="29" t="str">
        <f t="shared" si="43"/>
        <v>H15ECP - 1</v>
      </c>
      <c r="AB189" s="111">
        <f t="shared" ca="1" si="40"/>
        <v>3</v>
      </c>
      <c r="AC189" s="111">
        <f t="shared" ca="1" si="41"/>
        <v>3</v>
      </c>
      <c r="AD189" s="111" t="str">
        <f t="shared" si="42"/>
        <v>H15ECP.</v>
      </c>
      <c r="AE189" s="111" t="str">
        <f t="shared" si="39"/>
        <v>H15ECP</v>
      </c>
      <c r="AF189" s="21"/>
      <c r="AG189" s="21"/>
      <c r="AH189" s="21"/>
      <c r="AI189" s="21"/>
      <c r="AJ189" s="21"/>
      <c r="AK189" s="21"/>
      <c r="AL189" s="21"/>
      <c r="AM189" s="21"/>
      <c r="AN189" s="21"/>
      <c r="AO189" s="21"/>
    </row>
    <row r="190" spans="1:41" s="2" customFormat="1" ht="249.95" customHeight="1" x14ac:dyDescent="0.2">
      <c r="A190" s="24"/>
      <c r="B190" s="30">
        <v>189</v>
      </c>
      <c r="C190" s="24"/>
      <c r="D190" s="24" t="s">
        <v>24</v>
      </c>
      <c r="E190" s="88" t="s">
        <v>2161</v>
      </c>
      <c r="F190" s="88" t="s">
        <v>589</v>
      </c>
      <c r="G190" s="87" t="s">
        <v>1517</v>
      </c>
      <c r="H190" s="87" t="s">
        <v>1512</v>
      </c>
      <c r="I190" s="31" t="s">
        <v>9</v>
      </c>
      <c r="J190" s="31">
        <v>3</v>
      </c>
      <c r="K190" s="51">
        <v>43040</v>
      </c>
      <c r="L190" s="51">
        <v>43403</v>
      </c>
      <c r="M190" s="59">
        <f t="shared" si="51"/>
        <v>51.857142857142854</v>
      </c>
      <c r="N190" s="30" t="s">
        <v>1354</v>
      </c>
      <c r="O190" s="108">
        <v>0</v>
      </c>
      <c r="P190" s="30"/>
      <c r="Q190" s="54">
        <f t="shared" si="45"/>
        <v>0</v>
      </c>
      <c r="R190" s="55">
        <f t="shared" si="46"/>
        <v>0</v>
      </c>
      <c r="S190" s="55">
        <f t="shared" ca="1" si="47"/>
        <v>0</v>
      </c>
      <c r="T190" s="55">
        <f t="shared" ca="1" si="48"/>
        <v>0</v>
      </c>
      <c r="U190" s="28" t="str">
        <f t="shared" si="50"/>
        <v>NO</v>
      </c>
      <c r="V190" s="105" t="str">
        <f t="shared" ca="1" si="49"/>
        <v>EN TERMINO</v>
      </c>
      <c r="W190" s="105" t="str">
        <f t="shared" si="37"/>
        <v/>
      </c>
      <c r="X190" s="29" t="s">
        <v>602</v>
      </c>
      <c r="Y190" s="100" t="s">
        <v>617</v>
      </c>
      <c r="Z190" s="29">
        <f t="shared" si="38"/>
        <v>2</v>
      </c>
      <c r="AA190" s="29" t="str">
        <f t="shared" si="43"/>
        <v>H15ECP - 2</v>
      </c>
      <c r="AB190" s="111">
        <f t="shared" ca="1" si="40"/>
        <v>3</v>
      </c>
      <c r="AC190" s="111">
        <f t="shared" ca="1" si="41"/>
        <v>3</v>
      </c>
      <c r="AD190" s="111" t="str">
        <f t="shared" si="42"/>
        <v>H15ECP.</v>
      </c>
      <c r="AE190" s="111" t="str">
        <f t="shared" si="39"/>
        <v>H15ECP</v>
      </c>
      <c r="AF190" s="21"/>
      <c r="AG190" s="21"/>
      <c r="AH190" s="21"/>
      <c r="AI190" s="21"/>
      <c r="AJ190" s="21"/>
      <c r="AK190" s="21"/>
      <c r="AL190" s="21"/>
      <c r="AM190" s="21"/>
      <c r="AN190" s="21"/>
      <c r="AO190" s="21"/>
    </row>
    <row r="191" spans="1:41" s="2" customFormat="1" ht="249.95" customHeight="1" x14ac:dyDescent="0.2">
      <c r="A191" s="24"/>
      <c r="B191" s="30">
        <v>190</v>
      </c>
      <c r="C191" s="24"/>
      <c r="D191" s="24" t="s">
        <v>24</v>
      </c>
      <c r="E191" s="88" t="s">
        <v>1518</v>
      </c>
      <c r="F191" s="88" t="s">
        <v>59</v>
      </c>
      <c r="G191" s="87" t="s">
        <v>1519</v>
      </c>
      <c r="H191" s="74" t="s">
        <v>1513</v>
      </c>
      <c r="I191" s="31" t="s">
        <v>9</v>
      </c>
      <c r="J191" s="31">
        <v>2</v>
      </c>
      <c r="K191" s="51">
        <v>43040</v>
      </c>
      <c r="L191" s="51">
        <v>43403</v>
      </c>
      <c r="M191" s="59">
        <f t="shared" si="51"/>
        <v>51.857142857142854</v>
      </c>
      <c r="N191" s="30" t="s">
        <v>1354</v>
      </c>
      <c r="O191" s="108">
        <v>0</v>
      </c>
      <c r="P191" s="30"/>
      <c r="Q191" s="54">
        <f t="shared" si="45"/>
        <v>0</v>
      </c>
      <c r="R191" s="55">
        <f t="shared" si="46"/>
        <v>0</v>
      </c>
      <c r="S191" s="55">
        <f t="shared" ca="1" si="47"/>
        <v>0</v>
      </c>
      <c r="T191" s="55">
        <f t="shared" ca="1" si="48"/>
        <v>0</v>
      </c>
      <c r="U191" s="28" t="str">
        <f t="shared" si="50"/>
        <v>NO</v>
      </c>
      <c r="V191" s="105" t="str">
        <f t="shared" ca="1" si="49"/>
        <v>EN TERMINO</v>
      </c>
      <c r="W191" s="105" t="str">
        <f t="shared" si="37"/>
        <v/>
      </c>
      <c r="X191" s="29" t="s">
        <v>602</v>
      </c>
      <c r="Y191" s="100" t="s">
        <v>617</v>
      </c>
      <c r="Z191" s="29">
        <f t="shared" si="38"/>
        <v>3</v>
      </c>
      <c r="AA191" s="29" t="str">
        <f t="shared" si="43"/>
        <v>H15ECP - 3</v>
      </c>
      <c r="AB191" s="111">
        <f t="shared" ca="1" si="40"/>
        <v>3</v>
      </c>
      <c r="AC191" s="111">
        <f t="shared" ca="1" si="41"/>
        <v>3</v>
      </c>
      <c r="AD191" s="111" t="str">
        <f t="shared" si="42"/>
        <v>H15ECP.</v>
      </c>
      <c r="AE191" s="111" t="str">
        <f t="shared" si="39"/>
        <v>H15ECP</v>
      </c>
      <c r="AF191" s="21"/>
      <c r="AG191" s="21"/>
      <c r="AH191" s="21"/>
      <c r="AI191" s="21"/>
      <c r="AJ191" s="21"/>
      <c r="AK191" s="21"/>
      <c r="AL191" s="21"/>
      <c r="AM191" s="21"/>
      <c r="AN191" s="21"/>
      <c r="AO191" s="21"/>
    </row>
    <row r="192" spans="1:41" s="2" customFormat="1" ht="249.95" customHeight="1" x14ac:dyDescent="0.2">
      <c r="A192" s="24"/>
      <c r="B192" s="30">
        <v>191</v>
      </c>
      <c r="C192" s="24"/>
      <c r="D192" s="24" t="s">
        <v>24</v>
      </c>
      <c r="E192" s="88" t="s">
        <v>1520</v>
      </c>
      <c r="F192" s="88" t="s">
        <v>646</v>
      </c>
      <c r="G192" s="88" t="s">
        <v>1521</v>
      </c>
      <c r="H192" s="88" t="s">
        <v>1514</v>
      </c>
      <c r="I192" s="60" t="s">
        <v>9</v>
      </c>
      <c r="J192" s="31">
        <v>3</v>
      </c>
      <c r="K192" s="51">
        <v>43040</v>
      </c>
      <c r="L192" s="51">
        <v>43403</v>
      </c>
      <c r="M192" s="59">
        <f t="shared" si="51"/>
        <v>51.857142857142854</v>
      </c>
      <c r="N192" s="30" t="s">
        <v>1354</v>
      </c>
      <c r="O192" s="108">
        <v>0</v>
      </c>
      <c r="P192" s="30"/>
      <c r="Q192" s="54">
        <f t="shared" si="45"/>
        <v>0</v>
      </c>
      <c r="R192" s="55">
        <f t="shared" si="46"/>
        <v>0</v>
      </c>
      <c r="S192" s="55">
        <f t="shared" ca="1" si="47"/>
        <v>0</v>
      </c>
      <c r="T192" s="55">
        <f t="shared" ca="1" si="48"/>
        <v>0</v>
      </c>
      <c r="U192" s="28" t="str">
        <f t="shared" si="50"/>
        <v>NO</v>
      </c>
      <c r="V192" s="105" t="str">
        <f t="shared" ca="1" si="49"/>
        <v>EN TERMINO</v>
      </c>
      <c r="W192" s="105" t="str">
        <f t="shared" si="37"/>
        <v/>
      </c>
      <c r="X192" s="29" t="s">
        <v>602</v>
      </c>
      <c r="Y192" s="100" t="s">
        <v>617</v>
      </c>
      <c r="Z192" s="29">
        <f t="shared" si="38"/>
        <v>4</v>
      </c>
      <c r="AA192" s="29" t="str">
        <f t="shared" si="43"/>
        <v>H15ECP - 4</v>
      </c>
      <c r="AB192" s="111">
        <f t="shared" ca="1" si="40"/>
        <v>3</v>
      </c>
      <c r="AC192" s="111">
        <f t="shared" ca="1" si="41"/>
        <v>3</v>
      </c>
      <c r="AD192" s="111" t="str">
        <f t="shared" si="42"/>
        <v>H15ECP.</v>
      </c>
      <c r="AE192" s="111" t="str">
        <f t="shared" si="39"/>
        <v>H15ECP</v>
      </c>
      <c r="AF192" s="21"/>
      <c r="AG192" s="21"/>
      <c r="AH192" s="21"/>
      <c r="AI192" s="21"/>
      <c r="AJ192" s="21"/>
      <c r="AK192" s="21"/>
      <c r="AL192" s="21"/>
      <c r="AM192" s="21"/>
      <c r="AN192" s="21"/>
      <c r="AO192" s="21"/>
    </row>
    <row r="193" spans="1:41" s="2" customFormat="1" ht="249.95" customHeight="1" x14ac:dyDescent="0.2">
      <c r="A193" s="24">
        <v>163</v>
      </c>
      <c r="B193" s="30">
        <v>192</v>
      </c>
      <c r="C193" s="24"/>
      <c r="D193" s="24" t="s">
        <v>24</v>
      </c>
      <c r="E193" s="88" t="s">
        <v>2264</v>
      </c>
      <c r="F193" s="88" t="s">
        <v>590</v>
      </c>
      <c r="G193" s="88" t="s">
        <v>1798</v>
      </c>
      <c r="H193" s="88" t="s">
        <v>1802</v>
      </c>
      <c r="I193" s="60" t="s">
        <v>1796</v>
      </c>
      <c r="J193" s="31">
        <v>1</v>
      </c>
      <c r="K193" s="51">
        <v>43040</v>
      </c>
      <c r="L193" s="51">
        <v>43069</v>
      </c>
      <c r="M193" s="59">
        <f t="shared" si="51"/>
        <v>4.1428571428571432</v>
      </c>
      <c r="N193" s="30" t="s">
        <v>1606</v>
      </c>
      <c r="O193" s="30">
        <v>1</v>
      </c>
      <c r="P193" s="30"/>
      <c r="Q193" s="54">
        <f t="shared" si="45"/>
        <v>100</v>
      </c>
      <c r="R193" s="55">
        <f t="shared" si="46"/>
        <v>4.1428571428571432</v>
      </c>
      <c r="S193" s="55">
        <f t="shared" ca="1" si="47"/>
        <v>4.1428571428571432</v>
      </c>
      <c r="T193" s="55">
        <f t="shared" ca="1" si="48"/>
        <v>4.1428571428571432</v>
      </c>
      <c r="U193" s="28" t="str">
        <f t="shared" ca="1" si="50"/>
        <v>NO</v>
      </c>
      <c r="V193" s="105" t="str">
        <f t="shared" si="49"/>
        <v>CUMPLIDO</v>
      </c>
      <c r="W193" s="105" t="str">
        <f t="shared" ca="1" si="37"/>
        <v>VENCIDO</v>
      </c>
      <c r="X193" s="29" t="s">
        <v>602</v>
      </c>
      <c r="Y193" s="100" t="s">
        <v>618</v>
      </c>
      <c r="Z193" s="29">
        <f t="shared" si="38"/>
        <v>1</v>
      </c>
      <c r="AA193" s="29" t="str">
        <f t="shared" si="43"/>
        <v>H16ECP - 1</v>
      </c>
      <c r="AB193" s="111">
        <f t="shared" si="40"/>
        <v>5</v>
      </c>
      <c r="AC193" s="111">
        <f t="shared" ca="1" si="41"/>
        <v>1</v>
      </c>
      <c r="AD193" s="111" t="str">
        <f t="shared" si="42"/>
        <v>H16ECP.</v>
      </c>
      <c r="AE193" s="111" t="str">
        <f t="shared" si="39"/>
        <v>H16ECP</v>
      </c>
      <c r="AF193" s="21"/>
      <c r="AG193" s="21"/>
      <c r="AH193" s="21"/>
      <c r="AI193" s="21"/>
      <c r="AJ193" s="21"/>
      <c r="AK193" s="21"/>
      <c r="AL193" s="21"/>
      <c r="AM193" s="21"/>
      <c r="AN193" s="21"/>
      <c r="AO193" s="21"/>
    </row>
    <row r="194" spans="1:41" s="2" customFormat="1" ht="249.95" customHeight="1" x14ac:dyDescent="0.2">
      <c r="A194" s="24"/>
      <c r="B194" s="30">
        <v>193</v>
      </c>
      <c r="C194" s="24"/>
      <c r="D194" s="24" t="s">
        <v>24</v>
      </c>
      <c r="E194" s="88" t="s">
        <v>2389</v>
      </c>
      <c r="F194" s="88" t="s">
        <v>1801</v>
      </c>
      <c r="G194" s="87" t="s">
        <v>1799</v>
      </c>
      <c r="H194" s="87" t="s">
        <v>1800</v>
      </c>
      <c r="I194" s="75" t="s">
        <v>1797</v>
      </c>
      <c r="J194" s="31">
        <v>1</v>
      </c>
      <c r="K194" s="51">
        <v>43132</v>
      </c>
      <c r="L194" s="51">
        <v>43160</v>
      </c>
      <c r="M194" s="59">
        <f t="shared" si="51"/>
        <v>4</v>
      </c>
      <c r="N194" s="30" t="s">
        <v>1606</v>
      </c>
      <c r="O194" s="108">
        <v>0</v>
      </c>
      <c r="P194" s="30"/>
      <c r="Q194" s="54">
        <f t="shared" si="45"/>
        <v>0</v>
      </c>
      <c r="R194" s="55">
        <f t="shared" si="46"/>
        <v>0</v>
      </c>
      <c r="S194" s="55">
        <f t="shared" ca="1" si="47"/>
        <v>0</v>
      </c>
      <c r="T194" s="55">
        <f t="shared" ca="1" si="48"/>
        <v>4</v>
      </c>
      <c r="U194" s="28" t="str">
        <f t="shared" si="50"/>
        <v>NO</v>
      </c>
      <c r="V194" s="105" t="str">
        <f t="shared" ca="1" si="49"/>
        <v>VENCIDO</v>
      </c>
      <c r="W194" s="105" t="str">
        <f t="shared" ref="W194:W257" si="52">IF(A194&lt;&gt;"",IF(AC194=1,"VENCIDO",IF(AC194=2,"PRÓXIMO A VENCER",IF(AC194=3,"EN TERMINO",IF(AC194=4,"CON AVANCE",IF(AC194=5,"CUMPLIDO",))))),"")</f>
        <v/>
      </c>
      <c r="X194" s="29" t="s">
        <v>602</v>
      </c>
      <c r="Y194" s="100" t="s">
        <v>618</v>
      </c>
      <c r="Z194" s="29">
        <f t="shared" ref="Z194:Z257" si="53">IF(A194&lt;&gt;"",1,Z193+1)</f>
        <v>2</v>
      </c>
      <c r="AA194" s="29" t="str">
        <f t="shared" si="43"/>
        <v>H16ECP - 2</v>
      </c>
      <c r="AB194" s="111">
        <f t="shared" ca="1" si="40"/>
        <v>1</v>
      </c>
      <c r="AC194" s="111">
        <f t="shared" ca="1" si="41"/>
        <v>1</v>
      </c>
      <c r="AD194" s="111" t="str">
        <f t="shared" si="42"/>
        <v>H16ECP.</v>
      </c>
      <c r="AE194" s="111" t="str">
        <f t="shared" si="39"/>
        <v>H16ECP</v>
      </c>
      <c r="AF194" s="21"/>
      <c r="AG194" s="21"/>
      <c r="AH194" s="21"/>
      <c r="AI194" s="21"/>
      <c r="AJ194" s="21"/>
      <c r="AK194" s="21"/>
      <c r="AL194" s="21"/>
      <c r="AM194" s="21"/>
      <c r="AN194" s="21"/>
      <c r="AO194" s="21"/>
    </row>
    <row r="195" spans="1:41" s="2" customFormat="1" ht="249.95" customHeight="1" x14ac:dyDescent="0.2">
      <c r="A195" s="24"/>
      <c r="B195" s="30">
        <v>194</v>
      </c>
      <c r="C195" s="24"/>
      <c r="D195" s="24" t="s">
        <v>24</v>
      </c>
      <c r="E195" s="88" t="s">
        <v>2019</v>
      </c>
      <c r="F195" s="88" t="s">
        <v>591</v>
      </c>
      <c r="G195" s="88" t="s">
        <v>2018</v>
      </c>
      <c r="H195" s="88" t="s">
        <v>1407</v>
      </c>
      <c r="I195" s="60" t="s">
        <v>1408</v>
      </c>
      <c r="J195" s="31">
        <v>1</v>
      </c>
      <c r="K195" s="51">
        <v>43040</v>
      </c>
      <c r="L195" s="51">
        <v>43250</v>
      </c>
      <c r="M195" s="59">
        <f t="shared" si="51"/>
        <v>30</v>
      </c>
      <c r="N195" s="30" t="s">
        <v>1354</v>
      </c>
      <c r="O195" s="108">
        <v>0</v>
      </c>
      <c r="P195" s="30"/>
      <c r="Q195" s="54">
        <f t="shared" si="45"/>
        <v>0</v>
      </c>
      <c r="R195" s="55">
        <f t="shared" si="46"/>
        <v>0</v>
      </c>
      <c r="S195" s="55">
        <f t="shared" ca="1" si="47"/>
        <v>0</v>
      </c>
      <c r="T195" s="55">
        <f t="shared" ca="1" si="48"/>
        <v>0</v>
      </c>
      <c r="U195" s="28" t="str">
        <f t="shared" si="50"/>
        <v>NO</v>
      </c>
      <c r="V195" s="105" t="str">
        <f t="shared" ca="1" si="49"/>
        <v>EN TERMINO</v>
      </c>
      <c r="W195" s="105" t="str">
        <f t="shared" si="52"/>
        <v/>
      </c>
      <c r="X195" s="29" t="s">
        <v>602</v>
      </c>
      <c r="Y195" s="100" t="s">
        <v>618</v>
      </c>
      <c r="Z195" s="29">
        <f t="shared" si="53"/>
        <v>3</v>
      </c>
      <c r="AA195" s="29" t="str">
        <f t="shared" si="43"/>
        <v>H16ECP - 3</v>
      </c>
      <c r="AB195" s="111">
        <f t="shared" ca="1" si="40"/>
        <v>3</v>
      </c>
      <c r="AC195" s="111">
        <f t="shared" ca="1" si="41"/>
        <v>3</v>
      </c>
      <c r="AD195" s="111" t="str">
        <f t="shared" si="42"/>
        <v>H16ECP.</v>
      </c>
      <c r="AE195" s="111" t="str">
        <f t="shared" si="39"/>
        <v>H16ECP</v>
      </c>
      <c r="AF195" s="21"/>
      <c r="AG195" s="21"/>
      <c r="AH195" s="21"/>
      <c r="AI195" s="21"/>
      <c r="AJ195" s="21"/>
      <c r="AK195" s="21"/>
      <c r="AL195" s="21"/>
      <c r="AM195" s="21"/>
      <c r="AN195" s="21"/>
      <c r="AO195" s="21"/>
    </row>
    <row r="196" spans="1:41" s="2" customFormat="1" ht="249.95" customHeight="1" x14ac:dyDescent="0.2">
      <c r="A196" s="24">
        <v>164</v>
      </c>
      <c r="B196" s="30">
        <v>195</v>
      </c>
      <c r="C196" s="24"/>
      <c r="D196" s="24" t="s">
        <v>24</v>
      </c>
      <c r="E196" s="88" t="s">
        <v>954</v>
      </c>
      <c r="F196" s="88" t="s">
        <v>592</v>
      </c>
      <c r="G196" s="87" t="s">
        <v>1803</v>
      </c>
      <c r="H196" s="87" t="s">
        <v>1804</v>
      </c>
      <c r="I196" s="60" t="s">
        <v>1739</v>
      </c>
      <c r="J196" s="31">
        <v>1</v>
      </c>
      <c r="K196" s="51">
        <v>43040</v>
      </c>
      <c r="L196" s="51">
        <v>43099</v>
      </c>
      <c r="M196" s="59">
        <f t="shared" si="51"/>
        <v>8.4285714285714288</v>
      </c>
      <c r="N196" s="30" t="s">
        <v>1606</v>
      </c>
      <c r="O196" s="108">
        <v>1</v>
      </c>
      <c r="P196" s="30"/>
      <c r="Q196" s="54">
        <f t="shared" si="45"/>
        <v>100</v>
      </c>
      <c r="R196" s="55">
        <f t="shared" si="46"/>
        <v>8.4285714285714288</v>
      </c>
      <c r="S196" s="55">
        <f t="shared" ca="1" si="47"/>
        <v>8.4285714285714288</v>
      </c>
      <c r="T196" s="55">
        <f t="shared" ca="1" si="48"/>
        <v>8.4285714285714288</v>
      </c>
      <c r="U196" s="28" t="str">
        <f t="shared" si="50"/>
        <v>SI</v>
      </c>
      <c r="V196" s="105" t="str">
        <f t="shared" si="49"/>
        <v>CUMPLIDO</v>
      </c>
      <c r="W196" s="105" t="str">
        <f t="shared" si="52"/>
        <v>CUMPLIDO</v>
      </c>
      <c r="X196" s="29" t="s">
        <v>602</v>
      </c>
      <c r="Y196" s="100" t="s">
        <v>619</v>
      </c>
      <c r="Z196" s="29">
        <f t="shared" si="53"/>
        <v>1</v>
      </c>
      <c r="AA196" s="29" t="str">
        <f t="shared" si="43"/>
        <v>H17ECP - 1</v>
      </c>
      <c r="AB196" s="111">
        <f t="shared" si="40"/>
        <v>5</v>
      </c>
      <c r="AC196" s="111">
        <f t="shared" si="41"/>
        <v>5</v>
      </c>
      <c r="AD196" s="111" t="str">
        <f t="shared" si="42"/>
        <v>H17ECP.</v>
      </c>
      <c r="AE196" s="111" t="str">
        <f t="shared" si="39"/>
        <v>H17ECP</v>
      </c>
      <c r="AF196" s="21"/>
      <c r="AG196" s="21"/>
      <c r="AH196" s="21"/>
      <c r="AI196" s="21"/>
      <c r="AJ196" s="21"/>
      <c r="AK196" s="21"/>
      <c r="AL196" s="21"/>
      <c r="AM196" s="21"/>
      <c r="AN196" s="21"/>
      <c r="AO196" s="21"/>
    </row>
    <row r="197" spans="1:41" s="2" customFormat="1" ht="249.95" customHeight="1" x14ac:dyDescent="0.2">
      <c r="A197" s="24">
        <v>165</v>
      </c>
      <c r="B197" s="30">
        <v>196</v>
      </c>
      <c r="C197" s="24"/>
      <c r="D197" s="24" t="s">
        <v>36</v>
      </c>
      <c r="E197" s="88" t="s">
        <v>955</v>
      </c>
      <c r="F197" s="88" t="s">
        <v>593</v>
      </c>
      <c r="G197" s="56" t="s">
        <v>995</v>
      </c>
      <c r="H197" s="71" t="s">
        <v>970</v>
      </c>
      <c r="I197" s="72" t="s">
        <v>63</v>
      </c>
      <c r="J197" s="72">
        <v>3</v>
      </c>
      <c r="K197" s="73">
        <v>43040</v>
      </c>
      <c r="L197" s="73">
        <v>43342</v>
      </c>
      <c r="M197" s="59">
        <f t="shared" si="51"/>
        <v>43.142857142857146</v>
      </c>
      <c r="N197" s="30" t="s">
        <v>23</v>
      </c>
      <c r="O197" s="108">
        <v>0</v>
      </c>
      <c r="P197" s="30"/>
      <c r="Q197" s="54">
        <f t="shared" si="45"/>
        <v>0</v>
      </c>
      <c r="R197" s="55">
        <f t="shared" si="46"/>
        <v>0</v>
      </c>
      <c r="S197" s="55">
        <f t="shared" ca="1" si="47"/>
        <v>0</v>
      </c>
      <c r="T197" s="55">
        <f t="shared" ca="1" si="48"/>
        <v>0</v>
      </c>
      <c r="U197" s="28" t="str">
        <f t="shared" ca="1" si="50"/>
        <v>NO</v>
      </c>
      <c r="V197" s="105" t="str">
        <f t="shared" ca="1" si="49"/>
        <v>EN TERMINO</v>
      </c>
      <c r="W197" s="105" t="str">
        <f t="shared" ca="1" si="52"/>
        <v>EN TERMINO</v>
      </c>
      <c r="X197" s="29" t="s">
        <v>602</v>
      </c>
      <c r="Y197" s="100" t="s">
        <v>620</v>
      </c>
      <c r="Z197" s="29">
        <f t="shared" si="53"/>
        <v>1</v>
      </c>
      <c r="AA197" s="29" t="str">
        <f t="shared" si="43"/>
        <v>H18ECP - 1</v>
      </c>
      <c r="AB197" s="111">
        <f t="shared" ca="1" si="40"/>
        <v>3</v>
      </c>
      <c r="AC197" s="111">
        <f t="shared" ca="1" si="41"/>
        <v>3</v>
      </c>
      <c r="AD197" s="111" t="str">
        <f t="shared" si="42"/>
        <v>H18ECP.</v>
      </c>
      <c r="AE197" s="111" t="str">
        <f t="shared" ref="AE197:AE260" si="54">IFERROR(MID(AD197,1,FIND(".",AD197,1)-1),AD197)</f>
        <v>H18ECP</v>
      </c>
      <c r="AF197" s="21"/>
      <c r="AG197" s="21"/>
      <c r="AH197" s="21"/>
      <c r="AI197" s="21"/>
      <c r="AJ197" s="21"/>
      <c r="AK197" s="21"/>
      <c r="AL197" s="21"/>
      <c r="AM197" s="21"/>
      <c r="AN197" s="21"/>
      <c r="AO197" s="21"/>
    </row>
    <row r="198" spans="1:41" s="2" customFormat="1" ht="168.75" customHeight="1" x14ac:dyDescent="0.2">
      <c r="A198" s="86">
        <v>166</v>
      </c>
      <c r="B198" s="30">
        <v>197</v>
      </c>
      <c r="C198" s="86"/>
      <c r="D198" s="86" t="s">
        <v>594</v>
      </c>
      <c r="E198" s="88" t="s">
        <v>956</v>
      </c>
      <c r="F198" s="88" t="s">
        <v>595</v>
      </c>
      <c r="G198" s="87" t="s">
        <v>2092</v>
      </c>
      <c r="H198" s="87" t="s">
        <v>2093</v>
      </c>
      <c r="I198" s="60" t="s">
        <v>9</v>
      </c>
      <c r="J198" s="31">
        <v>1</v>
      </c>
      <c r="K198" s="51">
        <v>43040</v>
      </c>
      <c r="L198" s="51">
        <v>43099</v>
      </c>
      <c r="M198" s="59">
        <f t="shared" si="51"/>
        <v>8.4285714285714288</v>
      </c>
      <c r="N198" s="31" t="s">
        <v>1849</v>
      </c>
      <c r="O198" s="108">
        <v>0</v>
      </c>
      <c r="P198" s="31"/>
      <c r="Q198" s="54">
        <f t="shared" si="45"/>
        <v>0</v>
      </c>
      <c r="R198" s="55">
        <f t="shared" si="46"/>
        <v>0</v>
      </c>
      <c r="S198" s="55">
        <f t="shared" ca="1" si="47"/>
        <v>0</v>
      </c>
      <c r="T198" s="55">
        <f t="shared" ca="1" si="48"/>
        <v>8.4285714285714288</v>
      </c>
      <c r="U198" s="28" t="str">
        <f t="shared" ca="1" si="50"/>
        <v>NO</v>
      </c>
      <c r="V198" s="105" t="str">
        <f t="shared" ca="1" si="49"/>
        <v>VENCIDO</v>
      </c>
      <c r="W198" s="105" t="str">
        <f t="shared" ca="1" si="52"/>
        <v>VENCIDO</v>
      </c>
      <c r="X198" s="29" t="s">
        <v>602</v>
      </c>
      <c r="Y198" s="100" t="s">
        <v>621</v>
      </c>
      <c r="Z198" s="29">
        <f t="shared" si="53"/>
        <v>1</v>
      </c>
      <c r="AA198" s="29" t="str">
        <f t="shared" si="43"/>
        <v>H19ECP - 1</v>
      </c>
      <c r="AB198" s="111">
        <f t="shared" ca="1" si="40"/>
        <v>1</v>
      </c>
      <c r="AC198" s="111">
        <f t="shared" ca="1" si="41"/>
        <v>1</v>
      </c>
      <c r="AD198" s="111" t="str">
        <f t="shared" si="42"/>
        <v>H19ECP.</v>
      </c>
      <c r="AE198" s="111" t="str">
        <f t="shared" si="54"/>
        <v>H19ECP</v>
      </c>
    </row>
    <row r="199" spans="1:41" s="2" customFormat="1" ht="249.95" customHeight="1" x14ac:dyDescent="0.2">
      <c r="A199" s="24">
        <v>167</v>
      </c>
      <c r="B199" s="30">
        <v>198</v>
      </c>
      <c r="C199" s="24"/>
      <c r="D199" s="24" t="s">
        <v>29</v>
      </c>
      <c r="E199" s="88" t="s">
        <v>2390</v>
      </c>
      <c r="F199" s="88" t="s">
        <v>596</v>
      </c>
      <c r="G199" s="87" t="s">
        <v>2000</v>
      </c>
      <c r="H199" s="87" t="s">
        <v>2001</v>
      </c>
      <c r="I199" s="60" t="s">
        <v>2002</v>
      </c>
      <c r="J199" s="31">
        <v>1</v>
      </c>
      <c r="K199" s="51">
        <v>43040</v>
      </c>
      <c r="L199" s="51">
        <v>43099</v>
      </c>
      <c r="M199" s="59">
        <f t="shared" si="51"/>
        <v>8.4285714285714288</v>
      </c>
      <c r="N199" s="30" t="s">
        <v>1849</v>
      </c>
      <c r="O199" s="108">
        <v>0</v>
      </c>
      <c r="P199" s="68"/>
      <c r="Q199" s="54">
        <f t="shared" si="45"/>
        <v>0</v>
      </c>
      <c r="R199" s="55">
        <f t="shared" si="46"/>
        <v>0</v>
      </c>
      <c r="S199" s="55">
        <f t="shared" ca="1" si="47"/>
        <v>0</v>
      </c>
      <c r="T199" s="55">
        <f t="shared" ca="1" si="48"/>
        <v>8.4285714285714288</v>
      </c>
      <c r="U199" s="28" t="str">
        <f t="shared" ca="1" si="50"/>
        <v>NO</v>
      </c>
      <c r="V199" s="105" t="str">
        <f t="shared" ca="1" si="49"/>
        <v>VENCIDO</v>
      </c>
      <c r="W199" s="105" t="str">
        <f t="shared" ca="1" si="52"/>
        <v>VENCIDO</v>
      </c>
      <c r="X199" s="29" t="s">
        <v>602</v>
      </c>
      <c r="Y199" s="100" t="s">
        <v>622</v>
      </c>
      <c r="Z199" s="29">
        <f t="shared" si="53"/>
        <v>1</v>
      </c>
      <c r="AA199" s="29" t="str">
        <f t="shared" si="43"/>
        <v>H20ECP - 1</v>
      </c>
      <c r="AB199" s="111">
        <f t="shared" ref="AB199:AB262" ca="1" si="55">IF(V199="VENCIDO",1,IF(V199="PRÓXIMO A VENCER",2,IF(V199="EN TERMINO",3,IF(V199="CON AVANCE",4,IF(V199="CUMPLIDO",5,)))))</f>
        <v>1</v>
      </c>
      <c r="AC199" s="111">
        <f t="shared" ref="AC199:AC262" ca="1" si="56">IF(Z200=Z199+1,MIN(AB199,AC200),AB199)</f>
        <v>1</v>
      </c>
      <c r="AD199" s="111" t="str">
        <f t="shared" si="42"/>
        <v>H20ECP.</v>
      </c>
      <c r="AE199" s="111" t="str">
        <f t="shared" si="54"/>
        <v>H20ECP</v>
      </c>
      <c r="AF199" s="21"/>
      <c r="AG199" s="21"/>
      <c r="AH199" s="21"/>
      <c r="AI199" s="21"/>
      <c r="AJ199" s="21"/>
      <c r="AK199" s="21"/>
      <c r="AL199" s="21"/>
      <c r="AM199" s="21"/>
      <c r="AN199" s="21"/>
      <c r="AO199" s="21"/>
    </row>
    <row r="200" spans="1:41" s="2" customFormat="1" ht="249.95" customHeight="1" x14ac:dyDescent="0.2">
      <c r="A200" s="24">
        <v>168</v>
      </c>
      <c r="B200" s="30">
        <v>199</v>
      </c>
      <c r="C200" s="24"/>
      <c r="D200" s="24" t="s">
        <v>24</v>
      </c>
      <c r="E200" s="88" t="s">
        <v>957</v>
      </c>
      <c r="F200" s="88" t="s">
        <v>647</v>
      </c>
      <c r="G200" s="87" t="s">
        <v>1522</v>
      </c>
      <c r="H200" s="87" t="s">
        <v>1527</v>
      </c>
      <c r="I200" s="60" t="s">
        <v>1523</v>
      </c>
      <c r="J200" s="31">
        <v>2</v>
      </c>
      <c r="K200" s="51">
        <v>43040</v>
      </c>
      <c r="L200" s="51">
        <v>43403</v>
      </c>
      <c r="M200" s="59">
        <f t="shared" si="51"/>
        <v>51.857142857142854</v>
      </c>
      <c r="N200" s="30" t="s">
        <v>1354</v>
      </c>
      <c r="O200" s="108">
        <v>0</v>
      </c>
      <c r="P200" s="68"/>
      <c r="Q200" s="54">
        <f t="shared" si="45"/>
        <v>0</v>
      </c>
      <c r="R200" s="55">
        <f t="shared" si="46"/>
        <v>0</v>
      </c>
      <c r="S200" s="55">
        <f t="shared" ca="1" si="47"/>
        <v>0</v>
      </c>
      <c r="T200" s="55">
        <f t="shared" ca="1" si="48"/>
        <v>0</v>
      </c>
      <c r="U200" s="28" t="str">
        <f t="shared" ca="1" si="50"/>
        <v>NO</v>
      </c>
      <c r="V200" s="105" t="str">
        <f t="shared" ca="1" si="49"/>
        <v>EN TERMINO</v>
      </c>
      <c r="W200" s="105" t="str">
        <f t="shared" ca="1" si="52"/>
        <v>EN TERMINO</v>
      </c>
      <c r="X200" s="29" t="s">
        <v>602</v>
      </c>
      <c r="Y200" s="100" t="s">
        <v>623</v>
      </c>
      <c r="Z200" s="29">
        <f t="shared" si="53"/>
        <v>1</v>
      </c>
      <c r="AA200" s="29" t="str">
        <f t="shared" si="43"/>
        <v>H21ECP - 1</v>
      </c>
      <c r="AB200" s="111">
        <f t="shared" ca="1" si="55"/>
        <v>3</v>
      </c>
      <c r="AC200" s="111">
        <f t="shared" ca="1" si="56"/>
        <v>3</v>
      </c>
      <c r="AD200" s="111" t="str">
        <f t="shared" si="42"/>
        <v>H21ECP.</v>
      </c>
      <c r="AE200" s="111" t="str">
        <f t="shared" si="54"/>
        <v>H21ECP</v>
      </c>
      <c r="AF200" s="21"/>
      <c r="AG200" s="21"/>
      <c r="AH200" s="21"/>
      <c r="AI200" s="21"/>
      <c r="AJ200" s="21"/>
      <c r="AK200" s="21"/>
      <c r="AL200" s="21"/>
      <c r="AM200" s="21"/>
      <c r="AN200" s="21"/>
      <c r="AO200" s="21"/>
    </row>
    <row r="201" spans="1:41" s="2" customFormat="1" ht="249.95" customHeight="1" x14ac:dyDescent="0.2">
      <c r="A201" s="24">
        <v>169</v>
      </c>
      <c r="B201" s="30">
        <v>200</v>
      </c>
      <c r="C201" s="24"/>
      <c r="D201" s="24" t="s">
        <v>24</v>
      </c>
      <c r="E201" s="88" t="s">
        <v>958</v>
      </c>
      <c r="F201" s="88" t="s">
        <v>2020</v>
      </c>
      <c r="G201" s="87" t="s">
        <v>1525</v>
      </c>
      <c r="H201" s="87" t="s">
        <v>1526</v>
      </c>
      <c r="I201" s="60" t="s">
        <v>9</v>
      </c>
      <c r="J201" s="31">
        <v>1</v>
      </c>
      <c r="K201" s="51">
        <v>43040</v>
      </c>
      <c r="L201" s="51">
        <v>43250</v>
      </c>
      <c r="M201" s="59">
        <f t="shared" si="51"/>
        <v>30</v>
      </c>
      <c r="N201" s="30" t="s">
        <v>1354</v>
      </c>
      <c r="O201" s="108">
        <v>0</v>
      </c>
      <c r="P201" s="68"/>
      <c r="Q201" s="54">
        <f t="shared" si="45"/>
        <v>0</v>
      </c>
      <c r="R201" s="55">
        <f t="shared" si="46"/>
        <v>0</v>
      </c>
      <c r="S201" s="55">
        <f t="shared" ca="1" si="47"/>
        <v>0</v>
      </c>
      <c r="T201" s="55">
        <f t="shared" ca="1" si="48"/>
        <v>0</v>
      </c>
      <c r="U201" s="28" t="str">
        <f t="shared" ca="1" si="50"/>
        <v>NO</v>
      </c>
      <c r="V201" s="105" t="str">
        <f t="shared" ca="1" si="49"/>
        <v>EN TERMINO</v>
      </c>
      <c r="W201" s="105" t="str">
        <f t="shared" ca="1" si="52"/>
        <v>EN TERMINO</v>
      </c>
      <c r="X201" s="29" t="s">
        <v>602</v>
      </c>
      <c r="Y201" s="100" t="s">
        <v>624</v>
      </c>
      <c r="Z201" s="29">
        <f t="shared" si="53"/>
        <v>1</v>
      </c>
      <c r="AA201" s="29" t="str">
        <f t="shared" si="43"/>
        <v>H22ECP - 1</v>
      </c>
      <c r="AB201" s="111">
        <f t="shared" ca="1" si="55"/>
        <v>3</v>
      </c>
      <c r="AC201" s="111">
        <f t="shared" ca="1" si="56"/>
        <v>3</v>
      </c>
      <c r="AD201" s="111" t="str">
        <f t="shared" si="42"/>
        <v>H22ECP.</v>
      </c>
      <c r="AE201" s="111" t="str">
        <f t="shared" si="54"/>
        <v>H22ECP</v>
      </c>
      <c r="AF201" s="21"/>
      <c r="AG201" s="21"/>
      <c r="AH201" s="21"/>
      <c r="AI201" s="21"/>
      <c r="AJ201" s="21"/>
      <c r="AK201" s="21"/>
      <c r="AL201" s="21"/>
      <c r="AM201" s="21"/>
      <c r="AN201" s="21"/>
      <c r="AO201" s="21"/>
    </row>
    <row r="202" spans="1:41" s="2" customFormat="1" ht="249.95" customHeight="1" x14ac:dyDescent="0.2">
      <c r="A202" s="24">
        <v>170</v>
      </c>
      <c r="B202" s="30">
        <v>201</v>
      </c>
      <c r="C202" s="24"/>
      <c r="D202" s="24" t="s">
        <v>24</v>
      </c>
      <c r="E202" s="88" t="s">
        <v>1528</v>
      </c>
      <c r="F202" s="88" t="s">
        <v>2021</v>
      </c>
      <c r="G202" s="88" t="s">
        <v>1524</v>
      </c>
      <c r="H202" s="88" t="s">
        <v>1529</v>
      </c>
      <c r="I202" s="60" t="s">
        <v>9</v>
      </c>
      <c r="J202" s="31">
        <v>2</v>
      </c>
      <c r="K202" s="51">
        <v>43040</v>
      </c>
      <c r="L202" s="51">
        <v>43403</v>
      </c>
      <c r="M202" s="59">
        <f t="shared" si="51"/>
        <v>51.857142857142854</v>
      </c>
      <c r="N202" s="30" t="s">
        <v>1354</v>
      </c>
      <c r="O202" s="108">
        <v>0</v>
      </c>
      <c r="P202" s="30"/>
      <c r="Q202" s="54">
        <f t="shared" si="45"/>
        <v>0</v>
      </c>
      <c r="R202" s="55">
        <f t="shared" si="46"/>
        <v>0</v>
      </c>
      <c r="S202" s="55">
        <f t="shared" ca="1" si="47"/>
        <v>0</v>
      </c>
      <c r="T202" s="55">
        <f t="shared" ca="1" si="48"/>
        <v>0</v>
      </c>
      <c r="U202" s="28" t="str">
        <f t="shared" ca="1" si="50"/>
        <v>NO</v>
      </c>
      <c r="V202" s="105" t="str">
        <f t="shared" ca="1" si="49"/>
        <v>EN TERMINO</v>
      </c>
      <c r="W202" s="105" t="str">
        <f t="shared" ca="1" si="52"/>
        <v>EN TERMINO</v>
      </c>
      <c r="X202" s="29" t="s">
        <v>602</v>
      </c>
      <c r="Y202" s="100" t="s">
        <v>625</v>
      </c>
      <c r="Z202" s="29">
        <f t="shared" si="53"/>
        <v>1</v>
      </c>
      <c r="AA202" s="29" t="str">
        <f t="shared" si="43"/>
        <v>H23ECP - 1</v>
      </c>
      <c r="AB202" s="111">
        <f t="shared" ca="1" si="55"/>
        <v>3</v>
      </c>
      <c r="AC202" s="111">
        <f t="shared" ca="1" si="56"/>
        <v>3</v>
      </c>
      <c r="AD202" s="111" t="str">
        <f t="shared" ref="AD202:AD265" si="57">IF(A202&lt;&gt;"",MID(E202,1,FIND(" ",E202,1)-1),AD201)</f>
        <v>H23ECP.</v>
      </c>
      <c r="AE202" s="111" t="str">
        <f t="shared" si="54"/>
        <v>H23ECP</v>
      </c>
      <c r="AF202" s="21"/>
      <c r="AG202" s="21"/>
      <c r="AH202" s="21"/>
      <c r="AI202" s="21"/>
      <c r="AJ202" s="21"/>
      <c r="AK202" s="21"/>
      <c r="AL202" s="21"/>
      <c r="AM202" s="21"/>
      <c r="AN202" s="21"/>
      <c r="AO202" s="21"/>
    </row>
    <row r="203" spans="1:41" s="2" customFormat="1" ht="249.95" customHeight="1" x14ac:dyDescent="0.2">
      <c r="A203" s="24">
        <v>171</v>
      </c>
      <c r="B203" s="30">
        <v>202</v>
      </c>
      <c r="C203" s="24"/>
      <c r="D203" s="24" t="s">
        <v>597</v>
      </c>
      <c r="E203" s="88" t="s">
        <v>2005</v>
      </c>
      <c r="F203" s="88" t="s">
        <v>598</v>
      </c>
      <c r="G203" s="88" t="s">
        <v>2003</v>
      </c>
      <c r="H203" s="88" t="s">
        <v>2004</v>
      </c>
      <c r="I203" s="60" t="s">
        <v>9</v>
      </c>
      <c r="J203" s="31">
        <v>1</v>
      </c>
      <c r="K203" s="51">
        <v>43040</v>
      </c>
      <c r="L203" s="51">
        <v>43099</v>
      </c>
      <c r="M203" s="59">
        <f t="shared" si="51"/>
        <v>8.4285714285714288</v>
      </c>
      <c r="N203" s="30" t="s">
        <v>1849</v>
      </c>
      <c r="O203" s="108">
        <v>0</v>
      </c>
      <c r="P203" s="30"/>
      <c r="Q203" s="54">
        <f t="shared" si="45"/>
        <v>0</v>
      </c>
      <c r="R203" s="55">
        <f t="shared" si="46"/>
        <v>0</v>
      </c>
      <c r="S203" s="55">
        <f t="shared" ca="1" si="47"/>
        <v>0</v>
      </c>
      <c r="T203" s="55">
        <f t="shared" ca="1" si="48"/>
        <v>8.4285714285714288</v>
      </c>
      <c r="U203" s="28" t="str">
        <f t="shared" ca="1" si="50"/>
        <v>NO</v>
      </c>
      <c r="V203" s="105" t="str">
        <f t="shared" ca="1" si="49"/>
        <v>VENCIDO</v>
      </c>
      <c r="W203" s="105" t="str">
        <f t="shared" ca="1" si="52"/>
        <v>VENCIDO</v>
      </c>
      <c r="X203" s="29" t="s">
        <v>602</v>
      </c>
      <c r="Y203" s="100" t="s">
        <v>626</v>
      </c>
      <c r="Z203" s="29">
        <f t="shared" si="53"/>
        <v>1</v>
      </c>
      <c r="AA203" s="29" t="str">
        <f t="shared" si="43"/>
        <v>H24ECP - 1</v>
      </c>
      <c r="AB203" s="111">
        <f t="shared" ca="1" si="55"/>
        <v>1</v>
      </c>
      <c r="AC203" s="111">
        <f t="shared" ca="1" si="56"/>
        <v>1</v>
      </c>
      <c r="AD203" s="111" t="str">
        <f t="shared" si="57"/>
        <v>H24ECP.</v>
      </c>
      <c r="AE203" s="111" t="str">
        <f t="shared" si="54"/>
        <v>H24ECP</v>
      </c>
      <c r="AF203" s="21"/>
      <c r="AG203" s="21"/>
      <c r="AH203" s="21"/>
      <c r="AI203" s="21"/>
      <c r="AJ203" s="21"/>
      <c r="AK203" s="21"/>
      <c r="AL203" s="21"/>
      <c r="AM203" s="21"/>
      <c r="AN203" s="21"/>
      <c r="AO203" s="21"/>
    </row>
    <row r="204" spans="1:41" s="2" customFormat="1" ht="249.95" customHeight="1" x14ac:dyDescent="0.2">
      <c r="A204" s="24">
        <v>172</v>
      </c>
      <c r="B204" s="30">
        <v>203</v>
      </c>
      <c r="C204" s="24"/>
      <c r="D204" s="24" t="s">
        <v>24</v>
      </c>
      <c r="E204" s="88" t="s">
        <v>959</v>
      </c>
      <c r="F204" s="88" t="s">
        <v>599</v>
      </c>
      <c r="G204" s="88" t="s">
        <v>2006</v>
      </c>
      <c r="H204" s="88" t="s">
        <v>2007</v>
      </c>
      <c r="I204" s="60" t="s">
        <v>1890</v>
      </c>
      <c r="J204" s="31">
        <v>1</v>
      </c>
      <c r="K204" s="51">
        <v>43040</v>
      </c>
      <c r="L204" s="51">
        <v>43099</v>
      </c>
      <c r="M204" s="59">
        <f t="shared" si="51"/>
        <v>8.4285714285714288</v>
      </c>
      <c r="N204" s="30" t="s">
        <v>1849</v>
      </c>
      <c r="O204" s="108">
        <v>0</v>
      </c>
      <c r="P204" s="30"/>
      <c r="Q204" s="54">
        <f t="shared" si="45"/>
        <v>0</v>
      </c>
      <c r="R204" s="55">
        <f t="shared" si="46"/>
        <v>0</v>
      </c>
      <c r="S204" s="55">
        <f t="shared" ca="1" si="47"/>
        <v>0</v>
      </c>
      <c r="T204" s="55">
        <f t="shared" ca="1" si="48"/>
        <v>8.4285714285714288</v>
      </c>
      <c r="U204" s="28" t="str">
        <f t="shared" ca="1" si="50"/>
        <v>NO</v>
      </c>
      <c r="V204" s="105" t="str">
        <f t="shared" ca="1" si="49"/>
        <v>VENCIDO</v>
      </c>
      <c r="W204" s="105" t="str">
        <f t="shared" ca="1" si="52"/>
        <v>VENCIDO</v>
      </c>
      <c r="X204" s="29" t="s">
        <v>602</v>
      </c>
      <c r="Y204" s="100" t="s">
        <v>627</v>
      </c>
      <c r="Z204" s="29">
        <f t="shared" si="53"/>
        <v>1</v>
      </c>
      <c r="AA204" s="29" t="str">
        <f t="shared" si="43"/>
        <v>H25ECP - 1</v>
      </c>
      <c r="AB204" s="111">
        <f t="shared" ca="1" si="55"/>
        <v>1</v>
      </c>
      <c r="AC204" s="111">
        <f t="shared" ca="1" si="56"/>
        <v>1</v>
      </c>
      <c r="AD204" s="111" t="str">
        <f t="shared" si="57"/>
        <v>H25ECP.</v>
      </c>
      <c r="AE204" s="111" t="str">
        <f t="shared" si="54"/>
        <v>H25ECP</v>
      </c>
      <c r="AF204" s="21"/>
      <c r="AG204" s="21"/>
      <c r="AH204" s="21"/>
      <c r="AI204" s="21"/>
      <c r="AJ204" s="21"/>
      <c r="AK204" s="21"/>
      <c r="AL204" s="21"/>
      <c r="AM204" s="21"/>
      <c r="AN204" s="21"/>
      <c r="AO204" s="21"/>
    </row>
    <row r="205" spans="1:41" s="2" customFormat="1" ht="249.95" customHeight="1" x14ac:dyDescent="0.2">
      <c r="A205" s="24">
        <v>173</v>
      </c>
      <c r="B205" s="30">
        <v>204</v>
      </c>
      <c r="C205" s="24"/>
      <c r="D205" s="24" t="s">
        <v>24</v>
      </c>
      <c r="E205" s="88" t="s">
        <v>960</v>
      </c>
      <c r="F205" s="88" t="s">
        <v>600</v>
      </c>
      <c r="G205" s="88" t="s">
        <v>1524</v>
      </c>
      <c r="H205" s="88" t="s">
        <v>1529</v>
      </c>
      <c r="I205" s="60" t="s">
        <v>552</v>
      </c>
      <c r="J205" s="31">
        <v>2</v>
      </c>
      <c r="K205" s="51">
        <v>43040</v>
      </c>
      <c r="L205" s="51">
        <v>43403</v>
      </c>
      <c r="M205" s="59">
        <f t="shared" si="51"/>
        <v>51.857142857142854</v>
      </c>
      <c r="N205" s="30" t="s">
        <v>1354</v>
      </c>
      <c r="O205" s="108">
        <v>0</v>
      </c>
      <c r="P205" s="30"/>
      <c r="Q205" s="54">
        <f t="shared" si="45"/>
        <v>0</v>
      </c>
      <c r="R205" s="55">
        <f t="shared" si="46"/>
        <v>0</v>
      </c>
      <c r="S205" s="55">
        <f t="shared" ca="1" si="47"/>
        <v>0</v>
      </c>
      <c r="T205" s="55">
        <f t="shared" ca="1" si="48"/>
        <v>0</v>
      </c>
      <c r="U205" s="28" t="str">
        <f t="shared" ca="1" si="50"/>
        <v>NO</v>
      </c>
      <c r="V205" s="105" t="str">
        <f t="shared" ca="1" si="49"/>
        <v>EN TERMINO</v>
      </c>
      <c r="W205" s="105" t="str">
        <f t="shared" ca="1" si="52"/>
        <v>EN TERMINO</v>
      </c>
      <c r="X205" s="29" t="s">
        <v>602</v>
      </c>
      <c r="Y205" s="100" t="s">
        <v>628</v>
      </c>
      <c r="Z205" s="29">
        <f t="shared" si="53"/>
        <v>1</v>
      </c>
      <c r="AA205" s="29" t="str">
        <f t="shared" si="43"/>
        <v>H26ECP - 1</v>
      </c>
      <c r="AB205" s="111">
        <f t="shared" ca="1" si="55"/>
        <v>3</v>
      </c>
      <c r="AC205" s="111">
        <f t="shared" ca="1" si="56"/>
        <v>3</v>
      </c>
      <c r="AD205" s="111" t="str">
        <f t="shared" si="57"/>
        <v>H26ECP.</v>
      </c>
      <c r="AE205" s="111" t="str">
        <f t="shared" si="54"/>
        <v>H26ECP</v>
      </c>
      <c r="AF205" s="21"/>
      <c r="AG205" s="21"/>
      <c r="AH205" s="21"/>
      <c r="AI205" s="21"/>
      <c r="AJ205" s="21"/>
      <c r="AK205" s="21"/>
      <c r="AL205" s="21"/>
      <c r="AM205" s="21"/>
      <c r="AN205" s="21"/>
      <c r="AO205" s="21"/>
    </row>
    <row r="206" spans="1:41" s="2" customFormat="1" ht="249.95" customHeight="1" x14ac:dyDescent="0.2">
      <c r="A206" s="24">
        <v>174</v>
      </c>
      <c r="B206" s="30">
        <v>205</v>
      </c>
      <c r="C206" s="24"/>
      <c r="D206" s="24" t="s">
        <v>33</v>
      </c>
      <c r="E206" s="88" t="s">
        <v>1812</v>
      </c>
      <c r="F206" s="88" t="s">
        <v>547</v>
      </c>
      <c r="G206" s="88" t="s">
        <v>1809</v>
      </c>
      <c r="H206" s="88" t="s">
        <v>1805</v>
      </c>
      <c r="I206" s="60" t="s">
        <v>1806</v>
      </c>
      <c r="J206" s="31">
        <v>1</v>
      </c>
      <c r="K206" s="51">
        <v>43040</v>
      </c>
      <c r="L206" s="51">
        <v>43099</v>
      </c>
      <c r="M206" s="59">
        <f t="shared" si="51"/>
        <v>8.4285714285714288</v>
      </c>
      <c r="N206" s="30" t="s">
        <v>1606</v>
      </c>
      <c r="O206" s="108">
        <v>1</v>
      </c>
      <c r="P206" s="30"/>
      <c r="Q206" s="54">
        <f t="shared" si="45"/>
        <v>100</v>
      </c>
      <c r="R206" s="55">
        <f t="shared" si="46"/>
        <v>8.4285714285714288</v>
      </c>
      <c r="S206" s="55">
        <f t="shared" ca="1" si="47"/>
        <v>8.4285714285714288</v>
      </c>
      <c r="T206" s="55">
        <f t="shared" ca="1" si="48"/>
        <v>8.4285714285714288</v>
      </c>
      <c r="U206" s="28" t="str">
        <f t="shared" si="50"/>
        <v>SI</v>
      </c>
      <c r="V206" s="105" t="str">
        <f t="shared" si="49"/>
        <v>CUMPLIDO</v>
      </c>
      <c r="W206" s="105" t="str">
        <f t="shared" si="52"/>
        <v>CUMPLIDO</v>
      </c>
      <c r="X206" s="29" t="s">
        <v>601</v>
      </c>
      <c r="Y206" s="100" t="s">
        <v>556</v>
      </c>
      <c r="Z206" s="29">
        <f t="shared" si="53"/>
        <v>1</v>
      </c>
      <c r="AA206" s="29" t="str">
        <f t="shared" si="43"/>
        <v>H1EVP - 1</v>
      </c>
      <c r="AB206" s="111">
        <f t="shared" si="55"/>
        <v>5</v>
      </c>
      <c r="AC206" s="111">
        <f t="shared" si="56"/>
        <v>5</v>
      </c>
      <c r="AD206" s="111" t="str">
        <f t="shared" si="57"/>
        <v>H1EVP.</v>
      </c>
      <c r="AE206" s="111" t="str">
        <f t="shared" si="54"/>
        <v>H1EVP</v>
      </c>
      <c r="AF206" s="21"/>
      <c r="AG206" s="21"/>
      <c r="AH206" s="21"/>
      <c r="AI206" s="21"/>
      <c r="AJ206" s="21"/>
      <c r="AK206" s="21"/>
      <c r="AL206" s="21"/>
      <c r="AM206" s="21"/>
      <c r="AN206" s="21"/>
      <c r="AO206" s="21"/>
    </row>
    <row r="207" spans="1:41" s="2" customFormat="1" ht="249.95" customHeight="1" x14ac:dyDescent="0.2">
      <c r="A207" s="24"/>
      <c r="B207" s="30">
        <v>206</v>
      </c>
      <c r="C207" s="24"/>
      <c r="D207" s="24" t="s">
        <v>33</v>
      </c>
      <c r="E207" s="87" t="s">
        <v>1811</v>
      </c>
      <c r="F207" s="88" t="s">
        <v>1813</v>
      </c>
      <c r="G207" s="88" t="s">
        <v>1810</v>
      </c>
      <c r="H207" s="88" t="s">
        <v>1807</v>
      </c>
      <c r="I207" s="31" t="s">
        <v>1808</v>
      </c>
      <c r="J207" s="31">
        <v>1</v>
      </c>
      <c r="K207" s="51">
        <v>43040</v>
      </c>
      <c r="L207" s="51">
        <v>43099</v>
      </c>
      <c r="M207" s="59">
        <f t="shared" si="51"/>
        <v>8.4285714285714288</v>
      </c>
      <c r="N207" s="30" t="s">
        <v>1606</v>
      </c>
      <c r="O207" s="108">
        <v>1</v>
      </c>
      <c r="P207" s="30"/>
      <c r="Q207" s="54">
        <f t="shared" si="45"/>
        <v>100</v>
      </c>
      <c r="R207" s="55">
        <f t="shared" si="46"/>
        <v>8.4285714285714288</v>
      </c>
      <c r="S207" s="55">
        <f t="shared" ca="1" si="47"/>
        <v>8.4285714285714288</v>
      </c>
      <c r="T207" s="55">
        <f t="shared" ca="1" si="48"/>
        <v>8.4285714285714288</v>
      </c>
      <c r="U207" s="28" t="str">
        <f t="shared" si="50"/>
        <v>NO</v>
      </c>
      <c r="V207" s="105" t="str">
        <f t="shared" si="49"/>
        <v>CUMPLIDO</v>
      </c>
      <c r="W207" s="105" t="str">
        <f t="shared" si="52"/>
        <v/>
      </c>
      <c r="X207" s="29" t="s">
        <v>601</v>
      </c>
      <c r="Y207" s="100" t="s">
        <v>556</v>
      </c>
      <c r="Z207" s="29">
        <f t="shared" si="53"/>
        <v>2</v>
      </c>
      <c r="AA207" s="29" t="str">
        <f t="shared" si="43"/>
        <v>H1EVP - 2</v>
      </c>
      <c r="AB207" s="111">
        <f t="shared" si="55"/>
        <v>5</v>
      </c>
      <c r="AC207" s="111">
        <f t="shared" si="56"/>
        <v>5</v>
      </c>
      <c r="AD207" s="111" t="str">
        <f t="shared" si="57"/>
        <v>H1EVP.</v>
      </c>
      <c r="AE207" s="111" t="str">
        <f t="shared" si="54"/>
        <v>H1EVP</v>
      </c>
      <c r="AF207" s="21"/>
      <c r="AG207" s="21"/>
      <c r="AH207" s="21"/>
      <c r="AI207" s="21"/>
      <c r="AJ207" s="21"/>
      <c r="AK207" s="21"/>
      <c r="AL207" s="21"/>
      <c r="AM207" s="21"/>
      <c r="AN207" s="21"/>
      <c r="AO207" s="21"/>
    </row>
    <row r="208" spans="1:41" s="2" customFormat="1" ht="249.95" customHeight="1" x14ac:dyDescent="0.2">
      <c r="A208" s="24">
        <v>175</v>
      </c>
      <c r="B208" s="30">
        <v>207</v>
      </c>
      <c r="C208" s="24"/>
      <c r="D208" s="24" t="s">
        <v>548</v>
      </c>
      <c r="E208" s="88" t="s">
        <v>2205</v>
      </c>
      <c r="F208" s="88" t="s">
        <v>549</v>
      </c>
      <c r="G208" s="88" t="s">
        <v>1817</v>
      </c>
      <c r="H208" s="88" t="s">
        <v>1814</v>
      </c>
      <c r="I208" s="31" t="s">
        <v>1815</v>
      </c>
      <c r="J208" s="31">
        <v>1</v>
      </c>
      <c r="K208" s="51">
        <v>43040</v>
      </c>
      <c r="L208" s="51">
        <v>43099</v>
      </c>
      <c r="M208" s="59">
        <f t="shared" si="51"/>
        <v>8.4285714285714288</v>
      </c>
      <c r="N208" s="30" t="s">
        <v>1606</v>
      </c>
      <c r="O208" s="108">
        <v>0</v>
      </c>
      <c r="P208" s="30"/>
      <c r="Q208" s="54">
        <f t="shared" si="45"/>
        <v>0</v>
      </c>
      <c r="R208" s="55">
        <f t="shared" si="46"/>
        <v>0</v>
      </c>
      <c r="S208" s="55">
        <f t="shared" ca="1" si="47"/>
        <v>0</v>
      </c>
      <c r="T208" s="55">
        <f t="shared" ca="1" si="48"/>
        <v>8.4285714285714288</v>
      </c>
      <c r="U208" s="28" t="str">
        <f t="shared" ca="1" si="50"/>
        <v>NO</v>
      </c>
      <c r="V208" s="105" t="str">
        <f t="shared" ca="1" si="49"/>
        <v>VENCIDO</v>
      </c>
      <c r="W208" s="105" t="str">
        <f t="shared" ca="1" si="52"/>
        <v>VENCIDO</v>
      </c>
      <c r="X208" s="29" t="s">
        <v>601</v>
      </c>
      <c r="Y208" s="100" t="s">
        <v>557</v>
      </c>
      <c r="Z208" s="29">
        <f t="shared" si="53"/>
        <v>1</v>
      </c>
      <c r="AA208" s="29" t="str">
        <f t="shared" si="43"/>
        <v>H2EVP - 1</v>
      </c>
      <c r="AB208" s="111">
        <f t="shared" ca="1" si="55"/>
        <v>1</v>
      </c>
      <c r="AC208" s="111">
        <f t="shared" ca="1" si="56"/>
        <v>1</v>
      </c>
      <c r="AD208" s="111" t="str">
        <f t="shared" si="57"/>
        <v>H2EVP.</v>
      </c>
      <c r="AE208" s="111" t="str">
        <f t="shared" si="54"/>
        <v>H2EVP</v>
      </c>
      <c r="AF208" s="21"/>
      <c r="AG208" s="21"/>
      <c r="AH208" s="21"/>
      <c r="AI208" s="21"/>
      <c r="AJ208" s="21"/>
      <c r="AK208" s="21"/>
      <c r="AL208" s="21"/>
      <c r="AM208" s="21"/>
      <c r="AN208" s="21"/>
      <c r="AO208" s="21"/>
    </row>
    <row r="209" spans="1:41" s="2" customFormat="1" ht="249.95" customHeight="1" x14ac:dyDescent="0.2">
      <c r="A209" s="24"/>
      <c r="B209" s="30">
        <v>208</v>
      </c>
      <c r="C209" s="24"/>
      <c r="D209" s="24" t="s">
        <v>548</v>
      </c>
      <c r="E209" s="88" t="s">
        <v>1819</v>
      </c>
      <c r="F209" s="88" t="s">
        <v>549</v>
      </c>
      <c r="G209" s="88" t="s">
        <v>1818</v>
      </c>
      <c r="H209" s="88" t="s">
        <v>1816</v>
      </c>
      <c r="I209" s="31" t="s">
        <v>1797</v>
      </c>
      <c r="J209" s="31">
        <v>1</v>
      </c>
      <c r="K209" s="51">
        <v>43132</v>
      </c>
      <c r="L209" s="51">
        <v>43250</v>
      </c>
      <c r="M209" s="59">
        <f t="shared" si="51"/>
        <v>16.857142857142858</v>
      </c>
      <c r="N209" s="30" t="s">
        <v>1606</v>
      </c>
      <c r="O209" s="108">
        <v>0</v>
      </c>
      <c r="P209" s="30"/>
      <c r="Q209" s="54">
        <f t="shared" si="45"/>
        <v>0</v>
      </c>
      <c r="R209" s="55">
        <f t="shared" si="46"/>
        <v>0</v>
      </c>
      <c r="S209" s="55">
        <f t="shared" ca="1" si="47"/>
        <v>0</v>
      </c>
      <c r="T209" s="55">
        <f t="shared" ca="1" si="48"/>
        <v>0</v>
      </c>
      <c r="U209" s="28" t="str">
        <f t="shared" si="50"/>
        <v>NO</v>
      </c>
      <c r="V209" s="105" t="str">
        <f t="shared" ca="1" si="49"/>
        <v>EN TERMINO</v>
      </c>
      <c r="W209" s="105" t="str">
        <f t="shared" si="52"/>
        <v/>
      </c>
      <c r="X209" s="29" t="s">
        <v>601</v>
      </c>
      <c r="Y209" s="100" t="s">
        <v>557</v>
      </c>
      <c r="Z209" s="29">
        <f t="shared" si="53"/>
        <v>2</v>
      </c>
      <c r="AA209" s="29" t="str">
        <f>CONCATENATE(Y209," - ",Z209)</f>
        <v>H2EVP - 2</v>
      </c>
      <c r="AB209" s="111">
        <f t="shared" ca="1" si="55"/>
        <v>3</v>
      </c>
      <c r="AC209" s="111">
        <f t="shared" ca="1" si="56"/>
        <v>3</v>
      </c>
      <c r="AD209" s="111" t="str">
        <f t="shared" si="57"/>
        <v>H2EVP.</v>
      </c>
      <c r="AE209" s="111" t="str">
        <f t="shared" si="54"/>
        <v>H2EVP</v>
      </c>
      <c r="AF209" s="21"/>
      <c r="AG209" s="21"/>
      <c r="AH209" s="21"/>
      <c r="AI209" s="21"/>
      <c r="AJ209" s="21"/>
      <c r="AK209" s="21"/>
      <c r="AL209" s="21"/>
      <c r="AM209" s="21"/>
      <c r="AN209" s="21"/>
      <c r="AO209" s="21"/>
    </row>
    <row r="210" spans="1:41" s="2" customFormat="1" ht="249.95" customHeight="1" x14ac:dyDescent="0.2">
      <c r="A210" s="24">
        <v>176</v>
      </c>
      <c r="B210" s="30">
        <v>209</v>
      </c>
      <c r="C210" s="24"/>
      <c r="D210" s="24" t="s">
        <v>550</v>
      </c>
      <c r="E210" s="87" t="s">
        <v>1820</v>
      </c>
      <c r="F210" s="88" t="s">
        <v>551</v>
      </c>
      <c r="G210" s="88" t="s">
        <v>1821</v>
      </c>
      <c r="H210" s="88" t="s">
        <v>1822</v>
      </c>
      <c r="I210" s="60" t="s">
        <v>1823</v>
      </c>
      <c r="J210" s="31">
        <v>1</v>
      </c>
      <c r="K210" s="51">
        <v>43040</v>
      </c>
      <c r="L210" s="51">
        <v>43099</v>
      </c>
      <c r="M210" s="59">
        <f t="shared" si="51"/>
        <v>8.4285714285714288</v>
      </c>
      <c r="N210" s="30" t="s">
        <v>1606</v>
      </c>
      <c r="O210" s="108">
        <v>1</v>
      </c>
      <c r="P210" s="30"/>
      <c r="Q210" s="54">
        <f t="shared" si="45"/>
        <v>100</v>
      </c>
      <c r="R210" s="55">
        <f t="shared" si="46"/>
        <v>8.4285714285714288</v>
      </c>
      <c r="S210" s="55">
        <f t="shared" ca="1" si="47"/>
        <v>8.4285714285714288</v>
      </c>
      <c r="T210" s="55">
        <f t="shared" ca="1" si="48"/>
        <v>8.4285714285714288</v>
      </c>
      <c r="U210" s="28" t="str">
        <f t="shared" si="50"/>
        <v>SI</v>
      </c>
      <c r="V210" s="105" t="str">
        <f t="shared" si="49"/>
        <v>CUMPLIDO</v>
      </c>
      <c r="W210" s="105" t="str">
        <f t="shared" si="52"/>
        <v>CUMPLIDO</v>
      </c>
      <c r="X210" s="29" t="s">
        <v>601</v>
      </c>
      <c r="Y210" s="100" t="s">
        <v>558</v>
      </c>
      <c r="Z210" s="29">
        <f t="shared" si="53"/>
        <v>1</v>
      </c>
      <c r="AA210" s="29" t="str">
        <f t="shared" ref="AA210:AA272" si="58">CONCATENATE(Y210," - ",Z210)</f>
        <v>H3EVP - 1</v>
      </c>
      <c r="AB210" s="111">
        <f t="shared" si="55"/>
        <v>5</v>
      </c>
      <c r="AC210" s="111">
        <f t="shared" si="56"/>
        <v>5</v>
      </c>
      <c r="AD210" s="111" t="str">
        <f t="shared" si="57"/>
        <v>H3EVP.</v>
      </c>
      <c r="AE210" s="111" t="str">
        <f t="shared" si="54"/>
        <v>H3EVP</v>
      </c>
      <c r="AF210" s="21"/>
      <c r="AG210" s="21"/>
      <c r="AH210" s="21"/>
      <c r="AI210" s="21"/>
      <c r="AJ210" s="21"/>
      <c r="AK210" s="21"/>
      <c r="AL210" s="21"/>
      <c r="AM210" s="21"/>
      <c r="AN210" s="21"/>
      <c r="AO210" s="21"/>
    </row>
    <row r="211" spans="1:41" s="2" customFormat="1" ht="249.95" customHeight="1" x14ac:dyDescent="0.2">
      <c r="A211" s="24">
        <v>177</v>
      </c>
      <c r="B211" s="30">
        <v>210</v>
      </c>
      <c r="C211" s="24"/>
      <c r="D211" s="24" t="s">
        <v>24</v>
      </c>
      <c r="E211" s="87" t="s">
        <v>2023</v>
      </c>
      <c r="F211" s="88" t="s">
        <v>1825</v>
      </c>
      <c r="G211" s="88" t="s">
        <v>2022</v>
      </c>
      <c r="H211" s="88" t="s">
        <v>1824</v>
      </c>
      <c r="I211" s="60" t="s">
        <v>552</v>
      </c>
      <c r="J211" s="31">
        <v>12</v>
      </c>
      <c r="K211" s="51">
        <v>43040</v>
      </c>
      <c r="L211" s="51">
        <v>43099</v>
      </c>
      <c r="M211" s="59">
        <f t="shared" si="51"/>
        <v>8.4285714285714288</v>
      </c>
      <c r="N211" s="30" t="s">
        <v>1606</v>
      </c>
      <c r="O211" s="108">
        <v>12</v>
      </c>
      <c r="P211" s="30"/>
      <c r="Q211" s="54">
        <f t="shared" si="45"/>
        <v>100</v>
      </c>
      <c r="R211" s="55">
        <f t="shared" si="46"/>
        <v>8.4285714285714288</v>
      </c>
      <c r="S211" s="55">
        <f t="shared" ca="1" si="47"/>
        <v>8.4285714285714288</v>
      </c>
      <c r="T211" s="55">
        <f t="shared" ca="1" si="48"/>
        <v>8.4285714285714288</v>
      </c>
      <c r="U211" s="28" t="str">
        <f t="shared" si="50"/>
        <v>SI</v>
      </c>
      <c r="V211" s="105" t="str">
        <f t="shared" si="49"/>
        <v>CUMPLIDO</v>
      </c>
      <c r="W211" s="105" t="str">
        <f t="shared" si="52"/>
        <v>CUMPLIDO</v>
      </c>
      <c r="X211" s="29" t="s">
        <v>601</v>
      </c>
      <c r="Y211" s="100" t="s">
        <v>559</v>
      </c>
      <c r="Z211" s="29">
        <f t="shared" si="53"/>
        <v>1</v>
      </c>
      <c r="AA211" s="29" t="str">
        <f t="shared" si="58"/>
        <v>H4EVP - 1</v>
      </c>
      <c r="AB211" s="111">
        <f t="shared" si="55"/>
        <v>5</v>
      </c>
      <c r="AC211" s="111">
        <f t="shared" si="56"/>
        <v>5</v>
      </c>
      <c r="AD211" s="111" t="str">
        <f t="shared" si="57"/>
        <v>H4EVP.</v>
      </c>
      <c r="AE211" s="111" t="str">
        <f t="shared" si="54"/>
        <v>H4EVP</v>
      </c>
      <c r="AF211" s="21"/>
      <c r="AG211" s="21"/>
      <c r="AH211" s="21"/>
      <c r="AI211" s="21"/>
      <c r="AJ211" s="21"/>
      <c r="AK211" s="21"/>
      <c r="AL211" s="21"/>
      <c r="AM211" s="21"/>
      <c r="AN211" s="21"/>
      <c r="AO211" s="21"/>
    </row>
    <row r="212" spans="1:41" s="2" customFormat="1" ht="249.95" customHeight="1" x14ac:dyDescent="0.2">
      <c r="A212" s="24"/>
      <c r="B212" s="30">
        <v>211</v>
      </c>
      <c r="C212" s="24"/>
      <c r="D212" s="24" t="s">
        <v>24</v>
      </c>
      <c r="E212" s="87" t="s">
        <v>1827</v>
      </c>
      <c r="F212" s="88" t="s">
        <v>1825</v>
      </c>
      <c r="G212" s="71" t="s">
        <v>2024</v>
      </c>
      <c r="H212" s="71" t="s">
        <v>1870</v>
      </c>
      <c r="I212" s="30" t="s">
        <v>1871</v>
      </c>
      <c r="J212" s="72">
        <v>3</v>
      </c>
      <c r="K212" s="73">
        <v>43040</v>
      </c>
      <c r="L212" s="73">
        <v>43099</v>
      </c>
      <c r="M212" s="59">
        <f t="shared" si="51"/>
        <v>8.4285714285714288</v>
      </c>
      <c r="N212" s="30" t="s">
        <v>1826</v>
      </c>
      <c r="O212" s="108">
        <v>3</v>
      </c>
      <c r="P212" s="30"/>
      <c r="Q212" s="54">
        <f t="shared" si="45"/>
        <v>100</v>
      </c>
      <c r="R212" s="55">
        <f t="shared" si="46"/>
        <v>8.4285714285714288</v>
      </c>
      <c r="S212" s="55">
        <f t="shared" ca="1" si="47"/>
        <v>8.4285714285714288</v>
      </c>
      <c r="T212" s="55">
        <f t="shared" ca="1" si="48"/>
        <v>8.4285714285714288</v>
      </c>
      <c r="U212" s="28" t="str">
        <f t="shared" si="50"/>
        <v>NO</v>
      </c>
      <c r="V212" s="105" t="str">
        <f t="shared" si="49"/>
        <v>CUMPLIDO</v>
      </c>
      <c r="W212" s="105" t="str">
        <f t="shared" si="52"/>
        <v/>
      </c>
      <c r="X212" s="29" t="s">
        <v>601</v>
      </c>
      <c r="Y212" s="100" t="s">
        <v>559</v>
      </c>
      <c r="Z212" s="29">
        <f t="shared" si="53"/>
        <v>2</v>
      </c>
      <c r="AA212" s="29" t="str">
        <f t="shared" si="58"/>
        <v>H4EVP - 2</v>
      </c>
      <c r="AB212" s="111">
        <f t="shared" si="55"/>
        <v>5</v>
      </c>
      <c r="AC212" s="111">
        <f t="shared" si="56"/>
        <v>5</v>
      </c>
      <c r="AD212" s="111" t="str">
        <f t="shared" si="57"/>
        <v>H4EVP.</v>
      </c>
      <c r="AE212" s="111" t="str">
        <f t="shared" si="54"/>
        <v>H4EVP</v>
      </c>
      <c r="AF212" s="21"/>
      <c r="AG212" s="21"/>
      <c r="AH212" s="21"/>
      <c r="AI212" s="21"/>
      <c r="AJ212" s="21"/>
      <c r="AK212" s="21"/>
      <c r="AL212" s="21"/>
      <c r="AM212" s="21"/>
      <c r="AN212" s="21"/>
      <c r="AO212" s="21"/>
    </row>
    <row r="213" spans="1:41" s="2" customFormat="1" ht="249.95" customHeight="1" x14ac:dyDescent="0.2">
      <c r="A213" s="24">
        <v>178</v>
      </c>
      <c r="B213" s="30">
        <v>212</v>
      </c>
      <c r="C213" s="24"/>
      <c r="D213" s="24" t="s">
        <v>29</v>
      </c>
      <c r="E213" s="87" t="s">
        <v>2162</v>
      </c>
      <c r="F213" s="88" t="s">
        <v>553</v>
      </c>
      <c r="G213" s="88" t="s">
        <v>2163</v>
      </c>
      <c r="H213" s="88" t="s">
        <v>1829</v>
      </c>
      <c r="I213" s="60" t="s">
        <v>1828</v>
      </c>
      <c r="J213" s="31">
        <v>2</v>
      </c>
      <c r="K213" s="51">
        <v>43132</v>
      </c>
      <c r="L213" s="51">
        <v>43281</v>
      </c>
      <c r="M213" s="59">
        <f t="shared" si="51"/>
        <v>21.285714285714285</v>
      </c>
      <c r="N213" s="30" t="s">
        <v>1606</v>
      </c>
      <c r="O213" s="108">
        <v>0</v>
      </c>
      <c r="P213" s="30"/>
      <c r="Q213" s="54">
        <f t="shared" si="45"/>
        <v>0</v>
      </c>
      <c r="R213" s="55">
        <f t="shared" si="46"/>
        <v>0</v>
      </c>
      <c r="S213" s="55">
        <f t="shared" ca="1" si="47"/>
        <v>0</v>
      </c>
      <c r="T213" s="55">
        <f t="shared" ca="1" si="48"/>
        <v>0</v>
      </c>
      <c r="U213" s="28" t="str">
        <f t="shared" ca="1" si="50"/>
        <v>NO</v>
      </c>
      <c r="V213" s="105" t="str">
        <f t="shared" ca="1" si="49"/>
        <v>EN TERMINO</v>
      </c>
      <c r="W213" s="105" t="str">
        <f t="shared" ca="1" si="52"/>
        <v>EN TERMINO</v>
      </c>
      <c r="X213" s="29" t="s">
        <v>601</v>
      </c>
      <c r="Y213" s="100" t="s">
        <v>560</v>
      </c>
      <c r="Z213" s="29">
        <f t="shared" si="53"/>
        <v>1</v>
      </c>
      <c r="AA213" s="29" t="str">
        <f t="shared" si="58"/>
        <v>H5EVP - 1</v>
      </c>
      <c r="AB213" s="111">
        <f t="shared" ca="1" si="55"/>
        <v>3</v>
      </c>
      <c r="AC213" s="111">
        <f t="shared" ca="1" si="56"/>
        <v>3</v>
      </c>
      <c r="AD213" s="111" t="str">
        <f t="shared" si="57"/>
        <v>H5EVP.</v>
      </c>
      <c r="AE213" s="111" t="str">
        <f t="shared" si="54"/>
        <v>H5EVP</v>
      </c>
      <c r="AF213" s="21"/>
      <c r="AG213" s="21"/>
      <c r="AH213" s="21"/>
      <c r="AI213" s="21"/>
      <c r="AJ213" s="21"/>
      <c r="AK213" s="21"/>
      <c r="AL213" s="21"/>
      <c r="AM213" s="21"/>
      <c r="AN213" s="21"/>
      <c r="AO213" s="21"/>
    </row>
    <row r="214" spans="1:41" s="2" customFormat="1" ht="249.95" customHeight="1" x14ac:dyDescent="0.2">
      <c r="A214" s="24">
        <v>179</v>
      </c>
      <c r="B214" s="30">
        <v>213</v>
      </c>
      <c r="C214" s="24"/>
      <c r="D214" s="24" t="s">
        <v>554</v>
      </c>
      <c r="E214" s="88" t="s">
        <v>2391</v>
      </c>
      <c r="F214" s="88" t="s">
        <v>555</v>
      </c>
      <c r="G214" s="88" t="s">
        <v>1832</v>
      </c>
      <c r="H214" s="88" t="s">
        <v>1830</v>
      </c>
      <c r="I214" s="60" t="s">
        <v>1831</v>
      </c>
      <c r="J214" s="31">
        <v>1</v>
      </c>
      <c r="K214" s="51">
        <v>43040</v>
      </c>
      <c r="L214" s="51">
        <v>43099</v>
      </c>
      <c r="M214" s="59">
        <f t="shared" si="51"/>
        <v>8.4285714285714288</v>
      </c>
      <c r="N214" s="30" t="s">
        <v>1606</v>
      </c>
      <c r="O214" s="108">
        <v>1</v>
      </c>
      <c r="P214" s="30"/>
      <c r="Q214" s="54">
        <f t="shared" ref="Q214:Q277" si="59">IF(O214/J214&gt;1,100,+O214/J214*100)</f>
        <v>100</v>
      </c>
      <c r="R214" s="55">
        <f t="shared" ref="R214:R277" si="60">+M214*Q214/100</f>
        <v>8.4285714285714288</v>
      </c>
      <c r="S214" s="55">
        <f t="shared" ref="S214:S277" ca="1" si="61">IF(L214&lt;=$AG$1,R214,0)</f>
        <v>8.4285714285714288</v>
      </c>
      <c r="T214" s="55">
        <f t="shared" ref="T214:T277" ca="1" si="62">IF($AG$1&gt;=L214,M214,0)</f>
        <v>8.4285714285714288</v>
      </c>
      <c r="U214" s="28" t="str">
        <f t="shared" si="50"/>
        <v>SI</v>
      </c>
      <c r="V214" s="105" t="str">
        <f t="shared" ref="V214:V277" si="63">IF(Q214=100,"CUMPLIDO",IF(L214-$AG$1&lt;0,"VENCIDO",IF(L214-$AG$1&lt;=30,"PRÓXIMO A VENCER",IF(Q214&gt;0,"CON AVANCE","EN TERMINO"))))</f>
        <v>CUMPLIDO</v>
      </c>
      <c r="W214" s="105" t="str">
        <f t="shared" si="52"/>
        <v>CUMPLIDO</v>
      </c>
      <c r="X214" s="29" t="s">
        <v>601</v>
      </c>
      <c r="Y214" s="100" t="s">
        <v>561</v>
      </c>
      <c r="Z214" s="29">
        <f t="shared" si="53"/>
        <v>1</v>
      </c>
      <c r="AA214" s="29" t="str">
        <f t="shared" si="58"/>
        <v>H6EVP - 1</v>
      </c>
      <c r="AB214" s="111">
        <f t="shared" si="55"/>
        <v>5</v>
      </c>
      <c r="AC214" s="111">
        <f t="shared" si="56"/>
        <v>5</v>
      </c>
      <c r="AD214" s="111" t="str">
        <f t="shared" si="57"/>
        <v>H6EVP.</v>
      </c>
      <c r="AE214" s="111" t="str">
        <f t="shared" si="54"/>
        <v>H6EVP</v>
      </c>
      <c r="AF214" s="21"/>
      <c r="AG214" s="21"/>
      <c r="AH214" s="21"/>
      <c r="AI214" s="21"/>
      <c r="AJ214" s="21"/>
      <c r="AK214" s="21"/>
      <c r="AL214" s="21"/>
      <c r="AM214" s="21"/>
      <c r="AN214" s="21"/>
      <c r="AO214" s="21"/>
    </row>
    <row r="215" spans="1:41" s="2" customFormat="1" ht="249.95" customHeight="1" x14ac:dyDescent="0.2">
      <c r="A215" s="24"/>
      <c r="B215" s="30">
        <v>214</v>
      </c>
      <c r="C215" s="24"/>
      <c r="D215" s="24" t="s">
        <v>554</v>
      </c>
      <c r="E215" s="88" t="s">
        <v>1834</v>
      </c>
      <c r="F215" s="88" t="s">
        <v>555</v>
      </c>
      <c r="G215" s="88" t="s">
        <v>1835</v>
      </c>
      <c r="H215" s="88" t="s">
        <v>1807</v>
      </c>
      <c r="I215" s="60" t="s">
        <v>1833</v>
      </c>
      <c r="J215" s="31">
        <v>1</v>
      </c>
      <c r="K215" s="51">
        <v>43040</v>
      </c>
      <c r="L215" s="51">
        <v>43099</v>
      </c>
      <c r="M215" s="59">
        <f t="shared" si="51"/>
        <v>8.4285714285714288</v>
      </c>
      <c r="N215" s="30" t="s">
        <v>1606</v>
      </c>
      <c r="O215" s="108">
        <v>1</v>
      </c>
      <c r="P215" s="30"/>
      <c r="Q215" s="54">
        <f t="shared" si="59"/>
        <v>100</v>
      </c>
      <c r="R215" s="55">
        <f t="shared" si="60"/>
        <v>8.4285714285714288</v>
      </c>
      <c r="S215" s="55">
        <f t="shared" ca="1" si="61"/>
        <v>8.4285714285714288</v>
      </c>
      <c r="T215" s="55">
        <f t="shared" ca="1" si="62"/>
        <v>8.4285714285714288</v>
      </c>
      <c r="U215" s="28" t="str">
        <f t="shared" ref="U215:U278" si="64">IF(W215="CUMPLIDO","SI","NO")</f>
        <v>NO</v>
      </c>
      <c r="V215" s="105" t="str">
        <f t="shared" si="63"/>
        <v>CUMPLIDO</v>
      </c>
      <c r="W215" s="105" t="str">
        <f t="shared" si="52"/>
        <v/>
      </c>
      <c r="X215" s="29" t="s">
        <v>601</v>
      </c>
      <c r="Y215" s="100" t="s">
        <v>561</v>
      </c>
      <c r="Z215" s="29">
        <f t="shared" si="53"/>
        <v>2</v>
      </c>
      <c r="AA215" s="29" t="str">
        <f t="shared" si="58"/>
        <v>H6EVP - 2</v>
      </c>
      <c r="AB215" s="111">
        <f t="shared" si="55"/>
        <v>5</v>
      </c>
      <c r="AC215" s="111">
        <f t="shared" si="56"/>
        <v>5</v>
      </c>
      <c r="AD215" s="111" t="str">
        <f t="shared" si="57"/>
        <v>H6EVP.</v>
      </c>
      <c r="AE215" s="111" t="str">
        <f t="shared" si="54"/>
        <v>H6EVP</v>
      </c>
      <c r="AF215" s="21"/>
      <c r="AG215" s="21"/>
      <c r="AH215" s="21"/>
      <c r="AI215" s="21"/>
      <c r="AJ215" s="21"/>
      <c r="AK215" s="21"/>
      <c r="AL215" s="21"/>
      <c r="AM215" s="21"/>
      <c r="AN215" s="21"/>
      <c r="AO215" s="21"/>
    </row>
    <row r="216" spans="1:41" s="2" customFormat="1" ht="249.95" customHeight="1" x14ac:dyDescent="0.2">
      <c r="A216" s="24">
        <v>180</v>
      </c>
      <c r="B216" s="30">
        <v>215</v>
      </c>
      <c r="C216" s="24"/>
      <c r="D216" s="24" t="s">
        <v>24</v>
      </c>
      <c r="E216" s="88" t="s">
        <v>210</v>
      </c>
      <c r="F216" s="88" t="s">
        <v>211</v>
      </c>
      <c r="G216" s="88" t="s">
        <v>1071</v>
      </c>
      <c r="H216" s="88" t="s">
        <v>1072</v>
      </c>
      <c r="I216" s="60" t="s">
        <v>1073</v>
      </c>
      <c r="J216" s="31">
        <v>3</v>
      </c>
      <c r="K216" s="51">
        <v>43040</v>
      </c>
      <c r="L216" s="51">
        <v>43312</v>
      </c>
      <c r="M216" s="59">
        <f t="shared" si="51"/>
        <v>38.857142857142854</v>
      </c>
      <c r="N216" s="30" t="s">
        <v>21</v>
      </c>
      <c r="O216" s="108">
        <v>0.99</v>
      </c>
      <c r="P216" s="30"/>
      <c r="Q216" s="54">
        <f t="shared" si="59"/>
        <v>33</v>
      </c>
      <c r="R216" s="55">
        <f t="shared" si="60"/>
        <v>12.822857142857142</v>
      </c>
      <c r="S216" s="55">
        <f t="shared" ca="1" si="61"/>
        <v>0</v>
      </c>
      <c r="T216" s="55">
        <f t="shared" ca="1" si="62"/>
        <v>0</v>
      </c>
      <c r="U216" s="28" t="str">
        <f t="shared" ca="1" si="64"/>
        <v>NO</v>
      </c>
      <c r="V216" s="105" t="str">
        <f t="shared" ca="1" si="63"/>
        <v>CON AVANCE</v>
      </c>
      <c r="W216" s="105" t="str">
        <f t="shared" ca="1" si="52"/>
        <v>CON AVANCE</v>
      </c>
      <c r="X216" s="29" t="s">
        <v>568</v>
      </c>
      <c r="Y216" s="100" t="s">
        <v>444</v>
      </c>
      <c r="Z216" s="29">
        <f t="shared" si="53"/>
        <v>1</v>
      </c>
      <c r="AA216" s="29" t="str">
        <f t="shared" si="58"/>
        <v>H1R15 - 1</v>
      </c>
      <c r="AB216" s="111">
        <f t="shared" ca="1" si="55"/>
        <v>4</v>
      </c>
      <c r="AC216" s="111">
        <f t="shared" ca="1" si="56"/>
        <v>4</v>
      </c>
      <c r="AD216" s="111" t="str">
        <f t="shared" si="57"/>
        <v>H1R15.</v>
      </c>
      <c r="AE216" s="111" t="str">
        <f t="shared" si="54"/>
        <v>H1R15</v>
      </c>
      <c r="AF216" s="21"/>
      <c r="AG216" s="21"/>
      <c r="AH216" s="21"/>
      <c r="AI216" s="21"/>
      <c r="AJ216" s="21"/>
      <c r="AK216" s="21"/>
      <c r="AL216" s="21"/>
      <c r="AM216" s="21"/>
      <c r="AN216" s="21"/>
      <c r="AO216" s="21"/>
    </row>
    <row r="217" spans="1:41" s="2" customFormat="1" ht="249.95" customHeight="1" x14ac:dyDescent="0.2">
      <c r="A217" s="24">
        <v>181</v>
      </c>
      <c r="B217" s="30">
        <v>216</v>
      </c>
      <c r="C217" s="24"/>
      <c r="D217" s="24" t="s">
        <v>212</v>
      </c>
      <c r="E217" s="88" t="s">
        <v>1459</v>
      </c>
      <c r="F217" s="88" t="s">
        <v>213</v>
      </c>
      <c r="G217" s="88" t="s">
        <v>1460</v>
      </c>
      <c r="H217" s="87" t="s">
        <v>1461</v>
      </c>
      <c r="I217" s="31" t="s">
        <v>1462</v>
      </c>
      <c r="J217" s="31">
        <v>2</v>
      </c>
      <c r="K217" s="51">
        <v>43040</v>
      </c>
      <c r="L217" s="51">
        <v>43403</v>
      </c>
      <c r="M217" s="59">
        <f t="shared" si="51"/>
        <v>51.857142857142854</v>
      </c>
      <c r="N217" s="30" t="s">
        <v>1354</v>
      </c>
      <c r="O217" s="108">
        <v>0</v>
      </c>
      <c r="P217" s="30"/>
      <c r="Q217" s="54">
        <f t="shared" si="59"/>
        <v>0</v>
      </c>
      <c r="R217" s="55">
        <f t="shared" si="60"/>
        <v>0</v>
      </c>
      <c r="S217" s="55">
        <f t="shared" ca="1" si="61"/>
        <v>0</v>
      </c>
      <c r="T217" s="55">
        <f t="shared" ca="1" si="62"/>
        <v>0</v>
      </c>
      <c r="U217" s="28" t="str">
        <f t="shared" ca="1" si="64"/>
        <v>NO</v>
      </c>
      <c r="V217" s="105" t="str">
        <f t="shared" ca="1" si="63"/>
        <v>EN TERMINO</v>
      </c>
      <c r="W217" s="105" t="str">
        <f t="shared" ca="1" si="52"/>
        <v>EN TERMINO</v>
      </c>
      <c r="X217" s="29" t="s">
        <v>568</v>
      </c>
      <c r="Y217" s="100" t="s">
        <v>445</v>
      </c>
      <c r="Z217" s="29">
        <f t="shared" si="53"/>
        <v>1</v>
      </c>
      <c r="AA217" s="29" t="str">
        <f t="shared" si="58"/>
        <v>H2R15 - 1</v>
      </c>
      <c r="AB217" s="111">
        <f t="shared" ca="1" si="55"/>
        <v>3</v>
      </c>
      <c r="AC217" s="111">
        <f t="shared" ca="1" si="56"/>
        <v>3</v>
      </c>
      <c r="AD217" s="111" t="str">
        <f t="shared" si="57"/>
        <v>H2R15.</v>
      </c>
      <c r="AE217" s="111" t="str">
        <f t="shared" si="54"/>
        <v>H2R15</v>
      </c>
      <c r="AF217" s="21"/>
      <c r="AG217" s="21"/>
      <c r="AH217" s="21"/>
      <c r="AI217" s="21"/>
      <c r="AJ217" s="21"/>
      <c r="AK217" s="21"/>
      <c r="AL217" s="21"/>
      <c r="AM217" s="21"/>
      <c r="AN217" s="21"/>
      <c r="AO217" s="21"/>
    </row>
    <row r="218" spans="1:41" s="2" customFormat="1" ht="249.95" customHeight="1" x14ac:dyDescent="0.2">
      <c r="A218" s="24">
        <v>182</v>
      </c>
      <c r="B218" s="30">
        <v>217</v>
      </c>
      <c r="C218" s="24"/>
      <c r="D218" s="24" t="s">
        <v>214</v>
      </c>
      <c r="E218" s="87" t="s">
        <v>1463</v>
      </c>
      <c r="F218" s="88" t="s">
        <v>215</v>
      </c>
      <c r="G218" s="88" t="s">
        <v>1464</v>
      </c>
      <c r="H218" s="88" t="s">
        <v>1465</v>
      </c>
      <c r="I218" s="60" t="s">
        <v>1466</v>
      </c>
      <c r="J218" s="31">
        <v>1</v>
      </c>
      <c r="K218" s="51">
        <v>43040</v>
      </c>
      <c r="L218" s="51">
        <v>43099</v>
      </c>
      <c r="M218" s="59">
        <f t="shared" si="51"/>
        <v>8.4285714285714288</v>
      </c>
      <c r="N218" s="30" t="s">
        <v>1354</v>
      </c>
      <c r="O218" s="108">
        <v>1</v>
      </c>
      <c r="P218" s="30"/>
      <c r="Q218" s="54">
        <f t="shared" si="59"/>
        <v>100</v>
      </c>
      <c r="R218" s="55">
        <f t="shared" si="60"/>
        <v>8.4285714285714288</v>
      </c>
      <c r="S218" s="55">
        <f t="shared" ca="1" si="61"/>
        <v>8.4285714285714288</v>
      </c>
      <c r="T218" s="55">
        <f t="shared" ca="1" si="62"/>
        <v>8.4285714285714288</v>
      </c>
      <c r="U218" s="28" t="str">
        <f t="shared" si="64"/>
        <v>SI</v>
      </c>
      <c r="V218" s="105" t="str">
        <f t="shared" si="63"/>
        <v>CUMPLIDO</v>
      </c>
      <c r="W218" s="105" t="str">
        <f t="shared" si="52"/>
        <v>CUMPLIDO</v>
      </c>
      <c r="X218" s="29" t="s">
        <v>568</v>
      </c>
      <c r="Y218" s="100" t="s">
        <v>446</v>
      </c>
      <c r="Z218" s="29">
        <f t="shared" si="53"/>
        <v>1</v>
      </c>
      <c r="AA218" s="29" t="str">
        <f t="shared" si="58"/>
        <v>H3R15 - 1</v>
      </c>
      <c r="AB218" s="111">
        <f t="shared" si="55"/>
        <v>5</v>
      </c>
      <c r="AC218" s="111">
        <f t="shared" si="56"/>
        <v>5</v>
      </c>
      <c r="AD218" s="111" t="str">
        <f t="shared" si="57"/>
        <v>H3R15.</v>
      </c>
      <c r="AE218" s="111" t="str">
        <f t="shared" si="54"/>
        <v>H3R15</v>
      </c>
      <c r="AF218" s="21"/>
      <c r="AG218" s="21"/>
      <c r="AH218" s="21"/>
      <c r="AI218" s="21"/>
      <c r="AJ218" s="21"/>
      <c r="AK218" s="21"/>
      <c r="AL218" s="21"/>
      <c r="AM218" s="21"/>
      <c r="AN218" s="21"/>
      <c r="AO218" s="21"/>
    </row>
    <row r="219" spans="1:41" s="2" customFormat="1" ht="249.95" customHeight="1" x14ac:dyDescent="0.2">
      <c r="A219" s="24">
        <v>183</v>
      </c>
      <c r="B219" s="30">
        <v>218</v>
      </c>
      <c r="C219" s="24"/>
      <c r="D219" s="24" t="s">
        <v>24</v>
      </c>
      <c r="E219" s="87" t="s">
        <v>961</v>
      </c>
      <c r="F219" s="88" t="s">
        <v>216</v>
      </c>
      <c r="G219" s="88" t="s">
        <v>1751</v>
      </c>
      <c r="H219" s="88" t="s">
        <v>1752</v>
      </c>
      <c r="I219" s="60" t="s">
        <v>8</v>
      </c>
      <c r="J219" s="31">
        <v>1</v>
      </c>
      <c r="K219" s="51">
        <v>43040</v>
      </c>
      <c r="L219" s="51">
        <v>43099</v>
      </c>
      <c r="M219" s="59">
        <f t="shared" si="51"/>
        <v>8.4285714285714288</v>
      </c>
      <c r="N219" s="30" t="s">
        <v>1606</v>
      </c>
      <c r="O219" s="108">
        <v>0.75</v>
      </c>
      <c r="P219" s="30"/>
      <c r="Q219" s="54">
        <f t="shared" si="59"/>
        <v>75</v>
      </c>
      <c r="R219" s="55">
        <f t="shared" si="60"/>
        <v>6.3214285714285712</v>
      </c>
      <c r="S219" s="55">
        <f t="shared" ca="1" si="61"/>
        <v>6.3214285714285712</v>
      </c>
      <c r="T219" s="55">
        <f t="shared" ca="1" si="62"/>
        <v>8.4285714285714288</v>
      </c>
      <c r="U219" s="28" t="str">
        <f t="shared" ca="1" si="64"/>
        <v>NO</v>
      </c>
      <c r="V219" s="105" t="str">
        <f t="shared" ca="1" si="63"/>
        <v>VENCIDO</v>
      </c>
      <c r="W219" s="105" t="str">
        <f t="shared" ca="1" si="52"/>
        <v>VENCIDO</v>
      </c>
      <c r="X219" s="29" t="s">
        <v>568</v>
      </c>
      <c r="Y219" s="100" t="s">
        <v>447</v>
      </c>
      <c r="Z219" s="29">
        <f t="shared" si="53"/>
        <v>1</v>
      </c>
      <c r="AA219" s="29" t="str">
        <f t="shared" si="58"/>
        <v>H4R15 - 1</v>
      </c>
      <c r="AB219" s="111">
        <f t="shared" ca="1" si="55"/>
        <v>1</v>
      </c>
      <c r="AC219" s="111">
        <f t="shared" ca="1" si="56"/>
        <v>1</v>
      </c>
      <c r="AD219" s="111" t="str">
        <f t="shared" si="57"/>
        <v>H4R15.</v>
      </c>
      <c r="AE219" s="111" t="str">
        <f t="shared" si="54"/>
        <v>H4R15</v>
      </c>
      <c r="AF219" s="21"/>
      <c r="AG219" s="21"/>
      <c r="AH219" s="21"/>
      <c r="AI219" s="21"/>
      <c r="AJ219" s="21"/>
      <c r="AK219" s="21"/>
      <c r="AL219" s="21"/>
      <c r="AM219" s="21"/>
      <c r="AN219" s="21"/>
      <c r="AO219" s="21"/>
    </row>
    <row r="220" spans="1:41" s="2" customFormat="1" ht="249.95" customHeight="1" x14ac:dyDescent="0.2">
      <c r="A220" s="24">
        <v>184</v>
      </c>
      <c r="B220" s="30">
        <v>219</v>
      </c>
      <c r="C220" s="24"/>
      <c r="D220" s="24" t="s">
        <v>36</v>
      </c>
      <c r="E220" s="87" t="s">
        <v>2025</v>
      </c>
      <c r="F220" s="88" t="s">
        <v>217</v>
      </c>
      <c r="G220" s="71" t="s">
        <v>988</v>
      </c>
      <c r="H220" s="71" t="s">
        <v>972</v>
      </c>
      <c r="I220" s="72" t="s">
        <v>63</v>
      </c>
      <c r="J220" s="72">
        <v>3</v>
      </c>
      <c r="K220" s="73">
        <v>43040</v>
      </c>
      <c r="L220" s="73">
        <v>43342</v>
      </c>
      <c r="M220" s="59">
        <f t="shared" si="51"/>
        <v>43.142857142857146</v>
      </c>
      <c r="N220" s="30" t="s">
        <v>23</v>
      </c>
      <c r="O220" s="108">
        <v>0.67</v>
      </c>
      <c r="P220" s="30"/>
      <c r="Q220" s="54">
        <f t="shared" si="59"/>
        <v>22.333333333333336</v>
      </c>
      <c r="R220" s="55">
        <f t="shared" si="60"/>
        <v>9.6352380952380976</v>
      </c>
      <c r="S220" s="55">
        <f t="shared" ca="1" si="61"/>
        <v>0</v>
      </c>
      <c r="T220" s="55">
        <f t="shared" ca="1" si="62"/>
        <v>0</v>
      </c>
      <c r="U220" s="28" t="str">
        <f t="shared" ca="1" si="64"/>
        <v>NO</v>
      </c>
      <c r="V220" s="105" t="str">
        <f t="shared" ca="1" si="63"/>
        <v>CON AVANCE</v>
      </c>
      <c r="W220" s="105" t="str">
        <f t="shared" ca="1" si="52"/>
        <v>CON AVANCE</v>
      </c>
      <c r="X220" s="29" t="s">
        <v>568</v>
      </c>
      <c r="Y220" s="100" t="s">
        <v>448</v>
      </c>
      <c r="Z220" s="29">
        <f t="shared" si="53"/>
        <v>1</v>
      </c>
      <c r="AA220" s="29" t="str">
        <f t="shared" si="58"/>
        <v>H5R15 - 1</v>
      </c>
      <c r="AB220" s="111">
        <f t="shared" ca="1" si="55"/>
        <v>4</v>
      </c>
      <c r="AC220" s="111">
        <f t="shared" ca="1" si="56"/>
        <v>4</v>
      </c>
      <c r="AD220" s="111" t="str">
        <f t="shared" si="57"/>
        <v>H5R15.</v>
      </c>
      <c r="AE220" s="111" t="str">
        <f t="shared" si="54"/>
        <v>H5R15</v>
      </c>
      <c r="AF220" s="21"/>
      <c r="AG220" s="21"/>
      <c r="AH220" s="21"/>
      <c r="AI220" s="21"/>
      <c r="AJ220" s="21"/>
      <c r="AK220" s="21"/>
      <c r="AL220" s="21"/>
      <c r="AM220" s="21"/>
      <c r="AN220" s="21"/>
      <c r="AO220" s="21"/>
    </row>
    <row r="221" spans="1:41" s="2" customFormat="1" ht="249.95" customHeight="1" x14ac:dyDescent="0.2">
      <c r="A221" s="24">
        <v>185</v>
      </c>
      <c r="B221" s="30">
        <v>220</v>
      </c>
      <c r="C221" s="24"/>
      <c r="D221" s="24" t="s">
        <v>33</v>
      </c>
      <c r="E221" s="87" t="s">
        <v>2026</v>
      </c>
      <c r="F221" s="88" t="s">
        <v>2027</v>
      </c>
      <c r="G221" s="88" t="s">
        <v>1885</v>
      </c>
      <c r="H221" s="88" t="s">
        <v>1886</v>
      </c>
      <c r="I221" s="60" t="s">
        <v>2028</v>
      </c>
      <c r="J221" s="31">
        <v>1</v>
      </c>
      <c r="K221" s="51">
        <v>43040</v>
      </c>
      <c r="L221" s="51">
        <v>43099</v>
      </c>
      <c r="M221" s="59">
        <f t="shared" si="51"/>
        <v>8.4285714285714288</v>
      </c>
      <c r="N221" s="30" t="s">
        <v>1849</v>
      </c>
      <c r="O221" s="108">
        <v>0</v>
      </c>
      <c r="P221" s="30"/>
      <c r="Q221" s="54">
        <f t="shared" si="59"/>
        <v>0</v>
      </c>
      <c r="R221" s="55">
        <f t="shared" si="60"/>
        <v>0</v>
      </c>
      <c r="S221" s="55">
        <f t="shared" ca="1" si="61"/>
        <v>0</v>
      </c>
      <c r="T221" s="55">
        <f t="shared" ca="1" si="62"/>
        <v>8.4285714285714288</v>
      </c>
      <c r="U221" s="28" t="str">
        <f t="shared" ca="1" si="64"/>
        <v>NO</v>
      </c>
      <c r="V221" s="105" t="str">
        <f t="shared" ca="1" si="63"/>
        <v>VENCIDO</v>
      </c>
      <c r="W221" s="105" t="str">
        <f t="shared" ca="1" si="52"/>
        <v>VENCIDO</v>
      </c>
      <c r="X221" s="29" t="s">
        <v>568</v>
      </c>
      <c r="Y221" s="100" t="s">
        <v>449</v>
      </c>
      <c r="Z221" s="29">
        <f t="shared" si="53"/>
        <v>1</v>
      </c>
      <c r="AA221" s="29" t="str">
        <f t="shared" si="58"/>
        <v>H6R15 - 1</v>
      </c>
      <c r="AB221" s="111">
        <f t="shared" ca="1" si="55"/>
        <v>1</v>
      </c>
      <c r="AC221" s="111">
        <f t="shared" ca="1" si="56"/>
        <v>1</v>
      </c>
      <c r="AD221" s="111" t="str">
        <f t="shared" si="57"/>
        <v>H6R15.</v>
      </c>
      <c r="AE221" s="111" t="str">
        <f t="shared" si="54"/>
        <v>H6R15</v>
      </c>
      <c r="AF221" s="21"/>
      <c r="AG221" s="21"/>
      <c r="AH221" s="21"/>
      <c r="AI221" s="21"/>
      <c r="AJ221" s="21"/>
      <c r="AK221" s="21"/>
      <c r="AL221" s="21"/>
      <c r="AM221" s="21"/>
      <c r="AN221" s="21"/>
      <c r="AO221" s="21"/>
    </row>
    <row r="222" spans="1:41" s="2" customFormat="1" ht="249.95" customHeight="1" x14ac:dyDescent="0.2">
      <c r="A222" s="24">
        <v>186</v>
      </c>
      <c r="B222" s="30">
        <v>221</v>
      </c>
      <c r="C222" s="24"/>
      <c r="D222" s="24" t="s">
        <v>47</v>
      </c>
      <c r="E222" s="87" t="s">
        <v>2392</v>
      </c>
      <c r="F222" s="88" t="s">
        <v>218</v>
      </c>
      <c r="G222" s="88" t="s">
        <v>1887</v>
      </c>
      <c r="H222" s="88" t="s">
        <v>1886</v>
      </c>
      <c r="I222" s="60" t="s">
        <v>2028</v>
      </c>
      <c r="J222" s="31">
        <v>1</v>
      </c>
      <c r="K222" s="51">
        <v>43040</v>
      </c>
      <c r="L222" s="51">
        <v>43099</v>
      </c>
      <c r="M222" s="59">
        <f t="shared" si="51"/>
        <v>8.4285714285714288</v>
      </c>
      <c r="N222" s="30" t="s">
        <v>1849</v>
      </c>
      <c r="O222" s="108">
        <v>0</v>
      </c>
      <c r="P222" s="30"/>
      <c r="Q222" s="54">
        <f t="shared" si="59"/>
        <v>0</v>
      </c>
      <c r="R222" s="55">
        <f t="shared" si="60"/>
        <v>0</v>
      </c>
      <c r="S222" s="55">
        <f t="shared" ca="1" si="61"/>
        <v>0</v>
      </c>
      <c r="T222" s="55">
        <f t="shared" ca="1" si="62"/>
        <v>8.4285714285714288</v>
      </c>
      <c r="U222" s="28" t="str">
        <f t="shared" ca="1" si="64"/>
        <v>NO</v>
      </c>
      <c r="V222" s="105" t="str">
        <f t="shared" ca="1" si="63"/>
        <v>VENCIDO</v>
      </c>
      <c r="W222" s="105" t="str">
        <f t="shared" ca="1" si="52"/>
        <v>VENCIDO</v>
      </c>
      <c r="X222" s="29" t="s">
        <v>568</v>
      </c>
      <c r="Y222" s="100" t="s">
        <v>450</v>
      </c>
      <c r="Z222" s="29">
        <f t="shared" si="53"/>
        <v>1</v>
      </c>
      <c r="AA222" s="29" t="str">
        <f t="shared" si="58"/>
        <v>H7R15 - 1</v>
      </c>
      <c r="AB222" s="111">
        <f t="shared" ca="1" si="55"/>
        <v>1</v>
      </c>
      <c r="AC222" s="111">
        <f t="shared" ca="1" si="56"/>
        <v>1</v>
      </c>
      <c r="AD222" s="111" t="str">
        <f t="shared" si="57"/>
        <v>H7R15.</v>
      </c>
      <c r="AE222" s="111" t="str">
        <f t="shared" si="54"/>
        <v>H7R15</v>
      </c>
      <c r="AF222" s="21"/>
      <c r="AG222" s="21"/>
      <c r="AH222" s="21"/>
      <c r="AI222" s="21"/>
      <c r="AJ222" s="21"/>
      <c r="AK222" s="21"/>
      <c r="AL222" s="21"/>
      <c r="AM222" s="21"/>
      <c r="AN222" s="21"/>
      <c r="AO222" s="21"/>
    </row>
    <row r="223" spans="1:41" s="2" customFormat="1" ht="249.95" customHeight="1" x14ac:dyDescent="0.2">
      <c r="A223" s="24">
        <v>187</v>
      </c>
      <c r="B223" s="30">
        <v>222</v>
      </c>
      <c r="C223" s="24"/>
      <c r="D223" s="24" t="s">
        <v>33</v>
      </c>
      <c r="E223" s="87" t="s">
        <v>2393</v>
      </c>
      <c r="F223" s="88" t="s">
        <v>219</v>
      </c>
      <c r="G223" s="88" t="s">
        <v>1888</v>
      </c>
      <c r="H223" s="87" t="s">
        <v>1889</v>
      </c>
      <c r="I223" s="31" t="s">
        <v>9</v>
      </c>
      <c r="J223" s="31">
        <v>1</v>
      </c>
      <c r="K223" s="51">
        <v>43040</v>
      </c>
      <c r="L223" s="51">
        <v>43099</v>
      </c>
      <c r="M223" s="59">
        <f t="shared" si="51"/>
        <v>8.4285714285714288</v>
      </c>
      <c r="N223" s="30" t="s">
        <v>1849</v>
      </c>
      <c r="O223" s="108">
        <v>0</v>
      </c>
      <c r="P223" s="30"/>
      <c r="Q223" s="54">
        <f t="shared" si="59"/>
        <v>0</v>
      </c>
      <c r="R223" s="55">
        <f t="shared" si="60"/>
        <v>0</v>
      </c>
      <c r="S223" s="55">
        <f t="shared" ca="1" si="61"/>
        <v>0</v>
      </c>
      <c r="T223" s="55">
        <f t="shared" ca="1" si="62"/>
        <v>8.4285714285714288</v>
      </c>
      <c r="U223" s="28" t="str">
        <f t="shared" ca="1" si="64"/>
        <v>NO</v>
      </c>
      <c r="V223" s="105" t="str">
        <f t="shared" ca="1" si="63"/>
        <v>VENCIDO</v>
      </c>
      <c r="W223" s="105" t="str">
        <f t="shared" ca="1" si="52"/>
        <v>VENCIDO</v>
      </c>
      <c r="X223" s="29" t="s">
        <v>568</v>
      </c>
      <c r="Y223" s="100" t="s">
        <v>451</v>
      </c>
      <c r="Z223" s="29">
        <f t="shared" si="53"/>
        <v>1</v>
      </c>
      <c r="AA223" s="29" t="str">
        <f t="shared" si="58"/>
        <v>H8R15 - 1</v>
      </c>
      <c r="AB223" s="111">
        <f t="shared" ca="1" si="55"/>
        <v>1</v>
      </c>
      <c r="AC223" s="111">
        <f t="shared" ca="1" si="56"/>
        <v>1</v>
      </c>
      <c r="AD223" s="111" t="str">
        <f t="shared" si="57"/>
        <v>H8R15.</v>
      </c>
      <c r="AE223" s="111" t="str">
        <f t="shared" si="54"/>
        <v>H8R15</v>
      </c>
      <c r="AF223" s="21"/>
      <c r="AG223" s="21"/>
      <c r="AH223" s="21"/>
      <c r="AI223" s="21"/>
      <c r="AJ223" s="21"/>
      <c r="AK223" s="21"/>
      <c r="AL223" s="21"/>
      <c r="AM223" s="21"/>
      <c r="AN223" s="21"/>
      <c r="AO223" s="21"/>
    </row>
    <row r="224" spans="1:41" s="2" customFormat="1" ht="249.95" customHeight="1" x14ac:dyDescent="0.2">
      <c r="A224" s="24">
        <v>188</v>
      </c>
      <c r="B224" s="30">
        <v>223</v>
      </c>
      <c r="C224" s="24"/>
      <c r="D224" s="24" t="s">
        <v>24</v>
      </c>
      <c r="E224" s="87" t="s">
        <v>2394</v>
      </c>
      <c r="F224" s="88" t="s">
        <v>220</v>
      </c>
      <c r="G224" s="88" t="s">
        <v>1891</v>
      </c>
      <c r="H224" s="87" t="s">
        <v>1892</v>
      </c>
      <c r="I224" s="31" t="s">
        <v>9</v>
      </c>
      <c r="J224" s="31">
        <v>1</v>
      </c>
      <c r="K224" s="51">
        <v>43040</v>
      </c>
      <c r="L224" s="51">
        <v>43099</v>
      </c>
      <c r="M224" s="59">
        <f t="shared" si="51"/>
        <v>8.4285714285714288</v>
      </c>
      <c r="N224" s="30" t="s">
        <v>1849</v>
      </c>
      <c r="O224" s="108">
        <v>0</v>
      </c>
      <c r="P224" s="30"/>
      <c r="Q224" s="54">
        <f t="shared" si="59"/>
        <v>0</v>
      </c>
      <c r="R224" s="55">
        <f t="shared" si="60"/>
        <v>0</v>
      </c>
      <c r="S224" s="55">
        <f t="shared" ca="1" si="61"/>
        <v>0</v>
      </c>
      <c r="T224" s="55">
        <f t="shared" ca="1" si="62"/>
        <v>8.4285714285714288</v>
      </c>
      <c r="U224" s="28" t="str">
        <f t="shared" ca="1" si="64"/>
        <v>NO</v>
      </c>
      <c r="V224" s="105" t="str">
        <f t="shared" ca="1" si="63"/>
        <v>VENCIDO</v>
      </c>
      <c r="W224" s="105" t="str">
        <f t="shared" ca="1" si="52"/>
        <v>VENCIDO</v>
      </c>
      <c r="X224" s="29" t="s">
        <v>568</v>
      </c>
      <c r="Y224" s="100" t="s">
        <v>452</v>
      </c>
      <c r="Z224" s="29">
        <f t="shared" si="53"/>
        <v>1</v>
      </c>
      <c r="AA224" s="29" t="str">
        <f t="shared" si="58"/>
        <v>H9R15 - 1</v>
      </c>
      <c r="AB224" s="111">
        <f t="shared" ca="1" si="55"/>
        <v>1</v>
      </c>
      <c r="AC224" s="111">
        <f t="shared" ca="1" si="56"/>
        <v>1</v>
      </c>
      <c r="AD224" s="111" t="str">
        <f t="shared" si="57"/>
        <v>H9R15.</v>
      </c>
      <c r="AE224" s="111" t="str">
        <f t="shared" si="54"/>
        <v>H9R15</v>
      </c>
      <c r="AF224" s="21"/>
      <c r="AG224" s="21"/>
      <c r="AH224" s="21"/>
      <c r="AI224" s="21"/>
      <c r="AJ224" s="21"/>
      <c r="AK224" s="21"/>
      <c r="AL224" s="21"/>
      <c r="AM224" s="21"/>
      <c r="AN224" s="21"/>
      <c r="AO224" s="21"/>
    </row>
    <row r="225" spans="1:41" s="2" customFormat="1" ht="249.95" customHeight="1" x14ac:dyDescent="0.2">
      <c r="A225" s="24">
        <v>189</v>
      </c>
      <c r="B225" s="30">
        <v>224</v>
      </c>
      <c r="C225" s="24"/>
      <c r="D225" s="24" t="s">
        <v>38</v>
      </c>
      <c r="E225" s="87" t="s">
        <v>2395</v>
      </c>
      <c r="F225" s="88" t="s">
        <v>221</v>
      </c>
      <c r="G225" s="87" t="s">
        <v>1893</v>
      </c>
      <c r="H225" s="87" t="s">
        <v>1894</v>
      </c>
      <c r="I225" s="31" t="s">
        <v>1782</v>
      </c>
      <c r="J225" s="31">
        <v>1</v>
      </c>
      <c r="K225" s="51">
        <v>43040</v>
      </c>
      <c r="L225" s="51">
        <v>43099</v>
      </c>
      <c r="M225" s="59">
        <f t="shared" si="51"/>
        <v>8.4285714285714288</v>
      </c>
      <c r="N225" s="30" t="s">
        <v>1849</v>
      </c>
      <c r="O225" s="108">
        <v>0</v>
      </c>
      <c r="P225" s="30"/>
      <c r="Q225" s="54">
        <f t="shared" si="59"/>
        <v>0</v>
      </c>
      <c r="R225" s="55">
        <f t="shared" si="60"/>
        <v>0</v>
      </c>
      <c r="S225" s="55">
        <f t="shared" ca="1" si="61"/>
        <v>0</v>
      </c>
      <c r="T225" s="55">
        <f t="shared" ca="1" si="62"/>
        <v>8.4285714285714288</v>
      </c>
      <c r="U225" s="28" t="str">
        <f t="shared" ca="1" si="64"/>
        <v>NO</v>
      </c>
      <c r="V225" s="105" t="str">
        <f t="shared" ca="1" si="63"/>
        <v>VENCIDO</v>
      </c>
      <c r="W225" s="105" t="str">
        <f t="shared" ca="1" si="52"/>
        <v>VENCIDO</v>
      </c>
      <c r="X225" s="29" t="s">
        <v>568</v>
      </c>
      <c r="Y225" s="100" t="s">
        <v>453</v>
      </c>
      <c r="Z225" s="29">
        <f t="shared" si="53"/>
        <v>1</v>
      </c>
      <c r="AA225" s="29" t="str">
        <f t="shared" si="58"/>
        <v>H10R15 - 1</v>
      </c>
      <c r="AB225" s="111">
        <f t="shared" ca="1" si="55"/>
        <v>1</v>
      </c>
      <c r="AC225" s="111">
        <f t="shared" ca="1" si="56"/>
        <v>1</v>
      </c>
      <c r="AD225" s="111" t="str">
        <f t="shared" si="57"/>
        <v>H10R15.</v>
      </c>
      <c r="AE225" s="111" t="str">
        <f t="shared" si="54"/>
        <v>H10R15</v>
      </c>
      <c r="AF225" s="21"/>
      <c r="AG225" s="21"/>
      <c r="AH225" s="21"/>
      <c r="AI225" s="21"/>
      <c r="AJ225" s="21"/>
      <c r="AK225" s="21"/>
      <c r="AL225" s="21"/>
      <c r="AM225" s="21"/>
      <c r="AN225" s="21"/>
      <c r="AO225" s="21"/>
    </row>
    <row r="226" spans="1:41" s="2" customFormat="1" ht="249.95" customHeight="1" x14ac:dyDescent="0.2">
      <c r="A226" s="24">
        <v>190</v>
      </c>
      <c r="B226" s="30">
        <v>225</v>
      </c>
      <c r="C226" s="24"/>
      <c r="D226" s="24" t="s">
        <v>181</v>
      </c>
      <c r="E226" s="87" t="s">
        <v>222</v>
      </c>
      <c r="F226" s="88" t="s">
        <v>223</v>
      </c>
      <c r="G226" s="87" t="s">
        <v>1895</v>
      </c>
      <c r="H226" s="87" t="s">
        <v>1896</v>
      </c>
      <c r="I226" s="31" t="s">
        <v>2094</v>
      </c>
      <c r="J226" s="31">
        <v>1</v>
      </c>
      <c r="K226" s="51">
        <v>43040</v>
      </c>
      <c r="L226" s="51">
        <v>43099</v>
      </c>
      <c r="M226" s="59">
        <f t="shared" si="51"/>
        <v>8.4285714285714288</v>
      </c>
      <c r="N226" s="30" t="s">
        <v>1849</v>
      </c>
      <c r="O226" s="108">
        <v>0</v>
      </c>
      <c r="P226" s="30"/>
      <c r="Q226" s="54">
        <f t="shared" si="59"/>
        <v>0</v>
      </c>
      <c r="R226" s="55">
        <f t="shared" si="60"/>
        <v>0</v>
      </c>
      <c r="S226" s="55">
        <f t="shared" ca="1" si="61"/>
        <v>0</v>
      </c>
      <c r="T226" s="55">
        <f t="shared" ca="1" si="62"/>
        <v>8.4285714285714288</v>
      </c>
      <c r="U226" s="28" t="str">
        <f t="shared" ca="1" si="64"/>
        <v>NO</v>
      </c>
      <c r="V226" s="105" t="str">
        <f t="shared" ca="1" si="63"/>
        <v>VENCIDO</v>
      </c>
      <c r="W226" s="105" t="str">
        <f t="shared" ca="1" si="52"/>
        <v>VENCIDO</v>
      </c>
      <c r="X226" s="29" t="s">
        <v>568</v>
      </c>
      <c r="Y226" s="100" t="s">
        <v>454</v>
      </c>
      <c r="Z226" s="29">
        <f t="shared" si="53"/>
        <v>1</v>
      </c>
      <c r="AA226" s="29" t="str">
        <f t="shared" si="58"/>
        <v>H11R15 - 1</v>
      </c>
      <c r="AB226" s="111">
        <f t="shared" ca="1" si="55"/>
        <v>1</v>
      </c>
      <c r="AC226" s="111">
        <f t="shared" ca="1" si="56"/>
        <v>1</v>
      </c>
      <c r="AD226" s="111" t="str">
        <f t="shared" si="57"/>
        <v>H11R15.</v>
      </c>
      <c r="AE226" s="111" t="str">
        <f t="shared" si="54"/>
        <v>H11R15</v>
      </c>
      <c r="AF226" s="21"/>
      <c r="AG226" s="21"/>
      <c r="AH226" s="21"/>
      <c r="AI226" s="21"/>
      <c r="AJ226" s="21"/>
      <c r="AK226" s="21"/>
      <c r="AL226" s="21"/>
      <c r="AM226" s="21"/>
      <c r="AN226" s="21"/>
      <c r="AO226" s="21"/>
    </row>
    <row r="227" spans="1:41" s="2" customFormat="1" ht="249.95" customHeight="1" x14ac:dyDescent="0.2">
      <c r="A227" s="24">
        <v>191</v>
      </c>
      <c r="B227" s="30">
        <v>226</v>
      </c>
      <c r="C227" s="24"/>
      <c r="D227" s="24" t="s">
        <v>29</v>
      </c>
      <c r="E227" s="87" t="s">
        <v>2095</v>
      </c>
      <c r="F227" s="88" t="s">
        <v>224</v>
      </c>
      <c r="G227" s="87" t="s">
        <v>1753</v>
      </c>
      <c r="H227" s="87" t="s">
        <v>1754</v>
      </c>
      <c r="I227" s="31" t="s">
        <v>1755</v>
      </c>
      <c r="J227" s="31">
        <v>1</v>
      </c>
      <c r="K227" s="51">
        <v>43040</v>
      </c>
      <c r="L227" s="51">
        <v>43099</v>
      </c>
      <c r="M227" s="59">
        <f t="shared" si="51"/>
        <v>8.4285714285714288</v>
      </c>
      <c r="N227" s="30" t="s">
        <v>1606</v>
      </c>
      <c r="O227" s="108">
        <v>1</v>
      </c>
      <c r="P227" s="30"/>
      <c r="Q227" s="54">
        <f t="shared" si="59"/>
        <v>100</v>
      </c>
      <c r="R227" s="55">
        <f t="shared" si="60"/>
        <v>8.4285714285714288</v>
      </c>
      <c r="S227" s="55">
        <f t="shared" ca="1" si="61"/>
        <v>8.4285714285714288</v>
      </c>
      <c r="T227" s="55">
        <f t="shared" ca="1" si="62"/>
        <v>8.4285714285714288</v>
      </c>
      <c r="U227" s="28" t="str">
        <f t="shared" si="64"/>
        <v>SI</v>
      </c>
      <c r="V227" s="105" t="str">
        <f t="shared" si="63"/>
        <v>CUMPLIDO</v>
      </c>
      <c r="W227" s="105" t="str">
        <f t="shared" si="52"/>
        <v>CUMPLIDO</v>
      </c>
      <c r="X227" s="29" t="s">
        <v>568</v>
      </c>
      <c r="Y227" s="100" t="s">
        <v>455</v>
      </c>
      <c r="Z227" s="29">
        <f t="shared" si="53"/>
        <v>1</v>
      </c>
      <c r="AA227" s="29" t="str">
        <f t="shared" si="58"/>
        <v>H12R15 - 1</v>
      </c>
      <c r="AB227" s="111">
        <f t="shared" si="55"/>
        <v>5</v>
      </c>
      <c r="AC227" s="111">
        <f t="shared" si="56"/>
        <v>5</v>
      </c>
      <c r="AD227" s="111" t="str">
        <f t="shared" si="57"/>
        <v>H12R15.</v>
      </c>
      <c r="AE227" s="111" t="str">
        <f t="shared" si="54"/>
        <v>H12R15</v>
      </c>
      <c r="AF227" s="21"/>
      <c r="AG227" s="21"/>
      <c r="AH227" s="21"/>
      <c r="AI227" s="21"/>
      <c r="AJ227" s="21"/>
      <c r="AK227" s="21"/>
      <c r="AL227" s="21"/>
      <c r="AM227" s="21"/>
      <c r="AN227" s="21"/>
      <c r="AO227" s="21"/>
    </row>
    <row r="228" spans="1:41" s="2" customFormat="1" ht="249.95" customHeight="1" x14ac:dyDescent="0.2">
      <c r="A228" s="24">
        <v>192</v>
      </c>
      <c r="B228" s="30">
        <v>227</v>
      </c>
      <c r="C228" s="24"/>
      <c r="D228" s="24" t="s">
        <v>33</v>
      </c>
      <c r="E228" s="87" t="s">
        <v>225</v>
      </c>
      <c r="F228" s="88" t="s">
        <v>226</v>
      </c>
      <c r="G228" s="87" t="s">
        <v>2164</v>
      </c>
      <c r="H228" s="87" t="s">
        <v>1736</v>
      </c>
      <c r="I228" s="31" t="s">
        <v>9</v>
      </c>
      <c r="J228" s="31">
        <v>1</v>
      </c>
      <c r="K228" s="51">
        <v>43040</v>
      </c>
      <c r="L228" s="51">
        <v>43099</v>
      </c>
      <c r="M228" s="59">
        <f t="shared" si="51"/>
        <v>8.4285714285714288</v>
      </c>
      <c r="N228" s="30" t="s">
        <v>1606</v>
      </c>
      <c r="O228" s="108">
        <v>1</v>
      </c>
      <c r="P228" s="56"/>
      <c r="Q228" s="54">
        <f t="shared" si="59"/>
        <v>100</v>
      </c>
      <c r="R228" s="55">
        <f t="shared" si="60"/>
        <v>8.4285714285714288</v>
      </c>
      <c r="S228" s="55">
        <f t="shared" ca="1" si="61"/>
        <v>8.4285714285714288</v>
      </c>
      <c r="T228" s="55">
        <f t="shared" ca="1" si="62"/>
        <v>8.4285714285714288</v>
      </c>
      <c r="U228" s="28" t="str">
        <f t="shared" si="64"/>
        <v>SI</v>
      </c>
      <c r="V228" s="105" t="str">
        <f t="shared" si="63"/>
        <v>CUMPLIDO</v>
      </c>
      <c r="W228" s="105" t="str">
        <f t="shared" si="52"/>
        <v>CUMPLIDO</v>
      </c>
      <c r="X228" s="29" t="s">
        <v>568</v>
      </c>
      <c r="Y228" s="100" t="s">
        <v>456</v>
      </c>
      <c r="Z228" s="29">
        <f t="shared" si="53"/>
        <v>1</v>
      </c>
      <c r="AA228" s="29" t="str">
        <f t="shared" si="58"/>
        <v>H13R15 - 1</v>
      </c>
      <c r="AB228" s="111">
        <f t="shared" si="55"/>
        <v>5</v>
      </c>
      <c r="AC228" s="111">
        <f t="shared" si="56"/>
        <v>5</v>
      </c>
      <c r="AD228" s="111" t="str">
        <f t="shared" si="57"/>
        <v>H13R15.</v>
      </c>
      <c r="AE228" s="111" t="str">
        <f t="shared" si="54"/>
        <v>H13R15</v>
      </c>
      <c r="AF228" s="21"/>
      <c r="AG228" s="21"/>
      <c r="AH228" s="21"/>
      <c r="AI228" s="21"/>
      <c r="AJ228" s="21"/>
      <c r="AK228" s="21"/>
      <c r="AL228" s="21"/>
      <c r="AM228" s="21"/>
      <c r="AN228" s="21"/>
      <c r="AO228" s="21"/>
    </row>
    <row r="229" spans="1:41" s="2" customFormat="1" ht="249.95" customHeight="1" x14ac:dyDescent="0.2">
      <c r="A229" s="24">
        <v>193</v>
      </c>
      <c r="B229" s="30">
        <v>228</v>
      </c>
      <c r="C229" s="24"/>
      <c r="D229" s="24" t="s">
        <v>33</v>
      </c>
      <c r="E229" s="87" t="s">
        <v>2396</v>
      </c>
      <c r="F229" s="88" t="s">
        <v>962</v>
      </c>
      <c r="G229" s="88" t="s">
        <v>1756</v>
      </c>
      <c r="H229" s="87" t="s">
        <v>1757</v>
      </c>
      <c r="I229" s="31" t="s">
        <v>8</v>
      </c>
      <c r="J229" s="31">
        <v>1</v>
      </c>
      <c r="K229" s="51">
        <v>43040</v>
      </c>
      <c r="L229" s="51">
        <v>43099</v>
      </c>
      <c r="M229" s="59">
        <f t="shared" ref="M229:M291" si="65">(+L229-K229)/7</f>
        <v>8.4285714285714288</v>
      </c>
      <c r="N229" s="30" t="s">
        <v>1606</v>
      </c>
      <c r="O229" s="108">
        <v>0</v>
      </c>
      <c r="P229" s="30"/>
      <c r="Q229" s="54">
        <f t="shared" si="59"/>
        <v>0</v>
      </c>
      <c r="R229" s="55">
        <f t="shared" si="60"/>
        <v>0</v>
      </c>
      <c r="S229" s="55">
        <f t="shared" ca="1" si="61"/>
        <v>0</v>
      </c>
      <c r="T229" s="55">
        <f t="shared" ca="1" si="62"/>
        <v>8.4285714285714288</v>
      </c>
      <c r="U229" s="28" t="str">
        <f t="shared" ca="1" si="64"/>
        <v>NO</v>
      </c>
      <c r="V229" s="105" t="str">
        <f t="shared" ca="1" si="63"/>
        <v>VENCIDO</v>
      </c>
      <c r="W229" s="105" t="str">
        <f t="shared" ca="1" si="52"/>
        <v>VENCIDO</v>
      </c>
      <c r="X229" s="29" t="s">
        <v>568</v>
      </c>
      <c r="Y229" s="100" t="s">
        <v>457</v>
      </c>
      <c r="Z229" s="29">
        <f t="shared" si="53"/>
        <v>1</v>
      </c>
      <c r="AA229" s="29" t="str">
        <f t="shared" si="58"/>
        <v>H14R15 - 1</v>
      </c>
      <c r="AB229" s="111">
        <f t="shared" ca="1" si="55"/>
        <v>1</v>
      </c>
      <c r="AC229" s="111">
        <f t="shared" ca="1" si="56"/>
        <v>1</v>
      </c>
      <c r="AD229" s="111" t="str">
        <f t="shared" si="57"/>
        <v>H14R15</v>
      </c>
      <c r="AE229" s="111" t="str">
        <f t="shared" si="54"/>
        <v>H14R15</v>
      </c>
      <c r="AF229" s="21"/>
      <c r="AG229" s="21"/>
      <c r="AH229" s="21"/>
      <c r="AI229" s="21"/>
      <c r="AJ229" s="21"/>
      <c r="AK229" s="21"/>
      <c r="AL229" s="21"/>
      <c r="AM229" s="21"/>
      <c r="AN229" s="21"/>
      <c r="AO229" s="21"/>
    </row>
    <row r="230" spans="1:41" s="2" customFormat="1" ht="249.95" customHeight="1" x14ac:dyDescent="0.2">
      <c r="A230" s="24">
        <v>194</v>
      </c>
      <c r="B230" s="30">
        <v>229</v>
      </c>
      <c r="C230" s="24"/>
      <c r="D230" s="32" t="s">
        <v>181</v>
      </c>
      <c r="E230" s="88" t="s">
        <v>2397</v>
      </c>
      <c r="F230" s="88" t="s">
        <v>227</v>
      </c>
      <c r="G230" s="88" t="s">
        <v>1758</v>
      </c>
      <c r="H230" s="88" t="s">
        <v>1759</v>
      </c>
      <c r="I230" s="31" t="s">
        <v>1760</v>
      </c>
      <c r="J230" s="31">
        <v>1</v>
      </c>
      <c r="K230" s="51">
        <v>43040</v>
      </c>
      <c r="L230" s="51">
        <v>43099</v>
      </c>
      <c r="M230" s="59">
        <f t="shared" si="65"/>
        <v>8.4285714285714288</v>
      </c>
      <c r="N230" s="30" t="s">
        <v>1606</v>
      </c>
      <c r="O230" s="108">
        <v>0</v>
      </c>
      <c r="P230" s="30"/>
      <c r="Q230" s="54">
        <f t="shared" si="59"/>
        <v>0</v>
      </c>
      <c r="R230" s="55">
        <f t="shared" si="60"/>
        <v>0</v>
      </c>
      <c r="S230" s="55">
        <f t="shared" ca="1" si="61"/>
        <v>0</v>
      </c>
      <c r="T230" s="55">
        <f t="shared" ca="1" si="62"/>
        <v>8.4285714285714288</v>
      </c>
      <c r="U230" s="28" t="str">
        <f t="shared" ca="1" si="64"/>
        <v>NO</v>
      </c>
      <c r="V230" s="105" t="str">
        <f t="shared" ca="1" si="63"/>
        <v>VENCIDO</v>
      </c>
      <c r="W230" s="105" t="str">
        <f t="shared" ca="1" si="52"/>
        <v>VENCIDO</v>
      </c>
      <c r="X230" s="29" t="s">
        <v>568</v>
      </c>
      <c r="Y230" s="100" t="s">
        <v>458</v>
      </c>
      <c r="Z230" s="29">
        <f t="shared" si="53"/>
        <v>1</v>
      </c>
      <c r="AA230" s="29" t="str">
        <f t="shared" si="58"/>
        <v>H15R15 - 1</v>
      </c>
      <c r="AB230" s="111">
        <f t="shared" ca="1" si="55"/>
        <v>1</v>
      </c>
      <c r="AC230" s="111">
        <f t="shared" ca="1" si="56"/>
        <v>1</v>
      </c>
      <c r="AD230" s="111" t="str">
        <f t="shared" si="57"/>
        <v>H15R15.</v>
      </c>
      <c r="AE230" s="111" t="str">
        <f t="shared" si="54"/>
        <v>H15R15</v>
      </c>
      <c r="AF230" s="21"/>
      <c r="AG230" s="21"/>
      <c r="AH230" s="21"/>
      <c r="AI230" s="21"/>
      <c r="AJ230" s="21"/>
      <c r="AK230" s="21"/>
      <c r="AL230" s="21"/>
      <c r="AM230" s="21"/>
      <c r="AN230" s="21"/>
      <c r="AO230" s="21"/>
    </row>
    <row r="231" spans="1:41" s="2" customFormat="1" ht="249.95" customHeight="1" x14ac:dyDescent="0.2">
      <c r="A231" s="24">
        <v>195</v>
      </c>
      <c r="B231" s="30">
        <v>230</v>
      </c>
      <c r="C231" s="24"/>
      <c r="D231" s="24" t="s">
        <v>24</v>
      </c>
      <c r="E231" s="88" t="s">
        <v>2398</v>
      </c>
      <c r="F231" s="88" t="s">
        <v>227</v>
      </c>
      <c r="G231" s="71" t="s">
        <v>1868</v>
      </c>
      <c r="H231" s="71" t="s">
        <v>972</v>
      </c>
      <c r="I231" s="72" t="s">
        <v>63</v>
      </c>
      <c r="J231" s="72">
        <v>3</v>
      </c>
      <c r="K231" s="73">
        <v>43040</v>
      </c>
      <c r="L231" s="73">
        <v>43342</v>
      </c>
      <c r="M231" s="59">
        <f t="shared" si="65"/>
        <v>43.142857142857146</v>
      </c>
      <c r="N231" s="30" t="s">
        <v>23</v>
      </c>
      <c r="O231" s="108">
        <v>0.76</v>
      </c>
      <c r="P231" s="30"/>
      <c r="Q231" s="54">
        <f t="shared" si="59"/>
        <v>25.333333333333336</v>
      </c>
      <c r="R231" s="55">
        <f t="shared" si="60"/>
        <v>10.929523809523811</v>
      </c>
      <c r="S231" s="55">
        <f t="shared" ca="1" si="61"/>
        <v>0</v>
      </c>
      <c r="T231" s="55">
        <f t="shared" ca="1" si="62"/>
        <v>0</v>
      </c>
      <c r="U231" s="28" t="str">
        <f t="shared" ca="1" si="64"/>
        <v>NO</v>
      </c>
      <c r="V231" s="105" t="str">
        <f t="shared" ca="1" si="63"/>
        <v>CON AVANCE</v>
      </c>
      <c r="W231" s="105" t="str">
        <f t="shared" ca="1" si="52"/>
        <v>CON AVANCE</v>
      </c>
      <c r="X231" s="29" t="s">
        <v>568</v>
      </c>
      <c r="Y231" s="100" t="s">
        <v>459</v>
      </c>
      <c r="Z231" s="29">
        <f t="shared" si="53"/>
        <v>1</v>
      </c>
      <c r="AA231" s="29" t="str">
        <f t="shared" si="58"/>
        <v>H16R15 - 1</v>
      </c>
      <c r="AB231" s="111">
        <f t="shared" ca="1" si="55"/>
        <v>4</v>
      </c>
      <c r="AC231" s="111">
        <f t="shared" ca="1" si="56"/>
        <v>4</v>
      </c>
      <c r="AD231" s="111" t="str">
        <f t="shared" si="57"/>
        <v>H16R15.</v>
      </c>
      <c r="AE231" s="111" t="str">
        <f t="shared" si="54"/>
        <v>H16R15</v>
      </c>
      <c r="AF231" s="21"/>
      <c r="AG231" s="21"/>
      <c r="AH231" s="21"/>
      <c r="AI231" s="21"/>
      <c r="AJ231" s="21"/>
      <c r="AK231" s="21"/>
      <c r="AL231" s="21"/>
      <c r="AM231" s="21"/>
      <c r="AN231" s="21"/>
      <c r="AO231" s="21"/>
    </row>
    <row r="232" spans="1:41" s="2" customFormat="1" ht="249.95" customHeight="1" x14ac:dyDescent="0.2">
      <c r="A232" s="24">
        <v>196</v>
      </c>
      <c r="B232" s="30">
        <v>231</v>
      </c>
      <c r="C232" s="24"/>
      <c r="D232" s="24" t="s">
        <v>33</v>
      </c>
      <c r="E232" s="88" t="s">
        <v>2399</v>
      </c>
      <c r="F232" s="88" t="s">
        <v>228</v>
      </c>
      <c r="G232" s="87" t="s">
        <v>1761</v>
      </c>
      <c r="H232" s="87" t="s">
        <v>1762</v>
      </c>
      <c r="I232" s="31" t="s">
        <v>1763</v>
      </c>
      <c r="J232" s="31">
        <v>1</v>
      </c>
      <c r="K232" s="51">
        <v>43040</v>
      </c>
      <c r="L232" s="51">
        <v>43099</v>
      </c>
      <c r="M232" s="59">
        <f t="shared" si="65"/>
        <v>8.4285714285714288</v>
      </c>
      <c r="N232" s="30" t="s">
        <v>1606</v>
      </c>
      <c r="O232" s="108">
        <v>1</v>
      </c>
      <c r="P232" s="30"/>
      <c r="Q232" s="54">
        <f t="shared" si="59"/>
        <v>100</v>
      </c>
      <c r="R232" s="55">
        <f t="shared" si="60"/>
        <v>8.4285714285714288</v>
      </c>
      <c r="S232" s="55">
        <f t="shared" ca="1" si="61"/>
        <v>8.4285714285714288</v>
      </c>
      <c r="T232" s="55">
        <f t="shared" ca="1" si="62"/>
        <v>8.4285714285714288</v>
      </c>
      <c r="U232" s="28" t="str">
        <f t="shared" si="64"/>
        <v>SI</v>
      </c>
      <c r="V232" s="105" t="str">
        <f t="shared" si="63"/>
        <v>CUMPLIDO</v>
      </c>
      <c r="W232" s="105" t="str">
        <f t="shared" si="52"/>
        <v>CUMPLIDO</v>
      </c>
      <c r="X232" s="29" t="s">
        <v>568</v>
      </c>
      <c r="Y232" s="100" t="s">
        <v>460</v>
      </c>
      <c r="Z232" s="29">
        <f t="shared" si="53"/>
        <v>1</v>
      </c>
      <c r="AA232" s="29" t="str">
        <f t="shared" si="58"/>
        <v>H17R15 - 1</v>
      </c>
      <c r="AB232" s="111">
        <f t="shared" si="55"/>
        <v>5</v>
      </c>
      <c r="AC232" s="111">
        <f t="shared" si="56"/>
        <v>5</v>
      </c>
      <c r="AD232" s="111" t="str">
        <f t="shared" si="57"/>
        <v>H17R15.</v>
      </c>
      <c r="AE232" s="111" t="str">
        <f t="shared" si="54"/>
        <v>H17R15</v>
      </c>
      <c r="AF232" s="21"/>
      <c r="AG232" s="21"/>
      <c r="AH232" s="21"/>
      <c r="AI232" s="21"/>
      <c r="AJ232" s="21"/>
      <c r="AK232" s="21"/>
      <c r="AL232" s="21"/>
      <c r="AM232" s="21"/>
      <c r="AN232" s="21"/>
      <c r="AO232" s="21"/>
    </row>
    <row r="233" spans="1:41" s="2" customFormat="1" ht="249.95" customHeight="1" x14ac:dyDescent="0.2">
      <c r="A233" s="24">
        <v>197</v>
      </c>
      <c r="B233" s="30">
        <v>232</v>
      </c>
      <c r="C233" s="24"/>
      <c r="D233" s="24" t="s">
        <v>181</v>
      </c>
      <c r="E233" s="88" t="s">
        <v>229</v>
      </c>
      <c r="F233" s="88" t="s">
        <v>227</v>
      </c>
      <c r="G233" s="87" t="s">
        <v>1764</v>
      </c>
      <c r="H233" s="87" t="s">
        <v>1765</v>
      </c>
      <c r="I233" s="31" t="s">
        <v>1766</v>
      </c>
      <c r="J233" s="31">
        <v>2</v>
      </c>
      <c r="K233" s="51">
        <v>43040</v>
      </c>
      <c r="L233" s="51">
        <v>43099</v>
      </c>
      <c r="M233" s="59">
        <f t="shared" si="65"/>
        <v>8.4285714285714288</v>
      </c>
      <c r="N233" s="30" t="s">
        <v>1606</v>
      </c>
      <c r="O233" s="108">
        <v>1</v>
      </c>
      <c r="P233" s="30"/>
      <c r="Q233" s="54">
        <f t="shared" si="59"/>
        <v>50</v>
      </c>
      <c r="R233" s="55">
        <f t="shared" si="60"/>
        <v>4.2142857142857144</v>
      </c>
      <c r="S233" s="55">
        <f t="shared" ca="1" si="61"/>
        <v>4.2142857142857144</v>
      </c>
      <c r="T233" s="55">
        <f t="shared" ca="1" si="62"/>
        <v>8.4285714285714288</v>
      </c>
      <c r="U233" s="28" t="str">
        <f t="shared" ca="1" si="64"/>
        <v>NO</v>
      </c>
      <c r="V233" s="105" t="str">
        <f t="shared" ca="1" si="63"/>
        <v>VENCIDO</v>
      </c>
      <c r="W233" s="105" t="str">
        <f t="shared" ca="1" si="52"/>
        <v>VENCIDO</v>
      </c>
      <c r="X233" s="29" t="s">
        <v>568</v>
      </c>
      <c r="Y233" s="100" t="s">
        <v>461</v>
      </c>
      <c r="Z233" s="29">
        <f t="shared" si="53"/>
        <v>1</v>
      </c>
      <c r="AA233" s="29" t="str">
        <f t="shared" si="58"/>
        <v>H18R15 - 1</v>
      </c>
      <c r="AB233" s="111">
        <f t="shared" ca="1" si="55"/>
        <v>1</v>
      </c>
      <c r="AC233" s="111">
        <f t="shared" ca="1" si="56"/>
        <v>1</v>
      </c>
      <c r="AD233" s="111" t="str">
        <f t="shared" si="57"/>
        <v>H18R15.</v>
      </c>
      <c r="AE233" s="111" t="str">
        <f t="shared" si="54"/>
        <v>H18R15</v>
      </c>
      <c r="AF233" s="21"/>
      <c r="AG233" s="21"/>
      <c r="AH233" s="21"/>
      <c r="AI233" s="21"/>
      <c r="AJ233" s="21"/>
      <c r="AK233" s="21"/>
      <c r="AL233" s="21"/>
      <c r="AM233" s="21"/>
      <c r="AN233" s="21"/>
      <c r="AO233" s="21"/>
    </row>
    <row r="234" spans="1:41" s="2" customFormat="1" ht="249.95" customHeight="1" x14ac:dyDescent="0.2">
      <c r="A234" s="24">
        <v>198</v>
      </c>
      <c r="B234" s="30">
        <v>233</v>
      </c>
      <c r="C234" s="24"/>
      <c r="D234" s="24" t="s">
        <v>181</v>
      </c>
      <c r="E234" s="88" t="s">
        <v>963</v>
      </c>
      <c r="F234" s="88" t="s">
        <v>230</v>
      </c>
      <c r="G234" s="87" t="s">
        <v>1764</v>
      </c>
      <c r="H234" s="87" t="s">
        <v>1767</v>
      </c>
      <c r="I234" s="31" t="s">
        <v>1766</v>
      </c>
      <c r="J234" s="31">
        <v>2</v>
      </c>
      <c r="K234" s="51">
        <v>43040</v>
      </c>
      <c r="L234" s="51">
        <v>43099</v>
      </c>
      <c r="M234" s="59">
        <f t="shared" si="65"/>
        <v>8.4285714285714288</v>
      </c>
      <c r="N234" s="30" t="s">
        <v>1606</v>
      </c>
      <c r="O234" s="108">
        <v>1</v>
      </c>
      <c r="P234" s="30"/>
      <c r="Q234" s="54">
        <f t="shared" si="59"/>
        <v>50</v>
      </c>
      <c r="R234" s="55">
        <f t="shared" si="60"/>
        <v>4.2142857142857144</v>
      </c>
      <c r="S234" s="55">
        <f t="shared" ca="1" si="61"/>
        <v>4.2142857142857144</v>
      </c>
      <c r="T234" s="55">
        <f t="shared" ca="1" si="62"/>
        <v>8.4285714285714288</v>
      </c>
      <c r="U234" s="28" t="str">
        <f t="shared" ca="1" si="64"/>
        <v>NO</v>
      </c>
      <c r="V234" s="105" t="str">
        <f t="shared" ca="1" si="63"/>
        <v>VENCIDO</v>
      </c>
      <c r="W234" s="105" t="str">
        <f t="shared" ca="1" si="52"/>
        <v>VENCIDO</v>
      </c>
      <c r="X234" s="29" t="s">
        <v>568</v>
      </c>
      <c r="Y234" s="100" t="s">
        <v>462</v>
      </c>
      <c r="Z234" s="29">
        <f t="shared" si="53"/>
        <v>1</v>
      </c>
      <c r="AA234" s="29" t="str">
        <f t="shared" si="58"/>
        <v>H19R15 - 1</v>
      </c>
      <c r="AB234" s="111">
        <f t="shared" ca="1" si="55"/>
        <v>1</v>
      </c>
      <c r="AC234" s="111">
        <f t="shared" ca="1" si="56"/>
        <v>1</v>
      </c>
      <c r="AD234" s="111" t="str">
        <f t="shared" si="57"/>
        <v>H19R15.</v>
      </c>
      <c r="AE234" s="111" t="str">
        <f t="shared" si="54"/>
        <v>H19R15</v>
      </c>
      <c r="AF234" s="21"/>
      <c r="AG234" s="21"/>
      <c r="AH234" s="21"/>
      <c r="AI234" s="21"/>
      <c r="AJ234" s="21"/>
      <c r="AK234" s="21"/>
      <c r="AL234" s="21"/>
      <c r="AM234" s="21"/>
      <c r="AN234" s="21"/>
      <c r="AO234" s="21"/>
    </row>
    <row r="235" spans="1:41" s="2" customFormat="1" ht="249.95" customHeight="1" x14ac:dyDescent="0.2">
      <c r="A235" s="24">
        <v>199</v>
      </c>
      <c r="B235" s="30">
        <v>234</v>
      </c>
      <c r="C235" s="24"/>
      <c r="D235" s="24" t="s">
        <v>33</v>
      </c>
      <c r="E235" s="88" t="s">
        <v>1467</v>
      </c>
      <c r="F235" s="88" t="s">
        <v>231</v>
      </c>
      <c r="G235" s="87" t="s">
        <v>1468</v>
      </c>
      <c r="H235" s="87" t="s">
        <v>1469</v>
      </c>
      <c r="I235" s="31" t="s">
        <v>1470</v>
      </c>
      <c r="J235" s="31">
        <v>2</v>
      </c>
      <c r="K235" s="51">
        <v>43040</v>
      </c>
      <c r="L235" s="51">
        <v>43403</v>
      </c>
      <c r="M235" s="59">
        <f t="shared" si="65"/>
        <v>51.857142857142854</v>
      </c>
      <c r="N235" s="30" t="s">
        <v>1354</v>
      </c>
      <c r="O235" s="108">
        <v>0</v>
      </c>
      <c r="P235" s="30"/>
      <c r="Q235" s="54">
        <f t="shared" si="59"/>
        <v>0</v>
      </c>
      <c r="R235" s="55">
        <f t="shared" si="60"/>
        <v>0</v>
      </c>
      <c r="S235" s="55">
        <f t="shared" ca="1" si="61"/>
        <v>0</v>
      </c>
      <c r="T235" s="55">
        <f t="shared" ca="1" si="62"/>
        <v>0</v>
      </c>
      <c r="U235" s="28" t="str">
        <f t="shared" ca="1" si="64"/>
        <v>NO</v>
      </c>
      <c r="V235" s="105" t="str">
        <f t="shared" ca="1" si="63"/>
        <v>EN TERMINO</v>
      </c>
      <c r="W235" s="105" t="str">
        <f t="shared" ca="1" si="52"/>
        <v>EN TERMINO</v>
      </c>
      <c r="X235" s="29" t="s">
        <v>568</v>
      </c>
      <c r="Y235" s="100" t="s">
        <v>463</v>
      </c>
      <c r="Z235" s="29">
        <f t="shared" si="53"/>
        <v>1</v>
      </c>
      <c r="AA235" s="29" t="str">
        <f t="shared" si="58"/>
        <v>H20R15 - 1</v>
      </c>
      <c r="AB235" s="111">
        <f t="shared" ca="1" si="55"/>
        <v>3</v>
      </c>
      <c r="AC235" s="111">
        <f t="shared" ca="1" si="56"/>
        <v>3</v>
      </c>
      <c r="AD235" s="111" t="str">
        <f t="shared" si="57"/>
        <v>H20R15.</v>
      </c>
      <c r="AE235" s="111" t="str">
        <f t="shared" si="54"/>
        <v>H20R15</v>
      </c>
      <c r="AF235" s="21"/>
      <c r="AG235" s="21"/>
      <c r="AH235" s="21"/>
      <c r="AI235" s="21"/>
      <c r="AJ235" s="21"/>
      <c r="AK235" s="21"/>
      <c r="AL235" s="21"/>
      <c r="AM235" s="21"/>
      <c r="AN235" s="21"/>
      <c r="AO235" s="21"/>
    </row>
    <row r="236" spans="1:41" s="2" customFormat="1" ht="249.95" customHeight="1" x14ac:dyDescent="0.2">
      <c r="A236" s="24">
        <v>200</v>
      </c>
      <c r="B236" s="30">
        <v>235</v>
      </c>
      <c r="C236" s="24"/>
      <c r="D236" s="24" t="s">
        <v>41</v>
      </c>
      <c r="E236" s="88" t="s">
        <v>1474</v>
      </c>
      <c r="F236" s="88" t="s">
        <v>232</v>
      </c>
      <c r="G236" s="87" t="s">
        <v>1471</v>
      </c>
      <c r="H236" s="87" t="s">
        <v>1472</v>
      </c>
      <c r="I236" s="31" t="s">
        <v>1473</v>
      </c>
      <c r="J236" s="31">
        <v>2</v>
      </c>
      <c r="K236" s="51">
        <v>43040</v>
      </c>
      <c r="L236" s="51">
        <v>43403</v>
      </c>
      <c r="M236" s="59">
        <f t="shared" si="65"/>
        <v>51.857142857142854</v>
      </c>
      <c r="N236" s="30" t="s">
        <v>1354</v>
      </c>
      <c r="O236" s="108">
        <v>0</v>
      </c>
      <c r="P236" s="30"/>
      <c r="Q236" s="54">
        <f t="shared" si="59"/>
        <v>0</v>
      </c>
      <c r="R236" s="55">
        <f t="shared" si="60"/>
        <v>0</v>
      </c>
      <c r="S236" s="55">
        <f t="shared" ca="1" si="61"/>
        <v>0</v>
      </c>
      <c r="T236" s="55">
        <f t="shared" ca="1" si="62"/>
        <v>0</v>
      </c>
      <c r="U236" s="28" t="str">
        <f t="shared" ca="1" si="64"/>
        <v>NO</v>
      </c>
      <c r="V236" s="105" t="str">
        <f t="shared" ca="1" si="63"/>
        <v>EN TERMINO</v>
      </c>
      <c r="W236" s="105" t="str">
        <f t="shared" ca="1" si="52"/>
        <v>EN TERMINO</v>
      </c>
      <c r="X236" s="29" t="s">
        <v>568</v>
      </c>
      <c r="Y236" s="100" t="s">
        <v>464</v>
      </c>
      <c r="Z236" s="29">
        <f t="shared" si="53"/>
        <v>1</v>
      </c>
      <c r="AA236" s="29" t="str">
        <f t="shared" si="58"/>
        <v>H21R15 - 1</v>
      </c>
      <c r="AB236" s="111">
        <f t="shared" ca="1" si="55"/>
        <v>3</v>
      </c>
      <c r="AC236" s="111">
        <f t="shared" ca="1" si="56"/>
        <v>3</v>
      </c>
      <c r="AD236" s="111" t="str">
        <f t="shared" si="57"/>
        <v>H21R15.</v>
      </c>
      <c r="AE236" s="111" t="str">
        <f t="shared" si="54"/>
        <v>H21R15</v>
      </c>
      <c r="AF236" s="21"/>
      <c r="AG236" s="21"/>
      <c r="AH236" s="21"/>
      <c r="AI236" s="21"/>
      <c r="AJ236" s="21"/>
      <c r="AK236" s="21"/>
      <c r="AL236" s="21"/>
      <c r="AM236" s="21"/>
      <c r="AN236" s="21"/>
      <c r="AO236" s="21"/>
    </row>
    <row r="237" spans="1:41" s="2" customFormat="1" ht="249.95" customHeight="1" x14ac:dyDescent="0.2">
      <c r="A237" s="24">
        <v>201</v>
      </c>
      <c r="B237" s="30">
        <v>236</v>
      </c>
      <c r="C237" s="24"/>
      <c r="D237" s="24" t="s">
        <v>33</v>
      </c>
      <c r="E237" s="88" t="s">
        <v>233</v>
      </c>
      <c r="F237" s="88" t="s">
        <v>234</v>
      </c>
      <c r="G237" s="71" t="s">
        <v>989</v>
      </c>
      <c r="H237" s="71" t="s">
        <v>990</v>
      </c>
      <c r="I237" s="72" t="s">
        <v>9</v>
      </c>
      <c r="J237" s="72">
        <v>1</v>
      </c>
      <c r="K237" s="73">
        <v>43040</v>
      </c>
      <c r="L237" s="73">
        <v>43099</v>
      </c>
      <c r="M237" s="59">
        <f t="shared" si="65"/>
        <v>8.4285714285714288</v>
      </c>
      <c r="N237" s="30" t="s">
        <v>23</v>
      </c>
      <c r="O237" s="30">
        <v>1</v>
      </c>
      <c r="P237" s="30"/>
      <c r="Q237" s="54">
        <f t="shared" si="59"/>
        <v>100</v>
      </c>
      <c r="R237" s="55">
        <f t="shared" si="60"/>
        <v>8.4285714285714288</v>
      </c>
      <c r="S237" s="55">
        <f t="shared" ca="1" si="61"/>
        <v>8.4285714285714288</v>
      </c>
      <c r="T237" s="55">
        <f t="shared" ca="1" si="62"/>
        <v>8.4285714285714288</v>
      </c>
      <c r="U237" s="28" t="str">
        <f t="shared" si="64"/>
        <v>SI</v>
      </c>
      <c r="V237" s="105" t="str">
        <f t="shared" si="63"/>
        <v>CUMPLIDO</v>
      </c>
      <c r="W237" s="105" t="str">
        <f t="shared" si="52"/>
        <v>CUMPLIDO</v>
      </c>
      <c r="X237" s="29" t="s">
        <v>568</v>
      </c>
      <c r="Y237" s="100" t="s">
        <v>465</v>
      </c>
      <c r="Z237" s="29">
        <f t="shared" si="53"/>
        <v>1</v>
      </c>
      <c r="AA237" s="29" t="str">
        <f t="shared" si="58"/>
        <v xml:space="preserve">
H22R15 - 1</v>
      </c>
      <c r="AB237" s="111">
        <f t="shared" si="55"/>
        <v>5</v>
      </c>
      <c r="AC237" s="111">
        <f t="shared" si="56"/>
        <v>5</v>
      </c>
      <c r="AD237" s="111" t="str">
        <f t="shared" si="57"/>
        <v xml:space="preserve">
H22R15.</v>
      </c>
      <c r="AE237" s="111" t="str">
        <f t="shared" si="54"/>
        <v xml:space="preserve">
H22R15</v>
      </c>
      <c r="AF237" s="21"/>
      <c r="AG237" s="21"/>
      <c r="AH237" s="21"/>
      <c r="AI237" s="21"/>
      <c r="AJ237" s="21"/>
      <c r="AK237" s="21"/>
      <c r="AL237" s="21"/>
      <c r="AM237" s="21"/>
      <c r="AN237" s="21"/>
      <c r="AO237" s="21"/>
    </row>
    <row r="238" spans="1:41" s="2" customFormat="1" ht="249.95" customHeight="1" x14ac:dyDescent="0.2">
      <c r="A238" s="24">
        <v>202</v>
      </c>
      <c r="B238" s="30">
        <v>237</v>
      </c>
      <c r="C238" s="24"/>
      <c r="D238" s="24" t="s">
        <v>34</v>
      </c>
      <c r="E238" s="88" t="s">
        <v>1475</v>
      </c>
      <c r="F238" s="88" t="s">
        <v>1476</v>
      </c>
      <c r="G238" s="87" t="s">
        <v>1477</v>
      </c>
      <c r="H238" s="88" t="s">
        <v>1478</v>
      </c>
      <c r="I238" s="60" t="s">
        <v>1479</v>
      </c>
      <c r="J238" s="31">
        <v>3</v>
      </c>
      <c r="K238" s="51">
        <v>43040</v>
      </c>
      <c r="L238" s="51">
        <v>43403</v>
      </c>
      <c r="M238" s="59">
        <f t="shared" si="65"/>
        <v>51.857142857142854</v>
      </c>
      <c r="N238" s="30" t="s">
        <v>1354</v>
      </c>
      <c r="O238" s="108">
        <v>0</v>
      </c>
      <c r="P238" s="30"/>
      <c r="Q238" s="54">
        <f t="shared" si="59"/>
        <v>0</v>
      </c>
      <c r="R238" s="55">
        <f t="shared" si="60"/>
        <v>0</v>
      </c>
      <c r="S238" s="55">
        <f t="shared" ca="1" si="61"/>
        <v>0</v>
      </c>
      <c r="T238" s="55">
        <f t="shared" ca="1" si="62"/>
        <v>0</v>
      </c>
      <c r="U238" s="28" t="str">
        <f t="shared" ca="1" si="64"/>
        <v>NO</v>
      </c>
      <c r="V238" s="105" t="str">
        <f t="shared" ca="1" si="63"/>
        <v>EN TERMINO</v>
      </c>
      <c r="W238" s="105" t="str">
        <f t="shared" ca="1" si="52"/>
        <v>EN TERMINO</v>
      </c>
      <c r="X238" s="29" t="s">
        <v>568</v>
      </c>
      <c r="Y238" s="100" t="s">
        <v>466</v>
      </c>
      <c r="Z238" s="29">
        <f t="shared" si="53"/>
        <v>1</v>
      </c>
      <c r="AA238" s="29" t="str">
        <f t="shared" si="58"/>
        <v>H23R15 - 1</v>
      </c>
      <c r="AB238" s="111">
        <f t="shared" ca="1" si="55"/>
        <v>3</v>
      </c>
      <c r="AC238" s="111">
        <f t="shared" ca="1" si="56"/>
        <v>3</v>
      </c>
      <c r="AD238" s="111" t="str">
        <f t="shared" si="57"/>
        <v>H23R15.</v>
      </c>
      <c r="AE238" s="111" t="str">
        <f t="shared" si="54"/>
        <v>H23R15</v>
      </c>
      <c r="AF238" s="21"/>
      <c r="AG238" s="21"/>
      <c r="AH238" s="21"/>
      <c r="AI238" s="21"/>
      <c r="AJ238" s="21"/>
      <c r="AK238" s="21"/>
      <c r="AL238" s="21"/>
      <c r="AM238" s="21"/>
      <c r="AN238" s="21"/>
      <c r="AO238" s="21"/>
    </row>
    <row r="239" spans="1:41" s="2" customFormat="1" ht="249.95" customHeight="1" x14ac:dyDescent="0.2">
      <c r="A239" s="24">
        <v>203</v>
      </c>
      <c r="B239" s="30">
        <v>238</v>
      </c>
      <c r="C239" s="24"/>
      <c r="D239" s="24" t="s">
        <v>34</v>
      </c>
      <c r="E239" s="88" t="s">
        <v>1489</v>
      </c>
      <c r="F239" s="88" t="s">
        <v>1488</v>
      </c>
      <c r="G239" s="87" t="s">
        <v>1480</v>
      </c>
      <c r="H239" s="88" t="s">
        <v>2096</v>
      </c>
      <c r="I239" s="60" t="s">
        <v>1479</v>
      </c>
      <c r="J239" s="31">
        <v>3</v>
      </c>
      <c r="K239" s="51">
        <v>43040</v>
      </c>
      <c r="L239" s="51">
        <v>43403</v>
      </c>
      <c r="M239" s="59">
        <f t="shared" si="65"/>
        <v>51.857142857142854</v>
      </c>
      <c r="N239" s="30" t="s">
        <v>1354</v>
      </c>
      <c r="O239" s="108">
        <v>0</v>
      </c>
      <c r="P239" s="30"/>
      <c r="Q239" s="54">
        <f t="shared" si="59"/>
        <v>0</v>
      </c>
      <c r="R239" s="55">
        <f t="shared" si="60"/>
        <v>0</v>
      </c>
      <c r="S239" s="55">
        <f t="shared" ca="1" si="61"/>
        <v>0</v>
      </c>
      <c r="T239" s="55">
        <f t="shared" ca="1" si="62"/>
        <v>0</v>
      </c>
      <c r="U239" s="28" t="str">
        <f t="shared" ca="1" si="64"/>
        <v>NO</v>
      </c>
      <c r="V239" s="105" t="str">
        <f t="shared" ca="1" si="63"/>
        <v>EN TERMINO</v>
      </c>
      <c r="W239" s="105" t="str">
        <f t="shared" ca="1" si="52"/>
        <v>EN TERMINO</v>
      </c>
      <c r="X239" s="29" t="s">
        <v>568</v>
      </c>
      <c r="Y239" s="100" t="s">
        <v>467</v>
      </c>
      <c r="Z239" s="29">
        <f t="shared" si="53"/>
        <v>1</v>
      </c>
      <c r="AA239" s="29" t="str">
        <f t="shared" si="58"/>
        <v>H24R15 - 1</v>
      </c>
      <c r="AB239" s="111">
        <f t="shared" ca="1" si="55"/>
        <v>3</v>
      </c>
      <c r="AC239" s="111">
        <f t="shared" ca="1" si="56"/>
        <v>3</v>
      </c>
      <c r="AD239" s="111" t="str">
        <f t="shared" si="57"/>
        <v>H24R15.</v>
      </c>
      <c r="AE239" s="111" t="str">
        <f t="shared" si="54"/>
        <v>H24R15</v>
      </c>
      <c r="AF239" s="21"/>
      <c r="AG239" s="21"/>
      <c r="AH239" s="21"/>
      <c r="AI239" s="21"/>
      <c r="AJ239" s="21"/>
      <c r="AK239" s="21"/>
      <c r="AL239" s="21"/>
      <c r="AM239" s="21"/>
      <c r="AN239" s="21"/>
      <c r="AO239" s="21"/>
    </row>
    <row r="240" spans="1:41" s="2" customFormat="1" ht="249.95" customHeight="1" x14ac:dyDescent="0.2">
      <c r="A240" s="24">
        <v>204</v>
      </c>
      <c r="B240" s="30">
        <v>239</v>
      </c>
      <c r="C240" s="24"/>
      <c r="D240" s="24" t="s">
        <v>34</v>
      </c>
      <c r="E240" s="88" t="s">
        <v>1490</v>
      </c>
      <c r="F240" s="88" t="s">
        <v>1491</v>
      </c>
      <c r="G240" s="87" t="s">
        <v>1481</v>
      </c>
      <c r="H240" s="88" t="s">
        <v>1482</v>
      </c>
      <c r="I240" s="60" t="s">
        <v>9</v>
      </c>
      <c r="J240" s="31">
        <v>1</v>
      </c>
      <c r="K240" s="51">
        <v>43040</v>
      </c>
      <c r="L240" s="51">
        <v>43403</v>
      </c>
      <c r="M240" s="59">
        <f t="shared" si="65"/>
        <v>51.857142857142854</v>
      </c>
      <c r="N240" s="30" t="s">
        <v>1354</v>
      </c>
      <c r="O240" s="108">
        <v>0</v>
      </c>
      <c r="P240" s="30"/>
      <c r="Q240" s="54">
        <f t="shared" si="59"/>
        <v>0</v>
      </c>
      <c r="R240" s="55">
        <f t="shared" si="60"/>
        <v>0</v>
      </c>
      <c r="S240" s="55">
        <f t="shared" ca="1" si="61"/>
        <v>0</v>
      </c>
      <c r="T240" s="55">
        <f t="shared" ca="1" si="62"/>
        <v>0</v>
      </c>
      <c r="U240" s="28" t="str">
        <f t="shared" ca="1" si="64"/>
        <v>NO</v>
      </c>
      <c r="V240" s="105" t="str">
        <f t="shared" ca="1" si="63"/>
        <v>EN TERMINO</v>
      </c>
      <c r="W240" s="105" t="str">
        <f t="shared" ca="1" si="52"/>
        <v>EN TERMINO</v>
      </c>
      <c r="X240" s="29" t="s">
        <v>568</v>
      </c>
      <c r="Y240" s="100" t="s">
        <v>468</v>
      </c>
      <c r="Z240" s="29">
        <f t="shared" si="53"/>
        <v>1</v>
      </c>
      <c r="AA240" s="29" t="str">
        <f t="shared" si="58"/>
        <v>H25R15 - 1</v>
      </c>
      <c r="AB240" s="111">
        <f t="shared" ca="1" si="55"/>
        <v>3</v>
      </c>
      <c r="AC240" s="111">
        <f t="shared" ca="1" si="56"/>
        <v>3</v>
      </c>
      <c r="AD240" s="111" t="str">
        <f t="shared" si="57"/>
        <v>H25R15.</v>
      </c>
      <c r="AE240" s="111" t="str">
        <f t="shared" si="54"/>
        <v>H25R15</v>
      </c>
      <c r="AF240" s="21"/>
      <c r="AG240" s="21"/>
      <c r="AH240" s="21"/>
      <c r="AI240" s="21"/>
      <c r="AJ240" s="21"/>
      <c r="AK240" s="21"/>
      <c r="AL240" s="21"/>
      <c r="AM240" s="21"/>
      <c r="AN240" s="21"/>
      <c r="AO240" s="21"/>
    </row>
    <row r="241" spans="1:41" s="2" customFormat="1" ht="249.95" customHeight="1" x14ac:dyDescent="0.2">
      <c r="A241" s="24">
        <v>205</v>
      </c>
      <c r="B241" s="30">
        <v>240</v>
      </c>
      <c r="C241" s="24"/>
      <c r="D241" s="24" t="s">
        <v>34</v>
      </c>
      <c r="E241" s="88" t="s">
        <v>1492</v>
      </c>
      <c r="F241" s="88" t="s">
        <v>1493</v>
      </c>
      <c r="G241" s="87" t="s">
        <v>2165</v>
      </c>
      <c r="H241" s="88" t="s">
        <v>2097</v>
      </c>
      <c r="I241" s="60" t="s">
        <v>1483</v>
      </c>
      <c r="J241" s="31">
        <v>10</v>
      </c>
      <c r="K241" s="51">
        <v>43040</v>
      </c>
      <c r="L241" s="51">
        <v>43403</v>
      </c>
      <c r="M241" s="59">
        <f t="shared" si="65"/>
        <v>51.857142857142854</v>
      </c>
      <c r="N241" s="30" t="s">
        <v>1354</v>
      </c>
      <c r="O241" s="108">
        <v>0</v>
      </c>
      <c r="P241" s="30"/>
      <c r="Q241" s="54">
        <f t="shared" si="59"/>
        <v>0</v>
      </c>
      <c r="R241" s="55">
        <f t="shared" si="60"/>
        <v>0</v>
      </c>
      <c r="S241" s="55">
        <f t="shared" ca="1" si="61"/>
        <v>0</v>
      </c>
      <c r="T241" s="55">
        <f t="shared" ca="1" si="62"/>
        <v>0</v>
      </c>
      <c r="U241" s="28" t="str">
        <f t="shared" ca="1" si="64"/>
        <v>NO</v>
      </c>
      <c r="V241" s="105" t="str">
        <f t="shared" ca="1" si="63"/>
        <v>EN TERMINO</v>
      </c>
      <c r="W241" s="105" t="str">
        <f t="shared" ca="1" si="52"/>
        <v>EN TERMINO</v>
      </c>
      <c r="X241" s="29" t="s">
        <v>568</v>
      </c>
      <c r="Y241" s="100" t="s">
        <v>469</v>
      </c>
      <c r="Z241" s="29">
        <f t="shared" si="53"/>
        <v>1</v>
      </c>
      <c r="AA241" s="29" t="str">
        <f t="shared" si="58"/>
        <v>H26R15 - 1</v>
      </c>
      <c r="AB241" s="111">
        <f t="shared" ca="1" si="55"/>
        <v>3</v>
      </c>
      <c r="AC241" s="111">
        <f t="shared" ca="1" si="56"/>
        <v>3</v>
      </c>
      <c r="AD241" s="111" t="str">
        <f t="shared" si="57"/>
        <v>H26R15.</v>
      </c>
      <c r="AE241" s="111" t="str">
        <f t="shared" si="54"/>
        <v>H26R15</v>
      </c>
      <c r="AF241" s="21"/>
      <c r="AG241" s="21"/>
      <c r="AH241" s="21"/>
      <c r="AI241" s="21"/>
      <c r="AJ241" s="21"/>
      <c r="AK241" s="21"/>
      <c r="AL241" s="21"/>
      <c r="AM241" s="21"/>
      <c r="AN241" s="21"/>
      <c r="AO241" s="21"/>
    </row>
    <row r="242" spans="1:41" s="2" customFormat="1" ht="249.95" customHeight="1" x14ac:dyDescent="0.2">
      <c r="A242" s="24">
        <v>206</v>
      </c>
      <c r="B242" s="30">
        <v>241</v>
      </c>
      <c r="C242" s="24"/>
      <c r="D242" s="24" t="s">
        <v>34</v>
      </c>
      <c r="E242" s="88" t="s">
        <v>1494</v>
      </c>
      <c r="F242" s="88" t="s">
        <v>1495</v>
      </c>
      <c r="G242" s="87" t="s">
        <v>1484</v>
      </c>
      <c r="H242" s="88" t="s">
        <v>1485</v>
      </c>
      <c r="I242" s="60" t="s">
        <v>27</v>
      </c>
      <c r="J242" s="31">
        <v>2</v>
      </c>
      <c r="K242" s="51">
        <v>43040</v>
      </c>
      <c r="L242" s="51">
        <v>43403</v>
      </c>
      <c r="M242" s="59">
        <f t="shared" si="65"/>
        <v>51.857142857142854</v>
      </c>
      <c r="N242" s="30" t="s">
        <v>1354</v>
      </c>
      <c r="O242" s="108">
        <v>0</v>
      </c>
      <c r="P242" s="30"/>
      <c r="Q242" s="54">
        <f t="shared" si="59"/>
        <v>0</v>
      </c>
      <c r="R242" s="55">
        <f t="shared" si="60"/>
        <v>0</v>
      </c>
      <c r="S242" s="55">
        <f t="shared" ca="1" si="61"/>
        <v>0</v>
      </c>
      <c r="T242" s="55">
        <f t="shared" ca="1" si="62"/>
        <v>0</v>
      </c>
      <c r="U242" s="28" t="str">
        <f t="shared" ca="1" si="64"/>
        <v>NO</v>
      </c>
      <c r="V242" s="105" t="str">
        <f t="shared" ca="1" si="63"/>
        <v>EN TERMINO</v>
      </c>
      <c r="W242" s="105" t="str">
        <f t="shared" ca="1" si="52"/>
        <v>EN TERMINO</v>
      </c>
      <c r="X242" s="29" t="s">
        <v>568</v>
      </c>
      <c r="Y242" s="100" t="s">
        <v>470</v>
      </c>
      <c r="Z242" s="29">
        <f t="shared" si="53"/>
        <v>1</v>
      </c>
      <c r="AA242" s="29" t="str">
        <f t="shared" si="58"/>
        <v>H27R15 - 1</v>
      </c>
      <c r="AB242" s="111">
        <f t="shared" ca="1" si="55"/>
        <v>3</v>
      </c>
      <c r="AC242" s="111">
        <f t="shared" ca="1" si="56"/>
        <v>3</v>
      </c>
      <c r="AD242" s="111" t="str">
        <f t="shared" si="57"/>
        <v>H27R15.</v>
      </c>
      <c r="AE242" s="111" t="str">
        <f t="shared" si="54"/>
        <v>H27R15</v>
      </c>
      <c r="AF242" s="21"/>
      <c r="AG242" s="21"/>
      <c r="AH242" s="21"/>
      <c r="AI242" s="21"/>
      <c r="AJ242" s="21"/>
      <c r="AK242" s="21"/>
      <c r="AL242" s="21"/>
      <c r="AM242" s="21"/>
      <c r="AN242" s="21"/>
      <c r="AO242" s="21"/>
    </row>
    <row r="243" spans="1:41" s="2" customFormat="1" ht="249.95" customHeight="1" x14ac:dyDescent="0.2">
      <c r="A243" s="24">
        <v>207</v>
      </c>
      <c r="B243" s="30">
        <v>242</v>
      </c>
      <c r="C243" s="24"/>
      <c r="D243" s="24" t="s">
        <v>34</v>
      </c>
      <c r="E243" s="87" t="s">
        <v>1496</v>
      </c>
      <c r="F243" s="88" t="s">
        <v>1497</v>
      </c>
      <c r="G243" s="87" t="s">
        <v>1486</v>
      </c>
      <c r="H243" s="87" t="s">
        <v>1487</v>
      </c>
      <c r="I243" s="31" t="s">
        <v>9</v>
      </c>
      <c r="J243" s="31">
        <v>2</v>
      </c>
      <c r="K243" s="51">
        <v>43040</v>
      </c>
      <c r="L243" s="51">
        <v>43403</v>
      </c>
      <c r="M243" s="59">
        <f t="shared" si="65"/>
        <v>51.857142857142854</v>
      </c>
      <c r="N243" s="30" t="s">
        <v>1354</v>
      </c>
      <c r="O243" s="108">
        <v>0</v>
      </c>
      <c r="P243" s="30"/>
      <c r="Q243" s="54">
        <f t="shared" si="59"/>
        <v>0</v>
      </c>
      <c r="R243" s="55">
        <f t="shared" si="60"/>
        <v>0</v>
      </c>
      <c r="S243" s="55">
        <f t="shared" ca="1" si="61"/>
        <v>0</v>
      </c>
      <c r="T243" s="55">
        <f t="shared" ca="1" si="62"/>
        <v>0</v>
      </c>
      <c r="U243" s="28" t="str">
        <f t="shared" ca="1" si="64"/>
        <v>NO</v>
      </c>
      <c r="V243" s="105" t="str">
        <f t="shared" ca="1" si="63"/>
        <v>EN TERMINO</v>
      </c>
      <c r="W243" s="105" t="str">
        <f t="shared" ca="1" si="52"/>
        <v>EN TERMINO</v>
      </c>
      <c r="X243" s="29" t="s">
        <v>568</v>
      </c>
      <c r="Y243" s="100" t="s">
        <v>471</v>
      </c>
      <c r="Z243" s="29">
        <f t="shared" si="53"/>
        <v>1</v>
      </c>
      <c r="AA243" s="29" t="str">
        <f t="shared" si="58"/>
        <v>H28R15 - 1</v>
      </c>
      <c r="AB243" s="111">
        <f t="shared" ca="1" si="55"/>
        <v>3</v>
      </c>
      <c r="AC243" s="111">
        <f t="shared" ca="1" si="56"/>
        <v>3</v>
      </c>
      <c r="AD243" s="111" t="str">
        <f t="shared" si="57"/>
        <v>H28R15.</v>
      </c>
      <c r="AE243" s="111" t="str">
        <f t="shared" si="54"/>
        <v>H28R15</v>
      </c>
      <c r="AF243" s="21"/>
      <c r="AG243" s="21"/>
      <c r="AH243" s="21"/>
      <c r="AI243" s="21"/>
      <c r="AJ243" s="21"/>
      <c r="AK243" s="21"/>
      <c r="AL243" s="21"/>
      <c r="AM243" s="21"/>
      <c r="AN243" s="21"/>
      <c r="AO243" s="21"/>
    </row>
    <row r="244" spans="1:41" s="2" customFormat="1" ht="249.95" customHeight="1" x14ac:dyDescent="0.2">
      <c r="A244" s="24">
        <v>208</v>
      </c>
      <c r="B244" s="30">
        <v>243</v>
      </c>
      <c r="C244" s="24"/>
      <c r="D244" s="24" t="s">
        <v>24</v>
      </c>
      <c r="E244" s="88" t="s">
        <v>235</v>
      </c>
      <c r="F244" s="88" t="s">
        <v>236</v>
      </c>
      <c r="G244" s="88" t="s">
        <v>1770</v>
      </c>
      <c r="H244" s="88" t="s">
        <v>1771</v>
      </c>
      <c r="I244" s="60" t="s">
        <v>1692</v>
      </c>
      <c r="J244" s="31">
        <v>1</v>
      </c>
      <c r="K244" s="51">
        <v>43040</v>
      </c>
      <c r="L244" s="51">
        <v>43189</v>
      </c>
      <c r="M244" s="59">
        <f t="shared" si="65"/>
        <v>21.285714285714285</v>
      </c>
      <c r="N244" s="30" t="s">
        <v>1606</v>
      </c>
      <c r="O244" s="108">
        <v>0</v>
      </c>
      <c r="P244" s="30"/>
      <c r="Q244" s="54">
        <f t="shared" si="59"/>
        <v>0</v>
      </c>
      <c r="R244" s="55">
        <f t="shared" si="60"/>
        <v>0</v>
      </c>
      <c r="S244" s="55">
        <f t="shared" ca="1" si="61"/>
        <v>0</v>
      </c>
      <c r="T244" s="55">
        <f t="shared" ca="1" si="62"/>
        <v>21.285714285714285</v>
      </c>
      <c r="U244" s="28" t="str">
        <f t="shared" ca="1" si="64"/>
        <v>NO</v>
      </c>
      <c r="V244" s="105" t="str">
        <f t="shared" ca="1" si="63"/>
        <v>VENCIDO</v>
      </c>
      <c r="W244" s="105" t="str">
        <f t="shared" ca="1" si="52"/>
        <v>VENCIDO</v>
      </c>
      <c r="X244" s="29" t="s">
        <v>568</v>
      </c>
      <c r="Y244" s="100" t="s">
        <v>472</v>
      </c>
      <c r="Z244" s="29">
        <f t="shared" si="53"/>
        <v>1</v>
      </c>
      <c r="AA244" s="29" t="str">
        <f t="shared" si="58"/>
        <v>H29R15 - 1</v>
      </c>
      <c r="AB244" s="111">
        <f t="shared" ca="1" si="55"/>
        <v>1</v>
      </c>
      <c r="AC244" s="111">
        <f t="shared" ca="1" si="56"/>
        <v>1</v>
      </c>
      <c r="AD244" s="111" t="str">
        <f t="shared" si="57"/>
        <v>H29R15.</v>
      </c>
      <c r="AE244" s="111" t="str">
        <f t="shared" si="54"/>
        <v>H29R15</v>
      </c>
      <c r="AF244" s="21"/>
      <c r="AG244" s="21"/>
      <c r="AH244" s="21"/>
      <c r="AI244" s="21"/>
      <c r="AJ244" s="21"/>
      <c r="AK244" s="21"/>
      <c r="AL244" s="21"/>
      <c r="AM244" s="21"/>
      <c r="AN244" s="21"/>
      <c r="AO244" s="21"/>
    </row>
    <row r="245" spans="1:41" s="2" customFormat="1" ht="249.95" customHeight="1" x14ac:dyDescent="0.2">
      <c r="A245" s="24">
        <v>209</v>
      </c>
      <c r="B245" s="30">
        <v>244</v>
      </c>
      <c r="C245" s="24"/>
      <c r="D245" s="24" t="s">
        <v>237</v>
      </c>
      <c r="E245" s="87" t="s">
        <v>2030</v>
      </c>
      <c r="F245" s="88" t="s">
        <v>238</v>
      </c>
      <c r="G245" s="56" t="s">
        <v>2031</v>
      </c>
      <c r="H245" s="56" t="s">
        <v>1768</v>
      </c>
      <c r="I245" s="60" t="s">
        <v>1769</v>
      </c>
      <c r="J245" s="30">
        <v>2</v>
      </c>
      <c r="K245" s="57">
        <v>43040</v>
      </c>
      <c r="L245" s="57">
        <v>43099</v>
      </c>
      <c r="M245" s="59">
        <f t="shared" si="65"/>
        <v>8.4285714285714288</v>
      </c>
      <c r="N245" s="30" t="s">
        <v>1606</v>
      </c>
      <c r="O245" s="108">
        <v>0.66</v>
      </c>
      <c r="P245" s="30"/>
      <c r="Q245" s="54">
        <f t="shared" si="59"/>
        <v>33</v>
      </c>
      <c r="R245" s="55">
        <f t="shared" si="60"/>
        <v>2.7814285714285716</v>
      </c>
      <c r="S245" s="55">
        <f t="shared" ca="1" si="61"/>
        <v>2.7814285714285716</v>
      </c>
      <c r="T245" s="55">
        <f t="shared" ca="1" si="62"/>
        <v>8.4285714285714288</v>
      </c>
      <c r="U245" s="28" t="str">
        <f t="shared" ca="1" si="64"/>
        <v>NO</v>
      </c>
      <c r="V245" s="105" t="str">
        <f t="shared" ca="1" si="63"/>
        <v>VENCIDO</v>
      </c>
      <c r="W245" s="105" t="str">
        <f t="shared" ca="1" si="52"/>
        <v>VENCIDO</v>
      </c>
      <c r="X245" s="29" t="s">
        <v>568</v>
      </c>
      <c r="Y245" s="100" t="s">
        <v>473</v>
      </c>
      <c r="Z245" s="29">
        <f t="shared" si="53"/>
        <v>1</v>
      </c>
      <c r="AA245" s="29" t="str">
        <f t="shared" si="58"/>
        <v>H30R15 - 1</v>
      </c>
      <c r="AB245" s="111">
        <f t="shared" ca="1" si="55"/>
        <v>1</v>
      </c>
      <c r="AC245" s="111">
        <f t="shared" ca="1" si="56"/>
        <v>1</v>
      </c>
      <c r="AD245" s="111" t="str">
        <f t="shared" si="57"/>
        <v>H30R15.</v>
      </c>
      <c r="AE245" s="111" t="str">
        <f t="shared" si="54"/>
        <v>H30R15</v>
      </c>
      <c r="AF245" s="21"/>
      <c r="AG245" s="21"/>
      <c r="AH245" s="21"/>
      <c r="AI245" s="21"/>
      <c r="AJ245" s="21"/>
      <c r="AK245" s="21"/>
      <c r="AL245" s="21"/>
      <c r="AM245" s="21"/>
      <c r="AN245" s="21"/>
      <c r="AO245" s="21"/>
    </row>
    <row r="246" spans="1:41" s="21" customFormat="1" ht="249.95" customHeight="1" x14ac:dyDescent="0.2">
      <c r="A246" s="24"/>
      <c r="B246" s="30">
        <v>245</v>
      </c>
      <c r="C246" s="24"/>
      <c r="D246" s="24" t="s">
        <v>237</v>
      </c>
      <c r="E246" s="71" t="s">
        <v>2035</v>
      </c>
      <c r="F246" s="56" t="s">
        <v>238</v>
      </c>
      <c r="G246" s="56" t="s">
        <v>2032</v>
      </c>
      <c r="H246" s="56" t="s">
        <v>2033</v>
      </c>
      <c r="I246" s="67" t="s">
        <v>2029</v>
      </c>
      <c r="J246" s="30">
        <v>1</v>
      </c>
      <c r="K246" s="57">
        <v>43040</v>
      </c>
      <c r="L246" s="57">
        <v>43099</v>
      </c>
      <c r="M246" s="53">
        <f t="shared" si="65"/>
        <v>8.4285714285714288</v>
      </c>
      <c r="N246" s="30" t="s">
        <v>2034</v>
      </c>
      <c r="O246" s="108">
        <v>0</v>
      </c>
      <c r="P246" s="30"/>
      <c r="Q246" s="54">
        <f t="shared" si="59"/>
        <v>0</v>
      </c>
      <c r="R246" s="55">
        <f t="shared" si="60"/>
        <v>0</v>
      </c>
      <c r="S246" s="55">
        <f t="shared" ca="1" si="61"/>
        <v>0</v>
      </c>
      <c r="T246" s="55">
        <f t="shared" ca="1" si="62"/>
        <v>8.4285714285714288</v>
      </c>
      <c r="U246" s="28" t="str">
        <f t="shared" si="64"/>
        <v>NO</v>
      </c>
      <c r="V246" s="105" t="str">
        <f t="shared" ca="1" si="63"/>
        <v>VENCIDO</v>
      </c>
      <c r="W246" s="105" t="str">
        <f t="shared" si="52"/>
        <v/>
      </c>
      <c r="X246" s="85" t="s">
        <v>568</v>
      </c>
      <c r="Y246" s="101" t="s">
        <v>473</v>
      </c>
      <c r="Z246" s="29">
        <f t="shared" si="53"/>
        <v>2</v>
      </c>
      <c r="AA246" s="29" t="str">
        <f t="shared" si="58"/>
        <v>H30R15 - 2</v>
      </c>
      <c r="AB246" s="111">
        <f t="shared" ca="1" si="55"/>
        <v>1</v>
      </c>
      <c r="AC246" s="111">
        <f t="shared" ca="1" si="56"/>
        <v>1</v>
      </c>
      <c r="AD246" s="111" t="str">
        <f t="shared" si="57"/>
        <v>H30R15.</v>
      </c>
      <c r="AE246" s="111" t="str">
        <f t="shared" si="54"/>
        <v>H30R15</v>
      </c>
    </row>
    <row r="247" spans="1:41" s="2" customFormat="1" ht="249.95" customHeight="1" x14ac:dyDescent="0.2">
      <c r="A247" s="24">
        <v>210</v>
      </c>
      <c r="B247" s="30">
        <v>246</v>
      </c>
      <c r="C247" s="24"/>
      <c r="D247" s="24" t="s">
        <v>181</v>
      </c>
      <c r="E247" s="87" t="s">
        <v>239</v>
      </c>
      <c r="F247" s="88" t="s">
        <v>227</v>
      </c>
      <c r="G247" s="88" t="s">
        <v>1772</v>
      </c>
      <c r="H247" s="88" t="s">
        <v>1773</v>
      </c>
      <c r="I247" s="60" t="s">
        <v>1774</v>
      </c>
      <c r="J247" s="31">
        <v>3</v>
      </c>
      <c r="K247" s="51">
        <v>43040</v>
      </c>
      <c r="L247" s="51">
        <v>43342</v>
      </c>
      <c r="M247" s="59">
        <f t="shared" si="65"/>
        <v>43.142857142857146</v>
      </c>
      <c r="N247" s="30" t="s">
        <v>1606</v>
      </c>
      <c r="O247" s="108">
        <v>0</v>
      </c>
      <c r="P247" s="30"/>
      <c r="Q247" s="54">
        <f t="shared" si="59"/>
        <v>0</v>
      </c>
      <c r="R247" s="55">
        <f t="shared" si="60"/>
        <v>0</v>
      </c>
      <c r="S247" s="55">
        <f t="shared" ca="1" si="61"/>
        <v>0</v>
      </c>
      <c r="T247" s="55">
        <f t="shared" ca="1" si="62"/>
        <v>0</v>
      </c>
      <c r="U247" s="28" t="str">
        <f t="shared" ca="1" si="64"/>
        <v>NO</v>
      </c>
      <c r="V247" s="105" t="str">
        <f t="shared" ca="1" si="63"/>
        <v>EN TERMINO</v>
      </c>
      <c r="W247" s="105" t="str">
        <f t="shared" ca="1" si="52"/>
        <v>EN TERMINO</v>
      </c>
      <c r="X247" s="29" t="s">
        <v>568</v>
      </c>
      <c r="Y247" s="100" t="s">
        <v>474</v>
      </c>
      <c r="Z247" s="29">
        <f t="shared" si="53"/>
        <v>1</v>
      </c>
      <c r="AA247" s="29" t="str">
        <f t="shared" si="58"/>
        <v>H31R15 - 1</v>
      </c>
      <c r="AB247" s="111">
        <f t="shared" ca="1" si="55"/>
        <v>3</v>
      </c>
      <c r="AC247" s="111">
        <f t="shared" ca="1" si="56"/>
        <v>3</v>
      </c>
      <c r="AD247" s="111" t="str">
        <f t="shared" si="57"/>
        <v>H31R15.</v>
      </c>
      <c r="AE247" s="111" t="str">
        <f t="shared" si="54"/>
        <v>H31R15</v>
      </c>
      <c r="AF247" s="21"/>
      <c r="AG247" s="21"/>
      <c r="AH247" s="21"/>
      <c r="AI247" s="21"/>
      <c r="AJ247" s="21"/>
      <c r="AK247" s="21"/>
      <c r="AL247" s="21"/>
      <c r="AM247" s="21"/>
      <c r="AN247" s="21"/>
      <c r="AO247" s="21"/>
    </row>
    <row r="248" spans="1:41" s="2" customFormat="1" ht="249.95" customHeight="1" x14ac:dyDescent="0.2">
      <c r="A248" s="24">
        <v>211</v>
      </c>
      <c r="B248" s="30">
        <v>247</v>
      </c>
      <c r="C248" s="24"/>
      <c r="D248" s="24" t="s">
        <v>181</v>
      </c>
      <c r="E248" s="87" t="s">
        <v>240</v>
      </c>
      <c r="F248" s="88" t="s">
        <v>241</v>
      </c>
      <c r="G248" s="88" t="s">
        <v>1699</v>
      </c>
      <c r="H248" s="88" t="s">
        <v>1700</v>
      </c>
      <c r="I248" s="60" t="s">
        <v>1701</v>
      </c>
      <c r="J248" s="31">
        <v>3</v>
      </c>
      <c r="K248" s="51">
        <v>43040</v>
      </c>
      <c r="L248" s="51">
        <v>43342</v>
      </c>
      <c r="M248" s="59">
        <f t="shared" si="65"/>
        <v>43.142857142857146</v>
      </c>
      <c r="N248" s="30" t="s">
        <v>1606</v>
      </c>
      <c r="O248" s="108">
        <v>0</v>
      </c>
      <c r="P248" s="30"/>
      <c r="Q248" s="54">
        <f t="shared" si="59"/>
        <v>0</v>
      </c>
      <c r="R248" s="55">
        <f t="shared" si="60"/>
        <v>0</v>
      </c>
      <c r="S248" s="55">
        <f t="shared" ca="1" si="61"/>
        <v>0</v>
      </c>
      <c r="T248" s="55">
        <f t="shared" ca="1" si="62"/>
        <v>0</v>
      </c>
      <c r="U248" s="28" t="str">
        <f t="shared" ca="1" si="64"/>
        <v>NO</v>
      </c>
      <c r="V248" s="105" t="str">
        <f t="shared" ca="1" si="63"/>
        <v>EN TERMINO</v>
      </c>
      <c r="W248" s="105" t="str">
        <f t="shared" ca="1" si="52"/>
        <v>EN TERMINO</v>
      </c>
      <c r="X248" s="29" t="s">
        <v>568</v>
      </c>
      <c r="Y248" s="100" t="s">
        <v>475</v>
      </c>
      <c r="Z248" s="29">
        <f t="shared" si="53"/>
        <v>1</v>
      </c>
      <c r="AA248" s="29" t="str">
        <f t="shared" si="58"/>
        <v>H32R15 - 1</v>
      </c>
      <c r="AB248" s="111">
        <f t="shared" ca="1" si="55"/>
        <v>3</v>
      </c>
      <c r="AC248" s="111">
        <f t="shared" ca="1" si="56"/>
        <v>3</v>
      </c>
      <c r="AD248" s="111" t="str">
        <f t="shared" si="57"/>
        <v>H32R15.</v>
      </c>
      <c r="AE248" s="111" t="str">
        <f t="shared" si="54"/>
        <v>H32R15</v>
      </c>
      <c r="AF248" s="21"/>
      <c r="AG248" s="21"/>
      <c r="AH248" s="21" t="s">
        <v>629</v>
      </c>
      <c r="AI248" s="21"/>
      <c r="AJ248" s="21"/>
      <c r="AK248" s="21"/>
      <c r="AL248" s="21"/>
      <c r="AM248" s="21"/>
      <c r="AN248" s="21"/>
      <c r="AO248" s="21"/>
    </row>
    <row r="249" spans="1:41" s="2" customFormat="1" ht="198" customHeight="1" x14ac:dyDescent="0.2">
      <c r="A249" s="24">
        <v>212</v>
      </c>
      <c r="B249" s="30">
        <v>248</v>
      </c>
      <c r="C249" s="24"/>
      <c r="D249" s="24" t="s">
        <v>29</v>
      </c>
      <c r="E249" s="87" t="s">
        <v>1897</v>
      </c>
      <c r="F249" s="88" t="s">
        <v>1777</v>
      </c>
      <c r="G249" s="88" t="s">
        <v>2166</v>
      </c>
      <c r="H249" s="88" t="s">
        <v>1775</v>
      </c>
      <c r="I249" s="60" t="s">
        <v>1901</v>
      </c>
      <c r="J249" s="31">
        <v>2</v>
      </c>
      <c r="K249" s="51">
        <v>43040</v>
      </c>
      <c r="L249" s="51">
        <v>43099</v>
      </c>
      <c r="M249" s="59">
        <f t="shared" si="65"/>
        <v>8.4285714285714288</v>
      </c>
      <c r="N249" s="30" t="s">
        <v>1606</v>
      </c>
      <c r="O249" s="108">
        <v>2</v>
      </c>
      <c r="P249" s="30"/>
      <c r="Q249" s="54">
        <f t="shared" si="59"/>
        <v>100</v>
      </c>
      <c r="R249" s="55">
        <f t="shared" si="60"/>
        <v>8.4285714285714288</v>
      </c>
      <c r="S249" s="55">
        <f t="shared" ca="1" si="61"/>
        <v>8.4285714285714288</v>
      </c>
      <c r="T249" s="55">
        <f t="shared" ca="1" si="62"/>
        <v>8.4285714285714288</v>
      </c>
      <c r="U249" s="28" t="str">
        <f t="shared" ca="1" si="64"/>
        <v>NO</v>
      </c>
      <c r="V249" s="105" t="str">
        <f t="shared" si="63"/>
        <v>CUMPLIDO</v>
      </c>
      <c r="W249" s="105" t="str">
        <f t="shared" ca="1" si="52"/>
        <v>VENCIDO</v>
      </c>
      <c r="X249" s="29" t="s">
        <v>568</v>
      </c>
      <c r="Y249" s="100" t="s">
        <v>476</v>
      </c>
      <c r="Z249" s="29">
        <f t="shared" si="53"/>
        <v>1</v>
      </c>
      <c r="AA249" s="29" t="str">
        <f t="shared" si="58"/>
        <v>H33R15 - 1</v>
      </c>
      <c r="AB249" s="111">
        <f t="shared" si="55"/>
        <v>5</v>
      </c>
      <c r="AC249" s="111">
        <f t="shared" ca="1" si="56"/>
        <v>1</v>
      </c>
      <c r="AD249" s="111" t="str">
        <f t="shared" si="57"/>
        <v>H33R15.</v>
      </c>
      <c r="AE249" s="111" t="str">
        <f t="shared" si="54"/>
        <v>H33R15</v>
      </c>
      <c r="AF249" s="21"/>
      <c r="AG249" s="21"/>
      <c r="AH249" s="21"/>
      <c r="AI249" s="21"/>
      <c r="AJ249" s="21"/>
      <c r="AK249" s="21"/>
      <c r="AL249" s="21"/>
      <c r="AM249" s="21"/>
      <c r="AN249" s="21"/>
      <c r="AO249" s="21"/>
    </row>
    <row r="250" spans="1:41" s="2" customFormat="1" ht="195" customHeight="1" x14ac:dyDescent="0.2">
      <c r="A250" s="24"/>
      <c r="B250" s="30">
        <v>249</v>
      </c>
      <c r="C250" s="24"/>
      <c r="D250" s="24" t="s">
        <v>29</v>
      </c>
      <c r="E250" s="87" t="s">
        <v>1898</v>
      </c>
      <c r="F250" s="88" t="s">
        <v>1777</v>
      </c>
      <c r="G250" s="88" t="s">
        <v>1900</v>
      </c>
      <c r="H250" s="88" t="s">
        <v>1899</v>
      </c>
      <c r="I250" s="60" t="s">
        <v>1902</v>
      </c>
      <c r="J250" s="31">
        <v>1</v>
      </c>
      <c r="K250" s="51">
        <v>43040</v>
      </c>
      <c r="L250" s="51">
        <v>43099</v>
      </c>
      <c r="M250" s="59">
        <f t="shared" si="65"/>
        <v>8.4285714285714288</v>
      </c>
      <c r="N250" s="30" t="s">
        <v>1849</v>
      </c>
      <c r="O250" s="108">
        <v>0</v>
      </c>
      <c r="P250" s="30"/>
      <c r="Q250" s="54">
        <f t="shared" si="59"/>
        <v>0</v>
      </c>
      <c r="R250" s="55">
        <f t="shared" si="60"/>
        <v>0</v>
      </c>
      <c r="S250" s="55">
        <f t="shared" ca="1" si="61"/>
        <v>0</v>
      </c>
      <c r="T250" s="55">
        <f t="shared" ca="1" si="62"/>
        <v>8.4285714285714288</v>
      </c>
      <c r="U250" s="28" t="str">
        <f t="shared" si="64"/>
        <v>NO</v>
      </c>
      <c r="V250" s="105" t="str">
        <f t="shared" ca="1" si="63"/>
        <v>VENCIDO</v>
      </c>
      <c r="W250" s="105" t="str">
        <f t="shared" si="52"/>
        <v/>
      </c>
      <c r="X250" s="29" t="s">
        <v>568</v>
      </c>
      <c r="Y250" s="100" t="s">
        <v>476</v>
      </c>
      <c r="Z250" s="29">
        <f t="shared" si="53"/>
        <v>2</v>
      </c>
      <c r="AA250" s="29" t="str">
        <f t="shared" si="58"/>
        <v>H33R15 - 2</v>
      </c>
      <c r="AB250" s="111">
        <f t="shared" ca="1" si="55"/>
        <v>1</v>
      </c>
      <c r="AC250" s="111">
        <f t="shared" ca="1" si="56"/>
        <v>1</v>
      </c>
      <c r="AD250" s="111" t="str">
        <f t="shared" si="57"/>
        <v>H33R15.</v>
      </c>
      <c r="AE250" s="111" t="str">
        <f t="shared" si="54"/>
        <v>H33R15</v>
      </c>
      <c r="AF250" s="21"/>
      <c r="AG250" s="21"/>
      <c r="AH250" s="21"/>
      <c r="AI250" s="21"/>
      <c r="AJ250" s="21"/>
      <c r="AK250" s="21"/>
      <c r="AL250" s="21"/>
      <c r="AM250" s="21"/>
      <c r="AN250" s="21"/>
      <c r="AO250" s="21"/>
    </row>
    <row r="251" spans="1:41" s="2" customFormat="1" ht="249.95" customHeight="1" x14ac:dyDescent="0.2">
      <c r="A251" s="24">
        <v>213</v>
      </c>
      <c r="B251" s="30">
        <v>250</v>
      </c>
      <c r="C251" s="24"/>
      <c r="D251" s="24" t="s">
        <v>29</v>
      </c>
      <c r="E251" s="87" t="s">
        <v>242</v>
      </c>
      <c r="F251" s="88" t="s">
        <v>243</v>
      </c>
      <c r="G251" s="88" t="s">
        <v>1776</v>
      </c>
      <c r="H251" s="88" t="s">
        <v>2167</v>
      </c>
      <c r="I251" s="60" t="s">
        <v>10</v>
      </c>
      <c r="J251" s="31">
        <v>1</v>
      </c>
      <c r="K251" s="51">
        <v>43040</v>
      </c>
      <c r="L251" s="51">
        <v>43099</v>
      </c>
      <c r="M251" s="59">
        <f t="shared" si="65"/>
        <v>8.4285714285714288</v>
      </c>
      <c r="N251" s="30" t="s">
        <v>1606</v>
      </c>
      <c r="O251" s="108">
        <v>1</v>
      </c>
      <c r="P251" s="30"/>
      <c r="Q251" s="54">
        <f t="shared" si="59"/>
        <v>100</v>
      </c>
      <c r="R251" s="55">
        <f t="shared" si="60"/>
        <v>8.4285714285714288</v>
      </c>
      <c r="S251" s="55">
        <f t="shared" ca="1" si="61"/>
        <v>8.4285714285714288</v>
      </c>
      <c r="T251" s="55">
        <f t="shared" ca="1" si="62"/>
        <v>8.4285714285714288</v>
      </c>
      <c r="U251" s="28" t="str">
        <f t="shared" si="64"/>
        <v>SI</v>
      </c>
      <c r="V251" s="105" t="str">
        <f t="shared" si="63"/>
        <v>CUMPLIDO</v>
      </c>
      <c r="W251" s="105" t="str">
        <f t="shared" si="52"/>
        <v>CUMPLIDO</v>
      </c>
      <c r="X251" s="29" t="s">
        <v>568</v>
      </c>
      <c r="Y251" s="100" t="s">
        <v>477</v>
      </c>
      <c r="Z251" s="29">
        <f t="shared" si="53"/>
        <v>1</v>
      </c>
      <c r="AA251" s="29" t="str">
        <f t="shared" si="58"/>
        <v>H34R15 - 1</v>
      </c>
      <c r="AB251" s="111">
        <f t="shared" si="55"/>
        <v>5</v>
      </c>
      <c r="AC251" s="111">
        <f t="shared" si="56"/>
        <v>5</v>
      </c>
      <c r="AD251" s="111" t="str">
        <f t="shared" si="57"/>
        <v>H34R15.</v>
      </c>
      <c r="AE251" s="111" t="str">
        <f t="shared" si="54"/>
        <v>H34R15</v>
      </c>
      <c r="AF251" s="21"/>
      <c r="AG251" s="21"/>
      <c r="AH251" s="21"/>
      <c r="AI251" s="21"/>
      <c r="AJ251" s="21"/>
      <c r="AK251" s="21"/>
      <c r="AL251" s="21"/>
      <c r="AM251" s="21"/>
      <c r="AN251" s="21"/>
      <c r="AO251" s="21"/>
    </row>
    <row r="252" spans="1:41" s="2" customFormat="1" ht="249.95" customHeight="1" x14ac:dyDescent="0.2">
      <c r="A252" s="24">
        <v>214</v>
      </c>
      <c r="B252" s="30">
        <v>251</v>
      </c>
      <c r="C252" s="24"/>
      <c r="D252" s="24" t="s">
        <v>29</v>
      </c>
      <c r="E252" s="87" t="s">
        <v>2036</v>
      </c>
      <c r="F252" s="88" t="s">
        <v>244</v>
      </c>
      <c r="G252" s="88" t="s">
        <v>1903</v>
      </c>
      <c r="H252" s="88" t="s">
        <v>1904</v>
      </c>
      <c r="I252" s="60" t="s">
        <v>9</v>
      </c>
      <c r="J252" s="31">
        <v>1</v>
      </c>
      <c r="K252" s="51">
        <v>43040</v>
      </c>
      <c r="L252" s="51">
        <v>43099</v>
      </c>
      <c r="M252" s="59">
        <f t="shared" si="65"/>
        <v>8.4285714285714288</v>
      </c>
      <c r="N252" s="30" t="s">
        <v>1849</v>
      </c>
      <c r="O252" s="108">
        <v>0</v>
      </c>
      <c r="P252" s="30"/>
      <c r="Q252" s="54">
        <f t="shared" si="59"/>
        <v>0</v>
      </c>
      <c r="R252" s="55">
        <f t="shared" si="60"/>
        <v>0</v>
      </c>
      <c r="S252" s="55">
        <f t="shared" ca="1" si="61"/>
        <v>0</v>
      </c>
      <c r="T252" s="55">
        <f t="shared" ca="1" si="62"/>
        <v>8.4285714285714288</v>
      </c>
      <c r="U252" s="28" t="str">
        <f t="shared" ca="1" si="64"/>
        <v>NO</v>
      </c>
      <c r="V252" s="105" t="str">
        <f t="shared" ca="1" si="63"/>
        <v>VENCIDO</v>
      </c>
      <c r="W252" s="105" t="str">
        <f t="shared" ca="1" si="52"/>
        <v>VENCIDO</v>
      </c>
      <c r="X252" s="29" t="s">
        <v>568</v>
      </c>
      <c r="Y252" s="100" t="s">
        <v>478</v>
      </c>
      <c r="Z252" s="29">
        <f t="shared" si="53"/>
        <v>1</v>
      </c>
      <c r="AA252" s="29" t="str">
        <f t="shared" si="58"/>
        <v>H35R15 - 1</v>
      </c>
      <c r="AB252" s="111">
        <f t="shared" ca="1" si="55"/>
        <v>1</v>
      </c>
      <c r="AC252" s="111">
        <f t="shared" ca="1" si="56"/>
        <v>1</v>
      </c>
      <c r="AD252" s="111" t="str">
        <f t="shared" si="57"/>
        <v>H35R15.</v>
      </c>
      <c r="AE252" s="111" t="str">
        <f t="shared" si="54"/>
        <v>H35R15</v>
      </c>
      <c r="AF252" s="21"/>
      <c r="AG252" s="21"/>
      <c r="AH252" s="21"/>
      <c r="AI252" s="21"/>
      <c r="AJ252" s="21"/>
      <c r="AK252" s="21"/>
      <c r="AL252" s="21"/>
      <c r="AM252" s="21"/>
      <c r="AN252" s="21"/>
      <c r="AO252" s="21"/>
    </row>
    <row r="253" spans="1:41" s="2" customFormat="1" ht="249.95" customHeight="1" x14ac:dyDescent="0.2">
      <c r="A253" s="24">
        <v>215</v>
      </c>
      <c r="B253" s="30">
        <v>252</v>
      </c>
      <c r="C253" s="24"/>
      <c r="D253" s="24" t="s">
        <v>181</v>
      </c>
      <c r="E253" s="87" t="s">
        <v>245</v>
      </c>
      <c r="F253" s="88" t="s">
        <v>246</v>
      </c>
      <c r="G253" s="88" t="s">
        <v>1905</v>
      </c>
      <c r="H253" s="88" t="s">
        <v>1906</v>
      </c>
      <c r="I253" s="60" t="s">
        <v>1910</v>
      </c>
      <c r="J253" s="31">
        <v>1</v>
      </c>
      <c r="K253" s="51">
        <v>43040</v>
      </c>
      <c r="L253" s="51">
        <v>43099</v>
      </c>
      <c r="M253" s="59">
        <f t="shared" si="65"/>
        <v>8.4285714285714288</v>
      </c>
      <c r="N253" s="30" t="s">
        <v>1849</v>
      </c>
      <c r="O253" s="108">
        <v>0</v>
      </c>
      <c r="P253" s="30"/>
      <c r="Q253" s="54">
        <f t="shared" si="59"/>
        <v>0</v>
      </c>
      <c r="R253" s="55">
        <f t="shared" si="60"/>
        <v>0</v>
      </c>
      <c r="S253" s="55">
        <f t="shared" ca="1" si="61"/>
        <v>0</v>
      </c>
      <c r="T253" s="55">
        <f t="shared" ca="1" si="62"/>
        <v>8.4285714285714288</v>
      </c>
      <c r="U253" s="28" t="str">
        <f t="shared" ca="1" si="64"/>
        <v>NO</v>
      </c>
      <c r="V253" s="105" t="str">
        <f t="shared" ca="1" si="63"/>
        <v>VENCIDO</v>
      </c>
      <c r="W253" s="105" t="str">
        <f t="shared" ca="1" si="52"/>
        <v>VENCIDO</v>
      </c>
      <c r="X253" s="29" t="s">
        <v>568</v>
      </c>
      <c r="Y253" s="100" t="s">
        <v>479</v>
      </c>
      <c r="Z253" s="29">
        <f t="shared" si="53"/>
        <v>1</v>
      </c>
      <c r="AA253" s="29" t="str">
        <f t="shared" si="58"/>
        <v>H36R15 - 1</v>
      </c>
      <c r="AB253" s="111">
        <f t="shared" ca="1" si="55"/>
        <v>1</v>
      </c>
      <c r="AC253" s="111">
        <f t="shared" ca="1" si="56"/>
        <v>1</v>
      </c>
      <c r="AD253" s="111" t="str">
        <f t="shared" si="57"/>
        <v>H36R15.</v>
      </c>
      <c r="AE253" s="111" t="str">
        <f t="shared" si="54"/>
        <v>H36R15</v>
      </c>
      <c r="AF253" s="21"/>
      <c r="AG253" s="21"/>
      <c r="AH253" s="21"/>
      <c r="AI253" s="21"/>
      <c r="AJ253" s="21"/>
      <c r="AK253" s="21"/>
      <c r="AL253" s="21"/>
      <c r="AM253" s="21"/>
      <c r="AN253" s="21"/>
      <c r="AO253" s="21"/>
    </row>
    <row r="254" spans="1:41" s="2" customFormat="1" ht="249.95" customHeight="1" x14ac:dyDescent="0.2">
      <c r="A254" s="24">
        <v>216</v>
      </c>
      <c r="B254" s="30">
        <v>253</v>
      </c>
      <c r="C254" s="24"/>
      <c r="D254" s="24" t="s">
        <v>39</v>
      </c>
      <c r="E254" s="87" t="s">
        <v>247</v>
      </c>
      <c r="F254" s="88" t="s">
        <v>248</v>
      </c>
      <c r="G254" s="88" t="s">
        <v>1907</v>
      </c>
      <c r="H254" s="88" t="s">
        <v>1908</v>
      </c>
      <c r="I254" s="60" t="s">
        <v>1909</v>
      </c>
      <c r="J254" s="31">
        <v>2</v>
      </c>
      <c r="K254" s="51">
        <v>43040</v>
      </c>
      <c r="L254" s="51">
        <v>43099</v>
      </c>
      <c r="M254" s="59">
        <f t="shared" si="65"/>
        <v>8.4285714285714288</v>
      </c>
      <c r="N254" s="30" t="s">
        <v>1849</v>
      </c>
      <c r="O254" s="108">
        <v>0</v>
      </c>
      <c r="P254" s="30"/>
      <c r="Q254" s="54">
        <f t="shared" si="59"/>
        <v>0</v>
      </c>
      <c r="R254" s="55">
        <f t="shared" si="60"/>
        <v>0</v>
      </c>
      <c r="S254" s="55">
        <f t="shared" ca="1" si="61"/>
        <v>0</v>
      </c>
      <c r="T254" s="55">
        <f t="shared" ca="1" si="62"/>
        <v>8.4285714285714288</v>
      </c>
      <c r="U254" s="28" t="str">
        <f t="shared" ca="1" si="64"/>
        <v>NO</v>
      </c>
      <c r="V254" s="105" t="str">
        <f t="shared" ca="1" si="63"/>
        <v>VENCIDO</v>
      </c>
      <c r="W254" s="105" t="str">
        <f t="shared" ca="1" si="52"/>
        <v>VENCIDO</v>
      </c>
      <c r="X254" s="29" t="s">
        <v>568</v>
      </c>
      <c r="Y254" s="100" t="s">
        <v>480</v>
      </c>
      <c r="Z254" s="29">
        <f t="shared" si="53"/>
        <v>1</v>
      </c>
      <c r="AA254" s="29" t="str">
        <f t="shared" si="58"/>
        <v>H37R15 - 1</v>
      </c>
      <c r="AB254" s="111">
        <f t="shared" ca="1" si="55"/>
        <v>1</v>
      </c>
      <c r="AC254" s="111">
        <f t="shared" ca="1" si="56"/>
        <v>1</v>
      </c>
      <c r="AD254" s="111" t="str">
        <f t="shared" si="57"/>
        <v>H37R15.</v>
      </c>
      <c r="AE254" s="111" t="str">
        <f t="shared" si="54"/>
        <v>H37R15</v>
      </c>
      <c r="AF254" s="21"/>
      <c r="AG254" s="21"/>
      <c r="AH254" s="21"/>
      <c r="AI254" s="21"/>
      <c r="AJ254" s="21"/>
      <c r="AK254" s="21"/>
      <c r="AL254" s="21"/>
      <c r="AM254" s="21"/>
      <c r="AN254" s="21"/>
      <c r="AO254" s="21"/>
    </row>
    <row r="255" spans="1:41" s="2" customFormat="1" ht="249.95" customHeight="1" x14ac:dyDescent="0.2">
      <c r="A255" s="24">
        <v>217</v>
      </c>
      <c r="B255" s="30">
        <v>254</v>
      </c>
      <c r="C255" s="24"/>
      <c r="D255" s="24" t="s">
        <v>181</v>
      </c>
      <c r="E255" s="87" t="s">
        <v>2099</v>
      </c>
      <c r="F255" s="88" t="s">
        <v>2100</v>
      </c>
      <c r="G255" s="88" t="s">
        <v>1756</v>
      </c>
      <c r="H255" s="88" t="s">
        <v>1757</v>
      </c>
      <c r="I255" s="60" t="s">
        <v>8</v>
      </c>
      <c r="J255" s="31">
        <v>1</v>
      </c>
      <c r="K255" s="51">
        <v>43040</v>
      </c>
      <c r="L255" s="51">
        <v>43099</v>
      </c>
      <c r="M255" s="59">
        <f t="shared" si="65"/>
        <v>8.4285714285714288</v>
      </c>
      <c r="N255" s="30" t="s">
        <v>1606</v>
      </c>
      <c r="O255" s="108">
        <v>0</v>
      </c>
      <c r="P255" s="30"/>
      <c r="Q255" s="54">
        <f t="shared" si="59"/>
        <v>0</v>
      </c>
      <c r="R255" s="55">
        <f t="shared" si="60"/>
        <v>0</v>
      </c>
      <c r="S255" s="55">
        <f t="shared" ca="1" si="61"/>
        <v>0</v>
      </c>
      <c r="T255" s="55">
        <f t="shared" ca="1" si="62"/>
        <v>8.4285714285714288</v>
      </c>
      <c r="U255" s="28" t="str">
        <f t="shared" ca="1" si="64"/>
        <v>NO</v>
      </c>
      <c r="V255" s="105" t="str">
        <f t="shared" ca="1" si="63"/>
        <v>VENCIDO</v>
      </c>
      <c r="W255" s="105" t="str">
        <f t="shared" ca="1" si="52"/>
        <v>VENCIDO</v>
      </c>
      <c r="X255" s="29" t="s">
        <v>568</v>
      </c>
      <c r="Y255" s="100" t="s">
        <v>481</v>
      </c>
      <c r="Z255" s="29">
        <f t="shared" si="53"/>
        <v>1</v>
      </c>
      <c r="AA255" s="29" t="str">
        <f t="shared" si="58"/>
        <v>H38R15 - 1</v>
      </c>
      <c r="AB255" s="111">
        <f t="shared" ca="1" si="55"/>
        <v>1</v>
      </c>
      <c r="AC255" s="111">
        <f t="shared" ca="1" si="56"/>
        <v>1</v>
      </c>
      <c r="AD255" s="111" t="str">
        <f t="shared" si="57"/>
        <v>H38R15.</v>
      </c>
      <c r="AE255" s="111" t="str">
        <f t="shared" si="54"/>
        <v>H38R15</v>
      </c>
      <c r="AF255" s="21"/>
      <c r="AG255" s="21"/>
      <c r="AH255" s="21" t="s">
        <v>629</v>
      </c>
      <c r="AI255" s="21"/>
      <c r="AJ255" s="21"/>
      <c r="AK255" s="21"/>
      <c r="AL255" s="21"/>
      <c r="AM255" s="21"/>
      <c r="AN255" s="21"/>
      <c r="AO255" s="21"/>
    </row>
    <row r="256" spans="1:41" s="2" customFormat="1" ht="249.95" customHeight="1" x14ac:dyDescent="0.2">
      <c r="A256" s="24">
        <v>218</v>
      </c>
      <c r="B256" s="30">
        <v>255</v>
      </c>
      <c r="C256" s="24"/>
      <c r="D256" s="24" t="s">
        <v>39</v>
      </c>
      <c r="E256" s="87" t="s">
        <v>2098</v>
      </c>
      <c r="F256" s="88" t="s">
        <v>2101</v>
      </c>
      <c r="G256" s="88" t="s">
        <v>2168</v>
      </c>
      <c r="H256" s="88" t="s">
        <v>2169</v>
      </c>
      <c r="I256" s="60" t="s">
        <v>8</v>
      </c>
      <c r="J256" s="31">
        <v>1</v>
      </c>
      <c r="K256" s="51">
        <v>43040</v>
      </c>
      <c r="L256" s="51">
        <v>43099</v>
      </c>
      <c r="M256" s="59">
        <f t="shared" si="65"/>
        <v>8.4285714285714288</v>
      </c>
      <c r="N256" s="30" t="s">
        <v>1606</v>
      </c>
      <c r="O256" s="108">
        <v>0</v>
      </c>
      <c r="P256" s="30"/>
      <c r="Q256" s="54">
        <f t="shared" si="59"/>
        <v>0</v>
      </c>
      <c r="R256" s="55">
        <f t="shared" si="60"/>
        <v>0</v>
      </c>
      <c r="S256" s="55">
        <f t="shared" ca="1" si="61"/>
        <v>0</v>
      </c>
      <c r="T256" s="55">
        <f t="shared" ca="1" si="62"/>
        <v>8.4285714285714288</v>
      </c>
      <c r="U256" s="28" t="str">
        <f t="shared" ca="1" si="64"/>
        <v>NO</v>
      </c>
      <c r="V256" s="105" t="str">
        <f t="shared" ca="1" si="63"/>
        <v>VENCIDO</v>
      </c>
      <c r="W256" s="105" t="str">
        <f t="shared" ca="1" si="52"/>
        <v>VENCIDO</v>
      </c>
      <c r="X256" s="29" t="s">
        <v>568</v>
      </c>
      <c r="Y256" s="100" t="s">
        <v>482</v>
      </c>
      <c r="Z256" s="29">
        <f t="shared" si="53"/>
        <v>1</v>
      </c>
      <c r="AA256" s="29" t="str">
        <f t="shared" si="58"/>
        <v>H39R15 - 1</v>
      </c>
      <c r="AB256" s="111">
        <f t="shared" ca="1" si="55"/>
        <v>1</v>
      </c>
      <c r="AC256" s="111">
        <f t="shared" ca="1" si="56"/>
        <v>1</v>
      </c>
      <c r="AD256" s="111" t="str">
        <f t="shared" si="57"/>
        <v>H39R15.</v>
      </c>
      <c r="AE256" s="111" t="str">
        <f t="shared" si="54"/>
        <v>H39R15</v>
      </c>
      <c r="AF256" s="21"/>
      <c r="AG256" s="21"/>
      <c r="AH256" s="21"/>
      <c r="AI256" s="21"/>
      <c r="AJ256" s="21"/>
      <c r="AK256" s="21"/>
      <c r="AL256" s="21"/>
      <c r="AM256" s="21"/>
      <c r="AN256" s="21"/>
      <c r="AO256" s="21"/>
    </row>
    <row r="257" spans="1:41" s="2" customFormat="1" ht="249.95" customHeight="1" x14ac:dyDescent="0.2">
      <c r="A257" s="24">
        <v>219</v>
      </c>
      <c r="B257" s="30">
        <v>256</v>
      </c>
      <c r="C257" s="24"/>
      <c r="D257" s="24" t="s">
        <v>181</v>
      </c>
      <c r="E257" s="87" t="s">
        <v>249</v>
      </c>
      <c r="F257" s="88" t="s">
        <v>250</v>
      </c>
      <c r="G257" s="88" t="s">
        <v>1911</v>
      </c>
      <c r="H257" s="88" t="s">
        <v>1912</v>
      </c>
      <c r="I257" s="60" t="s">
        <v>8</v>
      </c>
      <c r="J257" s="31">
        <v>1</v>
      </c>
      <c r="K257" s="51">
        <v>43040</v>
      </c>
      <c r="L257" s="51">
        <v>43099</v>
      </c>
      <c r="M257" s="59">
        <f t="shared" si="65"/>
        <v>8.4285714285714288</v>
      </c>
      <c r="N257" s="30" t="s">
        <v>1849</v>
      </c>
      <c r="O257" s="108">
        <v>0</v>
      </c>
      <c r="P257" s="30"/>
      <c r="Q257" s="54">
        <f t="shared" si="59"/>
        <v>0</v>
      </c>
      <c r="R257" s="55">
        <f t="shared" si="60"/>
        <v>0</v>
      </c>
      <c r="S257" s="55">
        <f t="shared" ca="1" si="61"/>
        <v>0</v>
      </c>
      <c r="T257" s="55">
        <f t="shared" ca="1" si="62"/>
        <v>8.4285714285714288</v>
      </c>
      <c r="U257" s="28" t="str">
        <f t="shared" ca="1" si="64"/>
        <v>NO</v>
      </c>
      <c r="V257" s="105" t="str">
        <f t="shared" ca="1" si="63"/>
        <v>VENCIDO</v>
      </c>
      <c r="W257" s="105" t="str">
        <f t="shared" ca="1" si="52"/>
        <v>VENCIDO</v>
      </c>
      <c r="X257" s="29" t="s">
        <v>568</v>
      </c>
      <c r="Y257" s="100" t="s">
        <v>483</v>
      </c>
      <c r="Z257" s="29">
        <f t="shared" si="53"/>
        <v>1</v>
      </c>
      <c r="AA257" s="29" t="str">
        <f t="shared" si="58"/>
        <v>H40R15 - 1</v>
      </c>
      <c r="AB257" s="111">
        <f t="shared" ca="1" si="55"/>
        <v>1</v>
      </c>
      <c r="AC257" s="111">
        <f t="shared" ca="1" si="56"/>
        <v>1</v>
      </c>
      <c r="AD257" s="111" t="str">
        <f t="shared" si="57"/>
        <v>H40R15.</v>
      </c>
      <c r="AE257" s="111" t="str">
        <f t="shared" si="54"/>
        <v>H40R15</v>
      </c>
      <c r="AF257" s="21"/>
      <c r="AG257" s="21"/>
      <c r="AH257" s="21"/>
      <c r="AI257" s="21"/>
      <c r="AJ257" s="21"/>
      <c r="AK257" s="21"/>
      <c r="AL257" s="21"/>
      <c r="AM257" s="21"/>
      <c r="AN257" s="21"/>
      <c r="AO257" s="21"/>
    </row>
    <row r="258" spans="1:41" s="2" customFormat="1" ht="249.95" customHeight="1" x14ac:dyDescent="0.2">
      <c r="A258" s="24">
        <v>220</v>
      </c>
      <c r="B258" s="30">
        <v>257</v>
      </c>
      <c r="C258" s="24"/>
      <c r="D258" s="24" t="s">
        <v>181</v>
      </c>
      <c r="E258" s="87" t="s">
        <v>251</v>
      </c>
      <c r="F258" s="88" t="s">
        <v>252</v>
      </c>
      <c r="G258" s="88" t="s">
        <v>1913</v>
      </c>
      <c r="H258" s="88" t="s">
        <v>1914</v>
      </c>
      <c r="I258" s="60" t="s">
        <v>9</v>
      </c>
      <c r="J258" s="31">
        <v>1</v>
      </c>
      <c r="K258" s="51">
        <v>43040</v>
      </c>
      <c r="L258" s="51">
        <v>43099</v>
      </c>
      <c r="M258" s="59">
        <f t="shared" si="65"/>
        <v>8.4285714285714288</v>
      </c>
      <c r="N258" s="30" t="s">
        <v>1849</v>
      </c>
      <c r="O258" s="108">
        <v>0</v>
      </c>
      <c r="P258" s="30"/>
      <c r="Q258" s="54">
        <f t="shared" si="59"/>
        <v>0</v>
      </c>
      <c r="R258" s="55">
        <f t="shared" si="60"/>
        <v>0</v>
      </c>
      <c r="S258" s="55">
        <f t="shared" ca="1" si="61"/>
        <v>0</v>
      </c>
      <c r="T258" s="55">
        <f t="shared" ca="1" si="62"/>
        <v>8.4285714285714288</v>
      </c>
      <c r="U258" s="28" t="str">
        <f t="shared" ca="1" si="64"/>
        <v>NO</v>
      </c>
      <c r="V258" s="105" t="str">
        <f t="shared" ca="1" si="63"/>
        <v>VENCIDO</v>
      </c>
      <c r="W258" s="105" t="str">
        <f t="shared" ref="W258:W321" ca="1" si="66">IF(A258&lt;&gt;"",IF(AC258=1,"VENCIDO",IF(AC258=2,"PRÓXIMO A VENCER",IF(AC258=3,"EN TERMINO",IF(AC258=4,"CON AVANCE",IF(AC258=5,"CUMPLIDO",))))),"")</f>
        <v>VENCIDO</v>
      </c>
      <c r="X258" s="29" t="s">
        <v>568</v>
      </c>
      <c r="Y258" s="100" t="s">
        <v>484</v>
      </c>
      <c r="Z258" s="29">
        <f t="shared" ref="Z258:Z321" si="67">IF(A258&lt;&gt;"",1,Z257+1)</f>
        <v>1</v>
      </c>
      <c r="AA258" s="29" t="str">
        <f t="shared" si="58"/>
        <v>H41R15 - 1</v>
      </c>
      <c r="AB258" s="111">
        <f t="shared" ca="1" si="55"/>
        <v>1</v>
      </c>
      <c r="AC258" s="111">
        <f t="shared" ca="1" si="56"/>
        <v>1</v>
      </c>
      <c r="AD258" s="111" t="str">
        <f t="shared" si="57"/>
        <v>H41R15.</v>
      </c>
      <c r="AE258" s="111" t="str">
        <f t="shared" si="54"/>
        <v>H41R15</v>
      </c>
      <c r="AF258" s="21"/>
      <c r="AG258" s="21"/>
      <c r="AH258" s="21"/>
      <c r="AI258" s="21"/>
      <c r="AJ258" s="21"/>
      <c r="AK258" s="21"/>
      <c r="AL258" s="21"/>
      <c r="AM258" s="21"/>
      <c r="AN258" s="21"/>
      <c r="AO258" s="21"/>
    </row>
    <row r="259" spans="1:41" s="2" customFormat="1" ht="249.95" customHeight="1" x14ac:dyDescent="0.2">
      <c r="A259" s="24">
        <v>221</v>
      </c>
      <c r="B259" s="30">
        <v>258</v>
      </c>
      <c r="C259" s="24"/>
      <c r="D259" s="24" t="s">
        <v>181</v>
      </c>
      <c r="E259" s="87" t="s">
        <v>2102</v>
      </c>
      <c r="F259" s="88" t="s">
        <v>253</v>
      </c>
      <c r="G259" s="87" t="s">
        <v>1911</v>
      </c>
      <c r="H259" s="87" t="s">
        <v>1912</v>
      </c>
      <c r="I259" s="31" t="s">
        <v>8</v>
      </c>
      <c r="J259" s="31">
        <v>1</v>
      </c>
      <c r="K259" s="51">
        <v>43040</v>
      </c>
      <c r="L259" s="51">
        <v>43099</v>
      </c>
      <c r="M259" s="59">
        <f t="shared" si="65"/>
        <v>8.4285714285714288</v>
      </c>
      <c r="N259" s="30" t="s">
        <v>1849</v>
      </c>
      <c r="O259" s="108">
        <v>0</v>
      </c>
      <c r="P259" s="30"/>
      <c r="Q259" s="54">
        <f t="shared" si="59"/>
        <v>0</v>
      </c>
      <c r="R259" s="55">
        <f t="shared" si="60"/>
        <v>0</v>
      </c>
      <c r="S259" s="55">
        <f t="shared" ca="1" si="61"/>
        <v>0</v>
      </c>
      <c r="T259" s="55">
        <f t="shared" ca="1" si="62"/>
        <v>8.4285714285714288</v>
      </c>
      <c r="U259" s="28" t="str">
        <f t="shared" ca="1" si="64"/>
        <v>NO</v>
      </c>
      <c r="V259" s="105" t="str">
        <f t="shared" ca="1" si="63"/>
        <v>VENCIDO</v>
      </c>
      <c r="W259" s="105" t="str">
        <f t="shared" ca="1" si="66"/>
        <v>VENCIDO</v>
      </c>
      <c r="X259" s="29" t="s">
        <v>568</v>
      </c>
      <c r="Y259" s="100" t="s">
        <v>485</v>
      </c>
      <c r="Z259" s="29">
        <f t="shared" si="67"/>
        <v>1</v>
      </c>
      <c r="AA259" s="29" t="str">
        <f t="shared" si="58"/>
        <v>H42R15 - 1</v>
      </c>
      <c r="AB259" s="111">
        <f t="shared" ca="1" si="55"/>
        <v>1</v>
      </c>
      <c r="AC259" s="111">
        <f t="shared" ca="1" si="56"/>
        <v>1</v>
      </c>
      <c r="AD259" s="111" t="str">
        <f t="shared" si="57"/>
        <v>H42R15.</v>
      </c>
      <c r="AE259" s="111" t="str">
        <f t="shared" si="54"/>
        <v>H42R15</v>
      </c>
      <c r="AF259" s="21"/>
      <c r="AG259" s="21"/>
      <c r="AH259" s="21"/>
      <c r="AI259" s="21"/>
      <c r="AJ259" s="21"/>
      <c r="AK259" s="21"/>
      <c r="AL259" s="21"/>
      <c r="AM259" s="21"/>
      <c r="AN259" s="21"/>
      <c r="AO259" s="21"/>
    </row>
    <row r="260" spans="1:41" s="2" customFormat="1" ht="249.95" customHeight="1" x14ac:dyDescent="0.2">
      <c r="A260" s="24">
        <v>222</v>
      </c>
      <c r="B260" s="30">
        <v>259</v>
      </c>
      <c r="C260" s="24"/>
      <c r="D260" s="24" t="s">
        <v>24</v>
      </c>
      <c r="E260" s="87" t="s">
        <v>2103</v>
      </c>
      <c r="F260" s="88" t="s">
        <v>2104</v>
      </c>
      <c r="G260" s="88" t="s">
        <v>1913</v>
      </c>
      <c r="H260" s="88" t="s">
        <v>1914</v>
      </c>
      <c r="I260" s="60" t="s">
        <v>9</v>
      </c>
      <c r="J260" s="31">
        <v>1</v>
      </c>
      <c r="K260" s="51">
        <v>43040</v>
      </c>
      <c r="L260" s="51">
        <v>43099</v>
      </c>
      <c r="M260" s="59">
        <f t="shared" si="65"/>
        <v>8.4285714285714288</v>
      </c>
      <c r="N260" s="30" t="s">
        <v>1849</v>
      </c>
      <c r="O260" s="108">
        <v>0</v>
      </c>
      <c r="P260" s="30"/>
      <c r="Q260" s="54">
        <f t="shared" si="59"/>
        <v>0</v>
      </c>
      <c r="R260" s="55">
        <f t="shared" si="60"/>
        <v>0</v>
      </c>
      <c r="S260" s="55">
        <f t="shared" ca="1" si="61"/>
        <v>0</v>
      </c>
      <c r="T260" s="55">
        <f t="shared" ca="1" si="62"/>
        <v>8.4285714285714288</v>
      </c>
      <c r="U260" s="28" t="str">
        <f t="shared" ca="1" si="64"/>
        <v>NO</v>
      </c>
      <c r="V260" s="105" t="str">
        <f t="shared" ca="1" si="63"/>
        <v>VENCIDO</v>
      </c>
      <c r="W260" s="105" t="str">
        <f t="shared" ca="1" si="66"/>
        <v>VENCIDO</v>
      </c>
      <c r="X260" s="29" t="s">
        <v>568</v>
      </c>
      <c r="Y260" s="100" t="s">
        <v>486</v>
      </c>
      <c r="Z260" s="29">
        <f t="shared" si="67"/>
        <v>1</v>
      </c>
      <c r="AA260" s="29" t="str">
        <f t="shared" si="58"/>
        <v>H43R15 - 1</v>
      </c>
      <c r="AB260" s="111">
        <f t="shared" ca="1" si="55"/>
        <v>1</v>
      </c>
      <c r="AC260" s="111">
        <f t="shared" ca="1" si="56"/>
        <v>1</v>
      </c>
      <c r="AD260" s="111" t="str">
        <f t="shared" si="57"/>
        <v>H43R15.</v>
      </c>
      <c r="AE260" s="111" t="str">
        <f t="shared" si="54"/>
        <v>H43R15</v>
      </c>
      <c r="AF260" s="21"/>
      <c r="AG260" s="21"/>
      <c r="AH260" s="21"/>
      <c r="AI260" s="21"/>
      <c r="AJ260" s="21"/>
      <c r="AK260" s="21"/>
      <c r="AL260" s="21"/>
      <c r="AM260" s="21"/>
      <c r="AN260" s="21"/>
      <c r="AO260" s="21"/>
    </row>
    <row r="261" spans="1:41" s="2" customFormat="1" ht="249.95" customHeight="1" x14ac:dyDescent="0.2">
      <c r="A261" s="24">
        <v>223</v>
      </c>
      <c r="B261" s="30">
        <v>260</v>
      </c>
      <c r="C261" s="24"/>
      <c r="D261" s="24" t="s">
        <v>24</v>
      </c>
      <c r="E261" s="87" t="s">
        <v>254</v>
      </c>
      <c r="F261" s="88" t="s">
        <v>255</v>
      </c>
      <c r="G261" s="88" t="s">
        <v>1915</v>
      </c>
      <c r="H261" s="88" t="s">
        <v>1916</v>
      </c>
      <c r="I261" s="60" t="s">
        <v>9</v>
      </c>
      <c r="J261" s="31">
        <v>1</v>
      </c>
      <c r="K261" s="51">
        <v>43040</v>
      </c>
      <c r="L261" s="51">
        <v>43099</v>
      </c>
      <c r="M261" s="59">
        <f t="shared" si="65"/>
        <v>8.4285714285714288</v>
      </c>
      <c r="N261" s="30" t="s">
        <v>1849</v>
      </c>
      <c r="O261" s="108">
        <v>0</v>
      </c>
      <c r="P261" s="30"/>
      <c r="Q261" s="54">
        <f t="shared" si="59"/>
        <v>0</v>
      </c>
      <c r="R261" s="55">
        <f t="shared" si="60"/>
        <v>0</v>
      </c>
      <c r="S261" s="55">
        <f t="shared" ca="1" si="61"/>
        <v>0</v>
      </c>
      <c r="T261" s="55">
        <f t="shared" ca="1" si="62"/>
        <v>8.4285714285714288</v>
      </c>
      <c r="U261" s="28" t="str">
        <f t="shared" ca="1" si="64"/>
        <v>NO</v>
      </c>
      <c r="V261" s="105" t="str">
        <f t="shared" ca="1" si="63"/>
        <v>VENCIDO</v>
      </c>
      <c r="W261" s="105" t="str">
        <f t="shared" ca="1" si="66"/>
        <v>VENCIDO</v>
      </c>
      <c r="X261" s="29" t="s">
        <v>568</v>
      </c>
      <c r="Y261" s="100" t="s">
        <v>487</v>
      </c>
      <c r="Z261" s="29">
        <f t="shared" si="67"/>
        <v>1</v>
      </c>
      <c r="AA261" s="29" t="str">
        <f t="shared" si="58"/>
        <v>H44R15 - 1</v>
      </c>
      <c r="AB261" s="111">
        <f t="shared" ca="1" si="55"/>
        <v>1</v>
      </c>
      <c r="AC261" s="111">
        <f t="shared" ca="1" si="56"/>
        <v>1</v>
      </c>
      <c r="AD261" s="111" t="str">
        <f t="shared" si="57"/>
        <v>H44R15.</v>
      </c>
      <c r="AE261" s="111" t="str">
        <f t="shared" ref="AE261:AE324" si="68">IFERROR(MID(AD261,1,FIND(".",AD261,1)-1),AD261)</f>
        <v>H44R15</v>
      </c>
      <c r="AF261" s="21"/>
      <c r="AG261" s="21"/>
      <c r="AH261" s="21"/>
      <c r="AI261" s="21"/>
      <c r="AJ261" s="21"/>
      <c r="AK261" s="21"/>
      <c r="AL261" s="21"/>
      <c r="AM261" s="21"/>
      <c r="AN261" s="21"/>
      <c r="AO261" s="21"/>
    </row>
    <row r="262" spans="1:41" s="2" customFormat="1" ht="249.95" customHeight="1" x14ac:dyDescent="0.2">
      <c r="A262" s="24">
        <v>224</v>
      </c>
      <c r="B262" s="30">
        <v>261</v>
      </c>
      <c r="C262" s="24"/>
      <c r="D262" s="24" t="s">
        <v>181</v>
      </c>
      <c r="E262" s="87" t="s">
        <v>2105</v>
      </c>
      <c r="F262" s="88" t="s">
        <v>2106</v>
      </c>
      <c r="G262" s="88" t="s">
        <v>1915</v>
      </c>
      <c r="H262" s="88" t="s">
        <v>1917</v>
      </c>
      <c r="I262" s="60" t="s">
        <v>9</v>
      </c>
      <c r="J262" s="31">
        <v>1</v>
      </c>
      <c r="K262" s="51">
        <v>43040</v>
      </c>
      <c r="L262" s="51">
        <v>43099</v>
      </c>
      <c r="M262" s="59">
        <f t="shared" si="65"/>
        <v>8.4285714285714288</v>
      </c>
      <c r="N262" s="30" t="s">
        <v>1849</v>
      </c>
      <c r="O262" s="108">
        <v>0</v>
      </c>
      <c r="P262" s="30"/>
      <c r="Q262" s="54">
        <f t="shared" si="59"/>
        <v>0</v>
      </c>
      <c r="R262" s="55">
        <f t="shared" si="60"/>
        <v>0</v>
      </c>
      <c r="S262" s="55">
        <f t="shared" ca="1" si="61"/>
        <v>0</v>
      </c>
      <c r="T262" s="55">
        <f t="shared" ca="1" si="62"/>
        <v>8.4285714285714288</v>
      </c>
      <c r="U262" s="28" t="str">
        <f t="shared" ca="1" si="64"/>
        <v>NO</v>
      </c>
      <c r="V262" s="105" t="str">
        <f t="shared" ca="1" si="63"/>
        <v>VENCIDO</v>
      </c>
      <c r="W262" s="105" t="str">
        <f t="shared" ca="1" si="66"/>
        <v>VENCIDO</v>
      </c>
      <c r="X262" s="29" t="s">
        <v>568</v>
      </c>
      <c r="Y262" s="100" t="s">
        <v>570</v>
      </c>
      <c r="Z262" s="29">
        <f t="shared" si="67"/>
        <v>1</v>
      </c>
      <c r="AA262" s="29" t="str">
        <f t="shared" si="58"/>
        <v>H45R15 - 1</v>
      </c>
      <c r="AB262" s="111">
        <f t="shared" ca="1" si="55"/>
        <v>1</v>
      </c>
      <c r="AC262" s="111">
        <f t="shared" ca="1" si="56"/>
        <v>1</v>
      </c>
      <c r="AD262" s="111" t="str">
        <f t="shared" si="57"/>
        <v>H45R15.</v>
      </c>
      <c r="AE262" s="111" t="str">
        <f t="shared" si="68"/>
        <v>H45R15</v>
      </c>
      <c r="AF262" s="21"/>
      <c r="AG262" s="21"/>
      <c r="AH262" s="21"/>
      <c r="AI262" s="21"/>
      <c r="AJ262" s="21"/>
      <c r="AK262" s="21"/>
      <c r="AL262" s="21"/>
      <c r="AM262" s="21"/>
      <c r="AN262" s="21"/>
      <c r="AO262" s="21"/>
    </row>
    <row r="263" spans="1:41" s="2" customFormat="1" ht="249.95" customHeight="1" x14ac:dyDescent="0.2">
      <c r="A263" s="24">
        <v>225</v>
      </c>
      <c r="B263" s="30">
        <v>262</v>
      </c>
      <c r="C263" s="24"/>
      <c r="D263" s="24" t="s">
        <v>41</v>
      </c>
      <c r="E263" s="87" t="s">
        <v>256</v>
      </c>
      <c r="F263" s="88" t="s">
        <v>257</v>
      </c>
      <c r="G263" s="88" t="s">
        <v>1915</v>
      </c>
      <c r="H263" s="88" t="s">
        <v>1918</v>
      </c>
      <c r="I263" s="60" t="s">
        <v>9</v>
      </c>
      <c r="J263" s="31">
        <v>1</v>
      </c>
      <c r="K263" s="51">
        <v>43040</v>
      </c>
      <c r="L263" s="51">
        <v>43099</v>
      </c>
      <c r="M263" s="59">
        <f t="shared" si="65"/>
        <v>8.4285714285714288</v>
      </c>
      <c r="N263" s="30" t="s">
        <v>1849</v>
      </c>
      <c r="O263" s="108">
        <v>0</v>
      </c>
      <c r="P263" s="30"/>
      <c r="Q263" s="54">
        <f t="shared" si="59"/>
        <v>0</v>
      </c>
      <c r="R263" s="55">
        <f t="shared" si="60"/>
        <v>0</v>
      </c>
      <c r="S263" s="55">
        <f t="shared" ca="1" si="61"/>
        <v>0</v>
      </c>
      <c r="T263" s="55">
        <f t="shared" ca="1" si="62"/>
        <v>8.4285714285714288</v>
      </c>
      <c r="U263" s="28" t="str">
        <f t="shared" ca="1" si="64"/>
        <v>NO</v>
      </c>
      <c r="V263" s="105" t="str">
        <f t="shared" ca="1" si="63"/>
        <v>VENCIDO</v>
      </c>
      <c r="W263" s="105" t="str">
        <f t="shared" ca="1" si="66"/>
        <v>VENCIDO</v>
      </c>
      <c r="X263" s="29" t="s">
        <v>568</v>
      </c>
      <c r="Y263" s="100" t="s">
        <v>488</v>
      </c>
      <c r="Z263" s="29">
        <f t="shared" si="67"/>
        <v>1</v>
      </c>
      <c r="AA263" s="29" t="str">
        <f t="shared" si="58"/>
        <v>H46R15 - 1</v>
      </c>
      <c r="AB263" s="111">
        <f t="shared" ref="AB263:AB326" ca="1" si="69">IF(V263="VENCIDO",1,IF(V263="PRÓXIMO A VENCER",2,IF(V263="EN TERMINO",3,IF(V263="CON AVANCE",4,IF(V263="CUMPLIDO",5,)))))</f>
        <v>1</v>
      </c>
      <c r="AC263" s="111">
        <f t="shared" ref="AC263:AC326" ca="1" si="70">IF(Z264=Z263+1,MIN(AB263,AC264),AB263)</f>
        <v>1</v>
      </c>
      <c r="AD263" s="111" t="str">
        <f t="shared" si="57"/>
        <v>H46R15.</v>
      </c>
      <c r="AE263" s="111" t="str">
        <f t="shared" si="68"/>
        <v>H46R15</v>
      </c>
      <c r="AF263" s="21"/>
      <c r="AG263" s="21"/>
      <c r="AH263" s="21"/>
      <c r="AI263" s="21"/>
      <c r="AJ263" s="21"/>
      <c r="AK263" s="21"/>
      <c r="AL263" s="21"/>
      <c r="AM263" s="21"/>
      <c r="AN263" s="21"/>
      <c r="AO263" s="21"/>
    </row>
    <row r="264" spans="1:41" s="2" customFormat="1" ht="249.95" customHeight="1" x14ac:dyDescent="0.2">
      <c r="A264" s="24">
        <v>226</v>
      </c>
      <c r="B264" s="30">
        <v>263</v>
      </c>
      <c r="C264" s="24"/>
      <c r="D264" s="24" t="s">
        <v>181</v>
      </c>
      <c r="E264" s="87" t="s">
        <v>258</v>
      </c>
      <c r="F264" s="88" t="s">
        <v>259</v>
      </c>
      <c r="G264" s="56" t="s">
        <v>1919</v>
      </c>
      <c r="H264" s="56" t="s">
        <v>1920</v>
      </c>
      <c r="I264" s="60" t="s">
        <v>2107</v>
      </c>
      <c r="J264" s="31">
        <v>1</v>
      </c>
      <c r="K264" s="57">
        <v>43040</v>
      </c>
      <c r="L264" s="57">
        <v>43281</v>
      </c>
      <c r="M264" s="59">
        <f t="shared" si="65"/>
        <v>34.428571428571431</v>
      </c>
      <c r="N264" s="30" t="s">
        <v>1849</v>
      </c>
      <c r="O264" s="108">
        <v>0</v>
      </c>
      <c r="P264" s="30"/>
      <c r="Q264" s="54">
        <f t="shared" si="59"/>
        <v>0</v>
      </c>
      <c r="R264" s="55">
        <f t="shared" si="60"/>
        <v>0</v>
      </c>
      <c r="S264" s="55">
        <f t="shared" ca="1" si="61"/>
        <v>0</v>
      </c>
      <c r="T264" s="55">
        <f t="shared" ca="1" si="62"/>
        <v>0</v>
      </c>
      <c r="U264" s="28" t="str">
        <f t="shared" ca="1" si="64"/>
        <v>NO</v>
      </c>
      <c r="V264" s="105" t="str">
        <f t="shared" ca="1" si="63"/>
        <v>EN TERMINO</v>
      </c>
      <c r="W264" s="105" t="str">
        <f t="shared" ca="1" si="66"/>
        <v>EN TERMINO</v>
      </c>
      <c r="X264" s="29" t="s">
        <v>568</v>
      </c>
      <c r="Y264" s="100" t="s">
        <v>489</v>
      </c>
      <c r="Z264" s="29">
        <f t="shared" si="67"/>
        <v>1</v>
      </c>
      <c r="AA264" s="29" t="str">
        <f t="shared" si="58"/>
        <v>H47R15 - 1</v>
      </c>
      <c r="AB264" s="111">
        <f t="shared" ca="1" si="69"/>
        <v>3</v>
      </c>
      <c r="AC264" s="111">
        <f t="shared" ca="1" si="70"/>
        <v>3</v>
      </c>
      <c r="AD264" s="111" t="str">
        <f t="shared" si="57"/>
        <v>H47R15.</v>
      </c>
      <c r="AE264" s="111" t="str">
        <f t="shared" si="68"/>
        <v>H47R15</v>
      </c>
      <c r="AF264" s="21"/>
      <c r="AG264" s="21"/>
      <c r="AH264" s="21"/>
      <c r="AI264" s="21"/>
      <c r="AJ264" s="21"/>
      <c r="AK264" s="21"/>
      <c r="AL264" s="21"/>
      <c r="AM264" s="21"/>
      <c r="AN264" s="21"/>
      <c r="AO264" s="21"/>
    </row>
    <row r="265" spans="1:41" s="2" customFormat="1" ht="249.95" customHeight="1" x14ac:dyDescent="0.2">
      <c r="A265" s="24">
        <v>227</v>
      </c>
      <c r="B265" s="30">
        <v>264</v>
      </c>
      <c r="C265" s="24"/>
      <c r="D265" s="24" t="s">
        <v>260</v>
      </c>
      <c r="E265" s="87" t="s">
        <v>261</v>
      </c>
      <c r="F265" s="88" t="s">
        <v>262</v>
      </c>
      <c r="G265" s="88" t="s">
        <v>1921</v>
      </c>
      <c r="H265" s="88" t="s">
        <v>1922</v>
      </c>
      <c r="I265" s="60" t="s">
        <v>8</v>
      </c>
      <c r="J265" s="31">
        <v>1</v>
      </c>
      <c r="K265" s="57">
        <v>43040</v>
      </c>
      <c r="L265" s="57">
        <v>43099</v>
      </c>
      <c r="M265" s="59">
        <f t="shared" si="65"/>
        <v>8.4285714285714288</v>
      </c>
      <c r="N265" s="30" t="s">
        <v>1849</v>
      </c>
      <c r="O265" s="108">
        <v>0</v>
      </c>
      <c r="P265" s="30"/>
      <c r="Q265" s="54">
        <f t="shared" si="59"/>
        <v>0</v>
      </c>
      <c r="R265" s="55">
        <f t="shared" si="60"/>
        <v>0</v>
      </c>
      <c r="S265" s="55">
        <f t="shared" ca="1" si="61"/>
        <v>0</v>
      </c>
      <c r="T265" s="55">
        <f t="shared" ca="1" si="62"/>
        <v>8.4285714285714288</v>
      </c>
      <c r="U265" s="28" t="str">
        <f t="shared" ca="1" si="64"/>
        <v>NO</v>
      </c>
      <c r="V265" s="105" t="str">
        <f t="shared" ca="1" si="63"/>
        <v>VENCIDO</v>
      </c>
      <c r="W265" s="105" t="str">
        <f t="shared" ca="1" si="66"/>
        <v>VENCIDO</v>
      </c>
      <c r="X265" s="29" t="s">
        <v>568</v>
      </c>
      <c r="Y265" s="100" t="s">
        <v>490</v>
      </c>
      <c r="Z265" s="29">
        <f t="shared" si="67"/>
        <v>1</v>
      </c>
      <c r="AA265" s="29" t="str">
        <f t="shared" si="58"/>
        <v>H48R15 - 1</v>
      </c>
      <c r="AB265" s="111">
        <f t="shared" ca="1" si="69"/>
        <v>1</v>
      </c>
      <c r="AC265" s="111">
        <f t="shared" ca="1" si="70"/>
        <v>1</v>
      </c>
      <c r="AD265" s="111" t="str">
        <f t="shared" si="57"/>
        <v>H48R15.</v>
      </c>
      <c r="AE265" s="111" t="str">
        <f t="shared" si="68"/>
        <v>H48R15</v>
      </c>
      <c r="AF265" s="21"/>
      <c r="AG265" s="21"/>
      <c r="AH265" s="21"/>
      <c r="AI265" s="21"/>
      <c r="AJ265" s="21"/>
      <c r="AK265" s="21"/>
      <c r="AL265" s="21"/>
      <c r="AM265" s="21"/>
      <c r="AN265" s="21"/>
      <c r="AO265" s="21"/>
    </row>
    <row r="266" spans="1:41" s="2" customFormat="1" ht="249.95" customHeight="1" x14ac:dyDescent="0.2">
      <c r="A266" s="24">
        <v>228</v>
      </c>
      <c r="B266" s="30">
        <v>265</v>
      </c>
      <c r="C266" s="24"/>
      <c r="D266" s="24" t="s">
        <v>260</v>
      </c>
      <c r="E266" s="87" t="s">
        <v>263</v>
      </c>
      <c r="F266" s="88" t="s">
        <v>262</v>
      </c>
      <c r="G266" s="88" t="s">
        <v>1923</v>
      </c>
      <c r="H266" s="88" t="s">
        <v>1924</v>
      </c>
      <c r="I266" s="67" t="s">
        <v>8</v>
      </c>
      <c r="J266" s="30">
        <v>1</v>
      </c>
      <c r="K266" s="57">
        <v>43040</v>
      </c>
      <c r="L266" s="51">
        <v>43099</v>
      </c>
      <c r="M266" s="59">
        <f t="shared" si="65"/>
        <v>8.4285714285714288</v>
      </c>
      <c r="N266" s="30" t="s">
        <v>1849</v>
      </c>
      <c r="O266" s="108">
        <v>0</v>
      </c>
      <c r="P266" s="30"/>
      <c r="Q266" s="54">
        <f t="shared" si="59"/>
        <v>0</v>
      </c>
      <c r="R266" s="55">
        <f t="shared" si="60"/>
        <v>0</v>
      </c>
      <c r="S266" s="55">
        <f t="shared" ca="1" si="61"/>
        <v>0</v>
      </c>
      <c r="T266" s="55">
        <f t="shared" ca="1" si="62"/>
        <v>8.4285714285714288</v>
      </c>
      <c r="U266" s="28" t="str">
        <f t="shared" ca="1" si="64"/>
        <v>NO</v>
      </c>
      <c r="V266" s="105" t="str">
        <f t="shared" ca="1" si="63"/>
        <v>VENCIDO</v>
      </c>
      <c r="W266" s="105" t="str">
        <f t="shared" ca="1" si="66"/>
        <v>VENCIDO</v>
      </c>
      <c r="X266" s="29" t="s">
        <v>568</v>
      </c>
      <c r="Y266" s="100" t="s">
        <v>491</v>
      </c>
      <c r="Z266" s="29">
        <f t="shared" si="67"/>
        <v>1</v>
      </c>
      <c r="AA266" s="29" t="str">
        <f t="shared" si="58"/>
        <v>H49R15 - 1</v>
      </c>
      <c r="AB266" s="111">
        <f t="shared" ca="1" si="69"/>
        <v>1</v>
      </c>
      <c r="AC266" s="111">
        <f t="shared" ca="1" si="70"/>
        <v>1</v>
      </c>
      <c r="AD266" s="111" t="str">
        <f t="shared" ref="AD266:AD329" si="71">IF(A266&lt;&gt;"",MID(E266,1,FIND(" ",E266,1)-1),AD265)</f>
        <v>H49R15.</v>
      </c>
      <c r="AE266" s="111" t="str">
        <f t="shared" si="68"/>
        <v>H49R15</v>
      </c>
      <c r="AF266" s="21"/>
      <c r="AG266" s="21"/>
      <c r="AH266" s="21"/>
      <c r="AI266" s="21"/>
      <c r="AJ266" s="21"/>
      <c r="AK266" s="21"/>
      <c r="AL266" s="21"/>
      <c r="AM266" s="21"/>
      <c r="AN266" s="21"/>
      <c r="AO266" s="21"/>
    </row>
    <row r="267" spans="1:41" s="2" customFormat="1" ht="249.95" customHeight="1" x14ac:dyDescent="0.2">
      <c r="A267" s="24">
        <v>229</v>
      </c>
      <c r="B267" s="30">
        <v>266</v>
      </c>
      <c r="C267" s="24"/>
      <c r="D267" s="24" t="s">
        <v>260</v>
      </c>
      <c r="E267" s="87" t="s">
        <v>1928</v>
      </c>
      <c r="F267" s="88" t="s">
        <v>262</v>
      </c>
      <c r="G267" s="56" t="s">
        <v>1925</v>
      </c>
      <c r="H267" s="56" t="s">
        <v>1924</v>
      </c>
      <c r="I267" s="67" t="s">
        <v>8</v>
      </c>
      <c r="J267" s="31">
        <v>1</v>
      </c>
      <c r="K267" s="57">
        <v>43040</v>
      </c>
      <c r="L267" s="57">
        <v>43099</v>
      </c>
      <c r="M267" s="59">
        <f t="shared" si="65"/>
        <v>8.4285714285714288</v>
      </c>
      <c r="N267" s="30" t="s">
        <v>1849</v>
      </c>
      <c r="O267" s="108">
        <v>0</v>
      </c>
      <c r="P267" s="30"/>
      <c r="Q267" s="54">
        <f t="shared" si="59"/>
        <v>0</v>
      </c>
      <c r="R267" s="55">
        <f t="shared" si="60"/>
        <v>0</v>
      </c>
      <c r="S267" s="55">
        <f t="shared" ca="1" si="61"/>
        <v>0</v>
      </c>
      <c r="T267" s="55">
        <f t="shared" ca="1" si="62"/>
        <v>8.4285714285714288</v>
      </c>
      <c r="U267" s="28" t="str">
        <f t="shared" ca="1" si="64"/>
        <v>NO</v>
      </c>
      <c r="V267" s="105" t="str">
        <f t="shared" ca="1" si="63"/>
        <v>VENCIDO</v>
      </c>
      <c r="W267" s="105" t="str">
        <f t="shared" ca="1" si="66"/>
        <v>VENCIDO</v>
      </c>
      <c r="X267" s="29" t="s">
        <v>568</v>
      </c>
      <c r="Y267" s="100" t="s">
        <v>492</v>
      </c>
      <c r="Z267" s="29">
        <f t="shared" si="67"/>
        <v>1</v>
      </c>
      <c r="AA267" s="29" t="str">
        <f t="shared" si="58"/>
        <v>H50R15 - 1</v>
      </c>
      <c r="AB267" s="111">
        <f t="shared" ca="1" si="69"/>
        <v>1</v>
      </c>
      <c r="AC267" s="111">
        <f t="shared" ca="1" si="70"/>
        <v>1</v>
      </c>
      <c r="AD267" s="111" t="str">
        <f t="shared" si="71"/>
        <v>H50R15.</v>
      </c>
      <c r="AE267" s="111" t="str">
        <f t="shared" si="68"/>
        <v>H50R15</v>
      </c>
      <c r="AF267" s="21"/>
      <c r="AG267" s="21"/>
      <c r="AH267" s="21"/>
      <c r="AI267" s="21"/>
      <c r="AJ267" s="21"/>
      <c r="AK267" s="21"/>
      <c r="AL267" s="21"/>
      <c r="AM267" s="21"/>
      <c r="AN267" s="21"/>
      <c r="AO267" s="21"/>
    </row>
    <row r="268" spans="1:41" s="2" customFormat="1" ht="249.95" customHeight="1" x14ac:dyDescent="0.2">
      <c r="A268" s="24">
        <v>230</v>
      </c>
      <c r="B268" s="30">
        <v>267</v>
      </c>
      <c r="C268" s="24"/>
      <c r="D268" s="24" t="s">
        <v>181</v>
      </c>
      <c r="E268" s="87" t="s">
        <v>2108</v>
      </c>
      <c r="F268" s="88" t="s">
        <v>1929</v>
      </c>
      <c r="G268" s="88" t="s">
        <v>1926</v>
      </c>
      <c r="H268" s="88" t="s">
        <v>1927</v>
      </c>
      <c r="I268" s="60" t="s">
        <v>63</v>
      </c>
      <c r="J268" s="31">
        <v>3</v>
      </c>
      <c r="K268" s="51">
        <v>43040</v>
      </c>
      <c r="L268" s="51">
        <v>43342</v>
      </c>
      <c r="M268" s="59">
        <f t="shared" si="65"/>
        <v>43.142857142857146</v>
      </c>
      <c r="N268" s="30" t="s">
        <v>1849</v>
      </c>
      <c r="O268" s="108">
        <v>0</v>
      </c>
      <c r="P268" s="30"/>
      <c r="Q268" s="54">
        <f t="shared" si="59"/>
        <v>0</v>
      </c>
      <c r="R268" s="55">
        <f t="shared" si="60"/>
        <v>0</v>
      </c>
      <c r="S268" s="55">
        <f t="shared" ca="1" si="61"/>
        <v>0</v>
      </c>
      <c r="T268" s="55">
        <f t="shared" ca="1" si="62"/>
        <v>0</v>
      </c>
      <c r="U268" s="28" t="str">
        <f t="shared" ca="1" si="64"/>
        <v>NO</v>
      </c>
      <c r="V268" s="105" t="str">
        <f t="shared" ca="1" si="63"/>
        <v>EN TERMINO</v>
      </c>
      <c r="W268" s="105" t="str">
        <f t="shared" ca="1" si="66"/>
        <v>EN TERMINO</v>
      </c>
      <c r="X268" s="29" t="s">
        <v>568</v>
      </c>
      <c r="Y268" s="100" t="s">
        <v>493</v>
      </c>
      <c r="Z268" s="29">
        <f t="shared" si="67"/>
        <v>1</v>
      </c>
      <c r="AA268" s="29" t="str">
        <f t="shared" si="58"/>
        <v>H51R15 - 1</v>
      </c>
      <c r="AB268" s="111">
        <f t="shared" ca="1" si="69"/>
        <v>3</v>
      </c>
      <c r="AC268" s="111">
        <f t="shared" ca="1" si="70"/>
        <v>3</v>
      </c>
      <c r="AD268" s="111" t="str">
        <f t="shared" si="71"/>
        <v>H51R15.</v>
      </c>
      <c r="AE268" s="111" t="str">
        <f t="shared" si="68"/>
        <v>H51R15</v>
      </c>
      <c r="AF268" s="21"/>
      <c r="AG268" s="21"/>
      <c r="AH268" s="21"/>
      <c r="AI268" s="21"/>
      <c r="AJ268" s="21"/>
      <c r="AK268" s="21"/>
      <c r="AL268" s="21"/>
      <c r="AM268" s="21"/>
      <c r="AN268" s="21"/>
      <c r="AO268" s="21"/>
    </row>
    <row r="269" spans="1:41" s="2" customFormat="1" ht="249.95" customHeight="1" x14ac:dyDescent="0.2">
      <c r="A269" s="24">
        <v>231</v>
      </c>
      <c r="B269" s="30">
        <v>268</v>
      </c>
      <c r="C269" s="24"/>
      <c r="D269" s="24" t="s">
        <v>264</v>
      </c>
      <c r="E269" s="87" t="s">
        <v>1192</v>
      </c>
      <c r="F269" s="88" t="s">
        <v>265</v>
      </c>
      <c r="G269" s="88" t="s">
        <v>1189</v>
      </c>
      <c r="H269" s="88" t="s">
        <v>1190</v>
      </c>
      <c r="I269" s="60" t="s">
        <v>1191</v>
      </c>
      <c r="J269" s="31">
        <v>3</v>
      </c>
      <c r="K269" s="51">
        <v>43040</v>
      </c>
      <c r="L269" s="51">
        <v>43342</v>
      </c>
      <c r="M269" s="59">
        <f t="shared" si="65"/>
        <v>43.142857142857146</v>
      </c>
      <c r="N269" s="30" t="s">
        <v>1151</v>
      </c>
      <c r="O269" s="108">
        <v>0</v>
      </c>
      <c r="P269" s="30"/>
      <c r="Q269" s="54">
        <f t="shared" si="59"/>
        <v>0</v>
      </c>
      <c r="R269" s="55">
        <f t="shared" si="60"/>
        <v>0</v>
      </c>
      <c r="S269" s="55">
        <f t="shared" ca="1" si="61"/>
        <v>0</v>
      </c>
      <c r="T269" s="55">
        <f t="shared" ca="1" si="62"/>
        <v>0</v>
      </c>
      <c r="U269" s="28" t="str">
        <f t="shared" ca="1" si="64"/>
        <v>NO</v>
      </c>
      <c r="V269" s="105" t="str">
        <f t="shared" ca="1" si="63"/>
        <v>EN TERMINO</v>
      </c>
      <c r="W269" s="105" t="str">
        <f t="shared" ca="1" si="66"/>
        <v>EN TERMINO</v>
      </c>
      <c r="X269" s="29" t="s">
        <v>568</v>
      </c>
      <c r="Y269" s="100" t="s">
        <v>494</v>
      </c>
      <c r="Z269" s="29">
        <f t="shared" si="67"/>
        <v>1</v>
      </c>
      <c r="AA269" s="29" t="str">
        <f t="shared" si="58"/>
        <v>H52R15 - 1</v>
      </c>
      <c r="AB269" s="111">
        <f t="shared" ca="1" si="69"/>
        <v>3</v>
      </c>
      <c r="AC269" s="111">
        <f t="shared" ca="1" si="70"/>
        <v>3</v>
      </c>
      <c r="AD269" s="111" t="str">
        <f t="shared" si="71"/>
        <v>H52R15.</v>
      </c>
      <c r="AE269" s="111" t="str">
        <f t="shared" si="68"/>
        <v>H52R15</v>
      </c>
      <c r="AF269" s="21"/>
      <c r="AG269" s="21"/>
      <c r="AH269" s="21"/>
      <c r="AI269" s="21"/>
      <c r="AJ269" s="21"/>
      <c r="AK269" s="21"/>
      <c r="AL269" s="21"/>
      <c r="AM269" s="21"/>
      <c r="AN269" s="21"/>
      <c r="AO269" s="21"/>
    </row>
    <row r="270" spans="1:41" s="2" customFormat="1" ht="249.95" customHeight="1" x14ac:dyDescent="0.2">
      <c r="A270" s="24">
        <v>232</v>
      </c>
      <c r="B270" s="30">
        <v>269</v>
      </c>
      <c r="C270" s="24"/>
      <c r="D270" s="24" t="s">
        <v>33</v>
      </c>
      <c r="E270" s="87" t="s">
        <v>266</v>
      </c>
      <c r="F270" s="88" t="s">
        <v>267</v>
      </c>
      <c r="G270" s="71" t="s">
        <v>991</v>
      </c>
      <c r="H270" s="71" t="s">
        <v>992</v>
      </c>
      <c r="I270" s="72" t="s">
        <v>63</v>
      </c>
      <c r="J270" s="72">
        <v>3</v>
      </c>
      <c r="K270" s="73">
        <v>43040</v>
      </c>
      <c r="L270" s="73">
        <v>43342</v>
      </c>
      <c r="M270" s="59">
        <f t="shared" si="65"/>
        <v>43.142857142857146</v>
      </c>
      <c r="N270" s="30" t="s">
        <v>23</v>
      </c>
      <c r="O270" s="108">
        <v>0.67</v>
      </c>
      <c r="P270" s="30"/>
      <c r="Q270" s="54">
        <f t="shared" si="59"/>
        <v>22.333333333333336</v>
      </c>
      <c r="R270" s="55">
        <f t="shared" si="60"/>
        <v>9.6352380952380976</v>
      </c>
      <c r="S270" s="55">
        <f t="shared" ca="1" si="61"/>
        <v>0</v>
      </c>
      <c r="T270" s="55">
        <f t="shared" ca="1" si="62"/>
        <v>0</v>
      </c>
      <c r="U270" s="28" t="str">
        <f t="shared" ca="1" si="64"/>
        <v>NO</v>
      </c>
      <c r="V270" s="105" t="str">
        <f t="shared" ca="1" si="63"/>
        <v>CON AVANCE</v>
      </c>
      <c r="W270" s="105" t="str">
        <f t="shared" ca="1" si="66"/>
        <v>CON AVANCE</v>
      </c>
      <c r="X270" s="29" t="s">
        <v>568</v>
      </c>
      <c r="Y270" s="100" t="s">
        <v>495</v>
      </c>
      <c r="Z270" s="29">
        <f t="shared" si="67"/>
        <v>1</v>
      </c>
      <c r="AA270" s="29" t="str">
        <f t="shared" si="58"/>
        <v>H53R15 - 1</v>
      </c>
      <c r="AB270" s="111">
        <f t="shared" ca="1" si="69"/>
        <v>4</v>
      </c>
      <c r="AC270" s="111">
        <f t="shared" ca="1" si="70"/>
        <v>4</v>
      </c>
      <c r="AD270" s="111" t="str">
        <f t="shared" si="71"/>
        <v>H53R15</v>
      </c>
      <c r="AE270" s="111" t="str">
        <f t="shared" si="68"/>
        <v>H53R15</v>
      </c>
      <c r="AF270" s="21"/>
      <c r="AG270" s="21"/>
      <c r="AH270" s="21"/>
      <c r="AI270" s="21"/>
      <c r="AJ270" s="21"/>
      <c r="AK270" s="21"/>
      <c r="AL270" s="21"/>
      <c r="AM270" s="21"/>
      <c r="AN270" s="21"/>
      <c r="AO270" s="21"/>
    </row>
    <row r="271" spans="1:41" s="2" customFormat="1" ht="249.95" customHeight="1" x14ac:dyDescent="0.2">
      <c r="A271" s="24">
        <v>233</v>
      </c>
      <c r="B271" s="30">
        <v>270</v>
      </c>
      <c r="C271" s="24"/>
      <c r="D271" s="24" t="s">
        <v>20</v>
      </c>
      <c r="E271" s="87" t="s">
        <v>1779</v>
      </c>
      <c r="F271" s="88" t="s">
        <v>268</v>
      </c>
      <c r="G271" s="88" t="s">
        <v>1781</v>
      </c>
      <c r="H271" s="88" t="s">
        <v>1780</v>
      </c>
      <c r="I271" s="60" t="s">
        <v>1778</v>
      </c>
      <c r="J271" s="31">
        <v>2</v>
      </c>
      <c r="K271" s="51">
        <v>43040</v>
      </c>
      <c r="L271" s="51">
        <v>43099</v>
      </c>
      <c r="M271" s="59">
        <f t="shared" si="65"/>
        <v>8.4285714285714288</v>
      </c>
      <c r="N271" s="30" t="s">
        <v>1606</v>
      </c>
      <c r="O271" s="108">
        <v>1</v>
      </c>
      <c r="P271" s="30"/>
      <c r="Q271" s="54">
        <f t="shared" si="59"/>
        <v>50</v>
      </c>
      <c r="R271" s="55">
        <f t="shared" si="60"/>
        <v>4.2142857142857144</v>
      </c>
      <c r="S271" s="55">
        <f t="shared" ca="1" si="61"/>
        <v>4.2142857142857144</v>
      </c>
      <c r="T271" s="55">
        <f t="shared" ca="1" si="62"/>
        <v>8.4285714285714288</v>
      </c>
      <c r="U271" s="28" t="str">
        <f t="shared" ca="1" si="64"/>
        <v>NO</v>
      </c>
      <c r="V271" s="105" t="str">
        <f t="shared" ca="1" si="63"/>
        <v>VENCIDO</v>
      </c>
      <c r="W271" s="105" t="str">
        <f t="shared" ca="1" si="66"/>
        <v>VENCIDO</v>
      </c>
      <c r="X271" s="29" t="s">
        <v>568</v>
      </c>
      <c r="Y271" s="100" t="s">
        <v>496</v>
      </c>
      <c r="Z271" s="29">
        <f t="shared" si="67"/>
        <v>1</v>
      </c>
      <c r="AA271" s="29" t="str">
        <f t="shared" si="58"/>
        <v>H54R15 - 1</v>
      </c>
      <c r="AB271" s="111">
        <f t="shared" ca="1" si="69"/>
        <v>1</v>
      </c>
      <c r="AC271" s="111">
        <f t="shared" ca="1" si="70"/>
        <v>1</v>
      </c>
      <c r="AD271" s="111" t="str">
        <f t="shared" si="71"/>
        <v>H54R15.</v>
      </c>
      <c r="AE271" s="111" t="str">
        <f t="shared" si="68"/>
        <v>H54R15</v>
      </c>
      <c r="AF271" s="21"/>
      <c r="AG271" s="21"/>
      <c r="AH271" s="21"/>
      <c r="AI271" s="21"/>
      <c r="AJ271" s="21"/>
      <c r="AK271" s="21"/>
      <c r="AL271" s="21"/>
      <c r="AM271" s="21"/>
      <c r="AN271" s="21"/>
      <c r="AO271" s="21"/>
    </row>
    <row r="272" spans="1:41" s="2" customFormat="1" ht="249.95" customHeight="1" x14ac:dyDescent="0.2">
      <c r="A272" s="24">
        <v>234</v>
      </c>
      <c r="B272" s="30">
        <v>271</v>
      </c>
      <c r="C272" s="24"/>
      <c r="D272" s="24" t="s">
        <v>20</v>
      </c>
      <c r="E272" s="87" t="s">
        <v>1933</v>
      </c>
      <c r="F272" s="88" t="s">
        <v>1932</v>
      </c>
      <c r="G272" s="88" t="s">
        <v>1930</v>
      </c>
      <c r="H272" s="88" t="s">
        <v>1931</v>
      </c>
      <c r="I272" s="60" t="s">
        <v>1890</v>
      </c>
      <c r="J272" s="31">
        <v>1</v>
      </c>
      <c r="K272" s="51">
        <v>43040</v>
      </c>
      <c r="L272" s="51">
        <v>43099</v>
      </c>
      <c r="M272" s="59">
        <f t="shared" si="65"/>
        <v>8.4285714285714288</v>
      </c>
      <c r="N272" s="30" t="s">
        <v>1849</v>
      </c>
      <c r="O272" s="108">
        <v>0</v>
      </c>
      <c r="P272" s="30"/>
      <c r="Q272" s="54">
        <f t="shared" si="59"/>
        <v>0</v>
      </c>
      <c r="R272" s="55">
        <f t="shared" si="60"/>
        <v>0</v>
      </c>
      <c r="S272" s="55">
        <f t="shared" ca="1" si="61"/>
        <v>0</v>
      </c>
      <c r="T272" s="55">
        <f t="shared" ca="1" si="62"/>
        <v>8.4285714285714288</v>
      </c>
      <c r="U272" s="28" t="str">
        <f t="shared" ca="1" si="64"/>
        <v>NO</v>
      </c>
      <c r="V272" s="105" t="str">
        <f t="shared" ca="1" si="63"/>
        <v>VENCIDO</v>
      </c>
      <c r="W272" s="105" t="str">
        <f t="shared" ca="1" si="66"/>
        <v>VENCIDO</v>
      </c>
      <c r="X272" s="29" t="s">
        <v>568</v>
      </c>
      <c r="Y272" s="100" t="s">
        <v>497</v>
      </c>
      <c r="Z272" s="29">
        <f t="shared" si="67"/>
        <v>1</v>
      </c>
      <c r="AA272" s="29" t="str">
        <f t="shared" si="58"/>
        <v>H55R15 - 1</v>
      </c>
      <c r="AB272" s="111">
        <f t="shared" ca="1" si="69"/>
        <v>1</v>
      </c>
      <c r="AC272" s="111">
        <f t="shared" ca="1" si="70"/>
        <v>1</v>
      </c>
      <c r="AD272" s="111" t="str">
        <f t="shared" si="71"/>
        <v>H55R15.</v>
      </c>
      <c r="AE272" s="111" t="str">
        <f t="shared" si="68"/>
        <v>H55R15</v>
      </c>
      <c r="AF272" s="21"/>
      <c r="AG272" s="21"/>
      <c r="AH272" s="21"/>
      <c r="AI272" s="21"/>
      <c r="AJ272" s="21"/>
      <c r="AK272" s="21"/>
      <c r="AL272" s="21"/>
      <c r="AM272" s="21"/>
      <c r="AN272" s="21"/>
      <c r="AO272" s="21"/>
    </row>
    <row r="273" spans="1:41" s="2" customFormat="1" ht="249.95" customHeight="1" x14ac:dyDescent="0.2">
      <c r="A273" s="24">
        <v>235</v>
      </c>
      <c r="B273" s="30">
        <v>272</v>
      </c>
      <c r="C273" s="24"/>
      <c r="D273" s="24" t="s">
        <v>269</v>
      </c>
      <c r="E273" s="87" t="s">
        <v>1934</v>
      </c>
      <c r="F273" s="88" t="s">
        <v>270</v>
      </c>
      <c r="G273" s="88" t="s">
        <v>2012</v>
      </c>
      <c r="H273" s="88" t="s">
        <v>2014</v>
      </c>
      <c r="I273" s="60" t="s">
        <v>2013</v>
      </c>
      <c r="J273" s="31">
        <v>6</v>
      </c>
      <c r="K273" s="51">
        <v>43040</v>
      </c>
      <c r="L273" s="51">
        <v>43251</v>
      </c>
      <c r="M273" s="59">
        <f t="shared" si="65"/>
        <v>30.142857142857142</v>
      </c>
      <c r="N273" s="30" t="s">
        <v>1355</v>
      </c>
      <c r="O273" s="108">
        <v>4</v>
      </c>
      <c r="P273" s="30"/>
      <c r="Q273" s="54">
        <f t="shared" si="59"/>
        <v>66.666666666666657</v>
      </c>
      <c r="R273" s="55">
        <f t="shared" si="60"/>
        <v>20.095238095238091</v>
      </c>
      <c r="S273" s="55">
        <f t="shared" ca="1" si="61"/>
        <v>0</v>
      </c>
      <c r="T273" s="55">
        <f t="shared" ca="1" si="62"/>
        <v>0</v>
      </c>
      <c r="U273" s="28" t="str">
        <f t="shared" ca="1" si="64"/>
        <v>NO</v>
      </c>
      <c r="V273" s="105" t="str">
        <f t="shared" ca="1" si="63"/>
        <v>CON AVANCE</v>
      </c>
      <c r="W273" s="105" t="str">
        <f t="shared" ca="1" si="66"/>
        <v>CON AVANCE</v>
      </c>
      <c r="X273" s="29" t="s">
        <v>568</v>
      </c>
      <c r="Y273" s="100" t="s">
        <v>498</v>
      </c>
      <c r="Z273" s="29">
        <f t="shared" si="67"/>
        <v>1</v>
      </c>
      <c r="AA273" s="29" t="str">
        <f t="shared" ref="AA273:AA336" si="72">CONCATENATE(Y273," - ",Z273)</f>
        <v>H56R15 - 1</v>
      </c>
      <c r="AB273" s="111">
        <f t="shared" ca="1" si="69"/>
        <v>4</v>
      </c>
      <c r="AC273" s="111">
        <f t="shared" ca="1" si="70"/>
        <v>4</v>
      </c>
      <c r="AD273" s="111" t="str">
        <f t="shared" si="71"/>
        <v>H56R15.</v>
      </c>
      <c r="AE273" s="111" t="str">
        <f t="shared" si="68"/>
        <v>H56R15</v>
      </c>
      <c r="AF273" s="21"/>
      <c r="AG273" s="21"/>
      <c r="AH273" s="21"/>
      <c r="AI273" s="21"/>
      <c r="AJ273" s="21"/>
      <c r="AK273" s="21"/>
      <c r="AL273" s="21"/>
      <c r="AM273" s="21"/>
      <c r="AN273" s="21"/>
      <c r="AO273" s="21"/>
    </row>
    <row r="274" spans="1:41" s="2" customFormat="1" ht="249.95" customHeight="1" x14ac:dyDescent="0.2">
      <c r="A274" s="24">
        <v>236</v>
      </c>
      <c r="B274" s="30">
        <v>273</v>
      </c>
      <c r="C274" s="24"/>
      <c r="D274" s="24" t="s">
        <v>152</v>
      </c>
      <c r="E274" s="87" t="s">
        <v>1198</v>
      </c>
      <c r="F274" s="88" t="s">
        <v>271</v>
      </c>
      <c r="G274" s="88" t="s">
        <v>1193</v>
      </c>
      <c r="H274" s="88" t="s">
        <v>1194</v>
      </c>
      <c r="I274" s="60" t="s">
        <v>1163</v>
      </c>
      <c r="J274" s="31">
        <v>3</v>
      </c>
      <c r="K274" s="51">
        <v>43040</v>
      </c>
      <c r="L274" s="51">
        <v>43403</v>
      </c>
      <c r="M274" s="59">
        <f t="shared" si="65"/>
        <v>51.857142857142854</v>
      </c>
      <c r="N274" s="30" t="s">
        <v>1151</v>
      </c>
      <c r="O274" s="108">
        <v>0</v>
      </c>
      <c r="P274" s="67"/>
      <c r="Q274" s="54">
        <f t="shared" si="59"/>
        <v>0</v>
      </c>
      <c r="R274" s="55">
        <f t="shared" si="60"/>
        <v>0</v>
      </c>
      <c r="S274" s="55">
        <f t="shared" ca="1" si="61"/>
        <v>0</v>
      </c>
      <c r="T274" s="55">
        <f t="shared" ca="1" si="62"/>
        <v>0</v>
      </c>
      <c r="U274" s="28" t="str">
        <f t="shared" ca="1" si="64"/>
        <v>NO</v>
      </c>
      <c r="V274" s="105" t="str">
        <f t="shared" ca="1" si="63"/>
        <v>EN TERMINO</v>
      </c>
      <c r="W274" s="105" t="str">
        <f t="shared" ca="1" si="66"/>
        <v>EN TERMINO</v>
      </c>
      <c r="X274" s="29" t="s">
        <v>568</v>
      </c>
      <c r="Y274" s="100" t="s">
        <v>499</v>
      </c>
      <c r="Z274" s="29">
        <f t="shared" si="67"/>
        <v>1</v>
      </c>
      <c r="AA274" s="29" t="str">
        <f t="shared" si="72"/>
        <v>H57R15 - 1</v>
      </c>
      <c r="AB274" s="111">
        <f t="shared" ca="1" si="69"/>
        <v>3</v>
      </c>
      <c r="AC274" s="111">
        <f t="shared" ca="1" si="70"/>
        <v>3</v>
      </c>
      <c r="AD274" s="111" t="str">
        <f t="shared" si="71"/>
        <v>H57R15.</v>
      </c>
      <c r="AE274" s="111" t="str">
        <f t="shared" si="68"/>
        <v>H57R15</v>
      </c>
      <c r="AF274" s="21"/>
      <c r="AG274" s="21"/>
      <c r="AH274" s="21" t="s">
        <v>629</v>
      </c>
      <c r="AI274" s="21"/>
      <c r="AJ274" s="21"/>
      <c r="AK274" s="21"/>
      <c r="AL274" s="21"/>
      <c r="AM274" s="21"/>
      <c r="AN274" s="21"/>
      <c r="AO274" s="21"/>
    </row>
    <row r="275" spans="1:41" s="2" customFormat="1" ht="249.95" customHeight="1" x14ac:dyDescent="0.2">
      <c r="A275" s="24">
        <v>237</v>
      </c>
      <c r="B275" s="30">
        <v>274</v>
      </c>
      <c r="C275" s="24"/>
      <c r="D275" s="24" t="s">
        <v>26</v>
      </c>
      <c r="E275" s="87" t="s">
        <v>272</v>
      </c>
      <c r="F275" s="88" t="s">
        <v>273</v>
      </c>
      <c r="G275" s="88" t="s">
        <v>1195</v>
      </c>
      <c r="H275" s="88" t="s">
        <v>1196</v>
      </c>
      <c r="I275" s="60" t="s">
        <v>1197</v>
      </c>
      <c r="J275" s="31">
        <v>10</v>
      </c>
      <c r="K275" s="51">
        <v>43049</v>
      </c>
      <c r="L275" s="51">
        <v>43099</v>
      </c>
      <c r="M275" s="59">
        <f t="shared" si="65"/>
        <v>7.1428571428571432</v>
      </c>
      <c r="N275" s="30" t="s">
        <v>1151</v>
      </c>
      <c r="O275" s="30">
        <v>8</v>
      </c>
      <c r="P275" s="107">
        <v>2</v>
      </c>
      <c r="Q275" s="54">
        <f t="shared" si="59"/>
        <v>80</v>
      </c>
      <c r="R275" s="55">
        <f t="shared" si="60"/>
        <v>5.7142857142857144</v>
      </c>
      <c r="S275" s="55">
        <f t="shared" ca="1" si="61"/>
        <v>5.7142857142857144</v>
      </c>
      <c r="T275" s="55">
        <f t="shared" ca="1" si="62"/>
        <v>7.1428571428571432</v>
      </c>
      <c r="U275" s="28" t="str">
        <f t="shared" ca="1" si="64"/>
        <v>NO</v>
      </c>
      <c r="V275" s="105" t="str">
        <f t="shared" ca="1" si="63"/>
        <v>VENCIDO</v>
      </c>
      <c r="W275" s="105" t="str">
        <f t="shared" ca="1" si="66"/>
        <v>VENCIDO</v>
      </c>
      <c r="X275" s="29" t="s">
        <v>568</v>
      </c>
      <c r="Y275" s="100" t="s">
        <v>500</v>
      </c>
      <c r="Z275" s="29">
        <f t="shared" si="67"/>
        <v>1</v>
      </c>
      <c r="AA275" s="29" t="str">
        <f t="shared" si="72"/>
        <v>H58R15 - 1</v>
      </c>
      <c r="AB275" s="111">
        <f t="shared" ca="1" si="69"/>
        <v>1</v>
      </c>
      <c r="AC275" s="111">
        <f t="shared" ca="1" si="70"/>
        <v>1</v>
      </c>
      <c r="AD275" s="111" t="str">
        <f t="shared" si="71"/>
        <v>H58R15.</v>
      </c>
      <c r="AE275" s="111" t="str">
        <f t="shared" si="68"/>
        <v>H58R15</v>
      </c>
      <c r="AF275" s="21"/>
      <c r="AG275" s="21"/>
      <c r="AH275" s="21"/>
      <c r="AI275" s="21"/>
      <c r="AJ275" s="21"/>
      <c r="AK275" s="21"/>
      <c r="AL275" s="21"/>
      <c r="AM275" s="21"/>
      <c r="AN275" s="21"/>
      <c r="AO275" s="21"/>
    </row>
    <row r="276" spans="1:41" s="2" customFormat="1" ht="249.95" customHeight="1" x14ac:dyDescent="0.2">
      <c r="A276" s="24">
        <v>238</v>
      </c>
      <c r="B276" s="30">
        <v>275</v>
      </c>
      <c r="C276" s="24"/>
      <c r="D276" s="24" t="s">
        <v>181</v>
      </c>
      <c r="E276" s="87" t="s">
        <v>1935</v>
      </c>
      <c r="F276" s="88" t="s">
        <v>274</v>
      </c>
      <c r="G276" s="88" t="s">
        <v>1936</v>
      </c>
      <c r="H276" s="88" t="s">
        <v>1937</v>
      </c>
      <c r="I276" s="60" t="s">
        <v>1938</v>
      </c>
      <c r="J276" s="31">
        <v>1</v>
      </c>
      <c r="K276" s="51">
        <v>43040</v>
      </c>
      <c r="L276" s="51">
        <v>43099</v>
      </c>
      <c r="M276" s="59">
        <f t="shared" si="65"/>
        <v>8.4285714285714288</v>
      </c>
      <c r="N276" s="30" t="s">
        <v>1849</v>
      </c>
      <c r="O276" s="108">
        <v>0</v>
      </c>
      <c r="P276" s="30"/>
      <c r="Q276" s="54">
        <f t="shared" si="59"/>
        <v>0</v>
      </c>
      <c r="R276" s="55">
        <f t="shared" si="60"/>
        <v>0</v>
      </c>
      <c r="S276" s="55">
        <f t="shared" ca="1" si="61"/>
        <v>0</v>
      </c>
      <c r="T276" s="55">
        <f t="shared" ca="1" si="62"/>
        <v>8.4285714285714288</v>
      </c>
      <c r="U276" s="28" t="str">
        <f t="shared" ca="1" si="64"/>
        <v>NO</v>
      </c>
      <c r="V276" s="105" t="str">
        <f t="shared" ca="1" si="63"/>
        <v>VENCIDO</v>
      </c>
      <c r="W276" s="105" t="str">
        <f t="shared" ca="1" si="66"/>
        <v>VENCIDO</v>
      </c>
      <c r="X276" s="29" t="s">
        <v>568</v>
      </c>
      <c r="Y276" s="100" t="s">
        <v>501</v>
      </c>
      <c r="Z276" s="29">
        <f t="shared" si="67"/>
        <v>1</v>
      </c>
      <c r="AA276" s="29" t="str">
        <f t="shared" si="72"/>
        <v>H59R15 - 1</v>
      </c>
      <c r="AB276" s="111">
        <f t="shared" ca="1" si="69"/>
        <v>1</v>
      </c>
      <c r="AC276" s="111">
        <f t="shared" ca="1" si="70"/>
        <v>1</v>
      </c>
      <c r="AD276" s="111" t="str">
        <f t="shared" si="71"/>
        <v>H59R15.</v>
      </c>
      <c r="AE276" s="111" t="str">
        <f t="shared" si="68"/>
        <v>H59R15</v>
      </c>
      <c r="AF276" s="21"/>
      <c r="AG276" s="21"/>
      <c r="AH276" s="21"/>
      <c r="AI276" s="21"/>
      <c r="AJ276" s="21"/>
      <c r="AK276" s="21"/>
      <c r="AL276" s="21"/>
      <c r="AM276" s="21"/>
      <c r="AN276" s="21"/>
      <c r="AO276" s="21"/>
    </row>
    <row r="277" spans="1:41" s="2" customFormat="1" ht="249.95" customHeight="1" x14ac:dyDescent="0.2">
      <c r="A277" s="24">
        <v>239</v>
      </c>
      <c r="B277" s="30">
        <v>276</v>
      </c>
      <c r="C277" s="24"/>
      <c r="D277" s="24" t="s">
        <v>275</v>
      </c>
      <c r="E277" s="87" t="s">
        <v>276</v>
      </c>
      <c r="F277" s="88" t="s">
        <v>277</v>
      </c>
      <c r="G277" s="88" t="s">
        <v>1093</v>
      </c>
      <c r="H277" s="88" t="s">
        <v>1094</v>
      </c>
      <c r="I277" s="60" t="s">
        <v>1095</v>
      </c>
      <c r="J277" s="31">
        <v>8</v>
      </c>
      <c r="K277" s="51">
        <v>43040</v>
      </c>
      <c r="L277" s="51">
        <v>43403</v>
      </c>
      <c r="M277" s="59">
        <f t="shared" si="65"/>
        <v>51.857142857142854</v>
      </c>
      <c r="N277" s="30" t="s">
        <v>1077</v>
      </c>
      <c r="O277" s="108">
        <v>0</v>
      </c>
      <c r="P277" s="30"/>
      <c r="Q277" s="54">
        <f t="shared" si="59"/>
        <v>0</v>
      </c>
      <c r="R277" s="55">
        <f t="shared" si="60"/>
        <v>0</v>
      </c>
      <c r="S277" s="55">
        <f t="shared" ca="1" si="61"/>
        <v>0</v>
      </c>
      <c r="T277" s="55">
        <f t="shared" ca="1" si="62"/>
        <v>0</v>
      </c>
      <c r="U277" s="28" t="str">
        <f t="shared" ca="1" si="64"/>
        <v>NO</v>
      </c>
      <c r="V277" s="105" t="str">
        <f t="shared" ca="1" si="63"/>
        <v>EN TERMINO</v>
      </c>
      <c r="W277" s="105" t="str">
        <f t="shared" ca="1" si="66"/>
        <v>EN TERMINO</v>
      </c>
      <c r="X277" s="29" t="s">
        <v>568</v>
      </c>
      <c r="Y277" s="100" t="s">
        <v>502</v>
      </c>
      <c r="Z277" s="29">
        <f t="shared" si="67"/>
        <v>1</v>
      </c>
      <c r="AA277" s="29" t="str">
        <f t="shared" si="72"/>
        <v>H60R15 - 1</v>
      </c>
      <c r="AB277" s="111">
        <f t="shared" ca="1" si="69"/>
        <v>3</v>
      </c>
      <c r="AC277" s="111">
        <f t="shared" ca="1" si="70"/>
        <v>3</v>
      </c>
      <c r="AD277" s="111" t="str">
        <f t="shared" si="71"/>
        <v>H60R15.</v>
      </c>
      <c r="AE277" s="111" t="str">
        <f t="shared" si="68"/>
        <v>H60R15</v>
      </c>
      <c r="AF277" s="21"/>
      <c r="AG277" s="21"/>
      <c r="AH277" s="21"/>
      <c r="AI277" s="21"/>
      <c r="AJ277" s="21"/>
      <c r="AK277" s="21"/>
      <c r="AL277" s="21"/>
      <c r="AM277" s="21"/>
      <c r="AN277" s="21"/>
      <c r="AO277" s="21"/>
    </row>
    <row r="278" spans="1:41" s="2" customFormat="1" ht="249.95" customHeight="1" x14ac:dyDescent="0.2">
      <c r="A278" s="24">
        <v>240</v>
      </c>
      <c r="B278" s="30">
        <v>277</v>
      </c>
      <c r="C278" s="24"/>
      <c r="D278" s="24" t="s">
        <v>269</v>
      </c>
      <c r="E278" s="87" t="s">
        <v>278</v>
      </c>
      <c r="F278" s="88" t="s">
        <v>279</v>
      </c>
      <c r="G278" s="88" t="s">
        <v>2170</v>
      </c>
      <c r="H278" s="88" t="s">
        <v>2171</v>
      </c>
      <c r="I278" s="60" t="s">
        <v>1080</v>
      </c>
      <c r="J278" s="31">
        <v>16</v>
      </c>
      <c r="K278" s="51">
        <v>43040</v>
      </c>
      <c r="L278" s="51">
        <v>43403</v>
      </c>
      <c r="M278" s="59">
        <f t="shared" si="65"/>
        <v>51.857142857142854</v>
      </c>
      <c r="N278" s="30" t="s">
        <v>1077</v>
      </c>
      <c r="O278" s="30">
        <v>1</v>
      </c>
      <c r="P278" s="30"/>
      <c r="Q278" s="54">
        <f t="shared" ref="Q278:Q341" si="73">IF(O278/J278&gt;1,100,+O278/J278*100)</f>
        <v>6.25</v>
      </c>
      <c r="R278" s="55">
        <f t="shared" ref="R278:R341" si="74">+M278*Q278/100</f>
        <v>3.2410714285714284</v>
      </c>
      <c r="S278" s="55">
        <f t="shared" ref="S278:S341" ca="1" si="75">IF(L278&lt;=$AG$1,R278,0)</f>
        <v>0</v>
      </c>
      <c r="T278" s="55">
        <f t="shared" ref="T278:T341" ca="1" si="76">IF($AG$1&gt;=L278,M278,0)</f>
        <v>0</v>
      </c>
      <c r="U278" s="28" t="str">
        <f t="shared" ca="1" si="64"/>
        <v>NO</v>
      </c>
      <c r="V278" s="105" t="str">
        <f t="shared" ref="V278:V341" ca="1" si="77">IF(Q278=100,"CUMPLIDO",IF(L278-$AG$1&lt;0,"VENCIDO",IF(L278-$AG$1&lt;=30,"PRÓXIMO A VENCER",IF(Q278&gt;0,"CON AVANCE","EN TERMINO"))))</f>
        <v>CON AVANCE</v>
      </c>
      <c r="W278" s="105" t="str">
        <f t="shared" ca="1" si="66"/>
        <v>CON AVANCE</v>
      </c>
      <c r="X278" s="29" t="s">
        <v>568</v>
      </c>
      <c r="Y278" s="100" t="s">
        <v>503</v>
      </c>
      <c r="Z278" s="29">
        <f t="shared" si="67"/>
        <v>1</v>
      </c>
      <c r="AA278" s="29" t="str">
        <f t="shared" si="72"/>
        <v>H61R15 - 1</v>
      </c>
      <c r="AB278" s="111">
        <f t="shared" ca="1" si="69"/>
        <v>4</v>
      </c>
      <c r="AC278" s="111">
        <f t="shared" ca="1" si="70"/>
        <v>4</v>
      </c>
      <c r="AD278" s="111" t="str">
        <f t="shared" si="71"/>
        <v>H61R15.</v>
      </c>
      <c r="AE278" s="111" t="str">
        <f t="shared" si="68"/>
        <v>H61R15</v>
      </c>
      <c r="AF278" s="21"/>
      <c r="AG278" s="21"/>
      <c r="AH278" s="21"/>
      <c r="AI278" s="21"/>
      <c r="AJ278" s="21"/>
      <c r="AK278" s="21"/>
      <c r="AL278" s="21"/>
      <c r="AM278" s="21"/>
      <c r="AN278" s="21"/>
      <c r="AO278" s="21"/>
    </row>
    <row r="279" spans="1:41" s="2" customFormat="1" ht="249.95" customHeight="1" x14ac:dyDescent="0.2">
      <c r="A279" s="24">
        <v>241</v>
      </c>
      <c r="B279" s="30">
        <v>278</v>
      </c>
      <c r="C279" s="24"/>
      <c r="D279" s="24" t="s">
        <v>181</v>
      </c>
      <c r="E279" s="87" t="s">
        <v>280</v>
      </c>
      <c r="F279" s="88" t="s">
        <v>281</v>
      </c>
      <c r="G279" s="88" t="s">
        <v>2170</v>
      </c>
      <c r="H279" s="88" t="s">
        <v>2171</v>
      </c>
      <c r="I279" s="60" t="s">
        <v>1096</v>
      </c>
      <c r="J279" s="76">
        <v>16</v>
      </c>
      <c r="K279" s="51">
        <v>43040</v>
      </c>
      <c r="L279" s="51">
        <v>43403</v>
      </c>
      <c r="M279" s="59">
        <f t="shared" si="65"/>
        <v>51.857142857142854</v>
      </c>
      <c r="N279" s="30" t="s">
        <v>1077</v>
      </c>
      <c r="O279" s="30">
        <v>1</v>
      </c>
      <c r="P279" s="30"/>
      <c r="Q279" s="54">
        <f t="shared" si="73"/>
        <v>6.25</v>
      </c>
      <c r="R279" s="55">
        <f t="shared" si="74"/>
        <v>3.2410714285714284</v>
      </c>
      <c r="S279" s="55">
        <f t="shared" ca="1" si="75"/>
        <v>0</v>
      </c>
      <c r="T279" s="55">
        <f t="shared" ca="1" si="76"/>
        <v>0</v>
      </c>
      <c r="U279" s="28" t="str">
        <f t="shared" ref="U279:U342" ca="1" si="78">IF(W279="CUMPLIDO","SI","NO")</f>
        <v>NO</v>
      </c>
      <c r="V279" s="105" t="str">
        <f t="shared" ca="1" si="77"/>
        <v>CON AVANCE</v>
      </c>
      <c r="W279" s="105" t="str">
        <f t="shared" ca="1" si="66"/>
        <v>CON AVANCE</v>
      </c>
      <c r="X279" s="29" t="s">
        <v>568</v>
      </c>
      <c r="Y279" s="100" t="s">
        <v>504</v>
      </c>
      <c r="Z279" s="29">
        <f t="shared" si="67"/>
        <v>1</v>
      </c>
      <c r="AA279" s="29" t="str">
        <f t="shared" si="72"/>
        <v>H62R15 - 1</v>
      </c>
      <c r="AB279" s="111">
        <f t="shared" ca="1" si="69"/>
        <v>4</v>
      </c>
      <c r="AC279" s="111">
        <f t="shared" ca="1" si="70"/>
        <v>4</v>
      </c>
      <c r="AD279" s="111" t="str">
        <f t="shared" si="71"/>
        <v>H62R15.</v>
      </c>
      <c r="AE279" s="111" t="str">
        <f t="shared" si="68"/>
        <v>H62R15</v>
      </c>
      <c r="AF279" s="21"/>
      <c r="AG279" s="21"/>
      <c r="AH279" s="21"/>
      <c r="AI279" s="21"/>
      <c r="AJ279" s="21"/>
      <c r="AK279" s="21"/>
      <c r="AL279" s="21"/>
      <c r="AM279" s="21"/>
      <c r="AN279" s="21"/>
      <c r="AO279" s="21"/>
    </row>
    <row r="280" spans="1:41" s="2" customFormat="1" ht="345" customHeight="1" x14ac:dyDescent="0.2">
      <c r="A280" s="24">
        <v>242</v>
      </c>
      <c r="B280" s="30">
        <v>279</v>
      </c>
      <c r="C280" s="24"/>
      <c r="D280" s="24" t="s">
        <v>181</v>
      </c>
      <c r="E280" s="87" t="s">
        <v>1499</v>
      </c>
      <c r="F280" s="88" t="s">
        <v>1502</v>
      </c>
      <c r="G280" s="88" t="s">
        <v>1500</v>
      </c>
      <c r="H280" s="88" t="s">
        <v>2172</v>
      </c>
      <c r="I280" s="60" t="s">
        <v>63</v>
      </c>
      <c r="J280" s="76">
        <v>4</v>
      </c>
      <c r="K280" s="51">
        <v>43040</v>
      </c>
      <c r="L280" s="51">
        <v>43403</v>
      </c>
      <c r="M280" s="59">
        <f t="shared" si="65"/>
        <v>51.857142857142854</v>
      </c>
      <c r="N280" s="30" t="s">
        <v>1077</v>
      </c>
      <c r="O280" s="108">
        <v>1</v>
      </c>
      <c r="P280" s="30"/>
      <c r="Q280" s="54">
        <f t="shared" si="73"/>
        <v>25</v>
      </c>
      <c r="R280" s="55">
        <f t="shared" si="74"/>
        <v>12.964285714285714</v>
      </c>
      <c r="S280" s="55">
        <f t="shared" ca="1" si="75"/>
        <v>0</v>
      </c>
      <c r="T280" s="55">
        <f t="shared" ca="1" si="76"/>
        <v>0</v>
      </c>
      <c r="U280" s="28" t="str">
        <f t="shared" ca="1" si="78"/>
        <v>NO</v>
      </c>
      <c r="V280" s="105" t="str">
        <f t="shared" ca="1" si="77"/>
        <v>CON AVANCE</v>
      </c>
      <c r="W280" s="105" t="str">
        <f t="shared" ca="1" si="66"/>
        <v>EN TERMINO</v>
      </c>
      <c r="X280" s="29" t="s">
        <v>568</v>
      </c>
      <c r="Y280" s="100" t="s">
        <v>505</v>
      </c>
      <c r="Z280" s="29">
        <f t="shared" si="67"/>
        <v>1</v>
      </c>
      <c r="AA280" s="29" t="str">
        <f t="shared" si="72"/>
        <v>H63R15 - 1</v>
      </c>
      <c r="AB280" s="111">
        <f t="shared" ca="1" si="69"/>
        <v>4</v>
      </c>
      <c r="AC280" s="111">
        <f t="shared" ca="1" si="70"/>
        <v>3</v>
      </c>
      <c r="AD280" s="111" t="str">
        <f t="shared" si="71"/>
        <v>H63R15.</v>
      </c>
      <c r="AE280" s="111" t="str">
        <f t="shared" si="68"/>
        <v>H63R15</v>
      </c>
      <c r="AF280" s="21"/>
      <c r="AG280" s="21"/>
      <c r="AH280" s="21"/>
      <c r="AI280" s="21"/>
      <c r="AJ280" s="21"/>
      <c r="AK280" s="21"/>
      <c r="AL280" s="21"/>
      <c r="AM280" s="21"/>
      <c r="AN280" s="21"/>
      <c r="AO280" s="21"/>
    </row>
    <row r="281" spans="1:41" s="2" customFormat="1" ht="249.95" customHeight="1" x14ac:dyDescent="0.2">
      <c r="A281" s="24"/>
      <c r="B281" s="30">
        <v>280</v>
      </c>
      <c r="C281" s="86"/>
      <c r="D281" s="86" t="s">
        <v>181</v>
      </c>
      <c r="E281" s="87" t="s">
        <v>1501</v>
      </c>
      <c r="F281" s="88" t="s">
        <v>643</v>
      </c>
      <c r="G281" s="88" t="s">
        <v>1503</v>
      </c>
      <c r="H281" s="88" t="s">
        <v>1498</v>
      </c>
      <c r="I281" s="60" t="s">
        <v>1462</v>
      </c>
      <c r="J281" s="31">
        <v>3</v>
      </c>
      <c r="K281" s="51">
        <v>43040</v>
      </c>
      <c r="L281" s="51">
        <v>43403</v>
      </c>
      <c r="M281" s="59">
        <f t="shared" si="65"/>
        <v>51.857142857142854</v>
      </c>
      <c r="N281" s="31" t="s">
        <v>1354</v>
      </c>
      <c r="O281" s="108">
        <v>0</v>
      </c>
      <c r="P281" s="31"/>
      <c r="Q281" s="54">
        <f t="shared" si="73"/>
        <v>0</v>
      </c>
      <c r="R281" s="55">
        <f t="shared" si="74"/>
        <v>0</v>
      </c>
      <c r="S281" s="55">
        <f t="shared" ca="1" si="75"/>
        <v>0</v>
      </c>
      <c r="T281" s="55">
        <f t="shared" ca="1" si="76"/>
        <v>0</v>
      </c>
      <c r="U281" s="28" t="str">
        <f t="shared" si="78"/>
        <v>NO</v>
      </c>
      <c r="V281" s="105" t="str">
        <f t="shared" ca="1" si="77"/>
        <v>EN TERMINO</v>
      </c>
      <c r="W281" s="105" t="str">
        <f t="shared" si="66"/>
        <v/>
      </c>
      <c r="X281" s="29" t="s">
        <v>568</v>
      </c>
      <c r="Y281" s="100" t="s">
        <v>505</v>
      </c>
      <c r="Z281" s="29">
        <f t="shared" si="67"/>
        <v>2</v>
      </c>
      <c r="AA281" s="29" t="str">
        <f t="shared" si="72"/>
        <v>H63R15 - 2</v>
      </c>
      <c r="AB281" s="111">
        <f t="shared" ca="1" si="69"/>
        <v>3</v>
      </c>
      <c r="AC281" s="111">
        <f t="shared" ca="1" si="70"/>
        <v>3</v>
      </c>
      <c r="AD281" s="111" t="str">
        <f t="shared" si="71"/>
        <v>H63R15.</v>
      </c>
      <c r="AE281" s="111" t="str">
        <f t="shared" si="68"/>
        <v>H63R15</v>
      </c>
    </row>
    <row r="282" spans="1:41" s="2" customFormat="1" ht="249.95" customHeight="1" x14ac:dyDescent="0.2">
      <c r="A282" s="24">
        <v>243</v>
      </c>
      <c r="B282" s="30">
        <v>281</v>
      </c>
      <c r="C282" s="24"/>
      <c r="D282" s="24" t="s">
        <v>275</v>
      </c>
      <c r="E282" s="87" t="s">
        <v>282</v>
      </c>
      <c r="F282" s="88" t="s">
        <v>283</v>
      </c>
      <c r="G282" s="88" t="s">
        <v>2173</v>
      </c>
      <c r="H282" s="88" t="s">
        <v>2174</v>
      </c>
      <c r="I282" s="60" t="s">
        <v>1097</v>
      </c>
      <c r="J282" s="31">
        <v>5</v>
      </c>
      <c r="K282" s="51">
        <v>43101</v>
      </c>
      <c r="L282" s="51">
        <v>43403</v>
      </c>
      <c r="M282" s="59">
        <f t="shared" si="65"/>
        <v>43.142857142857146</v>
      </c>
      <c r="N282" s="30" t="s">
        <v>1077</v>
      </c>
      <c r="O282" s="108">
        <v>0</v>
      </c>
      <c r="P282" s="30"/>
      <c r="Q282" s="54">
        <f t="shared" si="73"/>
        <v>0</v>
      </c>
      <c r="R282" s="55">
        <f t="shared" si="74"/>
        <v>0</v>
      </c>
      <c r="S282" s="55">
        <f t="shared" ca="1" si="75"/>
        <v>0</v>
      </c>
      <c r="T282" s="55">
        <f t="shared" ca="1" si="76"/>
        <v>0</v>
      </c>
      <c r="U282" s="28" t="str">
        <f t="shared" ca="1" si="78"/>
        <v>NO</v>
      </c>
      <c r="V282" s="105" t="str">
        <f t="shared" ca="1" si="77"/>
        <v>EN TERMINO</v>
      </c>
      <c r="W282" s="105" t="str">
        <f t="shared" ca="1" si="66"/>
        <v>EN TERMINO</v>
      </c>
      <c r="X282" s="29" t="s">
        <v>568</v>
      </c>
      <c r="Y282" s="100" t="s">
        <v>506</v>
      </c>
      <c r="Z282" s="29">
        <f t="shared" si="67"/>
        <v>1</v>
      </c>
      <c r="AA282" s="29" t="str">
        <f t="shared" si="72"/>
        <v>H64R15 - 1</v>
      </c>
      <c r="AB282" s="111">
        <f t="shared" ca="1" si="69"/>
        <v>3</v>
      </c>
      <c r="AC282" s="111">
        <f t="shared" ca="1" si="70"/>
        <v>3</v>
      </c>
      <c r="AD282" s="111" t="str">
        <f t="shared" si="71"/>
        <v>H64R15.</v>
      </c>
      <c r="AE282" s="111" t="str">
        <f t="shared" si="68"/>
        <v>H64R15</v>
      </c>
      <c r="AF282" s="21"/>
      <c r="AG282" s="21"/>
      <c r="AH282" s="21"/>
      <c r="AI282" s="21"/>
      <c r="AJ282" s="21"/>
      <c r="AK282" s="21"/>
      <c r="AL282" s="21"/>
      <c r="AM282" s="21"/>
      <c r="AN282" s="21"/>
      <c r="AO282" s="21"/>
    </row>
    <row r="283" spans="1:41" s="2" customFormat="1" ht="249.95" customHeight="1" x14ac:dyDescent="0.2">
      <c r="A283" s="24">
        <v>244</v>
      </c>
      <c r="B283" s="30">
        <v>282</v>
      </c>
      <c r="C283" s="24"/>
      <c r="D283" s="24" t="s">
        <v>32</v>
      </c>
      <c r="E283" s="87" t="s">
        <v>1314</v>
      </c>
      <c r="F283" s="88" t="s">
        <v>284</v>
      </c>
      <c r="G283" s="88" t="s">
        <v>1312</v>
      </c>
      <c r="H283" s="88" t="s">
        <v>1313</v>
      </c>
      <c r="I283" s="60" t="s">
        <v>63</v>
      </c>
      <c r="J283" s="31">
        <v>4</v>
      </c>
      <c r="K283" s="51">
        <v>43040</v>
      </c>
      <c r="L283" s="51">
        <v>43403</v>
      </c>
      <c r="M283" s="59">
        <f t="shared" si="65"/>
        <v>51.857142857142854</v>
      </c>
      <c r="N283" s="30" t="s">
        <v>1221</v>
      </c>
      <c r="O283" s="108">
        <v>0</v>
      </c>
      <c r="P283" s="30"/>
      <c r="Q283" s="54">
        <f t="shared" si="73"/>
        <v>0</v>
      </c>
      <c r="R283" s="55">
        <f t="shared" si="74"/>
        <v>0</v>
      </c>
      <c r="S283" s="55">
        <f t="shared" ca="1" si="75"/>
        <v>0</v>
      </c>
      <c r="T283" s="55">
        <f t="shared" ca="1" si="76"/>
        <v>0</v>
      </c>
      <c r="U283" s="28" t="str">
        <f t="shared" ca="1" si="78"/>
        <v>NO</v>
      </c>
      <c r="V283" s="105" t="str">
        <f t="shared" ca="1" si="77"/>
        <v>EN TERMINO</v>
      </c>
      <c r="W283" s="105" t="str">
        <f t="shared" ca="1" si="66"/>
        <v>EN TERMINO</v>
      </c>
      <c r="X283" s="29" t="s">
        <v>568</v>
      </c>
      <c r="Y283" s="100" t="s">
        <v>507</v>
      </c>
      <c r="Z283" s="29">
        <f t="shared" si="67"/>
        <v>1</v>
      </c>
      <c r="AA283" s="29" t="str">
        <f t="shared" si="72"/>
        <v>H65R15 - 1</v>
      </c>
      <c r="AB283" s="111">
        <f t="shared" ca="1" si="69"/>
        <v>3</v>
      </c>
      <c r="AC283" s="111">
        <f t="shared" ca="1" si="70"/>
        <v>3</v>
      </c>
      <c r="AD283" s="111" t="str">
        <f t="shared" si="71"/>
        <v>H65R15.</v>
      </c>
      <c r="AE283" s="111" t="str">
        <f t="shared" si="68"/>
        <v>H65R15</v>
      </c>
      <c r="AF283" s="21"/>
      <c r="AG283" s="21"/>
      <c r="AH283" s="21"/>
      <c r="AI283" s="21"/>
      <c r="AJ283" s="21"/>
      <c r="AK283" s="21"/>
      <c r="AL283" s="21"/>
      <c r="AM283" s="21"/>
      <c r="AN283" s="21"/>
      <c r="AO283" s="21"/>
    </row>
    <row r="284" spans="1:41" s="2" customFormat="1" ht="249.95" customHeight="1" x14ac:dyDescent="0.2">
      <c r="A284" s="24">
        <v>245</v>
      </c>
      <c r="B284" s="30">
        <v>283</v>
      </c>
      <c r="C284" s="24"/>
      <c r="D284" s="24" t="s">
        <v>32</v>
      </c>
      <c r="E284" s="87" t="s">
        <v>2206</v>
      </c>
      <c r="F284" s="88" t="s">
        <v>285</v>
      </c>
      <c r="G284" s="87" t="s">
        <v>2175</v>
      </c>
      <c r="H284" s="87" t="s">
        <v>2176</v>
      </c>
      <c r="I284" s="60" t="s">
        <v>1098</v>
      </c>
      <c r="J284" s="31">
        <v>3</v>
      </c>
      <c r="K284" s="51">
        <v>43101</v>
      </c>
      <c r="L284" s="51">
        <v>43403</v>
      </c>
      <c r="M284" s="59">
        <f t="shared" si="65"/>
        <v>43.142857142857146</v>
      </c>
      <c r="N284" s="30" t="s">
        <v>1077</v>
      </c>
      <c r="O284" s="108">
        <v>0</v>
      </c>
      <c r="P284" s="30"/>
      <c r="Q284" s="54">
        <f t="shared" si="73"/>
        <v>0</v>
      </c>
      <c r="R284" s="55">
        <f t="shared" si="74"/>
        <v>0</v>
      </c>
      <c r="S284" s="55">
        <f t="shared" ca="1" si="75"/>
        <v>0</v>
      </c>
      <c r="T284" s="55">
        <f t="shared" ca="1" si="76"/>
        <v>0</v>
      </c>
      <c r="U284" s="28" t="str">
        <f t="shared" ca="1" si="78"/>
        <v>NO</v>
      </c>
      <c r="V284" s="105" t="str">
        <f t="shared" ca="1" si="77"/>
        <v>EN TERMINO</v>
      </c>
      <c r="W284" s="105" t="str">
        <f t="shared" ca="1" si="66"/>
        <v>EN TERMINO</v>
      </c>
      <c r="X284" s="29" t="s">
        <v>568</v>
      </c>
      <c r="Y284" s="100" t="s">
        <v>508</v>
      </c>
      <c r="Z284" s="29">
        <f t="shared" si="67"/>
        <v>1</v>
      </c>
      <c r="AA284" s="29" t="str">
        <f t="shared" si="72"/>
        <v>H66R15 - 1</v>
      </c>
      <c r="AB284" s="111">
        <f t="shared" ca="1" si="69"/>
        <v>3</v>
      </c>
      <c r="AC284" s="111">
        <f t="shared" ca="1" si="70"/>
        <v>3</v>
      </c>
      <c r="AD284" s="111" t="str">
        <f t="shared" si="71"/>
        <v>H66R15.</v>
      </c>
      <c r="AE284" s="111" t="str">
        <f t="shared" si="68"/>
        <v>H66R15</v>
      </c>
      <c r="AF284" s="21"/>
      <c r="AG284" s="21"/>
      <c r="AH284" s="21"/>
      <c r="AI284" s="21"/>
      <c r="AJ284" s="21"/>
      <c r="AK284" s="21"/>
      <c r="AL284" s="21"/>
      <c r="AM284" s="21"/>
      <c r="AN284" s="21"/>
      <c r="AO284" s="21"/>
    </row>
    <row r="285" spans="1:41" s="2" customFormat="1" ht="249.95" customHeight="1" x14ac:dyDescent="0.2">
      <c r="A285" s="24">
        <v>246</v>
      </c>
      <c r="B285" s="30">
        <v>284</v>
      </c>
      <c r="C285" s="24"/>
      <c r="D285" s="24" t="s">
        <v>160</v>
      </c>
      <c r="E285" s="87" t="s">
        <v>1504</v>
      </c>
      <c r="F285" s="88" t="s">
        <v>286</v>
      </c>
      <c r="G285" s="71" t="s">
        <v>1506</v>
      </c>
      <c r="H285" s="71" t="s">
        <v>993</v>
      </c>
      <c r="I285" s="72" t="s">
        <v>63</v>
      </c>
      <c r="J285" s="72">
        <v>3</v>
      </c>
      <c r="K285" s="73">
        <v>43040</v>
      </c>
      <c r="L285" s="73">
        <v>43342</v>
      </c>
      <c r="M285" s="59">
        <f t="shared" si="65"/>
        <v>43.142857142857146</v>
      </c>
      <c r="N285" s="30" t="s">
        <v>23</v>
      </c>
      <c r="O285" s="108">
        <v>0.45</v>
      </c>
      <c r="P285" s="30"/>
      <c r="Q285" s="54">
        <f t="shared" si="73"/>
        <v>15</v>
      </c>
      <c r="R285" s="55">
        <f t="shared" si="74"/>
        <v>6.4714285714285724</v>
      </c>
      <c r="S285" s="55">
        <f t="shared" ca="1" si="75"/>
        <v>0</v>
      </c>
      <c r="T285" s="55">
        <f t="shared" ca="1" si="76"/>
        <v>0</v>
      </c>
      <c r="U285" s="28" t="str">
        <f t="shared" ca="1" si="78"/>
        <v>NO</v>
      </c>
      <c r="V285" s="105" t="str">
        <f t="shared" ca="1" si="77"/>
        <v>CON AVANCE</v>
      </c>
      <c r="W285" s="105" t="str">
        <f t="shared" ca="1" si="66"/>
        <v>EN TERMINO</v>
      </c>
      <c r="X285" s="29" t="s">
        <v>568</v>
      </c>
      <c r="Y285" s="100" t="s">
        <v>509</v>
      </c>
      <c r="Z285" s="29">
        <f t="shared" si="67"/>
        <v>1</v>
      </c>
      <c r="AA285" s="29" t="str">
        <f t="shared" si="72"/>
        <v>H67R15 - 1</v>
      </c>
      <c r="AB285" s="111">
        <f t="shared" ca="1" si="69"/>
        <v>4</v>
      </c>
      <c r="AC285" s="111">
        <f t="shared" ca="1" si="70"/>
        <v>3</v>
      </c>
      <c r="AD285" s="111" t="str">
        <f t="shared" si="71"/>
        <v>H67R15.</v>
      </c>
      <c r="AE285" s="111" t="str">
        <f t="shared" si="68"/>
        <v>H67R15</v>
      </c>
      <c r="AF285" s="21"/>
      <c r="AG285" s="21"/>
      <c r="AH285" s="21"/>
      <c r="AI285" s="21"/>
      <c r="AJ285" s="21"/>
      <c r="AK285" s="21"/>
      <c r="AL285" s="21"/>
      <c r="AM285" s="21"/>
      <c r="AN285" s="21"/>
      <c r="AO285" s="21"/>
    </row>
    <row r="286" spans="1:41" s="2" customFormat="1" ht="249.95" customHeight="1" x14ac:dyDescent="0.2">
      <c r="A286" s="24"/>
      <c r="B286" s="30">
        <v>285</v>
      </c>
      <c r="C286" s="24"/>
      <c r="D286" s="24" t="s">
        <v>160</v>
      </c>
      <c r="E286" s="87" t="s">
        <v>1505</v>
      </c>
      <c r="F286" s="88" t="s">
        <v>287</v>
      </c>
      <c r="G286" s="87" t="s">
        <v>1509</v>
      </c>
      <c r="H286" s="87" t="s">
        <v>1507</v>
      </c>
      <c r="I286" s="60" t="s">
        <v>1508</v>
      </c>
      <c r="J286" s="31">
        <v>3</v>
      </c>
      <c r="K286" s="51">
        <v>43040</v>
      </c>
      <c r="L286" s="51">
        <v>43403</v>
      </c>
      <c r="M286" s="59">
        <f t="shared" si="65"/>
        <v>51.857142857142854</v>
      </c>
      <c r="N286" s="30" t="s">
        <v>1354</v>
      </c>
      <c r="O286" s="108">
        <v>0</v>
      </c>
      <c r="P286" s="30"/>
      <c r="Q286" s="54">
        <f t="shared" si="73"/>
        <v>0</v>
      </c>
      <c r="R286" s="55">
        <f t="shared" si="74"/>
        <v>0</v>
      </c>
      <c r="S286" s="55">
        <f t="shared" ca="1" si="75"/>
        <v>0</v>
      </c>
      <c r="T286" s="55">
        <f t="shared" ca="1" si="76"/>
        <v>0</v>
      </c>
      <c r="U286" s="28" t="str">
        <f t="shared" si="78"/>
        <v>NO</v>
      </c>
      <c r="V286" s="105" t="str">
        <f t="shared" ca="1" si="77"/>
        <v>EN TERMINO</v>
      </c>
      <c r="W286" s="105" t="str">
        <f t="shared" si="66"/>
        <v/>
      </c>
      <c r="X286" s="29" t="s">
        <v>568</v>
      </c>
      <c r="Y286" s="100" t="s">
        <v>509</v>
      </c>
      <c r="Z286" s="29">
        <f t="shared" si="67"/>
        <v>2</v>
      </c>
      <c r="AA286" s="29" t="str">
        <f t="shared" si="72"/>
        <v>H67R15 - 2</v>
      </c>
      <c r="AB286" s="111">
        <f t="shared" ca="1" si="69"/>
        <v>3</v>
      </c>
      <c r="AC286" s="111">
        <f t="shared" ca="1" si="70"/>
        <v>3</v>
      </c>
      <c r="AD286" s="111" t="str">
        <f t="shared" si="71"/>
        <v>H67R15.</v>
      </c>
      <c r="AE286" s="111" t="str">
        <f t="shared" si="68"/>
        <v>H67R15</v>
      </c>
      <c r="AF286" s="21"/>
      <c r="AG286" s="21"/>
      <c r="AH286" s="21"/>
      <c r="AI286" s="21"/>
      <c r="AJ286" s="21"/>
      <c r="AK286" s="21"/>
      <c r="AL286" s="21"/>
      <c r="AM286" s="21"/>
      <c r="AN286" s="21"/>
      <c r="AO286" s="21"/>
    </row>
    <row r="287" spans="1:41" s="2" customFormat="1" ht="249.95" customHeight="1" x14ac:dyDescent="0.2">
      <c r="A287" s="24">
        <v>247</v>
      </c>
      <c r="B287" s="30">
        <v>286</v>
      </c>
      <c r="C287" s="24"/>
      <c r="D287" s="24" t="s">
        <v>160</v>
      </c>
      <c r="E287" s="87" t="s">
        <v>1315</v>
      </c>
      <c r="F287" s="88" t="s">
        <v>644</v>
      </c>
      <c r="G287" s="88" t="s">
        <v>1317</v>
      </c>
      <c r="H287" s="87" t="s">
        <v>1318</v>
      </c>
      <c r="I287" s="60" t="s">
        <v>1249</v>
      </c>
      <c r="J287" s="31">
        <v>1</v>
      </c>
      <c r="K287" s="51">
        <v>43040</v>
      </c>
      <c r="L287" s="51">
        <v>43099</v>
      </c>
      <c r="M287" s="59">
        <f t="shared" si="65"/>
        <v>8.4285714285714288</v>
      </c>
      <c r="N287" s="30" t="s">
        <v>1221</v>
      </c>
      <c r="O287" s="30">
        <v>1</v>
      </c>
      <c r="P287" s="30"/>
      <c r="Q287" s="54">
        <f t="shared" si="73"/>
        <v>100</v>
      </c>
      <c r="R287" s="55">
        <f t="shared" si="74"/>
        <v>8.4285714285714288</v>
      </c>
      <c r="S287" s="55">
        <f t="shared" ca="1" si="75"/>
        <v>8.4285714285714288</v>
      </c>
      <c r="T287" s="55">
        <f t="shared" ca="1" si="76"/>
        <v>8.4285714285714288</v>
      </c>
      <c r="U287" s="28" t="str">
        <f t="shared" si="78"/>
        <v>SI</v>
      </c>
      <c r="V287" s="105" t="str">
        <f t="shared" si="77"/>
        <v>CUMPLIDO</v>
      </c>
      <c r="W287" s="105" t="str">
        <f t="shared" si="66"/>
        <v>CUMPLIDO</v>
      </c>
      <c r="X287" s="29" t="s">
        <v>568</v>
      </c>
      <c r="Y287" s="100" t="s">
        <v>510</v>
      </c>
      <c r="Z287" s="29">
        <f t="shared" si="67"/>
        <v>1</v>
      </c>
      <c r="AA287" s="29" t="str">
        <f t="shared" si="72"/>
        <v>H68R15 - 1</v>
      </c>
      <c r="AB287" s="111">
        <f t="shared" si="69"/>
        <v>5</v>
      </c>
      <c r="AC287" s="111">
        <f t="shared" si="70"/>
        <v>5</v>
      </c>
      <c r="AD287" s="111" t="str">
        <f t="shared" si="71"/>
        <v>H68R15.</v>
      </c>
      <c r="AE287" s="111" t="str">
        <f t="shared" si="68"/>
        <v>H68R15</v>
      </c>
      <c r="AF287" s="21"/>
      <c r="AG287" s="21"/>
      <c r="AH287" s="21"/>
      <c r="AI287" s="21"/>
      <c r="AJ287" s="21"/>
      <c r="AK287" s="21"/>
      <c r="AL287" s="21"/>
      <c r="AM287" s="21"/>
      <c r="AN287" s="21"/>
      <c r="AO287" s="21"/>
    </row>
    <row r="288" spans="1:41" s="2" customFormat="1" ht="249.95" customHeight="1" x14ac:dyDescent="0.2">
      <c r="A288" s="24">
        <v>248</v>
      </c>
      <c r="B288" s="30">
        <v>287</v>
      </c>
      <c r="C288" s="24"/>
      <c r="D288" s="24" t="s">
        <v>160</v>
      </c>
      <c r="E288" s="87" t="s">
        <v>1316</v>
      </c>
      <c r="F288" s="88" t="s">
        <v>288</v>
      </c>
      <c r="G288" s="87" t="s">
        <v>1319</v>
      </c>
      <c r="H288" s="87" t="s">
        <v>1242</v>
      </c>
      <c r="I288" s="60" t="s">
        <v>1174</v>
      </c>
      <c r="J288" s="31">
        <v>2</v>
      </c>
      <c r="K288" s="51">
        <v>43040</v>
      </c>
      <c r="L288" s="51">
        <v>43281</v>
      </c>
      <c r="M288" s="59">
        <f t="shared" si="65"/>
        <v>34.428571428571431</v>
      </c>
      <c r="N288" s="30" t="s">
        <v>1221</v>
      </c>
      <c r="O288" s="108">
        <v>0</v>
      </c>
      <c r="P288" s="30"/>
      <c r="Q288" s="54">
        <f t="shared" si="73"/>
        <v>0</v>
      </c>
      <c r="R288" s="55">
        <f t="shared" si="74"/>
        <v>0</v>
      </c>
      <c r="S288" s="55">
        <f t="shared" ca="1" si="75"/>
        <v>0</v>
      </c>
      <c r="T288" s="55">
        <f t="shared" ca="1" si="76"/>
        <v>0</v>
      </c>
      <c r="U288" s="28" t="str">
        <f t="shared" ca="1" si="78"/>
        <v>NO</v>
      </c>
      <c r="V288" s="105" t="str">
        <f t="shared" ca="1" si="77"/>
        <v>EN TERMINO</v>
      </c>
      <c r="W288" s="105" t="str">
        <f t="shared" ca="1" si="66"/>
        <v>EN TERMINO</v>
      </c>
      <c r="X288" s="29" t="s">
        <v>568</v>
      </c>
      <c r="Y288" s="100" t="s">
        <v>511</v>
      </c>
      <c r="Z288" s="29">
        <f t="shared" si="67"/>
        <v>1</v>
      </c>
      <c r="AA288" s="29" t="str">
        <f t="shared" si="72"/>
        <v>H69R15 - 1</v>
      </c>
      <c r="AB288" s="111">
        <f t="shared" ca="1" si="69"/>
        <v>3</v>
      </c>
      <c r="AC288" s="111">
        <f t="shared" ca="1" si="70"/>
        <v>3</v>
      </c>
      <c r="AD288" s="111" t="str">
        <f t="shared" si="71"/>
        <v>H69R15.</v>
      </c>
      <c r="AE288" s="111" t="str">
        <f t="shared" si="68"/>
        <v>H69R15</v>
      </c>
      <c r="AF288" s="21"/>
      <c r="AG288" s="21"/>
      <c r="AH288" s="21"/>
      <c r="AI288" s="21"/>
      <c r="AJ288" s="21"/>
      <c r="AK288" s="21"/>
      <c r="AL288" s="21"/>
      <c r="AM288" s="21"/>
      <c r="AN288" s="21"/>
      <c r="AO288" s="21"/>
    </row>
    <row r="289" spans="1:41" s="2" customFormat="1" ht="249.95" customHeight="1" x14ac:dyDescent="0.2">
      <c r="A289" s="24">
        <v>249</v>
      </c>
      <c r="B289" s="30">
        <v>288</v>
      </c>
      <c r="C289" s="24"/>
      <c r="D289" s="24" t="s">
        <v>289</v>
      </c>
      <c r="E289" s="87" t="s">
        <v>1148</v>
      </c>
      <c r="F289" s="88" t="s">
        <v>2109</v>
      </c>
      <c r="G289" s="87" t="s">
        <v>2170</v>
      </c>
      <c r="H289" s="87" t="s">
        <v>2171</v>
      </c>
      <c r="I289" s="60" t="s">
        <v>1096</v>
      </c>
      <c r="J289" s="31">
        <v>16</v>
      </c>
      <c r="K289" s="51">
        <v>43040</v>
      </c>
      <c r="L289" s="51">
        <v>43403</v>
      </c>
      <c r="M289" s="59">
        <f t="shared" si="65"/>
        <v>51.857142857142854</v>
      </c>
      <c r="N289" s="30" t="s">
        <v>1077</v>
      </c>
      <c r="O289" s="30">
        <v>1</v>
      </c>
      <c r="P289" s="30"/>
      <c r="Q289" s="54">
        <f t="shared" si="73"/>
        <v>6.25</v>
      </c>
      <c r="R289" s="55">
        <f t="shared" si="74"/>
        <v>3.2410714285714284</v>
      </c>
      <c r="S289" s="55">
        <f t="shared" ca="1" si="75"/>
        <v>0</v>
      </c>
      <c r="T289" s="55">
        <f t="shared" ca="1" si="76"/>
        <v>0</v>
      </c>
      <c r="U289" s="28" t="str">
        <f t="shared" ca="1" si="78"/>
        <v>NO</v>
      </c>
      <c r="V289" s="105" t="str">
        <f t="shared" ca="1" si="77"/>
        <v>CON AVANCE</v>
      </c>
      <c r="W289" s="105" t="str">
        <f t="shared" ca="1" si="66"/>
        <v>CON AVANCE</v>
      </c>
      <c r="X289" s="29" t="s">
        <v>568</v>
      </c>
      <c r="Y289" s="100" t="s">
        <v>512</v>
      </c>
      <c r="Z289" s="29">
        <f t="shared" si="67"/>
        <v>1</v>
      </c>
      <c r="AA289" s="29" t="str">
        <f t="shared" si="72"/>
        <v>H70R15 - 1</v>
      </c>
      <c r="AB289" s="111">
        <f t="shared" ca="1" si="69"/>
        <v>4</v>
      </c>
      <c r="AC289" s="111">
        <f t="shared" ca="1" si="70"/>
        <v>4</v>
      </c>
      <c r="AD289" s="111" t="str">
        <f t="shared" si="71"/>
        <v>H70R15.</v>
      </c>
      <c r="AE289" s="111" t="str">
        <f t="shared" si="68"/>
        <v>H70R15</v>
      </c>
      <c r="AF289" s="21"/>
      <c r="AG289" s="21"/>
      <c r="AH289" s="21"/>
      <c r="AI289" s="21"/>
      <c r="AJ289" s="21"/>
      <c r="AK289" s="21"/>
      <c r="AL289" s="21"/>
      <c r="AM289" s="21"/>
      <c r="AN289" s="21"/>
      <c r="AO289" s="21"/>
    </row>
    <row r="290" spans="1:41" s="2" customFormat="1" ht="249.95" customHeight="1" x14ac:dyDescent="0.2">
      <c r="A290" s="24">
        <v>250</v>
      </c>
      <c r="B290" s="30">
        <v>289</v>
      </c>
      <c r="C290" s="24"/>
      <c r="D290" s="24" t="s">
        <v>32</v>
      </c>
      <c r="E290" s="87" t="s">
        <v>1149</v>
      </c>
      <c r="F290" s="88" t="s">
        <v>290</v>
      </c>
      <c r="G290" s="87" t="s">
        <v>1320</v>
      </c>
      <c r="H290" s="87" t="s">
        <v>1321</v>
      </c>
      <c r="I290" s="60" t="s">
        <v>1239</v>
      </c>
      <c r="J290" s="31">
        <v>2</v>
      </c>
      <c r="K290" s="51">
        <v>43040</v>
      </c>
      <c r="L290" s="51">
        <v>43403</v>
      </c>
      <c r="M290" s="59">
        <f t="shared" si="65"/>
        <v>51.857142857142854</v>
      </c>
      <c r="N290" s="30" t="s">
        <v>1221</v>
      </c>
      <c r="O290" s="108">
        <v>0</v>
      </c>
      <c r="P290" s="30"/>
      <c r="Q290" s="54">
        <f t="shared" si="73"/>
        <v>0</v>
      </c>
      <c r="R290" s="55">
        <f t="shared" si="74"/>
        <v>0</v>
      </c>
      <c r="S290" s="55">
        <f t="shared" ca="1" si="75"/>
        <v>0</v>
      </c>
      <c r="T290" s="55">
        <f t="shared" ca="1" si="76"/>
        <v>0</v>
      </c>
      <c r="U290" s="28" t="str">
        <f t="shared" ca="1" si="78"/>
        <v>NO</v>
      </c>
      <c r="V290" s="105" t="str">
        <f t="shared" ca="1" si="77"/>
        <v>EN TERMINO</v>
      </c>
      <c r="W290" s="105" t="str">
        <f t="shared" ca="1" si="66"/>
        <v>EN TERMINO</v>
      </c>
      <c r="X290" s="29" t="s">
        <v>568</v>
      </c>
      <c r="Y290" s="100" t="s">
        <v>513</v>
      </c>
      <c r="Z290" s="29">
        <f t="shared" si="67"/>
        <v>1</v>
      </c>
      <c r="AA290" s="29" t="str">
        <f t="shared" si="72"/>
        <v>H71R15 - 1</v>
      </c>
      <c r="AB290" s="111">
        <f t="shared" ca="1" si="69"/>
        <v>3</v>
      </c>
      <c r="AC290" s="111">
        <f t="shared" ca="1" si="70"/>
        <v>3</v>
      </c>
      <c r="AD290" s="111" t="str">
        <f t="shared" si="71"/>
        <v>H71R15.</v>
      </c>
      <c r="AE290" s="111" t="str">
        <f t="shared" si="68"/>
        <v>H71R15</v>
      </c>
      <c r="AF290" s="21"/>
      <c r="AG290" s="21"/>
      <c r="AH290" s="21"/>
      <c r="AI290" s="21"/>
      <c r="AJ290" s="21"/>
      <c r="AK290" s="21"/>
      <c r="AL290" s="21"/>
      <c r="AM290" s="21"/>
      <c r="AN290" s="21"/>
      <c r="AO290" s="21"/>
    </row>
    <row r="291" spans="1:41" s="2" customFormat="1" ht="249.95" customHeight="1" x14ac:dyDescent="0.2">
      <c r="A291" s="24">
        <v>251</v>
      </c>
      <c r="B291" s="30">
        <v>290</v>
      </c>
      <c r="C291" s="24"/>
      <c r="D291" s="24" t="s">
        <v>32</v>
      </c>
      <c r="E291" s="87" t="s">
        <v>1150</v>
      </c>
      <c r="F291" s="88" t="s">
        <v>291</v>
      </c>
      <c r="G291" s="77" t="s">
        <v>1322</v>
      </c>
      <c r="H291" s="88" t="s">
        <v>1323</v>
      </c>
      <c r="I291" s="60" t="s">
        <v>63</v>
      </c>
      <c r="J291" s="31">
        <v>3</v>
      </c>
      <c r="K291" s="51">
        <v>43040</v>
      </c>
      <c r="L291" s="51">
        <v>43311</v>
      </c>
      <c r="M291" s="59">
        <f t="shared" si="65"/>
        <v>38.714285714285715</v>
      </c>
      <c r="N291" s="30" t="s">
        <v>1221</v>
      </c>
      <c r="O291" s="108">
        <v>0</v>
      </c>
      <c r="P291" s="30"/>
      <c r="Q291" s="54">
        <f t="shared" si="73"/>
        <v>0</v>
      </c>
      <c r="R291" s="55">
        <f t="shared" si="74"/>
        <v>0</v>
      </c>
      <c r="S291" s="55">
        <f t="shared" ca="1" si="75"/>
        <v>0</v>
      </c>
      <c r="T291" s="55">
        <f t="shared" ca="1" si="76"/>
        <v>0</v>
      </c>
      <c r="U291" s="28" t="str">
        <f t="shared" ca="1" si="78"/>
        <v>NO</v>
      </c>
      <c r="V291" s="105" t="str">
        <f t="shared" ca="1" si="77"/>
        <v>EN TERMINO</v>
      </c>
      <c r="W291" s="105" t="str">
        <f t="shared" ca="1" si="66"/>
        <v>EN TERMINO</v>
      </c>
      <c r="X291" s="29" t="s">
        <v>568</v>
      </c>
      <c r="Y291" s="100" t="s">
        <v>514</v>
      </c>
      <c r="Z291" s="29">
        <f t="shared" si="67"/>
        <v>1</v>
      </c>
      <c r="AA291" s="29" t="str">
        <f t="shared" si="72"/>
        <v>H72R15 - 1</v>
      </c>
      <c r="AB291" s="111">
        <f t="shared" ca="1" si="69"/>
        <v>3</v>
      </c>
      <c r="AC291" s="111">
        <f t="shared" ca="1" si="70"/>
        <v>3</v>
      </c>
      <c r="AD291" s="111" t="str">
        <f t="shared" si="71"/>
        <v>H72R15.</v>
      </c>
      <c r="AE291" s="111" t="str">
        <f t="shared" si="68"/>
        <v>H72R15</v>
      </c>
      <c r="AF291" s="21"/>
      <c r="AG291" s="21"/>
      <c r="AH291" s="21"/>
      <c r="AI291" s="21"/>
      <c r="AJ291" s="21"/>
      <c r="AK291" s="21"/>
      <c r="AL291" s="21"/>
      <c r="AM291" s="21"/>
      <c r="AN291" s="21"/>
      <c r="AO291" s="21"/>
    </row>
    <row r="292" spans="1:41" s="2" customFormat="1" ht="249.95" customHeight="1" x14ac:dyDescent="0.2">
      <c r="A292" s="24">
        <v>252</v>
      </c>
      <c r="B292" s="30">
        <v>291</v>
      </c>
      <c r="C292" s="24"/>
      <c r="D292" s="24" t="s">
        <v>32</v>
      </c>
      <c r="E292" s="87" t="s">
        <v>2262</v>
      </c>
      <c r="F292" s="88" t="s">
        <v>292</v>
      </c>
      <c r="G292" s="88" t="s">
        <v>1324</v>
      </c>
      <c r="H292" s="95" t="s">
        <v>1325</v>
      </c>
      <c r="I292" s="60" t="s">
        <v>1301</v>
      </c>
      <c r="J292" s="31">
        <v>1</v>
      </c>
      <c r="K292" s="51">
        <v>43040</v>
      </c>
      <c r="L292" s="51">
        <v>43069</v>
      </c>
      <c r="M292" s="59">
        <f t="shared" ref="M292:M342" si="79">(+L292-K292)/7</f>
        <v>4.1428571428571432</v>
      </c>
      <c r="N292" s="30" t="s">
        <v>1221</v>
      </c>
      <c r="O292" s="30">
        <v>1</v>
      </c>
      <c r="P292" s="30"/>
      <c r="Q292" s="54">
        <f t="shared" si="73"/>
        <v>100</v>
      </c>
      <c r="R292" s="55">
        <f t="shared" si="74"/>
        <v>4.1428571428571432</v>
      </c>
      <c r="S292" s="55">
        <f t="shared" ca="1" si="75"/>
        <v>4.1428571428571432</v>
      </c>
      <c r="T292" s="55">
        <f t="shared" ca="1" si="76"/>
        <v>4.1428571428571432</v>
      </c>
      <c r="U292" s="28" t="str">
        <f t="shared" si="78"/>
        <v>SI</v>
      </c>
      <c r="V292" s="105" t="str">
        <f t="shared" si="77"/>
        <v>CUMPLIDO</v>
      </c>
      <c r="W292" s="105" t="str">
        <f t="shared" si="66"/>
        <v>CUMPLIDO</v>
      </c>
      <c r="X292" s="29" t="s">
        <v>568</v>
      </c>
      <c r="Y292" s="100" t="s">
        <v>515</v>
      </c>
      <c r="Z292" s="29">
        <f t="shared" si="67"/>
        <v>1</v>
      </c>
      <c r="AA292" s="29" t="str">
        <f t="shared" si="72"/>
        <v>H73R15 - 1</v>
      </c>
      <c r="AB292" s="111">
        <f t="shared" si="69"/>
        <v>5</v>
      </c>
      <c r="AC292" s="111">
        <f t="shared" si="70"/>
        <v>5</v>
      </c>
      <c r="AD292" s="111" t="str">
        <f t="shared" si="71"/>
        <v>H73R15.</v>
      </c>
      <c r="AE292" s="111" t="str">
        <f t="shared" si="68"/>
        <v>H73R15</v>
      </c>
      <c r="AF292" s="21"/>
      <c r="AG292" s="21"/>
      <c r="AH292" s="21"/>
      <c r="AI292" s="21"/>
      <c r="AJ292" s="21"/>
      <c r="AK292" s="21"/>
      <c r="AL292" s="21"/>
      <c r="AM292" s="21"/>
      <c r="AN292" s="21"/>
      <c r="AO292" s="21"/>
    </row>
    <row r="293" spans="1:41" s="2" customFormat="1" ht="249.95" customHeight="1" x14ac:dyDescent="0.2">
      <c r="A293" s="24">
        <v>253</v>
      </c>
      <c r="B293" s="30">
        <v>292</v>
      </c>
      <c r="C293" s="24"/>
      <c r="D293" s="24" t="s">
        <v>31</v>
      </c>
      <c r="E293" s="87" t="s">
        <v>1202</v>
      </c>
      <c r="F293" s="88" t="s">
        <v>293</v>
      </c>
      <c r="G293" s="88" t="s">
        <v>1199</v>
      </c>
      <c r="H293" s="95" t="s">
        <v>1200</v>
      </c>
      <c r="I293" s="60" t="s">
        <v>1201</v>
      </c>
      <c r="J293" s="31">
        <v>1</v>
      </c>
      <c r="K293" s="51">
        <v>43049</v>
      </c>
      <c r="L293" s="51">
        <v>43099</v>
      </c>
      <c r="M293" s="59">
        <f t="shared" si="79"/>
        <v>7.1428571428571432</v>
      </c>
      <c r="N293" s="30" t="s">
        <v>1151</v>
      </c>
      <c r="O293" s="30">
        <v>1</v>
      </c>
      <c r="P293" s="30"/>
      <c r="Q293" s="54">
        <f t="shared" si="73"/>
        <v>100</v>
      </c>
      <c r="R293" s="55">
        <f t="shared" si="74"/>
        <v>7.1428571428571432</v>
      </c>
      <c r="S293" s="55">
        <f t="shared" ca="1" si="75"/>
        <v>7.1428571428571432</v>
      </c>
      <c r="T293" s="55">
        <f t="shared" ca="1" si="76"/>
        <v>7.1428571428571432</v>
      </c>
      <c r="U293" s="28" t="str">
        <f t="shared" si="78"/>
        <v>SI</v>
      </c>
      <c r="V293" s="105" t="str">
        <f t="shared" si="77"/>
        <v>CUMPLIDO</v>
      </c>
      <c r="W293" s="105" t="str">
        <f t="shared" si="66"/>
        <v>CUMPLIDO</v>
      </c>
      <c r="X293" s="29" t="s">
        <v>568</v>
      </c>
      <c r="Y293" s="100" t="s">
        <v>516</v>
      </c>
      <c r="Z293" s="29">
        <f t="shared" si="67"/>
        <v>1</v>
      </c>
      <c r="AA293" s="29" t="str">
        <f t="shared" si="72"/>
        <v>H74R15 - 1</v>
      </c>
      <c r="AB293" s="111">
        <f t="shared" si="69"/>
        <v>5</v>
      </c>
      <c r="AC293" s="111">
        <f t="shared" si="70"/>
        <v>5</v>
      </c>
      <c r="AD293" s="111" t="str">
        <f t="shared" si="71"/>
        <v>H74R15.</v>
      </c>
      <c r="AE293" s="111" t="str">
        <f t="shared" si="68"/>
        <v>H74R15</v>
      </c>
      <c r="AF293" s="21"/>
      <c r="AG293" s="21"/>
      <c r="AH293" s="21"/>
      <c r="AI293" s="21"/>
      <c r="AJ293" s="21"/>
      <c r="AK293" s="21"/>
      <c r="AL293" s="21"/>
      <c r="AM293" s="21"/>
      <c r="AN293" s="21"/>
      <c r="AO293" s="21"/>
    </row>
    <row r="294" spans="1:41" s="2" customFormat="1" ht="249.95" customHeight="1" x14ac:dyDescent="0.2">
      <c r="A294" s="24">
        <v>254</v>
      </c>
      <c r="B294" s="30">
        <v>293</v>
      </c>
      <c r="C294" s="24"/>
      <c r="D294" s="24" t="s">
        <v>31</v>
      </c>
      <c r="E294" s="87" t="s">
        <v>2265</v>
      </c>
      <c r="F294" s="88" t="s">
        <v>294</v>
      </c>
      <c r="G294" s="88" t="s">
        <v>1326</v>
      </c>
      <c r="H294" s="95" t="s">
        <v>1327</v>
      </c>
      <c r="I294" s="60" t="s">
        <v>1328</v>
      </c>
      <c r="J294" s="31">
        <v>1</v>
      </c>
      <c r="K294" s="51">
        <v>43040</v>
      </c>
      <c r="L294" s="51">
        <v>43069</v>
      </c>
      <c r="M294" s="59">
        <f t="shared" si="79"/>
        <v>4.1428571428571432</v>
      </c>
      <c r="N294" s="30" t="s">
        <v>1221</v>
      </c>
      <c r="O294" s="30">
        <v>1</v>
      </c>
      <c r="P294" s="30"/>
      <c r="Q294" s="54">
        <f t="shared" si="73"/>
        <v>100</v>
      </c>
      <c r="R294" s="55">
        <f t="shared" si="74"/>
        <v>4.1428571428571432</v>
      </c>
      <c r="S294" s="55">
        <f t="shared" ca="1" si="75"/>
        <v>4.1428571428571432</v>
      </c>
      <c r="T294" s="55">
        <f t="shared" ca="1" si="76"/>
        <v>4.1428571428571432</v>
      </c>
      <c r="U294" s="28" t="str">
        <f t="shared" si="78"/>
        <v>SI</v>
      </c>
      <c r="V294" s="105" t="str">
        <f t="shared" si="77"/>
        <v>CUMPLIDO</v>
      </c>
      <c r="W294" s="105" t="str">
        <f t="shared" si="66"/>
        <v>CUMPLIDO</v>
      </c>
      <c r="X294" s="29" t="s">
        <v>568</v>
      </c>
      <c r="Y294" s="100" t="s">
        <v>517</v>
      </c>
      <c r="Z294" s="29">
        <f t="shared" si="67"/>
        <v>1</v>
      </c>
      <c r="AA294" s="29" t="str">
        <f t="shared" si="72"/>
        <v>H75R15 - 1</v>
      </c>
      <c r="AB294" s="111">
        <f t="shared" si="69"/>
        <v>5</v>
      </c>
      <c r="AC294" s="111">
        <f t="shared" si="70"/>
        <v>5</v>
      </c>
      <c r="AD294" s="111" t="str">
        <f t="shared" si="71"/>
        <v>H75R15.</v>
      </c>
      <c r="AE294" s="111" t="str">
        <f t="shared" si="68"/>
        <v>H75R15</v>
      </c>
      <c r="AF294" s="21"/>
      <c r="AG294" s="21"/>
      <c r="AH294" s="21"/>
      <c r="AI294" s="21"/>
      <c r="AJ294" s="21"/>
      <c r="AK294" s="21"/>
      <c r="AL294" s="21"/>
      <c r="AM294" s="21"/>
      <c r="AN294" s="21"/>
      <c r="AO294" s="21"/>
    </row>
    <row r="295" spans="1:41" s="2" customFormat="1" ht="249.95" customHeight="1" x14ac:dyDescent="0.2">
      <c r="A295" s="24">
        <v>255</v>
      </c>
      <c r="B295" s="30">
        <v>294</v>
      </c>
      <c r="C295" s="24"/>
      <c r="D295" s="24" t="s">
        <v>49</v>
      </c>
      <c r="E295" s="87" t="s">
        <v>1206</v>
      </c>
      <c r="F295" s="88" t="s">
        <v>1205</v>
      </c>
      <c r="G295" s="88" t="s">
        <v>1203</v>
      </c>
      <c r="H295" s="88" t="s">
        <v>1204</v>
      </c>
      <c r="I295" s="60" t="s">
        <v>1163</v>
      </c>
      <c r="J295" s="31">
        <v>3</v>
      </c>
      <c r="K295" s="51">
        <v>43040</v>
      </c>
      <c r="L295" s="51">
        <v>43403</v>
      </c>
      <c r="M295" s="59">
        <f t="shared" si="79"/>
        <v>51.857142857142854</v>
      </c>
      <c r="N295" s="30" t="s">
        <v>1151</v>
      </c>
      <c r="O295" s="108">
        <v>0</v>
      </c>
      <c r="P295" s="30"/>
      <c r="Q295" s="54">
        <f t="shared" si="73"/>
        <v>0</v>
      </c>
      <c r="R295" s="55">
        <f t="shared" si="74"/>
        <v>0</v>
      </c>
      <c r="S295" s="55">
        <f t="shared" ca="1" si="75"/>
        <v>0</v>
      </c>
      <c r="T295" s="55">
        <f t="shared" ca="1" si="76"/>
        <v>0</v>
      </c>
      <c r="U295" s="28" t="str">
        <f t="shared" ca="1" si="78"/>
        <v>NO</v>
      </c>
      <c r="V295" s="105" t="str">
        <f t="shared" ca="1" si="77"/>
        <v>EN TERMINO</v>
      </c>
      <c r="W295" s="105" t="str">
        <f t="shared" ca="1" si="66"/>
        <v>EN TERMINO</v>
      </c>
      <c r="X295" s="29" t="s">
        <v>568</v>
      </c>
      <c r="Y295" s="100" t="s">
        <v>518</v>
      </c>
      <c r="Z295" s="29">
        <f t="shared" si="67"/>
        <v>1</v>
      </c>
      <c r="AA295" s="29" t="str">
        <f t="shared" si="72"/>
        <v>H76R15 - 1</v>
      </c>
      <c r="AB295" s="111">
        <f t="shared" ca="1" si="69"/>
        <v>3</v>
      </c>
      <c r="AC295" s="111">
        <f t="shared" ca="1" si="70"/>
        <v>3</v>
      </c>
      <c r="AD295" s="111" t="str">
        <f t="shared" si="71"/>
        <v>H76R15.</v>
      </c>
      <c r="AE295" s="111" t="str">
        <f t="shared" si="68"/>
        <v>H76R15</v>
      </c>
      <c r="AF295" s="21"/>
      <c r="AG295" s="21"/>
      <c r="AH295" s="21"/>
      <c r="AI295" s="21"/>
      <c r="AJ295" s="21"/>
      <c r="AK295" s="21"/>
      <c r="AL295" s="21"/>
      <c r="AM295" s="21"/>
      <c r="AN295" s="21"/>
      <c r="AO295" s="21"/>
    </row>
    <row r="296" spans="1:41" s="2" customFormat="1" ht="249.95" customHeight="1" x14ac:dyDescent="0.2">
      <c r="A296" s="24">
        <v>256</v>
      </c>
      <c r="B296" s="30">
        <v>295</v>
      </c>
      <c r="C296" s="24"/>
      <c r="D296" s="24" t="s">
        <v>49</v>
      </c>
      <c r="E296" s="71" t="s">
        <v>1336</v>
      </c>
      <c r="F296" s="88" t="s">
        <v>295</v>
      </c>
      <c r="G296" s="88" t="s">
        <v>1329</v>
      </c>
      <c r="H296" s="88" t="s">
        <v>1330</v>
      </c>
      <c r="I296" s="30" t="s">
        <v>1239</v>
      </c>
      <c r="J296" s="76">
        <v>2</v>
      </c>
      <c r="K296" s="51">
        <v>43040</v>
      </c>
      <c r="L296" s="51">
        <v>43403</v>
      </c>
      <c r="M296" s="59">
        <f t="shared" si="79"/>
        <v>51.857142857142854</v>
      </c>
      <c r="N296" s="30" t="s">
        <v>1221</v>
      </c>
      <c r="O296" s="108">
        <v>0</v>
      </c>
      <c r="P296" s="30"/>
      <c r="Q296" s="54">
        <f t="shared" si="73"/>
        <v>0</v>
      </c>
      <c r="R296" s="55">
        <f t="shared" si="74"/>
        <v>0</v>
      </c>
      <c r="S296" s="55">
        <f t="shared" ca="1" si="75"/>
        <v>0</v>
      </c>
      <c r="T296" s="55">
        <f t="shared" ca="1" si="76"/>
        <v>0</v>
      </c>
      <c r="U296" s="28" t="str">
        <f t="shared" ca="1" si="78"/>
        <v>NO</v>
      </c>
      <c r="V296" s="105" t="str">
        <f t="shared" ca="1" si="77"/>
        <v>EN TERMINO</v>
      </c>
      <c r="W296" s="105" t="str">
        <f t="shared" ca="1" si="66"/>
        <v>EN TERMINO</v>
      </c>
      <c r="X296" s="29" t="s">
        <v>568</v>
      </c>
      <c r="Y296" s="100" t="s">
        <v>519</v>
      </c>
      <c r="Z296" s="29">
        <f t="shared" si="67"/>
        <v>1</v>
      </c>
      <c r="AA296" s="29" t="str">
        <f t="shared" si="72"/>
        <v>H77R15 - 1</v>
      </c>
      <c r="AB296" s="111">
        <f t="shared" ca="1" si="69"/>
        <v>3</v>
      </c>
      <c r="AC296" s="111">
        <f t="shared" ca="1" si="70"/>
        <v>3</v>
      </c>
      <c r="AD296" s="111" t="str">
        <f t="shared" si="71"/>
        <v>H77R15.</v>
      </c>
      <c r="AE296" s="111" t="str">
        <f t="shared" si="68"/>
        <v>H77R15</v>
      </c>
      <c r="AF296" s="21"/>
      <c r="AG296" s="21"/>
      <c r="AH296" s="21"/>
      <c r="AI296" s="21"/>
      <c r="AJ296" s="21"/>
      <c r="AK296" s="21"/>
      <c r="AL296" s="21"/>
      <c r="AM296" s="21"/>
      <c r="AN296" s="21"/>
      <c r="AO296" s="21"/>
    </row>
    <row r="297" spans="1:41" s="2" customFormat="1" ht="249.95" customHeight="1" x14ac:dyDescent="0.2">
      <c r="A297" s="24">
        <v>257</v>
      </c>
      <c r="B297" s="30">
        <v>296</v>
      </c>
      <c r="C297" s="24"/>
      <c r="D297" s="24" t="s">
        <v>32</v>
      </c>
      <c r="E297" s="87" t="s">
        <v>296</v>
      </c>
      <c r="F297" s="88" t="s">
        <v>297</v>
      </c>
      <c r="G297" s="88" t="s">
        <v>1337</v>
      </c>
      <c r="H297" s="88" t="s">
        <v>1295</v>
      </c>
      <c r="I297" s="60" t="s">
        <v>1331</v>
      </c>
      <c r="J297" s="31">
        <v>2</v>
      </c>
      <c r="K297" s="51">
        <v>43040</v>
      </c>
      <c r="L297" s="51">
        <v>43403</v>
      </c>
      <c r="M297" s="59">
        <f t="shared" si="79"/>
        <v>51.857142857142854</v>
      </c>
      <c r="N297" s="30" t="s">
        <v>1221</v>
      </c>
      <c r="O297" s="108">
        <v>0</v>
      </c>
      <c r="P297" s="30"/>
      <c r="Q297" s="54">
        <f t="shared" si="73"/>
        <v>0</v>
      </c>
      <c r="R297" s="55">
        <f t="shared" si="74"/>
        <v>0</v>
      </c>
      <c r="S297" s="55">
        <f t="shared" ca="1" si="75"/>
        <v>0</v>
      </c>
      <c r="T297" s="55">
        <f t="shared" ca="1" si="76"/>
        <v>0</v>
      </c>
      <c r="U297" s="28" t="str">
        <f t="shared" ca="1" si="78"/>
        <v>NO</v>
      </c>
      <c r="V297" s="105" t="str">
        <f t="shared" ca="1" si="77"/>
        <v>EN TERMINO</v>
      </c>
      <c r="W297" s="105" t="str">
        <f t="shared" ca="1" si="66"/>
        <v>EN TERMINO</v>
      </c>
      <c r="X297" s="29" t="s">
        <v>568</v>
      </c>
      <c r="Y297" s="100" t="s">
        <v>520</v>
      </c>
      <c r="Z297" s="29">
        <f t="shared" si="67"/>
        <v>1</v>
      </c>
      <c r="AA297" s="29" t="str">
        <f t="shared" si="72"/>
        <v>H78R15 - 1</v>
      </c>
      <c r="AB297" s="111">
        <f t="shared" ca="1" si="69"/>
        <v>3</v>
      </c>
      <c r="AC297" s="111">
        <f t="shared" ca="1" si="70"/>
        <v>3</v>
      </c>
      <c r="AD297" s="111" t="str">
        <f t="shared" si="71"/>
        <v>H78R15.</v>
      </c>
      <c r="AE297" s="111" t="str">
        <f t="shared" si="68"/>
        <v>H78R15</v>
      </c>
      <c r="AF297" s="21"/>
      <c r="AG297" s="21"/>
      <c r="AH297" s="21"/>
      <c r="AI297" s="21"/>
      <c r="AJ297" s="21"/>
      <c r="AK297" s="21"/>
      <c r="AL297" s="21"/>
      <c r="AM297" s="21"/>
      <c r="AN297" s="21"/>
      <c r="AO297" s="21"/>
    </row>
    <row r="298" spans="1:41" s="2" customFormat="1" ht="249.95" customHeight="1" x14ac:dyDescent="0.2">
      <c r="A298" s="24">
        <v>258</v>
      </c>
      <c r="B298" s="30">
        <v>297</v>
      </c>
      <c r="C298" s="24"/>
      <c r="D298" s="24" t="s">
        <v>49</v>
      </c>
      <c r="E298" s="87" t="s">
        <v>298</v>
      </c>
      <c r="F298" s="88" t="s">
        <v>299</v>
      </c>
      <c r="G298" s="88" t="s">
        <v>1332</v>
      </c>
      <c r="H298" s="88" t="s">
        <v>1295</v>
      </c>
      <c r="I298" s="60" t="s">
        <v>1333</v>
      </c>
      <c r="J298" s="31">
        <v>2</v>
      </c>
      <c r="K298" s="51">
        <v>43099</v>
      </c>
      <c r="L298" s="51">
        <v>43281</v>
      </c>
      <c r="M298" s="59">
        <f t="shared" si="79"/>
        <v>26</v>
      </c>
      <c r="N298" s="30" t="s">
        <v>2065</v>
      </c>
      <c r="O298" s="108">
        <v>0</v>
      </c>
      <c r="P298" s="30"/>
      <c r="Q298" s="54">
        <f t="shared" si="73"/>
        <v>0</v>
      </c>
      <c r="R298" s="55">
        <f t="shared" si="74"/>
        <v>0</v>
      </c>
      <c r="S298" s="55">
        <f t="shared" ca="1" si="75"/>
        <v>0</v>
      </c>
      <c r="T298" s="55">
        <f t="shared" ca="1" si="76"/>
        <v>0</v>
      </c>
      <c r="U298" s="28" t="str">
        <f t="shared" ca="1" si="78"/>
        <v>NO</v>
      </c>
      <c r="V298" s="105" t="str">
        <f t="shared" ca="1" si="77"/>
        <v>EN TERMINO</v>
      </c>
      <c r="W298" s="105" t="str">
        <f t="shared" ca="1" si="66"/>
        <v>EN TERMINO</v>
      </c>
      <c r="X298" s="29" t="s">
        <v>568</v>
      </c>
      <c r="Y298" s="100" t="s">
        <v>521</v>
      </c>
      <c r="Z298" s="29">
        <f t="shared" si="67"/>
        <v>1</v>
      </c>
      <c r="AA298" s="29" t="str">
        <f t="shared" si="72"/>
        <v>H79R15 - 1</v>
      </c>
      <c r="AB298" s="111">
        <f t="shared" ca="1" si="69"/>
        <v>3</v>
      </c>
      <c r="AC298" s="111">
        <f t="shared" ca="1" si="70"/>
        <v>3</v>
      </c>
      <c r="AD298" s="111" t="str">
        <f t="shared" si="71"/>
        <v>H79R15.</v>
      </c>
      <c r="AE298" s="111" t="str">
        <f t="shared" si="68"/>
        <v>H79R15</v>
      </c>
      <c r="AF298" s="21"/>
      <c r="AG298" s="21"/>
      <c r="AH298" s="21"/>
      <c r="AI298" s="21"/>
      <c r="AJ298" s="21"/>
      <c r="AK298" s="21"/>
      <c r="AL298" s="21"/>
      <c r="AM298" s="21"/>
      <c r="AN298" s="21"/>
      <c r="AO298" s="21"/>
    </row>
    <row r="299" spans="1:41" s="2" customFormat="1" ht="249.95" customHeight="1" x14ac:dyDescent="0.2">
      <c r="A299" s="24">
        <v>259</v>
      </c>
      <c r="B299" s="30">
        <v>298</v>
      </c>
      <c r="C299" s="24"/>
      <c r="D299" s="24" t="s">
        <v>300</v>
      </c>
      <c r="E299" s="87" t="s">
        <v>301</v>
      </c>
      <c r="F299" s="88" t="s">
        <v>302</v>
      </c>
      <c r="G299" s="88" t="s">
        <v>1334</v>
      </c>
      <c r="H299" s="88" t="s">
        <v>1335</v>
      </c>
      <c r="I299" s="60" t="s">
        <v>1239</v>
      </c>
      <c r="J299" s="31">
        <v>2</v>
      </c>
      <c r="K299" s="51">
        <v>43040</v>
      </c>
      <c r="L299" s="51">
        <v>43403</v>
      </c>
      <c r="M299" s="59">
        <f t="shared" si="79"/>
        <v>51.857142857142854</v>
      </c>
      <c r="N299" s="30" t="s">
        <v>1221</v>
      </c>
      <c r="O299" s="108">
        <v>0</v>
      </c>
      <c r="P299" s="30"/>
      <c r="Q299" s="54">
        <f t="shared" si="73"/>
        <v>0</v>
      </c>
      <c r="R299" s="55">
        <f t="shared" si="74"/>
        <v>0</v>
      </c>
      <c r="S299" s="55">
        <f t="shared" ca="1" si="75"/>
        <v>0</v>
      </c>
      <c r="T299" s="55">
        <f t="shared" ca="1" si="76"/>
        <v>0</v>
      </c>
      <c r="U299" s="28" t="str">
        <f t="shared" ca="1" si="78"/>
        <v>NO</v>
      </c>
      <c r="V299" s="105" t="str">
        <f t="shared" ca="1" si="77"/>
        <v>EN TERMINO</v>
      </c>
      <c r="W299" s="105" t="str">
        <f t="shared" ca="1" si="66"/>
        <v>EN TERMINO</v>
      </c>
      <c r="X299" s="29" t="s">
        <v>568</v>
      </c>
      <c r="Y299" s="100" t="s">
        <v>522</v>
      </c>
      <c r="Z299" s="29">
        <f t="shared" si="67"/>
        <v>1</v>
      </c>
      <c r="AA299" s="29" t="str">
        <f t="shared" si="72"/>
        <v>H80R15 - 1</v>
      </c>
      <c r="AB299" s="111">
        <f t="shared" ca="1" si="69"/>
        <v>3</v>
      </c>
      <c r="AC299" s="111">
        <f t="shared" ca="1" si="70"/>
        <v>3</v>
      </c>
      <c r="AD299" s="111" t="str">
        <f t="shared" si="71"/>
        <v>H80R15.</v>
      </c>
      <c r="AE299" s="111" t="str">
        <f t="shared" si="68"/>
        <v>H80R15</v>
      </c>
      <c r="AF299" s="21"/>
      <c r="AG299" s="21"/>
      <c r="AH299" s="21"/>
      <c r="AI299" s="21"/>
      <c r="AJ299" s="21"/>
      <c r="AK299" s="21"/>
      <c r="AL299" s="21"/>
      <c r="AM299" s="21"/>
      <c r="AN299" s="21"/>
      <c r="AO299" s="21"/>
    </row>
    <row r="300" spans="1:41" s="2" customFormat="1" ht="164.25" customHeight="1" x14ac:dyDescent="0.2">
      <c r="A300" s="24">
        <v>260</v>
      </c>
      <c r="B300" s="30">
        <v>299</v>
      </c>
      <c r="C300" s="86"/>
      <c r="D300" s="86" t="s">
        <v>181</v>
      </c>
      <c r="E300" s="87" t="s">
        <v>303</v>
      </c>
      <c r="F300" s="88" t="s">
        <v>2100</v>
      </c>
      <c r="G300" s="88" t="s">
        <v>2074</v>
      </c>
      <c r="H300" s="88" t="s">
        <v>2110</v>
      </c>
      <c r="I300" s="60" t="s">
        <v>2111</v>
      </c>
      <c r="J300" s="31">
        <v>1</v>
      </c>
      <c r="K300" s="51">
        <v>43132</v>
      </c>
      <c r="L300" s="51">
        <v>43159</v>
      </c>
      <c r="M300" s="59">
        <f t="shared" si="79"/>
        <v>3.8571428571428572</v>
      </c>
      <c r="N300" s="31" t="s">
        <v>1849</v>
      </c>
      <c r="O300" s="108">
        <v>0</v>
      </c>
      <c r="P300" s="31"/>
      <c r="Q300" s="54">
        <f t="shared" si="73"/>
        <v>0</v>
      </c>
      <c r="R300" s="55">
        <f t="shared" si="74"/>
        <v>0</v>
      </c>
      <c r="S300" s="55">
        <f t="shared" ca="1" si="75"/>
        <v>0</v>
      </c>
      <c r="T300" s="55">
        <f t="shared" ca="1" si="76"/>
        <v>3.8571428571428572</v>
      </c>
      <c r="U300" s="28" t="str">
        <f t="shared" ca="1" si="78"/>
        <v>NO</v>
      </c>
      <c r="V300" s="105" t="str">
        <f t="shared" ca="1" si="77"/>
        <v>VENCIDO</v>
      </c>
      <c r="W300" s="105" t="str">
        <f t="shared" ca="1" si="66"/>
        <v>VENCIDO</v>
      </c>
      <c r="X300" s="29" t="s">
        <v>568</v>
      </c>
      <c r="Y300" s="100" t="s">
        <v>523</v>
      </c>
      <c r="Z300" s="29">
        <f t="shared" si="67"/>
        <v>1</v>
      </c>
      <c r="AA300" s="29" t="str">
        <f t="shared" si="72"/>
        <v>H81R15 - 1</v>
      </c>
      <c r="AB300" s="111">
        <f t="shared" ca="1" si="69"/>
        <v>1</v>
      </c>
      <c r="AC300" s="111">
        <f t="shared" ca="1" si="70"/>
        <v>1</v>
      </c>
      <c r="AD300" s="111" t="str">
        <f t="shared" si="71"/>
        <v>H81R15.</v>
      </c>
      <c r="AE300" s="111" t="str">
        <f t="shared" si="68"/>
        <v>H81R15</v>
      </c>
      <c r="AH300" s="2" t="s">
        <v>629</v>
      </c>
    </row>
    <row r="301" spans="1:41" s="2" customFormat="1" ht="249.95" customHeight="1" x14ac:dyDescent="0.2">
      <c r="A301" s="24">
        <v>261</v>
      </c>
      <c r="B301" s="30">
        <v>300</v>
      </c>
      <c r="C301" s="24"/>
      <c r="D301" s="24" t="s">
        <v>304</v>
      </c>
      <c r="E301" s="87" t="s">
        <v>1144</v>
      </c>
      <c r="F301" s="88" t="s">
        <v>305</v>
      </c>
      <c r="G301" s="81" t="s">
        <v>2177</v>
      </c>
      <c r="H301" s="81" t="s">
        <v>2178</v>
      </c>
      <c r="I301" s="79" t="s">
        <v>1145</v>
      </c>
      <c r="J301" s="82">
        <v>1</v>
      </c>
      <c r="K301" s="80">
        <v>43132</v>
      </c>
      <c r="L301" s="80">
        <v>43159</v>
      </c>
      <c r="M301" s="59">
        <f t="shared" si="79"/>
        <v>3.8571428571428572</v>
      </c>
      <c r="N301" s="30" t="s">
        <v>1125</v>
      </c>
      <c r="O301" s="108">
        <v>1</v>
      </c>
      <c r="P301" s="30"/>
      <c r="Q301" s="54">
        <f t="shared" si="73"/>
        <v>100</v>
      </c>
      <c r="R301" s="55">
        <f t="shared" si="74"/>
        <v>3.8571428571428572</v>
      </c>
      <c r="S301" s="55">
        <f t="shared" ca="1" si="75"/>
        <v>3.8571428571428572</v>
      </c>
      <c r="T301" s="55">
        <f t="shared" ca="1" si="76"/>
        <v>3.8571428571428572</v>
      </c>
      <c r="U301" s="28" t="str">
        <f t="shared" si="78"/>
        <v>SI</v>
      </c>
      <c r="V301" s="105" t="str">
        <f t="shared" si="77"/>
        <v>CUMPLIDO</v>
      </c>
      <c r="W301" s="105" t="str">
        <f t="shared" si="66"/>
        <v>CUMPLIDO</v>
      </c>
      <c r="X301" s="29" t="s">
        <v>568</v>
      </c>
      <c r="Y301" s="100" t="s">
        <v>524</v>
      </c>
      <c r="Z301" s="29">
        <f t="shared" si="67"/>
        <v>1</v>
      </c>
      <c r="AA301" s="29" t="str">
        <f t="shared" si="72"/>
        <v>H82R15 - 1</v>
      </c>
      <c r="AB301" s="111">
        <f t="shared" si="69"/>
        <v>5</v>
      </c>
      <c r="AC301" s="111">
        <f t="shared" si="70"/>
        <v>5</v>
      </c>
      <c r="AD301" s="111" t="str">
        <f t="shared" si="71"/>
        <v>H82R15.</v>
      </c>
      <c r="AE301" s="111" t="str">
        <f t="shared" si="68"/>
        <v>H82R15</v>
      </c>
      <c r="AF301" s="21"/>
      <c r="AG301" s="21"/>
      <c r="AH301" s="21"/>
      <c r="AI301" s="21"/>
      <c r="AJ301" s="21"/>
      <c r="AK301" s="21"/>
      <c r="AL301" s="21"/>
      <c r="AM301" s="21"/>
      <c r="AN301" s="21"/>
      <c r="AO301" s="21"/>
    </row>
    <row r="302" spans="1:41" s="2" customFormat="1" ht="249.95" customHeight="1" x14ac:dyDescent="0.2">
      <c r="A302" s="24">
        <v>262</v>
      </c>
      <c r="B302" s="30">
        <v>301</v>
      </c>
      <c r="C302" s="24"/>
      <c r="D302" s="24" t="s">
        <v>304</v>
      </c>
      <c r="E302" s="87" t="s">
        <v>1146</v>
      </c>
      <c r="F302" s="88" t="s">
        <v>645</v>
      </c>
      <c r="G302" s="81" t="s">
        <v>1338</v>
      </c>
      <c r="H302" s="81" t="s">
        <v>1340</v>
      </c>
      <c r="I302" s="79" t="s">
        <v>1339</v>
      </c>
      <c r="J302" s="82">
        <v>1</v>
      </c>
      <c r="K302" s="80">
        <v>43040</v>
      </c>
      <c r="L302" s="80">
        <v>43281</v>
      </c>
      <c r="M302" s="59">
        <f t="shared" si="79"/>
        <v>34.428571428571431</v>
      </c>
      <c r="N302" s="30" t="s">
        <v>1221</v>
      </c>
      <c r="O302" s="108">
        <v>0</v>
      </c>
      <c r="P302" s="30"/>
      <c r="Q302" s="54">
        <f t="shared" si="73"/>
        <v>0</v>
      </c>
      <c r="R302" s="55">
        <f t="shared" si="74"/>
        <v>0</v>
      </c>
      <c r="S302" s="55">
        <f t="shared" ca="1" si="75"/>
        <v>0</v>
      </c>
      <c r="T302" s="55">
        <f t="shared" ca="1" si="76"/>
        <v>0</v>
      </c>
      <c r="U302" s="28" t="str">
        <f t="shared" ca="1" si="78"/>
        <v>NO</v>
      </c>
      <c r="V302" s="105" t="str">
        <f t="shared" ca="1" si="77"/>
        <v>EN TERMINO</v>
      </c>
      <c r="W302" s="105" t="str">
        <f t="shared" ca="1" si="66"/>
        <v>EN TERMINO</v>
      </c>
      <c r="X302" s="29" t="s">
        <v>568</v>
      </c>
      <c r="Y302" s="100" t="s">
        <v>525</v>
      </c>
      <c r="Z302" s="29">
        <f t="shared" si="67"/>
        <v>1</v>
      </c>
      <c r="AA302" s="29" t="str">
        <f t="shared" si="72"/>
        <v>H83R15 - 1</v>
      </c>
      <c r="AB302" s="111">
        <f t="shared" ca="1" si="69"/>
        <v>3</v>
      </c>
      <c r="AC302" s="111">
        <f t="shared" ca="1" si="70"/>
        <v>3</v>
      </c>
      <c r="AD302" s="111" t="str">
        <f t="shared" si="71"/>
        <v>H83R15.</v>
      </c>
      <c r="AE302" s="111" t="str">
        <f t="shared" si="68"/>
        <v>H83R15</v>
      </c>
      <c r="AF302" s="21"/>
      <c r="AG302" s="21"/>
      <c r="AH302" s="21"/>
      <c r="AI302" s="21"/>
      <c r="AJ302" s="21"/>
      <c r="AK302" s="21"/>
      <c r="AL302" s="21"/>
      <c r="AM302" s="21"/>
      <c r="AN302" s="21"/>
      <c r="AO302" s="21"/>
    </row>
    <row r="303" spans="1:41" s="2" customFormat="1" ht="156" customHeight="1" x14ac:dyDescent="0.2">
      <c r="A303" s="24">
        <v>263</v>
      </c>
      <c r="B303" s="30">
        <v>302</v>
      </c>
      <c r="C303" s="86"/>
      <c r="D303" s="86" t="s">
        <v>32</v>
      </c>
      <c r="E303" s="87" t="s">
        <v>1147</v>
      </c>
      <c r="F303" s="88" t="s">
        <v>306</v>
      </c>
      <c r="G303" s="88" t="s">
        <v>2112</v>
      </c>
      <c r="H303" s="88" t="s">
        <v>2113</v>
      </c>
      <c r="I303" s="60" t="s">
        <v>1276</v>
      </c>
      <c r="J303" s="31">
        <v>1</v>
      </c>
      <c r="K303" s="80">
        <v>43040</v>
      </c>
      <c r="L303" s="80">
        <v>43099</v>
      </c>
      <c r="M303" s="59">
        <f t="shared" si="79"/>
        <v>8.4285714285714288</v>
      </c>
      <c r="N303" s="31" t="s">
        <v>1221</v>
      </c>
      <c r="O303" s="31">
        <v>1</v>
      </c>
      <c r="P303" s="31"/>
      <c r="Q303" s="54">
        <f t="shared" si="73"/>
        <v>100</v>
      </c>
      <c r="R303" s="55">
        <f t="shared" si="74"/>
        <v>8.4285714285714288</v>
      </c>
      <c r="S303" s="55">
        <f t="shared" ca="1" si="75"/>
        <v>8.4285714285714288</v>
      </c>
      <c r="T303" s="55">
        <f t="shared" ca="1" si="76"/>
        <v>8.4285714285714288</v>
      </c>
      <c r="U303" s="28" t="str">
        <f t="shared" ca="1" si="78"/>
        <v>NO</v>
      </c>
      <c r="V303" s="105" t="str">
        <f t="shared" si="77"/>
        <v>CUMPLIDO</v>
      </c>
      <c r="W303" s="105" t="str">
        <f t="shared" ca="1" si="66"/>
        <v>EN TERMINO</v>
      </c>
      <c r="X303" s="29" t="s">
        <v>568</v>
      </c>
      <c r="Y303" s="100" t="s">
        <v>526</v>
      </c>
      <c r="Z303" s="29">
        <f t="shared" si="67"/>
        <v>1</v>
      </c>
      <c r="AA303" s="29" t="str">
        <f t="shared" si="72"/>
        <v>H84R15 - 1</v>
      </c>
      <c r="AB303" s="111">
        <f t="shared" si="69"/>
        <v>5</v>
      </c>
      <c r="AC303" s="111">
        <f t="shared" ca="1" si="70"/>
        <v>3</v>
      </c>
      <c r="AD303" s="111" t="str">
        <f t="shared" si="71"/>
        <v>H84R15.</v>
      </c>
      <c r="AE303" s="111" t="str">
        <f t="shared" si="68"/>
        <v>H84R15</v>
      </c>
    </row>
    <row r="304" spans="1:41" s="2" customFormat="1" ht="249.95" customHeight="1" x14ac:dyDescent="0.2">
      <c r="A304" s="24"/>
      <c r="B304" s="30">
        <v>303</v>
      </c>
      <c r="C304" s="24"/>
      <c r="D304" s="24" t="s">
        <v>32</v>
      </c>
      <c r="E304" s="87" t="s">
        <v>1099</v>
      </c>
      <c r="F304" s="88" t="s">
        <v>306</v>
      </c>
      <c r="G304" s="88" t="s">
        <v>2179</v>
      </c>
      <c r="H304" s="56" t="s">
        <v>2180</v>
      </c>
      <c r="I304" s="60" t="s">
        <v>1098</v>
      </c>
      <c r="J304" s="31">
        <v>3</v>
      </c>
      <c r="K304" s="51">
        <v>43101</v>
      </c>
      <c r="L304" s="51">
        <v>43403</v>
      </c>
      <c r="M304" s="59">
        <f t="shared" si="79"/>
        <v>43.142857142857146</v>
      </c>
      <c r="N304" s="30" t="s">
        <v>1077</v>
      </c>
      <c r="O304" s="108">
        <v>0</v>
      </c>
      <c r="P304" s="30"/>
      <c r="Q304" s="54">
        <f t="shared" si="73"/>
        <v>0</v>
      </c>
      <c r="R304" s="55">
        <f t="shared" si="74"/>
        <v>0</v>
      </c>
      <c r="S304" s="55">
        <f t="shared" ca="1" si="75"/>
        <v>0</v>
      </c>
      <c r="T304" s="55">
        <f t="shared" ca="1" si="76"/>
        <v>0</v>
      </c>
      <c r="U304" s="28" t="str">
        <f t="shared" si="78"/>
        <v>NO</v>
      </c>
      <c r="V304" s="105" t="str">
        <f t="shared" ca="1" si="77"/>
        <v>EN TERMINO</v>
      </c>
      <c r="W304" s="105" t="str">
        <f t="shared" si="66"/>
        <v/>
      </c>
      <c r="X304" s="29" t="s">
        <v>568</v>
      </c>
      <c r="Y304" s="100" t="s">
        <v>526</v>
      </c>
      <c r="Z304" s="29">
        <f t="shared" si="67"/>
        <v>2</v>
      </c>
      <c r="AA304" s="29" t="str">
        <f t="shared" si="72"/>
        <v>H84R15 - 2</v>
      </c>
      <c r="AB304" s="111">
        <f t="shared" ca="1" si="69"/>
        <v>3</v>
      </c>
      <c r="AC304" s="111">
        <f t="shared" ca="1" si="70"/>
        <v>3</v>
      </c>
      <c r="AD304" s="111" t="str">
        <f t="shared" si="71"/>
        <v>H84R15.</v>
      </c>
      <c r="AE304" s="111" t="str">
        <f t="shared" si="68"/>
        <v>H84R15</v>
      </c>
      <c r="AF304" s="21"/>
      <c r="AG304" s="21"/>
      <c r="AH304" s="21"/>
      <c r="AI304" s="21"/>
      <c r="AJ304" s="21"/>
      <c r="AK304" s="21"/>
      <c r="AL304" s="21"/>
      <c r="AM304" s="21"/>
      <c r="AN304" s="21"/>
      <c r="AO304" s="21"/>
    </row>
    <row r="305" spans="1:41" s="2" customFormat="1" ht="249.95" customHeight="1" x14ac:dyDescent="0.2">
      <c r="A305" s="24">
        <v>264</v>
      </c>
      <c r="B305" s="30">
        <v>304</v>
      </c>
      <c r="C305" s="24"/>
      <c r="D305" s="24" t="s">
        <v>31</v>
      </c>
      <c r="E305" s="87" t="s">
        <v>1347</v>
      </c>
      <c r="F305" s="88" t="s">
        <v>307</v>
      </c>
      <c r="G305" s="88" t="s">
        <v>1341</v>
      </c>
      <c r="H305" s="56" t="s">
        <v>1342</v>
      </c>
      <c r="I305" s="60" t="s">
        <v>1343</v>
      </c>
      <c r="J305" s="31">
        <v>1</v>
      </c>
      <c r="K305" s="51">
        <v>43040</v>
      </c>
      <c r="L305" s="51">
        <v>43069</v>
      </c>
      <c r="M305" s="59">
        <f t="shared" si="79"/>
        <v>4.1428571428571432</v>
      </c>
      <c r="N305" s="30" t="s">
        <v>1221</v>
      </c>
      <c r="O305" s="30">
        <v>1</v>
      </c>
      <c r="P305" s="30"/>
      <c r="Q305" s="54">
        <f t="shared" si="73"/>
        <v>100</v>
      </c>
      <c r="R305" s="55">
        <f t="shared" si="74"/>
        <v>4.1428571428571432</v>
      </c>
      <c r="S305" s="55">
        <f t="shared" ca="1" si="75"/>
        <v>4.1428571428571432</v>
      </c>
      <c r="T305" s="55">
        <f t="shared" ca="1" si="76"/>
        <v>4.1428571428571432</v>
      </c>
      <c r="U305" s="28" t="str">
        <f t="shared" si="78"/>
        <v>SI</v>
      </c>
      <c r="V305" s="105" t="str">
        <f t="shared" si="77"/>
        <v>CUMPLIDO</v>
      </c>
      <c r="W305" s="105" t="str">
        <f t="shared" si="66"/>
        <v>CUMPLIDO</v>
      </c>
      <c r="X305" s="29" t="s">
        <v>568</v>
      </c>
      <c r="Y305" s="100" t="s">
        <v>527</v>
      </c>
      <c r="Z305" s="29">
        <f t="shared" si="67"/>
        <v>1</v>
      </c>
      <c r="AA305" s="29" t="str">
        <f t="shared" si="72"/>
        <v>H85R15 - 1</v>
      </c>
      <c r="AB305" s="111">
        <f t="shared" si="69"/>
        <v>5</v>
      </c>
      <c r="AC305" s="111">
        <f t="shared" si="70"/>
        <v>5</v>
      </c>
      <c r="AD305" s="111" t="str">
        <f t="shared" si="71"/>
        <v>H85R15.</v>
      </c>
      <c r="AE305" s="111" t="str">
        <f t="shared" si="68"/>
        <v>H85R15</v>
      </c>
      <c r="AF305" s="21"/>
      <c r="AG305" s="21"/>
      <c r="AH305" s="21"/>
      <c r="AI305" s="21"/>
      <c r="AJ305" s="21"/>
      <c r="AK305" s="21"/>
      <c r="AL305" s="21"/>
      <c r="AM305" s="21"/>
      <c r="AN305" s="21"/>
      <c r="AO305" s="21"/>
    </row>
    <row r="306" spans="1:41" s="2" customFormat="1" ht="249.95" customHeight="1" x14ac:dyDescent="0.2">
      <c r="A306" s="24">
        <v>265</v>
      </c>
      <c r="B306" s="30">
        <v>305</v>
      </c>
      <c r="C306" s="24"/>
      <c r="D306" s="24" t="s">
        <v>32</v>
      </c>
      <c r="E306" s="87" t="s">
        <v>1346</v>
      </c>
      <c r="F306" s="88" t="s">
        <v>308</v>
      </c>
      <c r="G306" s="88" t="s">
        <v>1344</v>
      </c>
      <c r="H306" s="88" t="s">
        <v>1345</v>
      </c>
      <c r="I306" s="60" t="s">
        <v>1258</v>
      </c>
      <c r="J306" s="31">
        <v>1</v>
      </c>
      <c r="K306" s="51">
        <v>43040</v>
      </c>
      <c r="L306" s="51">
        <v>43100</v>
      </c>
      <c r="M306" s="59">
        <f t="shared" si="79"/>
        <v>8.5714285714285712</v>
      </c>
      <c r="N306" s="30" t="s">
        <v>1221</v>
      </c>
      <c r="O306" s="30">
        <v>1</v>
      </c>
      <c r="P306" s="30"/>
      <c r="Q306" s="54">
        <f t="shared" si="73"/>
        <v>100</v>
      </c>
      <c r="R306" s="55">
        <f t="shared" si="74"/>
        <v>8.5714285714285712</v>
      </c>
      <c r="S306" s="55">
        <f t="shared" ca="1" si="75"/>
        <v>8.5714285714285712</v>
      </c>
      <c r="T306" s="55">
        <f t="shared" ca="1" si="76"/>
        <v>8.5714285714285712</v>
      </c>
      <c r="U306" s="28" t="str">
        <f t="shared" si="78"/>
        <v>SI</v>
      </c>
      <c r="V306" s="105" t="str">
        <f t="shared" si="77"/>
        <v>CUMPLIDO</v>
      </c>
      <c r="W306" s="105" t="str">
        <f t="shared" si="66"/>
        <v>CUMPLIDO</v>
      </c>
      <c r="X306" s="29" t="s">
        <v>568</v>
      </c>
      <c r="Y306" s="100" t="s">
        <v>528</v>
      </c>
      <c r="Z306" s="29">
        <f t="shared" si="67"/>
        <v>1</v>
      </c>
      <c r="AA306" s="29" t="str">
        <f t="shared" si="72"/>
        <v>H86R15 - 1</v>
      </c>
      <c r="AB306" s="111">
        <f t="shared" si="69"/>
        <v>5</v>
      </c>
      <c r="AC306" s="111">
        <f t="shared" si="70"/>
        <v>5</v>
      </c>
      <c r="AD306" s="111" t="str">
        <f t="shared" si="71"/>
        <v>H86R15.</v>
      </c>
      <c r="AE306" s="111" t="str">
        <f t="shared" si="68"/>
        <v>H86R15</v>
      </c>
      <c r="AF306" s="21"/>
      <c r="AG306" s="21"/>
      <c r="AH306" s="21"/>
      <c r="AI306" s="21"/>
      <c r="AJ306" s="21"/>
      <c r="AK306" s="21"/>
      <c r="AL306" s="21"/>
      <c r="AM306" s="21"/>
      <c r="AN306" s="21"/>
      <c r="AO306" s="21"/>
    </row>
    <row r="307" spans="1:41" s="2" customFormat="1" ht="249.95" customHeight="1" x14ac:dyDescent="0.2">
      <c r="A307" s="24">
        <v>266</v>
      </c>
      <c r="B307" s="30">
        <v>306</v>
      </c>
      <c r="C307" s="24"/>
      <c r="D307" s="24" t="s">
        <v>32</v>
      </c>
      <c r="E307" s="87" t="s">
        <v>1351</v>
      </c>
      <c r="F307" s="88" t="s">
        <v>309</v>
      </c>
      <c r="G307" s="88" t="s">
        <v>1224</v>
      </c>
      <c r="H307" s="88" t="s">
        <v>1348</v>
      </c>
      <c r="I307" s="60" t="s">
        <v>63</v>
      </c>
      <c r="J307" s="31">
        <v>4</v>
      </c>
      <c r="K307" s="51">
        <v>43040</v>
      </c>
      <c r="L307" s="51">
        <v>43403</v>
      </c>
      <c r="M307" s="59">
        <f t="shared" si="79"/>
        <v>51.857142857142854</v>
      </c>
      <c r="N307" s="30" t="s">
        <v>1221</v>
      </c>
      <c r="O307" s="108">
        <v>0</v>
      </c>
      <c r="P307" s="30"/>
      <c r="Q307" s="54">
        <f t="shared" si="73"/>
        <v>0</v>
      </c>
      <c r="R307" s="55">
        <f t="shared" si="74"/>
        <v>0</v>
      </c>
      <c r="S307" s="55">
        <f t="shared" ca="1" si="75"/>
        <v>0</v>
      </c>
      <c r="T307" s="55">
        <f t="shared" ca="1" si="76"/>
        <v>0</v>
      </c>
      <c r="U307" s="28" t="str">
        <f t="shared" ca="1" si="78"/>
        <v>NO</v>
      </c>
      <c r="V307" s="105" t="str">
        <f t="shared" ca="1" si="77"/>
        <v>EN TERMINO</v>
      </c>
      <c r="W307" s="105" t="str">
        <f t="shared" ca="1" si="66"/>
        <v>EN TERMINO</v>
      </c>
      <c r="X307" s="29" t="s">
        <v>568</v>
      </c>
      <c r="Y307" s="100" t="s">
        <v>529</v>
      </c>
      <c r="Z307" s="29">
        <f t="shared" si="67"/>
        <v>1</v>
      </c>
      <c r="AA307" s="29" t="str">
        <f t="shared" si="72"/>
        <v>H88R15 - 1</v>
      </c>
      <c r="AB307" s="111">
        <f t="shared" ca="1" si="69"/>
        <v>3</v>
      </c>
      <c r="AC307" s="111">
        <f t="shared" ca="1" si="70"/>
        <v>3</v>
      </c>
      <c r="AD307" s="111" t="str">
        <f t="shared" si="71"/>
        <v>H88R15.</v>
      </c>
      <c r="AE307" s="111" t="str">
        <f t="shared" si="68"/>
        <v>H88R15</v>
      </c>
      <c r="AF307" s="21"/>
      <c r="AG307" s="21"/>
      <c r="AH307" s="21"/>
      <c r="AI307" s="21"/>
      <c r="AJ307" s="21"/>
      <c r="AK307" s="21"/>
      <c r="AL307" s="21"/>
      <c r="AM307" s="21"/>
      <c r="AN307" s="21"/>
      <c r="AO307" s="21"/>
    </row>
    <row r="308" spans="1:41" s="2" customFormat="1" ht="249.95" customHeight="1" x14ac:dyDescent="0.2">
      <c r="A308" s="24">
        <v>267</v>
      </c>
      <c r="B308" s="30">
        <v>307</v>
      </c>
      <c r="C308" s="24"/>
      <c r="D308" s="24" t="s">
        <v>31</v>
      </c>
      <c r="E308" s="87" t="s">
        <v>1352</v>
      </c>
      <c r="F308" s="88" t="s">
        <v>310</v>
      </c>
      <c r="G308" s="88" t="s">
        <v>1349</v>
      </c>
      <c r="H308" s="88" t="s">
        <v>1350</v>
      </c>
      <c r="I308" s="60" t="s">
        <v>1328</v>
      </c>
      <c r="J308" s="31">
        <v>1</v>
      </c>
      <c r="K308" s="51">
        <v>43040</v>
      </c>
      <c r="L308" s="51">
        <v>43099</v>
      </c>
      <c r="M308" s="59">
        <f t="shared" si="79"/>
        <v>8.4285714285714288</v>
      </c>
      <c r="N308" s="30" t="s">
        <v>1221</v>
      </c>
      <c r="O308" s="108">
        <v>1</v>
      </c>
      <c r="P308" s="30"/>
      <c r="Q308" s="54">
        <f t="shared" si="73"/>
        <v>100</v>
      </c>
      <c r="R308" s="55">
        <f t="shared" si="74"/>
        <v>8.4285714285714288</v>
      </c>
      <c r="S308" s="55">
        <f t="shared" ca="1" si="75"/>
        <v>8.4285714285714288</v>
      </c>
      <c r="T308" s="55">
        <f t="shared" ca="1" si="76"/>
        <v>8.4285714285714288</v>
      </c>
      <c r="U308" s="28" t="str">
        <f t="shared" si="78"/>
        <v>SI</v>
      </c>
      <c r="V308" s="105" t="str">
        <f t="shared" si="77"/>
        <v>CUMPLIDO</v>
      </c>
      <c r="W308" s="105" t="str">
        <f t="shared" si="66"/>
        <v>CUMPLIDO</v>
      </c>
      <c r="X308" s="29" t="s">
        <v>568</v>
      </c>
      <c r="Y308" s="100" t="s">
        <v>530</v>
      </c>
      <c r="Z308" s="29">
        <f t="shared" si="67"/>
        <v>1</v>
      </c>
      <c r="AA308" s="29" t="str">
        <f t="shared" si="72"/>
        <v>H89R15 - 1</v>
      </c>
      <c r="AB308" s="111">
        <f t="shared" si="69"/>
        <v>5</v>
      </c>
      <c r="AC308" s="111">
        <f t="shared" si="70"/>
        <v>5</v>
      </c>
      <c r="AD308" s="111" t="str">
        <f t="shared" si="71"/>
        <v>H89R15.</v>
      </c>
      <c r="AE308" s="111" t="str">
        <f t="shared" si="68"/>
        <v>H89R15</v>
      </c>
      <c r="AF308" s="21"/>
      <c r="AG308" s="21"/>
      <c r="AH308" s="21" t="s">
        <v>629</v>
      </c>
      <c r="AI308" s="21"/>
      <c r="AJ308" s="21"/>
      <c r="AK308" s="21"/>
      <c r="AL308" s="21"/>
      <c r="AM308" s="21"/>
      <c r="AN308" s="21"/>
      <c r="AO308" s="21"/>
    </row>
    <row r="309" spans="1:41" s="2" customFormat="1" ht="249.95" customHeight="1" x14ac:dyDescent="0.2">
      <c r="A309" s="24">
        <v>268</v>
      </c>
      <c r="B309" s="30">
        <v>308</v>
      </c>
      <c r="C309" s="24"/>
      <c r="D309" s="24" t="s">
        <v>31</v>
      </c>
      <c r="E309" s="87" t="s">
        <v>1353</v>
      </c>
      <c r="F309" s="88" t="s">
        <v>311</v>
      </c>
      <c r="G309" s="88" t="s">
        <v>1341</v>
      </c>
      <c r="H309" s="88" t="s">
        <v>1325</v>
      </c>
      <c r="I309" s="60" t="s">
        <v>1301</v>
      </c>
      <c r="J309" s="31">
        <v>1</v>
      </c>
      <c r="K309" s="51">
        <v>43040</v>
      </c>
      <c r="L309" s="51">
        <v>43069</v>
      </c>
      <c r="M309" s="59">
        <f t="shared" si="79"/>
        <v>4.1428571428571432</v>
      </c>
      <c r="N309" s="30" t="s">
        <v>1221</v>
      </c>
      <c r="O309" s="30">
        <v>1</v>
      </c>
      <c r="P309" s="30"/>
      <c r="Q309" s="54">
        <f t="shared" si="73"/>
        <v>100</v>
      </c>
      <c r="R309" s="55">
        <f t="shared" si="74"/>
        <v>4.1428571428571432</v>
      </c>
      <c r="S309" s="55">
        <f t="shared" ca="1" si="75"/>
        <v>4.1428571428571432</v>
      </c>
      <c r="T309" s="55">
        <f t="shared" ca="1" si="76"/>
        <v>4.1428571428571432</v>
      </c>
      <c r="U309" s="28" t="str">
        <f t="shared" si="78"/>
        <v>SI</v>
      </c>
      <c r="V309" s="105" t="str">
        <f t="shared" si="77"/>
        <v>CUMPLIDO</v>
      </c>
      <c r="W309" s="105" t="str">
        <f t="shared" si="66"/>
        <v>CUMPLIDO</v>
      </c>
      <c r="X309" s="29" t="s">
        <v>568</v>
      </c>
      <c r="Y309" s="100" t="s">
        <v>531</v>
      </c>
      <c r="Z309" s="29">
        <f t="shared" si="67"/>
        <v>1</v>
      </c>
      <c r="AA309" s="29" t="str">
        <f t="shared" si="72"/>
        <v>H90R15 - 1</v>
      </c>
      <c r="AB309" s="111">
        <f t="shared" si="69"/>
        <v>5</v>
      </c>
      <c r="AC309" s="111">
        <f t="shared" si="70"/>
        <v>5</v>
      </c>
      <c r="AD309" s="111" t="str">
        <f t="shared" si="71"/>
        <v>H90R15.</v>
      </c>
      <c r="AE309" s="111" t="str">
        <f t="shared" si="68"/>
        <v>H90R15</v>
      </c>
      <c r="AF309" s="21"/>
      <c r="AG309" s="21"/>
      <c r="AH309" s="21"/>
      <c r="AI309" s="21"/>
      <c r="AJ309" s="21"/>
      <c r="AK309" s="21"/>
      <c r="AL309" s="21"/>
      <c r="AM309" s="21"/>
      <c r="AN309" s="21"/>
      <c r="AO309" s="21"/>
    </row>
    <row r="310" spans="1:41" s="2" customFormat="1" ht="182.25" customHeight="1" x14ac:dyDescent="0.2">
      <c r="A310" s="24">
        <v>269</v>
      </c>
      <c r="B310" s="30">
        <v>309</v>
      </c>
      <c r="C310" s="24"/>
      <c r="D310" s="24" t="s">
        <v>44</v>
      </c>
      <c r="E310" s="87" t="s">
        <v>1596</v>
      </c>
      <c r="F310" s="88" t="s">
        <v>1212</v>
      </c>
      <c r="G310" s="88" t="s">
        <v>1597</v>
      </c>
      <c r="H310" s="88" t="s">
        <v>1213</v>
      </c>
      <c r="I310" s="60" t="s">
        <v>1214</v>
      </c>
      <c r="J310" s="31">
        <v>2</v>
      </c>
      <c r="K310" s="51">
        <v>43132</v>
      </c>
      <c r="L310" s="51">
        <v>43189</v>
      </c>
      <c r="M310" s="59">
        <f t="shared" si="79"/>
        <v>8.1428571428571423</v>
      </c>
      <c r="N310" s="30" t="s">
        <v>1211</v>
      </c>
      <c r="O310" s="108">
        <v>0</v>
      </c>
      <c r="P310" s="30"/>
      <c r="Q310" s="54">
        <f t="shared" si="73"/>
        <v>0</v>
      </c>
      <c r="R310" s="55">
        <f t="shared" si="74"/>
        <v>0</v>
      </c>
      <c r="S310" s="55">
        <f t="shared" ca="1" si="75"/>
        <v>0</v>
      </c>
      <c r="T310" s="55">
        <f t="shared" ca="1" si="76"/>
        <v>8.1428571428571423</v>
      </c>
      <c r="U310" s="28" t="str">
        <f t="shared" ca="1" si="78"/>
        <v>NO</v>
      </c>
      <c r="V310" s="105" t="str">
        <f t="shared" ca="1" si="77"/>
        <v>VENCIDO</v>
      </c>
      <c r="W310" s="105" t="str">
        <f t="shared" ca="1" si="66"/>
        <v>VENCIDO</v>
      </c>
      <c r="X310" s="29" t="s">
        <v>568</v>
      </c>
      <c r="Y310" s="100" t="s">
        <v>532</v>
      </c>
      <c r="Z310" s="29">
        <f t="shared" si="67"/>
        <v>1</v>
      </c>
      <c r="AA310" s="29" t="str">
        <f t="shared" si="72"/>
        <v>H91R15 - 1</v>
      </c>
      <c r="AB310" s="111">
        <f t="shared" ca="1" si="69"/>
        <v>1</v>
      </c>
      <c r="AC310" s="111">
        <f t="shared" ca="1" si="70"/>
        <v>1</v>
      </c>
      <c r="AD310" s="111" t="str">
        <f t="shared" si="71"/>
        <v>H91R15.</v>
      </c>
      <c r="AE310" s="111" t="str">
        <f t="shared" si="68"/>
        <v>H91R15</v>
      </c>
      <c r="AF310" s="21"/>
      <c r="AG310" s="21"/>
      <c r="AH310" s="21"/>
      <c r="AI310" s="21"/>
      <c r="AJ310" s="21"/>
      <c r="AK310" s="21"/>
      <c r="AL310" s="21"/>
      <c r="AM310" s="21"/>
      <c r="AN310" s="21"/>
      <c r="AO310" s="21"/>
    </row>
    <row r="311" spans="1:41" s="2" customFormat="1" ht="180" customHeight="1" x14ac:dyDescent="0.2">
      <c r="A311" s="24"/>
      <c r="B311" s="30">
        <v>310</v>
      </c>
      <c r="C311" s="24"/>
      <c r="D311" s="24" t="s">
        <v>44</v>
      </c>
      <c r="E311" s="87" t="s">
        <v>1595</v>
      </c>
      <c r="F311" s="88" t="s">
        <v>312</v>
      </c>
      <c r="G311" s="88" t="s">
        <v>1598</v>
      </c>
      <c r="H311" s="88" t="s">
        <v>1594</v>
      </c>
      <c r="I311" s="60" t="s">
        <v>1599</v>
      </c>
      <c r="J311" s="31">
        <v>1</v>
      </c>
      <c r="K311" s="51">
        <v>43040</v>
      </c>
      <c r="L311" s="51">
        <v>43250</v>
      </c>
      <c r="M311" s="59">
        <f t="shared" si="79"/>
        <v>30</v>
      </c>
      <c r="N311" s="30" t="s">
        <v>1530</v>
      </c>
      <c r="O311" s="108">
        <v>0</v>
      </c>
      <c r="P311" s="30"/>
      <c r="Q311" s="54">
        <f t="shared" si="73"/>
        <v>0</v>
      </c>
      <c r="R311" s="55">
        <f t="shared" si="74"/>
        <v>0</v>
      </c>
      <c r="S311" s="55">
        <f t="shared" ca="1" si="75"/>
        <v>0</v>
      </c>
      <c r="T311" s="55">
        <f t="shared" ca="1" si="76"/>
        <v>0</v>
      </c>
      <c r="U311" s="28" t="str">
        <f t="shared" si="78"/>
        <v>NO</v>
      </c>
      <c r="V311" s="105" t="str">
        <f t="shared" ca="1" si="77"/>
        <v>EN TERMINO</v>
      </c>
      <c r="W311" s="105" t="str">
        <f t="shared" si="66"/>
        <v/>
      </c>
      <c r="X311" s="29" t="s">
        <v>568</v>
      </c>
      <c r="Y311" s="100" t="s">
        <v>532</v>
      </c>
      <c r="Z311" s="29">
        <f t="shared" si="67"/>
        <v>2</v>
      </c>
      <c r="AA311" s="29" t="str">
        <f t="shared" si="72"/>
        <v>H91R15 - 2</v>
      </c>
      <c r="AB311" s="111">
        <f t="shared" ca="1" si="69"/>
        <v>3</v>
      </c>
      <c r="AC311" s="111">
        <f t="shared" ca="1" si="70"/>
        <v>3</v>
      </c>
      <c r="AD311" s="111" t="str">
        <f t="shared" si="71"/>
        <v>H91R15.</v>
      </c>
      <c r="AE311" s="111" t="str">
        <f t="shared" si="68"/>
        <v>H91R15</v>
      </c>
      <c r="AF311" s="21"/>
      <c r="AG311" s="21"/>
      <c r="AH311" s="21" t="s">
        <v>629</v>
      </c>
      <c r="AI311" s="21"/>
      <c r="AJ311" s="21"/>
      <c r="AK311" s="21"/>
      <c r="AL311" s="21"/>
      <c r="AM311" s="21"/>
      <c r="AN311" s="21"/>
      <c r="AO311" s="21"/>
    </row>
    <row r="312" spans="1:41" s="2" customFormat="1" ht="164.25" customHeight="1" x14ac:dyDescent="0.2">
      <c r="A312" s="24">
        <v>270</v>
      </c>
      <c r="B312" s="30">
        <v>311</v>
      </c>
      <c r="C312" s="86"/>
      <c r="D312" s="86" t="s">
        <v>44</v>
      </c>
      <c r="E312" s="87" t="s">
        <v>2115</v>
      </c>
      <c r="F312" s="88" t="s">
        <v>1212</v>
      </c>
      <c r="G312" s="88" t="s">
        <v>1855</v>
      </c>
      <c r="H312" s="88" t="s">
        <v>1855</v>
      </c>
      <c r="I312" s="60" t="s">
        <v>63</v>
      </c>
      <c r="J312" s="31">
        <v>3</v>
      </c>
      <c r="K312" s="51">
        <v>43040</v>
      </c>
      <c r="L312" s="51">
        <v>43342</v>
      </c>
      <c r="M312" s="59">
        <f t="shared" si="79"/>
        <v>43.142857142857146</v>
      </c>
      <c r="N312" s="31" t="s">
        <v>23</v>
      </c>
      <c r="O312" s="108">
        <v>1</v>
      </c>
      <c r="P312" s="31"/>
      <c r="Q312" s="54">
        <f t="shared" si="73"/>
        <v>33.333333333333329</v>
      </c>
      <c r="R312" s="55">
        <f t="shared" si="74"/>
        <v>14.380952380952381</v>
      </c>
      <c r="S312" s="55">
        <f t="shared" ca="1" si="75"/>
        <v>0</v>
      </c>
      <c r="T312" s="55">
        <f t="shared" ca="1" si="76"/>
        <v>0</v>
      </c>
      <c r="U312" s="28" t="str">
        <f t="shared" ca="1" si="78"/>
        <v>NO</v>
      </c>
      <c r="V312" s="105" t="str">
        <f t="shared" ca="1" si="77"/>
        <v>CON AVANCE</v>
      </c>
      <c r="W312" s="105" t="str">
        <f t="shared" ca="1" si="66"/>
        <v>CON AVANCE</v>
      </c>
      <c r="X312" s="29" t="s">
        <v>568</v>
      </c>
      <c r="Y312" s="100" t="s">
        <v>533</v>
      </c>
      <c r="Z312" s="29">
        <f t="shared" si="67"/>
        <v>1</v>
      </c>
      <c r="AA312" s="29" t="str">
        <f t="shared" si="72"/>
        <v>H92R15 - 1</v>
      </c>
      <c r="AB312" s="111">
        <f t="shared" ca="1" si="69"/>
        <v>4</v>
      </c>
      <c r="AC312" s="111">
        <f t="shared" ca="1" si="70"/>
        <v>4</v>
      </c>
      <c r="AD312" s="111" t="str">
        <f t="shared" si="71"/>
        <v>H92R15.</v>
      </c>
      <c r="AE312" s="111" t="str">
        <f t="shared" si="68"/>
        <v>H92R15</v>
      </c>
    </row>
    <row r="313" spans="1:41" s="2" customFormat="1" ht="168" customHeight="1" x14ac:dyDescent="0.2">
      <c r="A313" s="24">
        <v>271</v>
      </c>
      <c r="B313" s="30">
        <v>312</v>
      </c>
      <c r="C313" s="86"/>
      <c r="D313" s="86" t="s">
        <v>30</v>
      </c>
      <c r="E313" s="87" t="s">
        <v>2114</v>
      </c>
      <c r="F313" s="88" t="s">
        <v>2117</v>
      </c>
      <c r="G313" s="88" t="s">
        <v>1852</v>
      </c>
      <c r="H313" s="88" t="s">
        <v>1852</v>
      </c>
      <c r="I313" s="60" t="s">
        <v>63</v>
      </c>
      <c r="J313" s="31">
        <v>3</v>
      </c>
      <c r="K313" s="80">
        <v>43040</v>
      </c>
      <c r="L313" s="80">
        <v>43342</v>
      </c>
      <c r="M313" s="59">
        <f t="shared" si="79"/>
        <v>43.142857142857146</v>
      </c>
      <c r="N313" s="31" t="s">
        <v>23</v>
      </c>
      <c r="O313" s="108">
        <v>1</v>
      </c>
      <c r="P313" s="31"/>
      <c r="Q313" s="54">
        <f t="shared" si="73"/>
        <v>33.333333333333329</v>
      </c>
      <c r="R313" s="55">
        <f t="shared" si="74"/>
        <v>14.380952380952381</v>
      </c>
      <c r="S313" s="55">
        <f t="shared" ca="1" si="75"/>
        <v>0</v>
      </c>
      <c r="T313" s="55">
        <f t="shared" ca="1" si="76"/>
        <v>0</v>
      </c>
      <c r="U313" s="28" t="str">
        <f t="shared" ca="1" si="78"/>
        <v>NO</v>
      </c>
      <c r="V313" s="105" t="str">
        <f t="shared" ca="1" si="77"/>
        <v>CON AVANCE</v>
      </c>
      <c r="W313" s="105" t="str">
        <f t="shared" ca="1" si="66"/>
        <v>CON AVANCE</v>
      </c>
      <c r="X313" s="29" t="s">
        <v>568</v>
      </c>
      <c r="Y313" s="100" t="s">
        <v>534</v>
      </c>
      <c r="Z313" s="29">
        <f t="shared" si="67"/>
        <v>1</v>
      </c>
      <c r="AA313" s="29" t="str">
        <f t="shared" si="72"/>
        <v>H93R15 - 1</v>
      </c>
      <c r="AB313" s="111">
        <f t="shared" ca="1" si="69"/>
        <v>4</v>
      </c>
      <c r="AC313" s="111">
        <f t="shared" ca="1" si="70"/>
        <v>4</v>
      </c>
      <c r="AD313" s="111" t="str">
        <f t="shared" si="71"/>
        <v>H93R15.</v>
      </c>
      <c r="AE313" s="111" t="str">
        <f t="shared" si="68"/>
        <v>H93R15</v>
      </c>
    </row>
    <row r="314" spans="1:41" s="2" customFormat="1" ht="174.75" customHeight="1" x14ac:dyDescent="0.2">
      <c r="A314" s="24">
        <v>272</v>
      </c>
      <c r="B314" s="30">
        <v>313</v>
      </c>
      <c r="C314" s="86"/>
      <c r="D314" s="86" t="s">
        <v>30</v>
      </c>
      <c r="E314" s="87" t="s">
        <v>2116</v>
      </c>
      <c r="F314" s="88" t="s">
        <v>2118</v>
      </c>
      <c r="G314" s="88" t="s">
        <v>1855</v>
      </c>
      <c r="H314" s="88" t="s">
        <v>1855</v>
      </c>
      <c r="I314" s="60" t="s">
        <v>63</v>
      </c>
      <c r="J314" s="31">
        <v>3</v>
      </c>
      <c r="K314" s="51">
        <v>43040</v>
      </c>
      <c r="L314" s="51">
        <v>43342</v>
      </c>
      <c r="M314" s="59">
        <f t="shared" si="79"/>
        <v>43.142857142857146</v>
      </c>
      <c r="N314" s="31" t="s">
        <v>23</v>
      </c>
      <c r="O314" s="108">
        <v>1</v>
      </c>
      <c r="P314" s="31"/>
      <c r="Q314" s="54">
        <f t="shared" si="73"/>
        <v>33.333333333333329</v>
      </c>
      <c r="R314" s="55">
        <f t="shared" si="74"/>
        <v>14.380952380952381</v>
      </c>
      <c r="S314" s="55">
        <f t="shared" ca="1" si="75"/>
        <v>0</v>
      </c>
      <c r="T314" s="55">
        <f t="shared" ca="1" si="76"/>
        <v>0</v>
      </c>
      <c r="U314" s="28" t="str">
        <f t="shared" ca="1" si="78"/>
        <v>NO</v>
      </c>
      <c r="V314" s="105" t="str">
        <f t="shared" ca="1" si="77"/>
        <v>CON AVANCE</v>
      </c>
      <c r="W314" s="105" t="str">
        <f t="shared" ca="1" si="66"/>
        <v>CON AVANCE</v>
      </c>
      <c r="X314" s="29" t="s">
        <v>568</v>
      </c>
      <c r="Y314" s="100" t="s">
        <v>535</v>
      </c>
      <c r="Z314" s="29">
        <f t="shared" si="67"/>
        <v>1</v>
      </c>
      <c r="AA314" s="29" t="str">
        <f t="shared" si="72"/>
        <v>H94R15 - 1</v>
      </c>
      <c r="AB314" s="111">
        <f t="shared" ca="1" si="69"/>
        <v>4</v>
      </c>
      <c r="AC314" s="111">
        <f t="shared" ca="1" si="70"/>
        <v>4</v>
      </c>
      <c r="AD314" s="111" t="str">
        <f t="shared" si="71"/>
        <v>H94R15.</v>
      </c>
      <c r="AE314" s="111" t="str">
        <f t="shared" si="68"/>
        <v>H94R15</v>
      </c>
    </row>
    <row r="315" spans="1:41" s="2" customFormat="1" ht="142.5" customHeight="1" x14ac:dyDescent="0.2">
      <c r="A315" s="24">
        <v>273</v>
      </c>
      <c r="B315" s="30">
        <v>314</v>
      </c>
      <c r="C315" s="86"/>
      <c r="D315" s="86" t="s">
        <v>30</v>
      </c>
      <c r="E315" s="87" t="s">
        <v>2119</v>
      </c>
      <c r="F315" s="88" t="s">
        <v>313</v>
      </c>
      <c r="G315" s="88" t="s">
        <v>968</v>
      </c>
      <c r="H315" s="88" t="s">
        <v>2120</v>
      </c>
      <c r="I315" s="60" t="s">
        <v>63</v>
      </c>
      <c r="J315" s="31">
        <v>3</v>
      </c>
      <c r="K315" s="51">
        <v>43040</v>
      </c>
      <c r="L315" s="51">
        <v>43342</v>
      </c>
      <c r="M315" s="59">
        <f t="shared" si="79"/>
        <v>43.142857142857146</v>
      </c>
      <c r="N315" s="31" t="s">
        <v>23</v>
      </c>
      <c r="O315" s="108">
        <v>1</v>
      </c>
      <c r="P315" s="31"/>
      <c r="Q315" s="54">
        <f t="shared" si="73"/>
        <v>33.333333333333329</v>
      </c>
      <c r="R315" s="55">
        <f t="shared" si="74"/>
        <v>14.380952380952381</v>
      </c>
      <c r="S315" s="55">
        <f t="shared" ca="1" si="75"/>
        <v>0</v>
      </c>
      <c r="T315" s="55">
        <f t="shared" ca="1" si="76"/>
        <v>0</v>
      </c>
      <c r="U315" s="28" t="str">
        <f t="shared" ca="1" si="78"/>
        <v>NO</v>
      </c>
      <c r="V315" s="105" t="str">
        <f t="shared" ca="1" si="77"/>
        <v>CON AVANCE</v>
      </c>
      <c r="W315" s="105" t="str">
        <f t="shared" ca="1" si="66"/>
        <v>CON AVANCE</v>
      </c>
      <c r="X315" s="29" t="s">
        <v>568</v>
      </c>
      <c r="Y315" s="100" t="s">
        <v>536</v>
      </c>
      <c r="Z315" s="29">
        <f t="shared" si="67"/>
        <v>1</v>
      </c>
      <c r="AA315" s="29" t="str">
        <f t="shared" si="72"/>
        <v>H95R15 - 1</v>
      </c>
      <c r="AB315" s="111">
        <f t="shared" ca="1" si="69"/>
        <v>4</v>
      </c>
      <c r="AC315" s="111">
        <f t="shared" ca="1" si="70"/>
        <v>4</v>
      </c>
      <c r="AD315" s="111" t="str">
        <f t="shared" si="71"/>
        <v>H95R15.</v>
      </c>
      <c r="AE315" s="111" t="str">
        <f t="shared" si="68"/>
        <v>H95R15</v>
      </c>
    </row>
    <row r="316" spans="1:41" s="2" customFormat="1" ht="249.95" customHeight="1" x14ac:dyDescent="0.2">
      <c r="A316" s="24">
        <v>274</v>
      </c>
      <c r="B316" s="30">
        <v>315</v>
      </c>
      <c r="C316" s="86"/>
      <c r="D316" s="86" t="s">
        <v>44</v>
      </c>
      <c r="E316" s="87" t="s">
        <v>314</v>
      </c>
      <c r="F316" s="88" t="s">
        <v>315</v>
      </c>
      <c r="G316" s="88" t="s">
        <v>1100</v>
      </c>
      <c r="H316" s="88" t="s">
        <v>2181</v>
      </c>
      <c r="I316" s="60" t="s">
        <v>1068</v>
      </c>
      <c r="J316" s="31">
        <v>2</v>
      </c>
      <c r="K316" s="51">
        <v>43101</v>
      </c>
      <c r="L316" s="51">
        <v>43403</v>
      </c>
      <c r="M316" s="59">
        <f t="shared" si="79"/>
        <v>43.142857142857146</v>
      </c>
      <c r="N316" s="31" t="s">
        <v>1077</v>
      </c>
      <c r="O316" s="108">
        <v>0</v>
      </c>
      <c r="P316" s="31"/>
      <c r="Q316" s="54">
        <f t="shared" si="73"/>
        <v>0</v>
      </c>
      <c r="R316" s="55">
        <f t="shared" si="74"/>
        <v>0</v>
      </c>
      <c r="S316" s="55">
        <f t="shared" ca="1" si="75"/>
        <v>0</v>
      </c>
      <c r="T316" s="55">
        <f t="shared" ca="1" si="76"/>
        <v>0</v>
      </c>
      <c r="U316" s="28" t="str">
        <f t="shared" ca="1" si="78"/>
        <v>NO</v>
      </c>
      <c r="V316" s="105" t="str">
        <f t="shared" ca="1" si="77"/>
        <v>EN TERMINO</v>
      </c>
      <c r="W316" s="105" t="str">
        <f t="shared" ca="1" si="66"/>
        <v>EN TERMINO</v>
      </c>
      <c r="X316" s="29" t="s">
        <v>568</v>
      </c>
      <c r="Y316" s="100" t="s">
        <v>537</v>
      </c>
      <c r="Z316" s="29">
        <f t="shared" si="67"/>
        <v>1</v>
      </c>
      <c r="AA316" s="29" t="str">
        <f t="shared" si="72"/>
        <v>H96R15 - 1</v>
      </c>
      <c r="AB316" s="111">
        <f t="shared" ca="1" si="69"/>
        <v>3</v>
      </c>
      <c r="AC316" s="111">
        <f t="shared" ca="1" si="70"/>
        <v>3</v>
      </c>
      <c r="AD316" s="111" t="str">
        <f t="shared" si="71"/>
        <v>H96R15.</v>
      </c>
      <c r="AE316" s="111" t="str">
        <f t="shared" si="68"/>
        <v>H96R15</v>
      </c>
    </row>
    <row r="317" spans="1:41" s="2" customFormat="1" ht="249.95" customHeight="1" x14ac:dyDescent="0.2">
      <c r="A317" s="24">
        <v>275</v>
      </c>
      <c r="B317" s="30">
        <v>316</v>
      </c>
      <c r="C317" s="86"/>
      <c r="D317" s="86" t="s">
        <v>316</v>
      </c>
      <c r="E317" s="87" t="s">
        <v>1209</v>
      </c>
      <c r="F317" s="88" t="s">
        <v>1210</v>
      </c>
      <c r="G317" s="88" t="s">
        <v>1207</v>
      </c>
      <c r="H317" s="88" t="s">
        <v>1208</v>
      </c>
      <c r="I317" s="60" t="s">
        <v>1163</v>
      </c>
      <c r="J317" s="31">
        <v>3</v>
      </c>
      <c r="K317" s="51">
        <v>43040</v>
      </c>
      <c r="L317" s="51">
        <v>43403</v>
      </c>
      <c r="M317" s="59">
        <f t="shared" si="79"/>
        <v>51.857142857142854</v>
      </c>
      <c r="N317" s="31" t="s">
        <v>1151</v>
      </c>
      <c r="O317" s="108">
        <v>0</v>
      </c>
      <c r="P317" s="31"/>
      <c r="Q317" s="54">
        <f t="shared" si="73"/>
        <v>0</v>
      </c>
      <c r="R317" s="55">
        <f t="shared" si="74"/>
        <v>0</v>
      </c>
      <c r="S317" s="55">
        <f t="shared" ca="1" si="75"/>
        <v>0</v>
      </c>
      <c r="T317" s="55">
        <f t="shared" ca="1" si="76"/>
        <v>0</v>
      </c>
      <c r="U317" s="28" t="str">
        <f t="shared" ca="1" si="78"/>
        <v>NO</v>
      </c>
      <c r="V317" s="105" t="str">
        <f t="shared" ca="1" si="77"/>
        <v>EN TERMINO</v>
      </c>
      <c r="W317" s="105" t="str">
        <f t="shared" ca="1" si="66"/>
        <v>EN TERMINO</v>
      </c>
      <c r="X317" s="29" t="s">
        <v>568</v>
      </c>
      <c r="Y317" s="100" t="s">
        <v>538</v>
      </c>
      <c r="Z317" s="29">
        <f t="shared" si="67"/>
        <v>1</v>
      </c>
      <c r="AA317" s="29" t="str">
        <f t="shared" si="72"/>
        <v>H97R15 - 1</v>
      </c>
      <c r="AB317" s="111">
        <f t="shared" ca="1" si="69"/>
        <v>3</v>
      </c>
      <c r="AC317" s="111">
        <f t="shared" ca="1" si="70"/>
        <v>3</v>
      </c>
      <c r="AD317" s="111" t="str">
        <f t="shared" si="71"/>
        <v>H97R15.</v>
      </c>
      <c r="AE317" s="111" t="str">
        <f t="shared" si="68"/>
        <v>H97R15</v>
      </c>
    </row>
    <row r="318" spans="1:41" s="2" customFormat="1" ht="249.95" customHeight="1" x14ac:dyDescent="0.2">
      <c r="A318" s="24">
        <v>276</v>
      </c>
      <c r="B318" s="30">
        <v>317</v>
      </c>
      <c r="C318" s="86"/>
      <c r="D318" s="86" t="s">
        <v>40</v>
      </c>
      <c r="E318" s="87" t="s">
        <v>317</v>
      </c>
      <c r="F318" s="88" t="s">
        <v>964</v>
      </c>
      <c r="G318" s="88" t="s">
        <v>1116</v>
      </c>
      <c r="H318" s="88" t="s">
        <v>1117</v>
      </c>
      <c r="I318" s="60" t="s">
        <v>1118</v>
      </c>
      <c r="J318" s="31">
        <v>2</v>
      </c>
      <c r="K318" s="51">
        <v>43040</v>
      </c>
      <c r="L318" s="51">
        <v>43099</v>
      </c>
      <c r="M318" s="59">
        <f t="shared" si="79"/>
        <v>8.4285714285714288</v>
      </c>
      <c r="N318" s="31" t="s">
        <v>1106</v>
      </c>
      <c r="O318" s="31">
        <v>2</v>
      </c>
      <c r="P318" s="31"/>
      <c r="Q318" s="54">
        <f t="shared" si="73"/>
        <v>100</v>
      </c>
      <c r="R318" s="55">
        <f t="shared" si="74"/>
        <v>8.4285714285714288</v>
      </c>
      <c r="S318" s="55">
        <f t="shared" ca="1" si="75"/>
        <v>8.4285714285714288</v>
      </c>
      <c r="T318" s="55">
        <f t="shared" ca="1" si="76"/>
        <v>8.4285714285714288</v>
      </c>
      <c r="U318" s="28" t="str">
        <f t="shared" si="78"/>
        <v>SI</v>
      </c>
      <c r="V318" s="105" t="str">
        <f t="shared" si="77"/>
        <v>CUMPLIDO</v>
      </c>
      <c r="W318" s="105" t="str">
        <f t="shared" si="66"/>
        <v>CUMPLIDO</v>
      </c>
      <c r="X318" s="29" t="s">
        <v>568</v>
      </c>
      <c r="Y318" s="100" t="s">
        <v>539</v>
      </c>
      <c r="Z318" s="29">
        <f t="shared" si="67"/>
        <v>1</v>
      </c>
      <c r="AA318" s="29" t="str">
        <f t="shared" si="72"/>
        <v>H98R15 - 1</v>
      </c>
      <c r="AB318" s="111">
        <f t="shared" si="69"/>
        <v>5</v>
      </c>
      <c r="AC318" s="111">
        <f t="shared" si="70"/>
        <v>5</v>
      </c>
      <c r="AD318" s="111" t="str">
        <f t="shared" si="71"/>
        <v>H98R15.</v>
      </c>
      <c r="AE318" s="111" t="str">
        <f t="shared" si="68"/>
        <v>H98R15</v>
      </c>
    </row>
    <row r="319" spans="1:41" s="2" customFormat="1" ht="249.95" customHeight="1" x14ac:dyDescent="0.2">
      <c r="A319" s="24">
        <v>277</v>
      </c>
      <c r="B319" s="30">
        <v>318</v>
      </c>
      <c r="C319" s="24"/>
      <c r="D319" s="24" t="s">
        <v>39</v>
      </c>
      <c r="E319" s="87" t="s">
        <v>1681</v>
      </c>
      <c r="F319" s="88" t="s">
        <v>812</v>
      </c>
      <c r="G319" s="88" t="s">
        <v>2182</v>
      </c>
      <c r="H319" s="88" t="s">
        <v>2183</v>
      </c>
      <c r="I319" s="60" t="s">
        <v>2184</v>
      </c>
      <c r="J319" s="31">
        <v>1</v>
      </c>
      <c r="K319" s="51">
        <v>43132</v>
      </c>
      <c r="L319" s="51">
        <v>43281</v>
      </c>
      <c r="M319" s="59">
        <f t="shared" si="79"/>
        <v>21.285714285714285</v>
      </c>
      <c r="N319" s="30" t="s">
        <v>1606</v>
      </c>
      <c r="O319" s="108">
        <v>0</v>
      </c>
      <c r="P319" s="30"/>
      <c r="Q319" s="54">
        <f t="shared" si="73"/>
        <v>0</v>
      </c>
      <c r="R319" s="55">
        <f t="shared" si="74"/>
        <v>0</v>
      </c>
      <c r="S319" s="55">
        <f t="shared" ca="1" si="75"/>
        <v>0</v>
      </c>
      <c r="T319" s="55">
        <f t="shared" ca="1" si="76"/>
        <v>0</v>
      </c>
      <c r="U319" s="28" t="str">
        <f t="shared" ca="1" si="78"/>
        <v>NO</v>
      </c>
      <c r="V319" s="105" t="str">
        <f t="shared" ca="1" si="77"/>
        <v>EN TERMINO</v>
      </c>
      <c r="W319" s="105" t="str">
        <f t="shared" ca="1" si="66"/>
        <v>EN TERMINO</v>
      </c>
      <c r="X319" s="29" t="s">
        <v>567</v>
      </c>
      <c r="Y319" s="100" t="s">
        <v>324</v>
      </c>
      <c r="Z319" s="29">
        <f t="shared" si="67"/>
        <v>1</v>
      </c>
      <c r="AA319" s="29" t="str">
        <f t="shared" si="72"/>
        <v>H1R14 - 1</v>
      </c>
      <c r="AB319" s="111">
        <f t="shared" ca="1" si="69"/>
        <v>3</v>
      </c>
      <c r="AC319" s="111">
        <f t="shared" ca="1" si="70"/>
        <v>3</v>
      </c>
      <c r="AD319" s="111" t="str">
        <f t="shared" si="71"/>
        <v>H1R14.</v>
      </c>
      <c r="AE319" s="111" t="str">
        <f t="shared" si="68"/>
        <v>H1R14</v>
      </c>
      <c r="AF319" s="21"/>
      <c r="AG319" s="21"/>
      <c r="AH319" s="21"/>
      <c r="AI319" s="21"/>
      <c r="AJ319" s="21"/>
      <c r="AK319" s="21"/>
      <c r="AL319" s="21"/>
      <c r="AM319" s="21"/>
      <c r="AN319" s="21"/>
      <c r="AO319" s="21"/>
    </row>
    <row r="320" spans="1:41" s="2" customFormat="1" ht="249.95" customHeight="1" x14ac:dyDescent="0.2">
      <c r="A320" s="24">
        <v>278</v>
      </c>
      <c r="B320" s="30">
        <v>319</v>
      </c>
      <c r="C320" s="24"/>
      <c r="D320" s="24" t="s">
        <v>33</v>
      </c>
      <c r="E320" s="87" t="s">
        <v>1680</v>
      </c>
      <c r="F320" s="88" t="s">
        <v>811</v>
      </c>
      <c r="G320" s="88" t="s">
        <v>1679</v>
      </c>
      <c r="H320" s="88" t="s">
        <v>1682</v>
      </c>
      <c r="I320" s="60" t="s">
        <v>1683</v>
      </c>
      <c r="J320" s="31">
        <v>1</v>
      </c>
      <c r="K320" s="51">
        <v>43040</v>
      </c>
      <c r="L320" s="51">
        <v>43099</v>
      </c>
      <c r="M320" s="59">
        <f t="shared" si="79"/>
        <v>8.4285714285714288</v>
      </c>
      <c r="N320" s="30" t="s">
        <v>1606</v>
      </c>
      <c r="O320" s="108">
        <v>0</v>
      </c>
      <c r="P320" s="30"/>
      <c r="Q320" s="54">
        <f t="shared" si="73"/>
        <v>0</v>
      </c>
      <c r="R320" s="55">
        <f t="shared" si="74"/>
        <v>0</v>
      </c>
      <c r="S320" s="55">
        <f t="shared" ca="1" si="75"/>
        <v>0</v>
      </c>
      <c r="T320" s="55">
        <f t="shared" ca="1" si="76"/>
        <v>8.4285714285714288</v>
      </c>
      <c r="U320" s="28" t="str">
        <f t="shared" ca="1" si="78"/>
        <v>NO</v>
      </c>
      <c r="V320" s="105" t="str">
        <f t="shared" ca="1" si="77"/>
        <v>VENCIDO</v>
      </c>
      <c r="W320" s="105" t="str">
        <f t="shared" ca="1" si="66"/>
        <v>VENCIDO</v>
      </c>
      <c r="X320" s="29" t="s">
        <v>567</v>
      </c>
      <c r="Y320" s="100" t="s">
        <v>325</v>
      </c>
      <c r="Z320" s="29">
        <f t="shared" si="67"/>
        <v>1</v>
      </c>
      <c r="AA320" s="29" t="str">
        <f t="shared" si="72"/>
        <v>H2R14 - 1</v>
      </c>
      <c r="AB320" s="111">
        <f t="shared" ca="1" si="69"/>
        <v>1</v>
      </c>
      <c r="AC320" s="111">
        <f t="shared" ca="1" si="70"/>
        <v>1</v>
      </c>
      <c r="AD320" s="111" t="str">
        <f t="shared" si="71"/>
        <v>H2R14.</v>
      </c>
      <c r="AE320" s="111" t="str">
        <f t="shared" si="68"/>
        <v>H2R14</v>
      </c>
      <c r="AF320" s="21"/>
      <c r="AG320" s="21"/>
      <c r="AH320" s="21"/>
      <c r="AI320" s="21"/>
      <c r="AJ320" s="21"/>
      <c r="AK320" s="21"/>
      <c r="AL320" s="21"/>
      <c r="AM320" s="21"/>
      <c r="AN320" s="21"/>
      <c r="AO320" s="21"/>
    </row>
    <row r="321" spans="1:41" s="2" customFormat="1" ht="249.95" customHeight="1" x14ac:dyDescent="0.2">
      <c r="A321" s="24">
        <v>279</v>
      </c>
      <c r="B321" s="30">
        <v>320</v>
      </c>
      <c r="C321" s="24"/>
      <c r="D321" s="24" t="s">
        <v>33</v>
      </c>
      <c r="E321" s="87" t="s">
        <v>60</v>
      </c>
      <c r="F321" s="87" t="s">
        <v>61</v>
      </c>
      <c r="G321" s="87" t="s">
        <v>2185</v>
      </c>
      <c r="H321" s="88" t="s">
        <v>1684</v>
      </c>
      <c r="I321" s="60" t="s">
        <v>1685</v>
      </c>
      <c r="J321" s="31">
        <v>1</v>
      </c>
      <c r="K321" s="51">
        <v>43040</v>
      </c>
      <c r="L321" s="51">
        <v>43099</v>
      </c>
      <c r="M321" s="59">
        <f t="shared" si="79"/>
        <v>8.4285714285714288</v>
      </c>
      <c r="N321" s="30" t="s">
        <v>1606</v>
      </c>
      <c r="O321" s="108">
        <v>0</v>
      </c>
      <c r="P321" s="30"/>
      <c r="Q321" s="54">
        <f t="shared" si="73"/>
        <v>0</v>
      </c>
      <c r="R321" s="55">
        <f t="shared" si="74"/>
        <v>0</v>
      </c>
      <c r="S321" s="55">
        <f t="shared" ca="1" si="75"/>
        <v>0</v>
      </c>
      <c r="T321" s="55">
        <f t="shared" ca="1" si="76"/>
        <v>8.4285714285714288</v>
      </c>
      <c r="U321" s="28" t="str">
        <f t="shared" ca="1" si="78"/>
        <v>NO</v>
      </c>
      <c r="V321" s="105" t="str">
        <f t="shared" ca="1" si="77"/>
        <v>VENCIDO</v>
      </c>
      <c r="W321" s="105" t="str">
        <f t="shared" ca="1" si="66"/>
        <v>VENCIDO</v>
      </c>
      <c r="X321" s="29" t="s">
        <v>567</v>
      </c>
      <c r="Y321" s="100" t="s">
        <v>326</v>
      </c>
      <c r="Z321" s="29">
        <f t="shared" si="67"/>
        <v>1</v>
      </c>
      <c r="AA321" s="29" t="str">
        <f t="shared" si="72"/>
        <v>H4R14 - 1</v>
      </c>
      <c r="AB321" s="111">
        <f t="shared" ca="1" si="69"/>
        <v>1</v>
      </c>
      <c r="AC321" s="111">
        <f t="shared" ca="1" si="70"/>
        <v>1</v>
      </c>
      <c r="AD321" s="111" t="str">
        <f t="shared" si="71"/>
        <v>H4R14</v>
      </c>
      <c r="AE321" s="111" t="str">
        <f t="shared" si="68"/>
        <v>H4R14</v>
      </c>
      <c r="AF321" s="21"/>
      <c r="AG321" s="21"/>
      <c r="AH321" s="21"/>
      <c r="AI321" s="21"/>
      <c r="AJ321" s="21"/>
      <c r="AK321" s="21"/>
      <c r="AL321" s="21"/>
      <c r="AM321" s="21"/>
      <c r="AN321" s="21"/>
      <c r="AO321" s="21"/>
    </row>
    <row r="322" spans="1:41" s="2" customFormat="1" ht="131.25" customHeight="1" x14ac:dyDescent="0.2">
      <c r="A322" s="24">
        <v>280</v>
      </c>
      <c r="B322" s="30">
        <v>321</v>
      </c>
      <c r="C322" s="24"/>
      <c r="D322" s="24" t="s">
        <v>43</v>
      </c>
      <c r="E322" s="87" t="s">
        <v>1411</v>
      </c>
      <c r="F322" s="87" t="s">
        <v>1415</v>
      </c>
      <c r="G322" s="87" t="s">
        <v>1412</v>
      </c>
      <c r="H322" s="88" t="s">
        <v>1409</v>
      </c>
      <c r="I322" s="60" t="s">
        <v>1410</v>
      </c>
      <c r="J322" s="31">
        <v>2</v>
      </c>
      <c r="K322" s="51">
        <v>43040</v>
      </c>
      <c r="L322" s="51">
        <v>43403</v>
      </c>
      <c r="M322" s="59">
        <f t="shared" si="79"/>
        <v>51.857142857142854</v>
      </c>
      <c r="N322" s="30" t="s">
        <v>1354</v>
      </c>
      <c r="O322" s="108">
        <v>0</v>
      </c>
      <c r="P322" s="30"/>
      <c r="Q322" s="54">
        <f t="shared" si="73"/>
        <v>0</v>
      </c>
      <c r="R322" s="55">
        <f t="shared" si="74"/>
        <v>0</v>
      </c>
      <c r="S322" s="55">
        <f t="shared" ca="1" si="75"/>
        <v>0</v>
      </c>
      <c r="T322" s="55">
        <f t="shared" ca="1" si="76"/>
        <v>0</v>
      </c>
      <c r="U322" s="28" t="str">
        <f t="shared" ca="1" si="78"/>
        <v>NO</v>
      </c>
      <c r="V322" s="105" t="str">
        <f t="shared" ca="1" si="77"/>
        <v>EN TERMINO</v>
      </c>
      <c r="W322" s="105" t="str">
        <f t="shared" ref="W322:W385" ca="1" si="80">IF(A322&lt;&gt;"",IF(AC322=1,"VENCIDO",IF(AC322=2,"PRÓXIMO A VENCER",IF(AC322=3,"EN TERMINO",IF(AC322=4,"CON AVANCE",IF(AC322=5,"CUMPLIDO",))))),"")</f>
        <v>EN TERMINO</v>
      </c>
      <c r="X322" s="29" t="s">
        <v>567</v>
      </c>
      <c r="Y322" s="100" t="s">
        <v>327</v>
      </c>
      <c r="Z322" s="29">
        <f t="shared" ref="Z322:Z385" si="81">IF(A322&lt;&gt;"",1,Z321+1)</f>
        <v>1</v>
      </c>
      <c r="AA322" s="29" t="str">
        <f t="shared" si="72"/>
        <v>H5R14 - 1</v>
      </c>
      <c r="AB322" s="111">
        <f t="shared" ca="1" si="69"/>
        <v>3</v>
      </c>
      <c r="AC322" s="111">
        <f t="shared" ca="1" si="70"/>
        <v>3</v>
      </c>
      <c r="AD322" s="111" t="str">
        <f t="shared" si="71"/>
        <v>H5R14.</v>
      </c>
      <c r="AE322" s="111" t="str">
        <f t="shared" si="68"/>
        <v>H5R14</v>
      </c>
      <c r="AF322" s="21"/>
      <c r="AG322" s="21"/>
      <c r="AH322" s="21"/>
      <c r="AI322" s="21"/>
      <c r="AJ322" s="21"/>
      <c r="AK322" s="21"/>
      <c r="AL322" s="21"/>
      <c r="AM322" s="21"/>
      <c r="AN322" s="21"/>
      <c r="AO322" s="21"/>
    </row>
    <row r="323" spans="1:41" s="2" customFormat="1" ht="153" customHeight="1" x14ac:dyDescent="0.2">
      <c r="A323" s="24"/>
      <c r="B323" s="30">
        <v>322</v>
      </c>
      <c r="C323" s="24"/>
      <c r="D323" s="24" t="s">
        <v>43</v>
      </c>
      <c r="E323" s="87" t="s">
        <v>1413</v>
      </c>
      <c r="F323" s="87" t="s">
        <v>1414</v>
      </c>
      <c r="G323" s="87" t="s">
        <v>1417</v>
      </c>
      <c r="H323" s="88" t="s">
        <v>1416</v>
      </c>
      <c r="I323" s="60" t="s">
        <v>1418</v>
      </c>
      <c r="J323" s="31">
        <v>2</v>
      </c>
      <c r="K323" s="51">
        <v>43040</v>
      </c>
      <c r="L323" s="51">
        <v>43403</v>
      </c>
      <c r="M323" s="59">
        <f t="shared" si="79"/>
        <v>51.857142857142854</v>
      </c>
      <c r="N323" s="30" t="s">
        <v>1354</v>
      </c>
      <c r="O323" s="108">
        <v>0</v>
      </c>
      <c r="P323" s="30"/>
      <c r="Q323" s="54">
        <f t="shared" si="73"/>
        <v>0</v>
      </c>
      <c r="R323" s="55">
        <f t="shared" si="74"/>
        <v>0</v>
      </c>
      <c r="S323" s="55">
        <f t="shared" ca="1" si="75"/>
        <v>0</v>
      </c>
      <c r="T323" s="55">
        <f t="shared" ca="1" si="76"/>
        <v>0</v>
      </c>
      <c r="U323" s="28" t="str">
        <f t="shared" si="78"/>
        <v>NO</v>
      </c>
      <c r="V323" s="105" t="str">
        <f t="shared" ca="1" si="77"/>
        <v>EN TERMINO</v>
      </c>
      <c r="W323" s="105" t="str">
        <f t="shared" si="80"/>
        <v/>
      </c>
      <c r="X323" s="29" t="s">
        <v>567</v>
      </c>
      <c r="Y323" s="100" t="s">
        <v>327</v>
      </c>
      <c r="Z323" s="29">
        <f t="shared" si="81"/>
        <v>2</v>
      </c>
      <c r="AA323" s="29" t="str">
        <f t="shared" si="72"/>
        <v>H5R14 - 2</v>
      </c>
      <c r="AB323" s="111">
        <f t="shared" ca="1" si="69"/>
        <v>3</v>
      </c>
      <c r="AC323" s="111">
        <f t="shared" ca="1" si="70"/>
        <v>3</v>
      </c>
      <c r="AD323" s="111" t="str">
        <f t="shared" si="71"/>
        <v>H5R14.</v>
      </c>
      <c r="AE323" s="111" t="str">
        <f t="shared" si="68"/>
        <v>H5R14</v>
      </c>
      <c r="AF323" s="21"/>
      <c r="AG323" s="21"/>
      <c r="AH323" s="21" t="s">
        <v>629</v>
      </c>
      <c r="AI323" s="21"/>
      <c r="AJ323" s="21"/>
      <c r="AK323" s="21"/>
      <c r="AL323" s="21"/>
      <c r="AM323" s="21"/>
      <c r="AN323" s="21"/>
      <c r="AO323" s="21"/>
    </row>
    <row r="324" spans="1:41" s="2" customFormat="1" ht="249.95" customHeight="1" x14ac:dyDescent="0.2">
      <c r="A324" s="24">
        <v>281</v>
      </c>
      <c r="B324" s="30">
        <v>323</v>
      </c>
      <c r="C324" s="24"/>
      <c r="D324" s="24" t="s">
        <v>33</v>
      </c>
      <c r="E324" s="87" t="s">
        <v>630</v>
      </c>
      <c r="F324" s="87" t="s">
        <v>62</v>
      </c>
      <c r="G324" s="87" t="s">
        <v>1071</v>
      </c>
      <c r="H324" s="88" t="s">
        <v>1072</v>
      </c>
      <c r="I324" s="60" t="s">
        <v>27</v>
      </c>
      <c r="J324" s="31">
        <v>3</v>
      </c>
      <c r="K324" s="51">
        <v>43040</v>
      </c>
      <c r="L324" s="51">
        <v>43312</v>
      </c>
      <c r="M324" s="59">
        <f t="shared" si="79"/>
        <v>38.857142857142854</v>
      </c>
      <c r="N324" s="30" t="s">
        <v>21</v>
      </c>
      <c r="O324" s="108">
        <v>0.99</v>
      </c>
      <c r="P324" s="30"/>
      <c r="Q324" s="54">
        <f t="shared" si="73"/>
        <v>33</v>
      </c>
      <c r="R324" s="55">
        <f t="shared" si="74"/>
        <v>12.822857142857142</v>
      </c>
      <c r="S324" s="55">
        <f t="shared" ca="1" si="75"/>
        <v>0</v>
      </c>
      <c r="T324" s="55">
        <f t="shared" ca="1" si="76"/>
        <v>0</v>
      </c>
      <c r="U324" s="28" t="str">
        <f t="shared" ca="1" si="78"/>
        <v>NO</v>
      </c>
      <c r="V324" s="105" t="str">
        <f t="shared" ca="1" si="77"/>
        <v>CON AVANCE</v>
      </c>
      <c r="W324" s="105" t="str">
        <f t="shared" ca="1" si="80"/>
        <v>CON AVANCE</v>
      </c>
      <c r="X324" s="29" t="s">
        <v>567</v>
      </c>
      <c r="Y324" s="100" t="s">
        <v>328</v>
      </c>
      <c r="Z324" s="29">
        <f t="shared" si="81"/>
        <v>1</v>
      </c>
      <c r="AA324" s="29" t="str">
        <f t="shared" si="72"/>
        <v>H6R14 - 1</v>
      </c>
      <c r="AB324" s="111">
        <f t="shared" ca="1" si="69"/>
        <v>4</v>
      </c>
      <c r="AC324" s="111">
        <f t="shared" ca="1" si="70"/>
        <v>4</v>
      </c>
      <c r="AD324" s="111" t="str">
        <f t="shared" si="71"/>
        <v>H6R14</v>
      </c>
      <c r="AE324" s="111" t="str">
        <f t="shared" si="68"/>
        <v>H6R14</v>
      </c>
      <c r="AF324" s="21"/>
      <c r="AG324" s="21"/>
      <c r="AH324" s="21"/>
      <c r="AI324" s="21"/>
      <c r="AJ324" s="21"/>
      <c r="AK324" s="21"/>
      <c r="AL324" s="21"/>
      <c r="AM324" s="21"/>
      <c r="AN324" s="21"/>
      <c r="AO324" s="21"/>
    </row>
    <row r="325" spans="1:41" s="2" customFormat="1" ht="249.95" customHeight="1" x14ac:dyDescent="0.2">
      <c r="A325" s="24">
        <v>282</v>
      </c>
      <c r="B325" s="30">
        <v>324</v>
      </c>
      <c r="C325" s="24"/>
      <c r="D325" s="24" t="s">
        <v>39</v>
      </c>
      <c r="E325" s="87" t="s">
        <v>631</v>
      </c>
      <c r="F325" s="88" t="s">
        <v>64</v>
      </c>
      <c r="G325" s="88" t="s">
        <v>1074</v>
      </c>
      <c r="H325" s="88" t="s">
        <v>1075</v>
      </c>
      <c r="I325" s="60" t="s">
        <v>1076</v>
      </c>
      <c r="J325" s="31">
        <v>2</v>
      </c>
      <c r="K325" s="51">
        <v>43040</v>
      </c>
      <c r="L325" s="51">
        <v>43189</v>
      </c>
      <c r="M325" s="59">
        <f t="shared" si="79"/>
        <v>21.285714285714285</v>
      </c>
      <c r="N325" s="30" t="s">
        <v>21</v>
      </c>
      <c r="O325" s="108">
        <v>2</v>
      </c>
      <c r="P325" s="30"/>
      <c r="Q325" s="54">
        <f t="shared" si="73"/>
        <v>100</v>
      </c>
      <c r="R325" s="55">
        <f t="shared" si="74"/>
        <v>21.285714285714285</v>
      </c>
      <c r="S325" s="55">
        <f t="shared" ca="1" si="75"/>
        <v>21.285714285714285</v>
      </c>
      <c r="T325" s="55">
        <f t="shared" ca="1" si="76"/>
        <v>21.285714285714285</v>
      </c>
      <c r="U325" s="28" t="str">
        <f t="shared" si="78"/>
        <v>SI</v>
      </c>
      <c r="V325" s="105" t="str">
        <f t="shared" si="77"/>
        <v>CUMPLIDO</v>
      </c>
      <c r="W325" s="105" t="str">
        <f t="shared" si="80"/>
        <v>CUMPLIDO</v>
      </c>
      <c r="X325" s="29" t="s">
        <v>567</v>
      </c>
      <c r="Y325" s="100" t="s">
        <v>329</v>
      </c>
      <c r="Z325" s="29">
        <f t="shared" si="81"/>
        <v>1</v>
      </c>
      <c r="AA325" s="29" t="str">
        <f t="shared" si="72"/>
        <v>H9R14 - 1</v>
      </c>
      <c r="AB325" s="111">
        <f t="shared" si="69"/>
        <v>5</v>
      </c>
      <c r="AC325" s="111">
        <f t="shared" si="70"/>
        <v>5</v>
      </c>
      <c r="AD325" s="111" t="str">
        <f t="shared" si="71"/>
        <v>H9R14</v>
      </c>
      <c r="AE325" s="111" t="str">
        <f t="shared" ref="AE325:AE388" si="82">IFERROR(MID(AD325,1,FIND(".",AD325,1)-1),AD325)</f>
        <v>H9R14</v>
      </c>
      <c r="AF325" s="21"/>
      <c r="AG325" s="21"/>
      <c r="AH325" s="21"/>
      <c r="AI325" s="21"/>
      <c r="AJ325" s="21"/>
      <c r="AK325" s="21"/>
      <c r="AL325" s="21"/>
      <c r="AM325" s="21"/>
      <c r="AN325" s="21"/>
      <c r="AO325" s="21"/>
    </row>
    <row r="326" spans="1:41" s="2" customFormat="1" ht="249.95" customHeight="1" x14ac:dyDescent="0.2">
      <c r="A326" s="24">
        <v>283</v>
      </c>
      <c r="B326" s="30">
        <v>325</v>
      </c>
      <c r="C326" s="24"/>
      <c r="D326" s="24" t="s">
        <v>33</v>
      </c>
      <c r="E326" s="71" t="s">
        <v>1688</v>
      </c>
      <c r="F326" s="88" t="s">
        <v>65</v>
      </c>
      <c r="G326" s="88" t="s">
        <v>1686</v>
      </c>
      <c r="H326" s="88" t="s">
        <v>1689</v>
      </c>
      <c r="I326" s="60" t="s">
        <v>1687</v>
      </c>
      <c r="J326" s="31">
        <v>2</v>
      </c>
      <c r="K326" s="51">
        <v>43040</v>
      </c>
      <c r="L326" s="51">
        <v>43189</v>
      </c>
      <c r="M326" s="59">
        <f t="shared" si="79"/>
        <v>21.285714285714285</v>
      </c>
      <c r="N326" s="30" t="s">
        <v>1606</v>
      </c>
      <c r="O326" s="108">
        <v>0</v>
      </c>
      <c r="P326" s="30"/>
      <c r="Q326" s="54">
        <f t="shared" si="73"/>
        <v>0</v>
      </c>
      <c r="R326" s="55">
        <f t="shared" si="74"/>
        <v>0</v>
      </c>
      <c r="S326" s="55">
        <f t="shared" ca="1" si="75"/>
        <v>0</v>
      </c>
      <c r="T326" s="55">
        <f t="shared" ca="1" si="76"/>
        <v>21.285714285714285</v>
      </c>
      <c r="U326" s="28" t="str">
        <f t="shared" ca="1" si="78"/>
        <v>NO</v>
      </c>
      <c r="V326" s="105" t="str">
        <f t="shared" ca="1" si="77"/>
        <v>VENCIDO</v>
      </c>
      <c r="W326" s="105" t="str">
        <f t="shared" ca="1" si="80"/>
        <v>VENCIDO</v>
      </c>
      <c r="X326" s="29" t="s">
        <v>567</v>
      </c>
      <c r="Y326" s="100" t="s">
        <v>330</v>
      </c>
      <c r="Z326" s="29">
        <f t="shared" si="81"/>
        <v>1</v>
      </c>
      <c r="AA326" s="29" t="str">
        <f t="shared" si="72"/>
        <v>H11R14 - 1</v>
      </c>
      <c r="AB326" s="111">
        <f t="shared" ca="1" si="69"/>
        <v>1</v>
      </c>
      <c r="AC326" s="111">
        <f t="shared" ca="1" si="70"/>
        <v>1</v>
      </c>
      <c r="AD326" s="111" t="str">
        <f t="shared" si="71"/>
        <v>H11R14.</v>
      </c>
      <c r="AE326" s="111" t="str">
        <f t="shared" si="82"/>
        <v>H11R14</v>
      </c>
      <c r="AF326" s="21"/>
      <c r="AG326" s="21"/>
      <c r="AH326" s="21"/>
      <c r="AI326" s="21"/>
      <c r="AJ326" s="21"/>
      <c r="AK326" s="21"/>
      <c r="AL326" s="21"/>
      <c r="AM326" s="21"/>
      <c r="AN326" s="21"/>
      <c r="AO326" s="21"/>
    </row>
    <row r="327" spans="1:41" s="2" customFormat="1" ht="249.95" customHeight="1" x14ac:dyDescent="0.2">
      <c r="A327" s="24">
        <v>284</v>
      </c>
      <c r="B327" s="30">
        <v>326</v>
      </c>
      <c r="C327" s="24"/>
      <c r="D327" s="24" t="s">
        <v>40</v>
      </c>
      <c r="E327" s="87" t="s">
        <v>965</v>
      </c>
      <c r="F327" s="88" t="s">
        <v>66</v>
      </c>
      <c r="G327" s="70" t="s">
        <v>1038</v>
      </c>
      <c r="H327" s="71" t="s">
        <v>1039</v>
      </c>
      <c r="I327" s="72" t="s">
        <v>998</v>
      </c>
      <c r="J327" s="72">
        <v>3</v>
      </c>
      <c r="K327" s="73">
        <v>43040</v>
      </c>
      <c r="L327" s="73">
        <v>43403</v>
      </c>
      <c r="M327" s="59">
        <f t="shared" si="79"/>
        <v>51.857142857142854</v>
      </c>
      <c r="N327" s="72" t="s">
        <v>28</v>
      </c>
      <c r="O327" s="108">
        <v>0</v>
      </c>
      <c r="P327" s="30"/>
      <c r="Q327" s="54">
        <f t="shared" si="73"/>
        <v>0</v>
      </c>
      <c r="R327" s="55">
        <f t="shared" si="74"/>
        <v>0</v>
      </c>
      <c r="S327" s="55">
        <f t="shared" ca="1" si="75"/>
        <v>0</v>
      </c>
      <c r="T327" s="55">
        <f t="shared" ca="1" si="76"/>
        <v>0</v>
      </c>
      <c r="U327" s="28" t="str">
        <f t="shared" ca="1" si="78"/>
        <v>NO</v>
      </c>
      <c r="V327" s="105" t="str">
        <f t="shared" ca="1" si="77"/>
        <v>EN TERMINO</v>
      </c>
      <c r="W327" s="105" t="str">
        <f t="shared" ca="1" si="80"/>
        <v>EN TERMINO</v>
      </c>
      <c r="X327" s="29" t="s">
        <v>567</v>
      </c>
      <c r="Y327" s="100" t="s">
        <v>331</v>
      </c>
      <c r="Z327" s="29">
        <f t="shared" si="81"/>
        <v>1</v>
      </c>
      <c r="AA327" s="29" t="str">
        <f t="shared" si="72"/>
        <v>H13R14 - 1</v>
      </c>
      <c r="AB327" s="111">
        <f t="shared" ref="AB327:AB390" ca="1" si="83">IF(V327="VENCIDO",1,IF(V327="PRÓXIMO A VENCER",2,IF(V327="EN TERMINO",3,IF(V327="CON AVANCE",4,IF(V327="CUMPLIDO",5,)))))</f>
        <v>3</v>
      </c>
      <c r="AC327" s="111">
        <f t="shared" ref="AC327:AC390" ca="1" si="84">IF(Z328=Z327+1,MIN(AB327,AC328),AB327)</f>
        <v>3</v>
      </c>
      <c r="AD327" s="111" t="str">
        <f t="shared" si="71"/>
        <v>H13R14</v>
      </c>
      <c r="AE327" s="111" t="str">
        <f t="shared" si="82"/>
        <v>H13R14</v>
      </c>
      <c r="AF327" s="21"/>
      <c r="AG327" s="21"/>
      <c r="AH327" s="21"/>
      <c r="AI327" s="21"/>
      <c r="AJ327" s="21"/>
      <c r="AK327" s="21"/>
      <c r="AL327" s="21"/>
      <c r="AM327" s="21"/>
      <c r="AN327" s="21"/>
      <c r="AO327" s="21"/>
    </row>
    <row r="328" spans="1:41" s="2" customFormat="1" ht="249.95" customHeight="1" x14ac:dyDescent="0.2">
      <c r="A328" s="24">
        <v>285</v>
      </c>
      <c r="B328" s="30">
        <v>327</v>
      </c>
      <c r="C328" s="24"/>
      <c r="D328" s="24" t="s">
        <v>33</v>
      </c>
      <c r="E328" s="87" t="s">
        <v>637</v>
      </c>
      <c r="F328" s="88" t="s">
        <v>67</v>
      </c>
      <c r="G328" s="70" t="s">
        <v>1040</v>
      </c>
      <c r="H328" s="71" t="s">
        <v>1041</v>
      </c>
      <c r="I328" s="30" t="s">
        <v>1042</v>
      </c>
      <c r="J328" s="72">
        <v>1</v>
      </c>
      <c r="K328" s="73">
        <v>43040</v>
      </c>
      <c r="L328" s="73">
        <v>43099</v>
      </c>
      <c r="M328" s="59">
        <f t="shared" si="79"/>
        <v>8.4285714285714288</v>
      </c>
      <c r="N328" s="30" t="s">
        <v>1043</v>
      </c>
      <c r="O328" s="108">
        <v>0</v>
      </c>
      <c r="P328" s="30"/>
      <c r="Q328" s="54">
        <f t="shared" si="73"/>
        <v>0</v>
      </c>
      <c r="R328" s="55">
        <f t="shared" si="74"/>
        <v>0</v>
      </c>
      <c r="S328" s="55">
        <f t="shared" ca="1" si="75"/>
        <v>0</v>
      </c>
      <c r="T328" s="55">
        <f t="shared" ca="1" si="76"/>
        <v>8.4285714285714288</v>
      </c>
      <c r="U328" s="28" t="str">
        <f t="shared" ca="1" si="78"/>
        <v>NO</v>
      </c>
      <c r="V328" s="105" t="str">
        <f t="shared" ca="1" si="77"/>
        <v>VENCIDO</v>
      </c>
      <c r="W328" s="105" t="str">
        <f t="shared" ca="1" si="80"/>
        <v>VENCIDO</v>
      </c>
      <c r="X328" s="29" t="s">
        <v>567</v>
      </c>
      <c r="Y328" s="100" t="s">
        <v>332</v>
      </c>
      <c r="Z328" s="29">
        <f t="shared" si="81"/>
        <v>1</v>
      </c>
      <c r="AA328" s="29" t="str">
        <f t="shared" si="72"/>
        <v>H14R14 - 1</v>
      </c>
      <c r="AB328" s="111">
        <f t="shared" ca="1" si="83"/>
        <v>1</v>
      </c>
      <c r="AC328" s="111">
        <f t="shared" ca="1" si="84"/>
        <v>1</v>
      </c>
      <c r="AD328" s="111" t="str">
        <f t="shared" si="71"/>
        <v>H14R14</v>
      </c>
      <c r="AE328" s="111" t="str">
        <f t="shared" si="82"/>
        <v>H14R14</v>
      </c>
      <c r="AF328" s="21"/>
      <c r="AG328" s="21"/>
      <c r="AH328" s="21"/>
      <c r="AI328" s="21"/>
      <c r="AJ328" s="21"/>
      <c r="AK328" s="21"/>
      <c r="AL328" s="21"/>
      <c r="AM328" s="21"/>
      <c r="AN328" s="21"/>
      <c r="AO328" s="21"/>
    </row>
    <row r="329" spans="1:41" s="2" customFormat="1" ht="249.95" customHeight="1" x14ac:dyDescent="0.2">
      <c r="A329" s="24">
        <v>286</v>
      </c>
      <c r="B329" s="30">
        <v>328</v>
      </c>
      <c r="C329" s="24"/>
      <c r="D329" s="24" t="s">
        <v>33</v>
      </c>
      <c r="E329" s="87" t="s">
        <v>1048</v>
      </c>
      <c r="F329" s="88" t="s">
        <v>2037</v>
      </c>
      <c r="G329" s="56" t="s">
        <v>1008</v>
      </c>
      <c r="H329" s="56" t="s">
        <v>1009</v>
      </c>
      <c r="I329" s="67" t="s">
        <v>1044</v>
      </c>
      <c r="J329" s="72">
        <v>2</v>
      </c>
      <c r="K329" s="73">
        <v>43132</v>
      </c>
      <c r="L329" s="73">
        <v>43159</v>
      </c>
      <c r="M329" s="59">
        <f t="shared" si="79"/>
        <v>3.8571428571428572</v>
      </c>
      <c r="N329" s="72" t="s">
        <v>28</v>
      </c>
      <c r="O329" s="108">
        <v>2</v>
      </c>
      <c r="P329" s="30"/>
      <c r="Q329" s="54">
        <f t="shared" si="73"/>
        <v>100</v>
      </c>
      <c r="R329" s="55">
        <f t="shared" si="74"/>
        <v>3.8571428571428572</v>
      </c>
      <c r="S329" s="55">
        <f t="shared" ca="1" si="75"/>
        <v>3.8571428571428572</v>
      </c>
      <c r="T329" s="55">
        <f t="shared" ca="1" si="76"/>
        <v>3.8571428571428572</v>
      </c>
      <c r="U329" s="28" t="str">
        <f t="shared" si="78"/>
        <v>SI</v>
      </c>
      <c r="V329" s="105" t="str">
        <f t="shared" si="77"/>
        <v>CUMPLIDO</v>
      </c>
      <c r="W329" s="105" t="str">
        <f t="shared" si="80"/>
        <v>CUMPLIDO</v>
      </c>
      <c r="X329" s="29" t="s">
        <v>567</v>
      </c>
      <c r="Y329" s="100" t="s">
        <v>333</v>
      </c>
      <c r="Z329" s="29">
        <f t="shared" si="81"/>
        <v>1</v>
      </c>
      <c r="AA329" s="29" t="str">
        <f t="shared" si="72"/>
        <v>H16R14 - 1</v>
      </c>
      <c r="AB329" s="111">
        <f t="shared" si="83"/>
        <v>5</v>
      </c>
      <c r="AC329" s="111">
        <f t="shared" si="84"/>
        <v>5</v>
      </c>
      <c r="AD329" s="111" t="str">
        <f t="shared" si="71"/>
        <v>H16R14</v>
      </c>
      <c r="AE329" s="111" t="str">
        <f t="shared" si="82"/>
        <v>H16R14</v>
      </c>
      <c r="AF329" s="21"/>
      <c r="AG329" s="21"/>
      <c r="AH329" s="21" t="s">
        <v>629</v>
      </c>
      <c r="AI329" s="21"/>
      <c r="AJ329" s="21"/>
      <c r="AK329" s="21"/>
      <c r="AL329" s="21"/>
      <c r="AM329" s="21"/>
      <c r="AN329" s="21"/>
      <c r="AO329" s="21"/>
    </row>
    <row r="330" spans="1:41" s="2" customFormat="1" ht="249.95" customHeight="1" x14ac:dyDescent="0.2">
      <c r="A330" s="24">
        <v>287</v>
      </c>
      <c r="B330" s="30">
        <v>329</v>
      </c>
      <c r="C330" s="24"/>
      <c r="D330" s="24" t="s">
        <v>33</v>
      </c>
      <c r="E330" s="87" t="s">
        <v>638</v>
      </c>
      <c r="F330" s="88" t="s">
        <v>68</v>
      </c>
      <c r="G330" s="71" t="s">
        <v>1045</v>
      </c>
      <c r="H330" s="71" t="s">
        <v>1046</v>
      </c>
      <c r="I330" s="72" t="s">
        <v>1047</v>
      </c>
      <c r="J330" s="83">
        <v>1</v>
      </c>
      <c r="K330" s="73">
        <v>43132</v>
      </c>
      <c r="L330" s="73">
        <v>43159</v>
      </c>
      <c r="M330" s="59">
        <f t="shared" si="79"/>
        <v>3.8571428571428572</v>
      </c>
      <c r="N330" s="72" t="s">
        <v>28</v>
      </c>
      <c r="O330" s="108">
        <v>1</v>
      </c>
      <c r="P330" s="30"/>
      <c r="Q330" s="54">
        <f t="shared" si="73"/>
        <v>100</v>
      </c>
      <c r="R330" s="55">
        <f t="shared" si="74"/>
        <v>3.8571428571428572</v>
      </c>
      <c r="S330" s="55">
        <f t="shared" ca="1" si="75"/>
        <v>3.8571428571428572</v>
      </c>
      <c r="T330" s="55">
        <f t="shared" ca="1" si="76"/>
        <v>3.8571428571428572</v>
      </c>
      <c r="U330" s="28" t="str">
        <f t="shared" si="78"/>
        <v>SI</v>
      </c>
      <c r="V330" s="105" t="str">
        <f t="shared" si="77"/>
        <v>CUMPLIDO</v>
      </c>
      <c r="W330" s="105" t="str">
        <f t="shared" si="80"/>
        <v>CUMPLIDO</v>
      </c>
      <c r="X330" s="29" t="s">
        <v>567</v>
      </c>
      <c r="Y330" s="100" t="s">
        <v>334</v>
      </c>
      <c r="Z330" s="29">
        <f t="shared" si="81"/>
        <v>1</v>
      </c>
      <c r="AA330" s="29" t="str">
        <f t="shared" si="72"/>
        <v>H17R14 - 1</v>
      </c>
      <c r="AB330" s="111">
        <f t="shared" si="83"/>
        <v>5</v>
      </c>
      <c r="AC330" s="111">
        <f t="shared" si="84"/>
        <v>5</v>
      </c>
      <c r="AD330" s="111" t="str">
        <f t="shared" ref="AD330:AD393" si="85">IF(A330&lt;&gt;"",MID(E330,1,FIND(" ",E330,1)-1),AD329)</f>
        <v>H17R14</v>
      </c>
      <c r="AE330" s="111" t="str">
        <f t="shared" si="82"/>
        <v>H17R14</v>
      </c>
      <c r="AF330" s="21"/>
      <c r="AG330" s="21"/>
      <c r="AH330" s="21"/>
      <c r="AI330" s="21"/>
      <c r="AJ330" s="21"/>
      <c r="AK330" s="21"/>
      <c r="AL330" s="21"/>
      <c r="AM330" s="21"/>
      <c r="AN330" s="21"/>
      <c r="AO330" s="21"/>
    </row>
    <row r="331" spans="1:41" s="2" customFormat="1" ht="249.95" customHeight="1" x14ac:dyDescent="0.2">
      <c r="A331" s="24">
        <v>288</v>
      </c>
      <c r="B331" s="30">
        <v>330</v>
      </c>
      <c r="C331" s="24"/>
      <c r="D331" s="24" t="s">
        <v>33</v>
      </c>
      <c r="E331" s="87" t="s">
        <v>70</v>
      </c>
      <c r="F331" s="88" t="s">
        <v>69</v>
      </c>
      <c r="G331" s="70" t="s">
        <v>1049</v>
      </c>
      <c r="H331" s="71" t="s">
        <v>1050</v>
      </c>
      <c r="I331" s="30" t="s">
        <v>1051</v>
      </c>
      <c r="J331" s="72">
        <v>2</v>
      </c>
      <c r="K331" s="73">
        <v>43040</v>
      </c>
      <c r="L331" s="73">
        <v>43281</v>
      </c>
      <c r="M331" s="59">
        <f t="shared" si="79"/>
        <v>34.428571428571431</v>
      </c>
      <c r="N331" s="72" t="s">
        <v>28</v>
      </c>
      <c r="O331" s="108">
        <v>0</v>
      </c>
      <c r="P331" s="30"/>
      <c r="Q331" s="54">
        <f t="shared" si="73"/>
        <v>0</v>
      </c>
      <c r="R331" s="55">
        <f t="shared" si="74"/>
        <v>0</v>
      </c>
      <c r="S331" s="55">
        <f t="shared" ca="1" si="75"/>
        <v>0</v>
      </c>
      <c r="T331" s="55">
        <f t="shared" ca="1" si="76"/>
        <v>0</v>
      </c>
      <c r="U331" s="28" t="str">
        <f t="shared" ca="1" si="78"/>
        <v>NO</v>
      </c>
      <c r="V331" s="105" t="str">
        <f t="shared" ca="1" si="77"/>
        <v>EN TERMINO</v>
      </c>
      <c r="W331" s="105" t="str">
        <f t="shared" ca="1" si="80"/>
        <v>EN TERMINO</v>
      </c>
      <c r="X331" s="29" t="s">
        <v>567</v>
      </c>
      <c r="Y331" s="100" t="s">
        <v>335</v>
      </c>
      <c r="Z331" s="29">
        <f t="shared" si="81"/>
        <v>1</v>
      </c>
      <c r="AA331" s="29" t="str">
        <f t="shared" si="72"/>
        <v>H19R14 - 1</v>
      </c>
      <c r="AB331" s="111">
        <f t="shared" ca="1" si="83"/>
        <v>3</v>
      </c>
      <c r="AC331" s="111">
        <f t="shared" ca="1" si="84"/>
        <v>3</v>
      </c>
      <c r="AD331" s="111" t="str">
        <f t="shared" si="85"/>
        <v>H19R14</v>
      </c>
      <c r="AE331" s="111" t="str">
        <f t="shared" si="82"/>
        <v>H19R14</v>
      </c>
      <c r="AF331" s="21"/>
      <c r="AG331" s="21"/>
      <c r="AH331" s="21"/>
      <c r="AI331" s="21"/>
      <c r="AJ331" s="21"/>
      <c r="AK331" s="21"/>
      <c r="AL331" s="21"/>
      <c r="AM331" s="21"/>
      <c r="AN331" s="21"/>
      <c r="AO331" s="21"/>
    </row>
    <row r="332" spans="1:41" s="2" customFormat="1" ht="249.95" customHeight="1" x14ac:dyDescent="0.2">
      <c r="A332" s="24">
        <v>289</v>
      </c>
      <c r="B332" s="30">
        <v>331</v>
      </c>
      <c r="C332" s="24"/>
      <c r="D332" s="24" t="s">
        <v>33</v>
      </c>
      <c r="E332" s="87" t="s">
        <v>71</v>
      </c>
      <c r="F332" s="88" t="s">
        <v>72</v>
      </c>
      <c r="G332" s="70" t="s">
        <v>1052</v>
      </c>
      <c r="H332" s="71" t="s">
        <v>1053</v>
      </c>
      <c r="I332" s="69" t="s">
        <v>1054</v>
      </c>
      <c r="J332" s="83">
        <v>4</v>
      </c>
      <c r="K332" s="73">
        <v>43040</v>
      </c>
      <c r="L332" s="73">
        <v>43403</v>
      </c>
      <c r="M332" s="59">
        <f t="shared" si="79"/>
        <v>51.857142857142854</v>
      </c>
      <c r="N332" s="72" t="s">
        <v>28</v>
      </c>
      <c r="O332" s="108">
        <v>0</v>
      </c>
      <c r="P332" s="30"/>
      <c r="Q332" s="54">
        <f t="shared" si="73"/>
        <v>0</v>
      </c>
      <c r="R332" s="55">
        <f t="shared" si="74"/>
        <v>0</v>
      </c>
      <c r="S332" s="55">
        <f t="shared" ca="1" si="75"/>
        <v>0</v>
      </c>
      <c r="T332" s="55">
        <f t="shared" ca="1" si="76"/>
        <v>0</v>
      </c>
      <c r="U332" s="28" t="str">
        <f t="shared" ca="1" si="78"/>
        <v>NO</v>
      </c>
      <c r="V332" s="105" t="str">
        <f t="shared" ca="1" si="77"/>
        <v>EN TERMINO</v>
      </c>
      <c r="W332" s="105" t="str">
        <f t="shared" ca="1" si="80"/>
        <v>EN TERMINO</v>
      </c>
      <c r="X332" s="29" t="s">
        <v>567</v>
      </c>
      <c r="Y332" s="100" t="s">
        <v>336</v>
      </c>
      <c r="Z332" s="29">
        <f t="shared" si="81"/>
        <v>1</v>
      </c>
      <c r="AA332" s="29" t="str">
        <f t="shared" si="72"/>
        <v>H20R14 - 1</v>
      </c>
      <c r="AB332" s="111">
        <f t="shared" ca="1" si="83"/>
        <v>3</v>
      </c>
      <c r="AC332" s="111">
        <f t="shared" ca="1" si="84"/>
        <v>3</v>
      </c>
      <c r="AD332" s="111" t="str">
        <f t="shared" si="85"/>
        <v>H20R14</v>
      </c>
      <c r="AE332" s="111" t="str">
        <f t="shared" si="82"/>
        <v>H20R14</v>
      </c>
      <c r="AF332" s="21"/>
      <c r="AG332" s="21"/>
      <c r="AH332" s="21"/>
      <c r="AI332" s="21"/>
      <c r="AJ332" s="21"/>
      <c r="AK332" s="21"/>
      <c r="AL332" s="21"/>
      <c r="AM332" s="21"/>
      <c r="AN332" s="21"/>
      <c r="AO332" s="21"/>
    </row>
    <row r="333" spans="1:41" s="2" customFormat="1" ht="249.95" customHeight="1" x14ac:dyDescent="0.2">
      <c r="A333" s="24">
        <v>290</v>
      </c>
      <c r="B333" s="30">
        <v>332</v>
      </c>
      <c r="C333" s="24"/>
      <c r="D333" s="24" t="s">
        <v>33</v>
      </c>
      <c r="E333" s="87" t="s">
        <v>1057</v>
      </c>
      <c r="F333" s="78" t="s">
        <v>1059</v>
      </c>
      <c r="G333" s="71" t="s">
        <v>2038</v>
      </c>
      <c r="H333" s="71" t="s">
        <v>1055</v>
      </c>
      <c r="I333" s="72" t="s">
        <v>9</v>
      </c>
      <c r="J333" s="72">
        <v>1</v>
      </c>
      <c r="K333" s="73">
        <v>43160</v>
      </c>
      <c r="L333" s="73">
        <v>43189</v>
      </c>
      <c r="M333" s="59">
        <f t="shared" si="79"/>
        <v>4.1428571428571432</v>
      </c>
      <c r="N333" s="72" t="s">
        <v>28</v>
      </c>
      <c r="O333" s="108">
        <v>0</v>
      </c>
      <c r="P333" s="30"/>
      <c r="Q333" s="54">
        <f t="shared" si="73"/>
        <v>0</v>
      </c>
      <c r="R333" s="55">
        <f t="shared" si="74"/>
        <v>0</v>
      </c>
      <c r="S333" s="55">
        <f t="shared" ca="1" si="75"/>
        <v>0</v>
      </c>
      <c r="T333" s="55">
        <f t="shared" ca="1" si="76"/>
        <v>4.1428571428571432</v>
      </c>
      <c r="U333" s="28" t="str">
        <f t="shared" ca="1" si="78"/>
        <v>NO</v>
      </c>
      <c r="V333" s="105" t="str">
        <f t="shared" ca="1" si="77"/>
        <v>VENCIDO</v>
      </c>
      <c r="W333" s="105" t="str">
        <f t="shared" ca="1" si="80"/>
        <v>VENCIDO</v>
      </c>
      <c r="X333" s="29" t="s">
        <v>567</v>
      </c>
      <c r="Y333" s="100" t="s">
        <v>337</v>
      </c>
      <c r="Z333" s="29">
        <f t="shared" si="81"/>
        <v>1</v>
      </c>
      <c r="AA333" s="29" t="str">
        <f t="shared" si="72"/>
        <v>H21R14 - 1</v>
      </c>
      <c r="AB333" s="111">
        <f t="shared" ca="1" si="83"/>
        <v>1</v>
      </c>
      <c r="AC333" s="111">
        <f t="shared" ca="1" si="84"/>
        <v>1</v>
      </c>
      <c r="AD333" s="111" t="str">
        <f t="shared" si="85"/>
        <v>H21R14.</v>
      </c>
      <c r="AE333" s="111" t="str">
        <f t="shared" si="82"/>
        <v>H21R14</v>
      </c>
      <c r="AF333" s="21"/>
      <c r="AG333" s="21"/>
      <c r="AH333" s="21"/>
      <c r="AI333" s="21"/>
      <c r="AJ333" s="21"/>
      <c r="AK333" s="21"/>
      <c r="AL333" s="21"/>
      <c r="AM333" s="21"/>
      <c r="AN333" s="21"/>
      <c r="AO333" s="21"/>
    </row>
    <row r="334" spans="1:41" s="2" customFormat="1" ht="249.95" customHeight="1" x14ac:dyDescent="0.2">
      <c r="A334" s="24"/>
      <c r="B334" s="30">
        <v>333</v>
      </c>
      <c r="C334" s="24"/>
      <c r="D334" s="24" t="s">
        <v>33</v>
      </c>
      <c r="E334" s="87" t="s">
        <v>1058</v>
      </c>
      <c r="F334" s="78" t="s">
        <v>73</v>
      </c>
      <c r="G334" s="71" t="s">
        <v>2039</v>
      </c>
      <c r="H334" s="71" t="s">
        <v>1056</v>
      </c>
      <c r="I334" s="72" t="s">
        <v>8</v>
      </c>
      <c r="J334" s="72">
        <v>1</v>
      </c>
      <c r="K334" s="73">
        <v>43040</v>
      </c>
      <c r="L334" s="73">
        <v>43099</v>
      </c>
      <c r="M334" s="59">
        <f t="shared" si="79"/>
        <v>8.4285714285714288</v>
      </c>
      <c r="N334" s="72" t="s">
        <v>28</v>
      </c>
      <c r="O334" s="108">
        <v>1</v>
      </c>
      <c r="P334" s="30"/>
      <c r="Q334" s="54">
        <f t="shared" si="73"/>
        <v>100</v>
      </c>
      <c r="R334" s="55">
        <f t="shared" si="74"/>
        <v>8.4285714285714288</v>
      </c>
      <c r="S334" s="55">
        <f t="shared" ca="1" si="75"/>
        <v>8.4285714285714288</v>
      </c>
      <c r="T334" s="55">
        <f t="shared" ca="1" si="76"/>
        <v>8.4285714285714288</v>
      </c>
      <c r="U334" s="28" t="str">
        <f t="shared" si="78"/>
        <v>NO</v>
      </c>
      <c r="V334" s="105" t="str">
        <f t="shared" si="77"/>
        <v>CUMPLIDO</v>
      </c>
      <c r="W334" s="105" t="str">
        <f t="shared" si="80"/>
        <v/>
      </c>
      <c r="X334" s="29" t="s">
        <v>567</v>
      </c>
      <c r="Y334" s="100" t="s">
        <v>337</v>
      </c>
      <c r="Z334" s="29">
        <f t="shared" si="81"/>
        <v>2</v>
      </c>
      <c r="AA334" s="29" t="str">
        <f t="shared" si="72"/>
        <v>H21R14 - 2</v>
      </c>
      <c r="AB334" s="111">
        <f t="shared" si="83"/>
        <v>5</v>
      </c>
      <c r="AC334" s="111">
        <f t="shared" si="84"/>
        <v>5</v>
      </c>
      <c r="AD334" s="111" t="str">
        <f t="shared" si="85"/>
        <v>H21R14.</v>
      </c>
      <c r="AE334" s="111" t="str">
        <f t="shared" si="82"/>
        <v>H21R14</v>
      </c>
      <c r="AF334" s="21"/>
      <c r="AG334" s="21"/>
      <c r="AH334" s="21"/>
      <c r="AI334" s="21"/>
      <c r="AJ334" s="21"/>
      <c r="AK334" s="21"/>
      <c r="AL334" s="21"/>
      <c r="AM334" s="21"/>
      <c r="AN334" s="21"/>
      <c r="AO334" s="21"/>
    </row>
    <row r="335" spans="1:41" s="2" customFormat="1" ht="249.95" customHeight="1" x14ac:dyDescent="0.2">
      <c r="A335" s="24">
        <v>291</v>
      </c>
      <c r="B335" s="30">
        <v>334</v>
      </c>
      <c r="C335" s="24"/>
      <c r="D335" s="24" t="s">
        <v>33</v>
      </c>
      <c r="E335" s="87" t="s">
        <v>1693</v>
      </c>
      <c r="F335" s="78" t="s">
        <v>1694</v>
      </c>
      <c r="G335" s="78" t="s">
        <v>1690</v>
      </c>
      <c r="H335" s="78" t="s">
        <v>1691</v>
      </c>
      <c r="I335" s="79" t="s">
        <v>1692</v>
      </c>
      <c r="J335" s="31">
        <v>1</v>
      </c>
      <c r="K335" s="80">
        <v>43040</v>
      </c>
      <c r="L335" s="80">
        <v>43099</v>
      </c>
      <c r="M335" s="59">
        <f t="shared" si="79"/>
        <v>8.4285714285714288</v>
      </c>
      <c r="N335" s="30" t="s">
        <v>1606</v>
      </c>
      <c r="O335" s="108">
        <v>1</v>
      </c>
      <c r="P335" s="30"/>
      <c r="Q335" s="54">
        <f t="shared" si="73"/>
        <v>100</v>
      </c>
      <c r="R335" s="55">
        <f t="shared" si="74"/>
        <v>8.4285714285714288</v>
      </c>
      <c r="S335" s="55">
        <f t="shared" ca="1" si="75"/>
        <v>8.4285714285714288</v>
      </c>
      <c r="T335" s="55">
        <f t="shared" ca="1" si="76"/>
        <v>8.4285714285714288</v>
      </c>
      <c r="U335" s="28" t="str">
        <f t="shared" si="78"/>
        <v>SI</v>
      </c>
      <c r="V335" s="105" t="str">
        <f t="shared" si="77"/>
        <v>CUMPLIDO</v>
      </c>
      <c r="W335" s="105" t="str">
        <f t="shared" si="80"/>
        <v>CUMPLIDO</v>
      </c>
      <c r="X335" s="29" t="s">
        <v>567</v>
      </c>
      <c r="Y335" s="100" t="s">
        <v>338</v>
      </c>
      <c r="Z335" s="29">
        <f t="shared" si="81"/>
        <v>1</v>
      </c>
      <c r="AA335" s="29" t="str">
        <f t="shared" si="72"/>
        <v>H22R14 - 1</v>
      </c>
      <c r="AB335" s="111">
        <f t="shared" si="83"/>
        <v>5</v>
      </c>
      <c r="AC335" s="111">
        <f t="shared" si="84"/>
        <v>5</v>
      </c>
      <c r="AD335" s="111" t="str">
        <f t="shared" si="85"/>
        <v>H22R14.</v>
      </c>
      <c r="AE335" s="111" t="str">
        <f t="shared" si="82"/>
        <v>H22R14</v>
      </c>
      <c r="AF335" s="21"/>
      <c r="AG335" s="21"/>
      <c r="AH335" s="21"/>
      <c r="AI335" s="21"/>
      <c r="AJ335" s="21"/>
      <c r="AK335" s="21"/>
      <c r="AL335" s="21"/>
      <c r="AM335" s="21"/>
      <c r="AN335" s="21"/>
      <c r="AO335" s="21"/>
    </row>
    <row r="336" spans="1:41" s="2" customFormat="1" ht="249.95" customHeight="1" x14ac:dyDescent="0.2">
      <c r="A336" s="24">
        <v>292</v>
      </c>
      <c r="B336" s="30">
        <v>335</v>
      </c>
      <c r="C336" s="24"/>
      <c r="D336" s="24" t="s">
        <v>33</v>
      </c>
      <c r="E336" s="88" t="s">
        <v>1421</v>
      </c>
      <c r="F336" s="88" t="s">
        <v>74</v>
      </c>
      <c r="G336" s="87" t="s">
        <v>1422</v>
      </c>
      <c r="H336" s="87" t="s">
        <v>1419</v>
      </c>
      <c r="I336" s="60" t="s">
        <v>1420</v>
      </c>
      <c r="J336" s="31">
        <v>2</v>
      </c>
      <c r="K336" s="51">
        <v>43040</v>
      </c>
      <c r="L336" s="51">
        <v>43403</v>
      </c>
      <c r="M336" s="59">
        <f t="shared" si="79"/>
        <v>51.857142857142854</v>
      </c>
      <c r="N336" s="30" t="s">
        <v>1354</v>
      </c>
      <c r="O336" s="108">
        <v>0</v>
      </c>
      <c r="P336" s="30"/>
      <c r="Q336" s="54">
        <f t="shared" si="73"/>
        <v>0</v>
      </c>
      <c r="R336" s="55">
        <f t="shared" si="74"/>
        <v>0</v>
      </c>
      <c r="S336" s="55">
        <f t="shared" ca="1" si="75"/>
        <v>0</v>
      </c>
      <c r="T336" s="55">
        <f t="shared" ca="1" si="76"/>
        <v>0</v>
      </c>
      <c r="U336" s="28" t="str">
        <f t="shared" ca="1" si="78"/>
        <v>NO</v>
      </c>
      <c r="V336" s="105" t="str">
        <f t="shared" ca="1" si="77"/>
        <v>EN TERMINO</v>
      </c>
      <c r="W336" s="105" t="str">
        <f t="shared" ca="1" si="80"/>
        <v>EN TERMINO</v>
      </c>
      <c r="X336" s="29" t="s">
        <v>567</v>
      </c>
      <c r="Y336" s="100" t="s">
        <v>339</v>
      </c>
      <c r="Z336" s="29">
        <f t="shared" si="81"/>
        <v>1</v>
      </c>
      <c r="AA336" s="29" t="str">
        <f t="shared" si="72"/>
        <v>H25R14 - 1</v>
      </c>
      <c r="AB336" s="111">
        <f t="shared" ca="1" si="83"/>
        <v>3</v>
      </c>
      <c r="AC336" s="111">
        <f t="shared" ca="1" si="84"/>
        <v>3</v>
      </c>
      <c r="AD336" s="111" t="str">
        <f t="shared" si="85"/>
        <v>H25R14.</v>
      </c>
      <c r="AE336" s="111" t="str">
        <f t="shared" si="82"/>
        <v>H25R14</v>
      </c>
      <c r="AF336" s="21"/>
      <c r="AG336" s="21"/>
      <c r="AH336" s="21"/>
      <c r="AI336" s="21"/>
      <c r="AJ336" s="21"/>
      <c r="AK336" s="21"/>
      <c r="AL336" s="21"/>
      <c r="AM336" s="21"/>
      <c r="AN336" s="21"/>
      <c r="AO336" s="21"/>
    </row>
    <row r="337" spans="1:41" s="2" customFormat="1" ht="249.95" customHeight="1" x14ac:dyDescent="0.2">
      <c r="A337" s="24">
        <v>293</v>
      </c>
      <c r="B337" s="30">
        <v>336</v>
      </c>
      <c r="C337" s="24"/>
      <c r="D337" s="24" t="s">
        <v>33</v>
      </c>
      <c r="E337" s="88" t="s">
        <v>1697</v>
      </c>
      <c r="F337" s="78" t="s">
        <v>75</v>
      </c>
      <c r="G337" s="88" t="s">
        <v>1695</v>
      </c>
      <c r="H337" s="88" t="s">
        <v>1698</v>
      </c>
      <c r="I337" s="60" t="s">
        <v>1696</v>
      </c>
      <c r="J337" s="31">
        <v>2</v>
      </c>
      <c r="K337" s="51">
        <v>43040</v>
      </c>
      <c r="L337" s="51">
        <v>43189</v>
      </c>
      <c r="M337" s="59">
        <f t="shared" si="79"/>
        <v>21.285714285714285</v>
      </c>
      <c r="N337" s="30" t="s">
        <v>1606</v>
      </c>
      <c r="O337" s="108">
        <v>0</v>
      </c>
      <c r="P337" s="30"/>
      <c r="Q337" s="54">
        <f t="shared" si="73"/>
        <v>0</v>
      </c>
      <c r="R337" s="55">
        <f t="shared" si="74"/>
        <v>0</v>
      </c>
      <c r="S337" s="55">
        <f t="shared" ca="1" si="75"/>
        <v>0</v>
      </c>
      <c r="T337" s="55">
        <f t="shared" ca="1" si="76"/>
        <v>21.285714285714285</v>
      </c>
      <c r="U337" s="28" t="str">
        <f t="shared" ca="1" si="78"/>
        <v>NO</v>
      </c>
      <c r="V337" s="105" t="str">
        <f t="shared" ca="1" si="77"/>
        <v>VENCIDO</v>
      </c>
      <c r="W337" s="105" t="str">
        <f t="shared" ca="1" si="80"/>
        <v>VENCIDO</v>
      </c>
      <c r="X337" s="29" t="s">
        <v>567</v>
      </c>
      <c r="Y337" s="100" t="s">
        <v>340</v>
      </c>
      <c r="Z337" s="29">
        <f t="shared" si="81"/>
        <v>1</v>
      </c>
      <c r="AA337" s="29" t="str">
        <f t="shared" ref="AA337:AA400" si="86">CONCATENATE(Y337," - ",Z337)</f>
        <v>H27R14 - 1</v>
      </c>
      <c r="AB337" s="111">
        <f t="shared" ca="1" si="83"/>
        <v>1</v>
      </c>
      <c r="AC337" s="111">
        <f t="shared" ca="1" si="84"/>
        <v>1</v>
      </c>
      <c r="AD337" s="111" t="str">
        <f t="shared" si="85"/>
        <v>H27R14.</v>
      </c>
      <c r="AE337" s="111" t="str">
        <f t="shared" si="82"/>
        <v>H27R14</v>
      </c>
      <c r="AF337" s="21"/>
      <c r="AG337" s="21"/>
      <c r="AH337" s="21"/>
      <c r="AI337" s="21"/>
      <c r="AJ337" s="21"/>
      <c r="AK337" s="21"/>
      <c r="AL337" s="21"/>
      <c r="AM337" s="21"/>
      <c r="AN337" s="21"/>
      <c r="AO337" s="21"/>
    </row>
    <row r="338" spans="1:41" s="2" customFormat="1" ht="196.5" customHeight="1" x14ac:dyDescent="0.2">
      <c r="A338" s="24">
        <v>294</v>
      </c>
      <c r="B338" s="30">
        <v>337</v>
      </c>
      <c r="C338" s="24"/>
      <c r="D338" s="24" t="s">
        <v>33</v>
      </c>
      <c r="E338" s="88" t="s">
        <v>1425</v>
      </c>
      <c r="F338" s="78" t="s">
        <v>1426</v>
      </c>
      <c r="G338" s="88" t="s">
        <v>1423</v>
      </c>
      <c r="H338" s="88" t="s">
        <v>1424</v>
      </c>
      <c r="I338" s="60" t="s">
        <v>1420</v>
      </c>
      <c r="J338" s="31">
        <v>2</v>
      </c>
      <c r="K338" s="51">
        <v>43040</v>
      </c>
      <c r="L338" s="51">
        <v>43281</v>
      </c>
      <c r="M338" s="59">
        <f t="shared" si="79"/>
        <v>34.428571428571431</v>
      </c>
      <c r="N338" s="30" t="s">
        <v>1354</v>
      </c>
      <c r="O338" s="108">
        <v>0</v>
      </c>
      <c r="P338" s="30"/>
      <c r="Q338" s="54">
        <f t="shared" si="73"/>
        <v>0</v>
      </c>
      <c r="R338" s="55">
        <f t="shared" si="74"/>
        <v>0</v>
      </c>
      <c r="S338" s="55">
        <f t="shared" ca="1" si="75"/>
        <v>0</v>
      </c>
      <c r="T338" s="55">
        <f t="shared" ca="1" si="76"/>
        <v>0</v>
      </c>
      <c r="U338" s="28" t="str">
        <f t="shared" ca="1" si="78"/>
        <v>NO</v>
      </c>
      <c r="V338" s="105" t="str">
        <f t="shared" ca="1" si="77"/>
        <v>EN TERMINO</v>
      </c>
      <c r="W338" s="105" t="str">
        <f t="shared" ca="1" si="80"/>
        <v>EN TERMINO</v>
      </c>
      <c r="X338" s="29" t="s">
        <v>567</v>
      </c>
      <c r="Y338" s="100" t="s">
        <v>341</v>
      </c>
      <c r="Z338" s="29">
        <f t="shared" si="81"/>
        <v>1</v>
      </c>
      <c r="AA338" s="29" t="str">
        <f t="shared" si="86"/>
        <v>H28R14 - 1</v>
      </c>
      <c r="AB338" s="111">
        <f t="shared" ca="1" si="83"/>
        <v>3</v>
      </c>
      <c r="AC338" s="111">
        <f t="shared" ca="1" si="84"/>
        <v>3</v>
      </c>
      <c r="AD338" s="111" t="str">
        <f t="shared" si="85"/>
        <v>H28R14.</v>
      </c>
      <c r="AE338" s="111" t="str">
        <f t="shared" si="82"/>
        <v>H28R14</v>
      </c>
      <c r="AF338" s="21"/>
      <c r="AG338" s="21"/>
      <c r="AH338" s="21"/>
      <c r="AI338" s="21"/>
      <c r="AJ338" s="21"/>
      <c r="AK338" s="21"/>
      <c r="AL338" s="21"/>
      <c r="AM338" s="21"/>
      <c r="AN338" s="21"/>
      <c r="AO338" s="21"/>
    </row>
    <row r="339" spans="1:41" s="2" customFormat="1" ht="249.95" customHeight="1" x14ac:dyDescent="0.2">
      <c r="A339" s="24">
        <v>295</v>
      </c>
      <c r="B339" s="30">
        <v>338</v>
      </c>
      <c r="C339" s="24"/>
      <c r="D339" s="24" t="s">
        <v>33</v>
      </c>
      <c r="E339" s="87" t="s">
        <v>632</v>
      </c>
      <c r="F339" s="88" t="s">
        <v>76</v>
      </c>
      <c r="G339" s="88" t="s">
        <v>1702</v>
      </c>
      <c r="H339" s="88" t="s">
        <v>2200</v>
      </c>
      <c r="I339" s="60" t="s">
        <v>1701</v>
      </c>
      <c r="J339" s="31">
        <v>3</v>
      </c>
      <c r="K339" s="51">
        <v>43040</v>
      </c>
      <c r="L339" s="51">
        <v>43342</v>
      </c>
      <c r="M339" s="59">
        <f t="shared" si="79"/>
        <v>43.142857142857146</v>
      </c>
      <c r="N339" s="30" t="s">
        <v>1606</v>
      </c>
      <c r="O339" s="108">
        <v>0</v>
      </c>
      <c r="P339" s="30"/>
      <c r="Q339" s="54">
        <f t="shared" si="73"/>
        <v>0</v>
      </c>
      <c r="R339" s="55">
        <f t="shared" si="74"/>
        <v>0</v>
      </c>
      <c r="S339" s="55">
        <f t="shared" ca="1" si="75"/>
        <v>0</v>
      </c>
      <c r="T339" s="55">
        <f t="shared" ca="1" si="76"/>
        <v>0</v>
      </c>
      <c r="U339" s="28" t="str">
        <f t="shared" ca="1" si="78"/>
        <v>NO</v>
      </c>
      <c r="V339" s="105" t="str">
        <f t="shared" ca="1" si="77"/>
        <v>EN TERMINO</v>
      </c>
      <c r="W339" s="105" t="str">
        <f t="shared" ca="1" si="80"/>
        <v>EN TERMINO</v>
      </c>
      <c r="X339" s="29" t="s">
        <v>567</v>
      </c>
      <c r="Y339" s="100" t="s">
        <v>342</v>
      </c>
      <c r="Z339" s="29">
        <f t="shared" si="81"/>
        <v>1</v>
      </c>
      <c r="AA339" s="29" t="str">
        <f t="shared" si="86"/>
        <v>H29R14 - 1</v>
      </c>
      <c r="AB339" s="111">
        <f t="shared" ca="1" si="83"/>
        <v>3</v>
      </c>
      <c r="AC339" s="111">
        <f t="shared" ca="1" si="84"/>
        <v>3</v>
      </c>
      <c r="AD339" s="111" t="str">
        <f t="shared" si="85"/>
        <v>H29R14.</v>
      </c>
      <c r="AE339" s="111" t="str">
        <f t="shared" si="82"/>
        <v>H29R14</v>
      </c>
      <c r="AF339" s="21"/>
      <c r="AG339" s="21"/>
      <c r="AH339" s="21"/>
      <c r="AI339" s="21"/>
      <c r="AJ339" s="21"/>
      <c r="AK339" s="21"/>
      <c r="AL339" s="21"/>
      <c r="AM339" s="21"/>
      <c r="AN339" s="21"/>
      <c r="AO339" s="21"/>
    </row>
    <row r="340" spans="1:41" s="2" customFormat="1" ht="249.95" customHeight="1" x14ac:dyDescent="0.2">
      <c r="A340" s="24">
        <v>296</v>
      </c>
      <c r="B340" s="30">
        <v>339</v>
      </c>
      <c r="C340" s="24"/>
      <c r="D340" s="24" t="s">
        <v>33</v>
      </c>
      <c r="E340" s="88" t="s">
        <v>1703</v>
      </c>
      <c r="F340" s="78" t="s">
        <v>77</v>
      </c>
      <c r="G340" s="88" t="s">
        <v>1702</v>
      </c>
      <c r="H340" s="88" t="s">
        <v>1716</v>
      </c>
      <c r="I340" s="60" t="s">
        <v>1701</v>
      </c>
      <c r="J340" s="31">
        <v>3</v>
      </c>
      <c r="K340" s="51">
        <v>43040</v>
      </c>
      <c r="L340" s="51">
        <v>43342</v>
      </c>
      <c r="M340" s="59">
        <f t="shared" si="79"/>
        <v>43.142857142857146</v>
      </c>
      <c r="N340" s="30" t="s">
        <v>1606</v>
      </c>
      <c r="O340" s="108">
        <v>0</v>
      </c>
      <c r="P340" s="30"/>
      <c r="Q340" s="54">
        <f t="shared" si="73"/>
        <v>0</v>
      </c>
      <c r="R340" s="55">
        <f t="shared" si="74"/>
        <v>0</v>
      </c>
      <c r="S340" s="55">
        <f t="shared" ca="1" si="75"/>
        <v>0</v>
      </c>
      <c r="T340" s="55">
        <f t="shared" ca="1" si="76"/>
        <v>0</v>
      </c>
      <c r="U340" s="28" t="str">
        <f t="shared" ca="1" si="78"/>
        <v>NO</v>
      </c>
      <c r="V340" s="105" t="str">
        <f t="shared" ca="1" si="77"/>
        <v>EN TERMINO</v>
      </c>
      <c r="W340" s="105" t="str">
        <f t="shared" ca="1" si="80"/>
        <v>EN TERMINO</v>
      </c>
      <c r="X340" s="29" t="s">
        <v>567</v>
      </c>
      <c r="Y340" s="100" t="s">
        <v>343</v>
      </c>
      <c r="Z340" s="29">
        <f t="shared" si="81"/>
        <v>1</v>
      </c>
      <c r="AA340" s="29" t="str">
        <f t="shared" si="86"/>
        <v>H31R14 - 1</v>
      </c>
      <c r="AB340" s="111">
        <f t="shared" ca="1" si="83"/>
        <v>3</v>
      </c>
      <c r="AC340" s="111">
        <f t="shared" ca="1" si="84"/>
        <v>3</v>
      </c>
      <c r="AD340" s="111" t="str">
        <f t="shared" si="85"/>
        <v>H31R14.</v>
      </c>
      <c r="AE340" s="111" t="str">
        <f t="shared" si="82"/>
        <v>H31R14</v>
      </c>
      <c r="AF340" s="21"/>
      <c r="AG340" s="21"/>
      <c r="AH340" s="21"/>
      <c r="AI340" s="21"/>
      <c r="AJ340" s="21"/>
      <c r="AK340" s="21"/>
      <c r="AL340" s="21"/>
      <c r="AM340" s="21"/>
      <c r="AN340" s="21"/>
      <c r="AO340" s="21"/>
    </row>
    <row r="341" spans="1:41" s="2" customFormat="1" ht="249.95" customHeight="1" x14ac:dyDescent="0.2">
      <c r="A341" s="24">
        <v>297</v>
      </c>
      <c r="B341" s="30">
        <v>340</v>
      </c>
      <c r="C341" s="24"/>
      <c r="D341" s="24" t="s">
        <v>39</v>
      </c>
      <c r="E341" s="88" t="s">
        <v>1704</v>
      </c>
      <c r="F341" s="78" t="s">
        <v>78</v>
      </c>
      <c r="G341" s="88" t="s">
        <v>1702</v>
      </c>
      <c r="H341" s="88" t="s">
        <v>1716</v>
      </c>
      <c r="I341" s="60" t="s">
        <v>1701</v>
      </c>
      <c r="J341" s="31">
        <v>3</v>
      </c>
      <c r="K341" s="51">
        <v>43040</v>
      </c>
      <c r="L341" s="51">
        <v>43342</v>
      </c>
      <c r="M341" s="59">
        <f t="shared" si="79"/>
        <v>43.142857142857146</v>
      </c>
      <c r="N341" s="30" t="s">
        <v>1606</v>
      </c>
      <c r="O341" s="108">
        <v>0</v>
      </c>
      <c r="P341" s="30"/>
      <c r="Q341" s="54">
        <f t="shared" si="73"/>
        <v>0</v>
      </c>
      <c r="R341" s="55">
        <f t="shared" si="74"/>
        <v>0</v>
      </c>
      <c r="S341" s="55">
        <f t="shared" ca="1" si="75"/>
        <v>0</v>
      </c>
      <c r="T341" s="55">
        <f t="shared" ca="1" si="76"/>
        <v>0</v>
      </c>
      <c r="U341" s="28" t="str">
        <f t="shared" ca="1" si="78"/>
        <v>NO</v>
      </c>
      <c r="V341" s="105" t="str">
        <f t="shared" ca="1" si="77"/>
        <v>EN TERMINO</v>
      </c>
      <c r="W341" s="105" t="str">
        <f t="shared" ca="1" si="80"/>
        <v>EN TERMINO</v>
      </c>
      <c r="X341" s="29" t="s">
        <v>567</v>
      </c>
      <c r="Y341" s="100" t="s">
        <v>344</v>
      </c>
      <c r="Z341" s="29">
        <f t="shared" si="81"/>
        <v>1</v>
      </c>
      <c r="AA341" s="29" t="str">
        <f t="shared" si="86"/>
        <v>H32R14 - 1</v>
      </c>
      <c r="AB341" s="111">
        <f t="shared" ca="1" si="83"/>
        <v>3</v>
      </c>
      <c r="AC341" s="111">
        <f t="shared" ca="1" si="84"/>
        <v>3</v>
      </c>
      <c r="AD341" s="111" t="str">
        <f t="shared" si="85"/>
        <v>H32R14.</v>
      </c>
      <c r="AE341" s="111" t="str">
        <f t="shared" si="82"/>
        <v>H32R14</v>
      </c>
      <c r="AF341" s="21"/>
      <c r="AG341" s="21"/>
      <c r="AH341" s="21"/>
      <c r="AI341" s="21"/>
      <c r="AJ341" s="21"/>
      <c r="AK341" s="21"/>
      <c r="AL341" s="21"/>
      <c r="AM341" s="21"/>
      <c r="AN341" s="21"/>
      <c r="AO341" s="21"/>
    </row>
    <row r="342" spans="1:41" s="2" customFormat="1" ht="249.95" customHeight="1" x14ac:dyDescent="0.2">
      <c r="A342" s="24">
        <v>298</v>
      </c>
      <c r="B342" s="30">
        <v>341</v>
      </c>
      <c r="C342" s="24"/>
      <c r="D342" s="24" t="s">
        <v>45</v>
      </c>
      <c r="E342" s="88" t="s">
        <v>1705</v>
      </c>
      <c r="F342" s="78" t="s">
        <v>79</v>
      </c>
      <c r="G342" s="78" t="s">
        <v>2186</v>
      </c>
      <c r="H342" s="78" t="s">
        <v>2187</v>
      </c>
      <c r="I342" s="79" t="s">
        <v>2188</v>
      </c>
      <c r="J342" s="31">
        <v>2</v>
      </c>
      <c r="K342" s="51">
        <v>43040</v>
      </c>
      <c r="L342" s="51">
        <v>43099</v>
      </c>
      <c r="M342" s="59">
        <f t="shared" si="79"/>
        <v>8.4285714285714288</v>
      </c>
      <c r="N342" s="30" t="s">
        <v>1606</v>
      </c>
      <c r="O342" s="108">
        <v>2</v>
      </c>
      <c r="P342" s="30"/>
      <c r="Q342" s="54">
        <f t="shared" ref="Q342:Q405" si="87">IF(O342/J342&gt;1,100,+O342/J342*100)</f>
        <v>100</v>
      </c>
      <c r="R342" s="55">
        <f t="shared" ref="R342:R405" si="88">+M342*Q342/100</f>
        <v>8.4285714285714288</v>
      </c>
      <c r="S342" s="55">
        <f t="shared" ref="S342:S405" ca="1" si="89">IF(L342&lt;=$AG$1,R342,0)</f>
        <v>8.4285714285714288</v>
      </c>
      <c r="T342" s="55">
        <f t="shared" ref="T342:T405" ca="1" si="90">IF($AG$1&gt;=L342,M342,0)</f>
        <v>8.4285714285714288</v>
      </c>
      <c r="U342" s="28" t="str">
        <f t="shared" si="78"/>
        <v>SI</v>
      </c>
      <c r="V342" s="105" t="str">
        <f t="shared" ref="V342:V405" si="91">IF(Q342=100,"CUMPLIDO",IF(L342-$AG$1&lt;0,"VENCIDO",IF(L342-$AG$1&lt;=30,"PRÓXIMO A VENCER",IF(Q342&gt;0,"CON AVANCE","EN TERMINO"))))</f>
        <v>CUMPLIDO</v>
      </c>
      <c r="W342" s="105" t="str">
        <f t="shared" si="80"/>
        <v>CUMPLIDO</v>
      </c>
      <c r="X342" s="29" t="s">
        <v>567</v>
      </c>
      <c r="Y342" s="100" t="s">
        <v>345</v>
      </c>
      <c r="Z342" s="29">
        <f t="shared" si="81"/>
        <v>1</v>
      </c>
      <c r="AA342" s="29" t="str">
        <f t="shared" si="86"/>
        <v>H33R14 - 1</v>
      </c>
      <c r="AB342" s="111">
        <f t="shared" si="83"/>
        <v>5</v>
      </c>
      <c r="AC342" s="111">
        <f t="shared" si="84"/>
        <v>5</v>
      </c>
      <c r="AD342" s="111" t="str">
        <f t="shared" si="85"/>
        <v>H33R14.</v>
      </c>
      <c r="AE342" s="111" t="str">
        <f t="shared" si="82"/>
        <v>H33R14</v>
      </c>
      <c r="AF342" s="21"/>
      <c r="AG342" s="21"/>
      <c r="AH342" s="21"/>
      <c r="AI342" s="21"/>
      <c r="AJ342" s="21"/>
      <c r="AK342" s="21"/>
      <c r="AL342" s="21"/>
      <c r="AM342" s="21"/>
      <c r="AN342" s="21"/>
      <c r="AO342" s="21"/>
    </row>
    <row r="343" spans="1:41" s="21" customFormat="1" ht="249.95" customHeight="1" x14ac:dyDescent="0.2">
      <c r="A343" s="24">
        <v>299</v>
      </c>
      <c r="B343" s="30">
        <v>342</v>
      </c>
      <c r="C343" s="24"/>
      <c r="D343" s="24" t="s">
        <v>33</v>
      </c>
      <c r="E343" s="56" t="s">
        <v>80</v>
      </c>
      <c r="F343" s="56" t="s">
        <v>81</v>
      </c>
      <c r="G343" s="56" t="s">
        <v>2189</v>
      </c>
      <c r="H343" s="56" t="s">
        <v>2040</v>
      </c>
      <c r="I343" s="67" t="s">
        <v>8</v>
      </c>
      <c r="J343" s="30">
        <v>1</v>
      </c>
      <c r="K343" s="57">
        <v>43040</v>
      </c>
      <c r="L343" s="57">
        <v>43099</v>
      </c>
      <c r="M343" s="53">
        <f t="shared" ref="M343:M380" si="92">(+L343-K343)/7</f>
        <v>8.4285714285714288</v>
      </c>
      <c r="N343" s="30" t="s">
        <v>2034</v>
      </c>
      <c r="O343" s="108">
        <v>0</v>
      </c>
      <c r="P343" s="30"/>
      <c r="Q343" s="54">
        <f t="shared" si="87"/>
        <v>0</v>
      </c>
      <c r="R343" s="55">
        <f t="shared" si="88"/>
        <v>0</v>
      </c>
      <c r="S343" s="55">
        <f t="shared" ca="1" si="89"/>
        <v>0</v>
      </c>
      <c r="T343" s="55">
        <f t="shared" ca="1" si="90"/>
        <v>8.4285714285714288</v>
      </c>
      <c r="U343" s="28" t="str">
        <f t="shared" ref="U343:U406" ca="1" si="93">IF(W343="CUMPLIDO","SI","NO")</f>
        <v>NO</v>
      </c>
      <c r="V343" s="105" t="str">
        <f t="shared" ca="1" si="91"/>
        <v>VENCIDO</v>
      </c>
      <c r="W343" s="105" t="str">
        <f t="shared" ca="1" si="80"/>
        <v>VENCIDO</v>
      </c>
      <c r="X343" s="85" t="s">
        <v>567</v>
      </c>
      <c r="Y343" s="101" t="s">
        <v>346</v>
      </c>
      <c r="Z343" s="29">
        <f t="shared" si="81"/>
        <v>1</v>
      </c>
      <c r="AA343" s="29" t="str">
        <f t="shared" si="86"/>
        <v>H34R14 - 1</v>
      </c>
      <c r="AB343" s="111">
        <f t="shared" ca="1" si="83"/>
        <v>1</v>
      </c>
      <c r="AC343" s="111">
        <f t="shared" ca="1" si="84"/>
        <v>1</v>
      </c>
      <c r="AD343" s="111" t="str">
        <f t="shared" si="85"/>
        <v>H34R14</v>
      </c>
      <c r="AE343" s="111" t="str">
        <f t="shared" si="82"/>
        <v>H34R14</v>
      </c>
    </row>
    <row r="344" spans="1:41" s="2" customFormat="1" ht="249.95" customHeight="1" x14ac:dyDescent="0.2">
      <c r="A344" s="24">
        <v>300</v>
      </c>
      <c r="B344" s="30">
        <v>343</v>
      </c>
      <c r="C344" s="24"/>
      <c r="D344" s="27" t="s">
        <v>22</v>
      </c>
      <c r="E344" s="87" t="s">
        <v>1706</v>
      </c>
      <c r="F344" s="88" t="s">
        <v>82</v>
      </c>
      <c r="G344" s="88" t="s">
        <v>1707</v>
      </c>
      <c r="H344" s="88" t="s">
        <v>1708</v>
      </c>
      <c r="I344" s="31" t="s">
        <v>1276</v>
      </c>
      <c r="J344" s="31">
        <v>1</v>
      </c>
      <c r="K344" s="51">
        <v>43040</v>
      </c>
      <c r="L344" s="51">
        <v>43099</v>
      </c>
      <c r="M344" s="59">
        <f t="shared" si="92"/>
        <v>8.4285714285714288</v>
      </c>
      <c r="N344" s="30" t="s">
        <v>1606</v>
      </c>
      <c r="O344" s="108">
        <v>0.5</v>
      </c>
      <c r="P344" s="30"/>
      <c r="Q344" s="54">
        <f t="shared" si="87"/>
        <v>50</v>
      </c>
      <c r="R344" s="55">
        <f t="shared" si="88"/>
        <v>4.2142857142857144</v>
      </c>
      <c r="S344" s="55">
        <f t="shared" ca="1" si="89"/>
        <v>4.2142857142857144</v>
      </c>
      <c r="T344" s="55">
        <f t="shared" ca="1" si="90"/>
        <v>8.4285714285714288</v>
      </c>
      <c r="U344" s="28" t="str">
        <f t="shared" ca="1" si="93"/>
        <v>NO</v>
      </c>
      <c r="V344" s="105" t="str">
        <f t="shared" ca="1" si="91"/>
        <v>VENCIDO</v>
      </c>
      <c r="W344" s="105" t="str">
        <f t="shared" ca="1" si="80"/>
        <v>VENCIDO</v>
      </c>
      <c r="X344" s="29" t="s">
        <v>567</v>
      </c>
      <c r="Y344" s="100" t="s">
        <v>347</v>
      </c>
      <c r="Z344" s="29">
        <f t="shared" si="81"/>
        <v>1</v>
      </c>
      <c r="AA344" s="29" t="str">
        <f t="shared" si="86"/>
        <v>H35R14 - 1</v>
      </c>
      <c r="AB344" s="111">
        <f t="shared" ca="1" si="83"/>
        <v>1</v>
      </c>
      <c r="AC344" s="111">
        <f t="shared" ca="1" si="84"/>
        <v>1</v>
      </c>
      <c r="AD344" s="111" t="str">
        <f t="shared" si="85"/>
        <v>H35R14.</v>
      </c>
      <c r="AE344" s="111" t="str">
        <f t="shared" si="82"/>
        <v>H35R14</v>
      </c>
      <c r="AF344" s="21"/>
      <c r="AG344" s="21"/>
      <c r="AH344" s="21"/>
      <c r="AI344" s="21"/>
      <c r="AJ344" s="21"/>
      <c r="AK344" s="21"/>
      <c r="AL344" s="21"/>
      <c r="AM344" s="21"/>
      <c r="AN344" s="21"/>
      <c r="AO344" s="21"/>
    </row>
    <row r="345" spans="1:41" s="2" customFormat="1" ht="249.95" customHeight="1" x14ac:dyDescent="0.2">
      <c r="A345" s="24">
        <v>301</v>
      </c>
      <c r="B345" s="30">
        <v>344</v>
      </c>
      <c r="C345" s="24"/>
      <c r="D345" s="27" t="s">
        <v>33</v>
      </c>
      <c r="E345" s="87" t="s">
        <v>1711</v>
      </c>
      <c r="F345" s="88" t="s">
        <v>83</v>
      </c>
      <c r="G345" s="88" t="s">
        <v>2190</v>
      </c>
      <c r="H345" s="88" t="s">
        <v>1712</v>
      </c>
      <c r="I345" s="31" t="s">
        <v>1713</v>
      </c>
      <c r="J345" s="31">
        <v>2</v>
      </c>
      <c r="K345" s="51">
        <v>43040</v>
      </c>
      <c r="L345" s="51">
        <v>43189</v>
      </c>
      <c r="M345" s="59">
        <f t="shared" si="92"/>
        <v>21.285714285714285</v>
      </c>
      <c r="N345" s="30" t="s">
        <v>1606</v>
      </c>
      <c r="O345" s="108">
        <v>0</v>
      </c>
      <c r="P345" s="30"/>
      <c r="Q345" s="54">
        <f t="shared" si="87"/>
        <v>0</v>
      </c>
      <c r="R345" s="55">
        <f t="shared" si="88"/>
        <v>0</v>
      </c>
      <c r="S345" s="55">
        <f t="shared" ca="1" si="89"/>
        <v>0</v>
      </c>
      <c r="T345" s="55">
        <f t="shared" ca="1" si="90"/>
        <v>21.285714285714285</v>
      </c>
      <c r="U345" s="28" t="str">
        <f t="shared" ca="1" si="93"/>
        <v>NO</v>
      </c>
      <c r="V345" s="105" t="str">
        <f t="shared" ca="1" si="91"/>
        <v>VENCIDO</v>
      </c>
      <c r="W345" s="105" t="str">
        <f t="shared" ca="1" si="80"/>
        <v>VENCIDO</v>
      </c>
      <c r="X345" s="29" t="s">
        <v>567</v>
      </c>
      <c r="Y345" s="100" t="s">
        <v>2207</v>
      </c>
      <c r="Z345" s="29">
        <f t="shared" si="81"/>
        <v>1</v>
      </c>
      <c r="AA345" s="29" t="str">
        <f t="shared" si="86"/>
        <v>H36R14 - 1</v>
      </c>
      <c r="AB345" s="111">
        <f t="shared" ca="1" si="83"/>
        <v>1</v>
      </c>
      <c r="AC345" s="111">
        <f t="shared" ca="1" si="84"/>
        <v>1</v>
      </c>
      <c r="AD345" s="111" t="str">
        <f t="shared" si="85"/>
        <v>H36R14.</v>
      </c>
      <c r="AE345" s="111" t="str">
        <f t="shared" si="82"/>
        <v>H36R14</v>
      </c>
      <c r="AF345" s="21"/>
      <c r="AG345" s="21"/>
      <c r="AH345" s="21"/>
      <c r="AI345" s="21"/>
      <c r="AJ345" s="21"/>
      <c r="AK345" s="21"/>
      <c r="AL345" s="21"/>
      <c r="AM345" s="21"/>
      <c r="AN345" s="21"/>
      <c r="AO345" s="21"/>
    </row>
    <row r="346" spans="1:41" s="2" customFormat="1" ht="249.95" customHeight="1" x14ac:dyDescent="0.2">
      <c r="A346" s="24">
        <v>302</v>
      </c>
      <c r="B346" s="30">
        <v>345</v>
      </c>
      <c r="C346" s="24"/>
      <c r="D346" s="27" t="s">
        <v>33</v>
      </c>
      <c r="E346" s="87" t="s">
        <v>2317</v>
      </c>
      <c r="F346" s="88" t="s">
        <v>84</v>
      </c>
      <c r="G346" s="88" t="s">
        <v>1714</v>
      </c>
      <c r="H346" s="88" t="s">
        <v>1715</v>
      </c>
      <c r="I346" s="31" t="s">
        <v>2191</v>
      </c>
      <c r="J346" s="31">
        <v>1</v>
      </c>
      <c r="K346" s="51">
        <v>43040</v>
      </c>
      <c r="L346" s="51">
        <v>43189</v>
      </c>
      <c r="M346" s="59">
        <f t="shared" si="92"/>
        <v>21.285714285714285</v>
      </c>
      <c r="N346" s="30" t="s">
        <v>1606</v>
      </c>
      <c r="O346" s="108">
        <v>0</v>
      </c>
      <c r="P346" s="30"/>
      <c r="Q346" s="54">
        <f t="shared" si="87"/>
        <v>0</v>
      </c>
      <c r="R346" s="55">
        <f t="shared" si="88"/>
        <v>0</v>
      </c>
      <c r="S346" s="55">
        <f t="shared" ca="1" si="89"/>
        <v>0</v>
      </c>
      <c r="T346" s="55">
        <f t="shared" ca="1" si="90"/>
        <v>21.285714285714285</v>
      </c>
      <c r="U346" s="28" t="str">
        <f t="shared" ca="1" si="93"/>
        <v>NO</v>
      </c>
      <c r="V346" s="105" t="str">
        <f t="shared" ca="1" si="91"/>
        <v>VENCIDO</v>
      </c>
      <c r="W346" s="105" t="str">
        <f t="shared" ca="1" si="80"/>
        <v>VENCIDO</v>
      </c>
      <c r="X346" s="29" t="s">
        <v>567</v>
      </c>
      <c r="Y346" s="100" t="s">
        <v>348</v>
      </c>
      <c r="Z346" s="29">
        <f t="shared" si="81"/>
        <v>1</v>
      </c>
      <c r="AA346" s="29" t="str">
        <f t="shared" si="86"/>
        <v>H40R14 - 1</v>
      </c>
      <c r="AB346" s="111">
        <f t="shared" ca="1" si="83"/>
        <v>1</v>
      </c>
      <c r="AC346" s="111">
        <f t="shared" ca="1" si="84"/>
        <v>1</v>
      </c>
      <c r="AD346" s="111" t="str">
        <f t="shared" si="85"/>
        <v>H40R14.</v>
      </c>
      <c r="AE346" s="111" t="str">
        <f t="shared" si="82"/>
        <v>H40R14</v>
      </c>
      <c r="AF346" s="21"/>
      <c r="AG346" s="21"/>
      <c r="AH346" s="21"/>
      <c r="AI346" s="21"/>
      <c r="AJ346" s="21"/>
      <c r="AK346" s="21"/>
      <c r="AL346" s="21"/>
      <c r="AM346" s="21"/>
      <c r="AN346" s="21"/>
      <c r="AO346" s="21"/>
    </row>
    <row r="347" spans="1:41" s="2" customFormat="1" ht="249.95" customHeight="1" x14ac:dyDescent="0.2">
      <c r="A347" s="24">
        <v>303</v>
      </c>
      <c r="B347" s="30">
        <v>346</v>
      </c>
      <c r="C347" s="24"/>
      <c r="D347" s="27" t="s">
        <v>33</v>
      </c>
      <c r="E347" s="87" t="s">
        <v>2319</v>
      </c>
      <c r="F347" s="88" t="s">
        <v>85</v>
      </c>
      <c r="G347" s="88" t="s">
        <v>1716</v>
      </c>
      <c r="H347" s="88" t="s">
        <v>1717</v>
      </c>
      <c r="I347" s="31" t="s">
        <v>1276</v>
      </c>
      <c r="J347" s="31">
        <v>3</v>
      </c>
      <c r="K347" s="51">
        <v>43040</v>
      </c>
      <c r="L347" s="51">
        <v>43342</v>
      </c>
      <c r="M347" s="59">
        <f t="shared" si="92"/>
        <v>43.142857142857146</v>
      </c>
      <c r="N347" s="30" t="s">
        <v>1606</v>
      </c>
      <c r="O347" s="108">
        <v>0</v>
      </c>
      <c r="P347" s="30"/>
      <c r="Q347" s="54">
        <f t="shared" si="87"/>
        <v>0</v>
      </c>
      <c r="R347" s="55">
        <f t="shared" si="88"/>
        <v>0</v>
      </c>
      <c r="S347" s="55">
        <f t="shared" ca="1" si="89"/>
        <v>0</v>
      </c>
      <c r="T347" s="55">
        <f t="shared" ca="1" si="90"/>
        <v>0</v>
      </c>
      <c r="U347" s="28" t="str">
        <f t="shared" ca="1" si="93"/>
        <v>NO</v>
      </c>
      <c r="V347" s="105" t="str">
        <f t="shared" ca="1" si="91"/>
        <v>EN TERMINO</v>
      </c>
      <c r="W347" s="105" t="str">
        <f t="shared" ca="1" si="80"/>
        <v>EN TERMINO</v>
      </c>
      <c r="X347" s="29" t="s">
        <v>567</v>
      </c>
      <c r="Y347" s="100" t="s">
        <v>349</v>
      </c>
      <c r="Z347" s="29">
        <f t="shared" si="81"/>
        <v>1</v>
      </c>
      <c r="AA347" s="29" t="str">
        <f t="shared" si="86"/>
        <v>H41R14 - 1</v>
      </c>
      <c r="AB347" s="111">
        <f t="shared" ca="1" si="83"/>
        <v>3</v>
      </c>
      <c r="AC347" s="111">
        <f t="shared" ca="1" si="84"/>
        <v>3</v>
      </c>
      <c r="AD347" s="111" t="str">
        <f t="shared" si="85"/>
        <v>H41R14.</v>
      </c>
      <c r="AE347" s="111" t="str">
        <f t="shared" si="82"/>
        <v>H41R14</v>
      </c>
      <c r="AF347" s="21"/>
      <c r="AG347" s="21"/>
      <c r="AH347" s="21"/>
      <c r="AI347" s="21"/>
      <c r="AJ347" s="21"/>
      <c r="AK347" s="21"/>
      <c r="AL347" s="21"/>
      <c r="AM347" s="21"/>
      <c r="AN347" s="21"/>
      <c r="AO347" s="21"/>
    </row>
    <row r="348" spans="1:41" s="2" customFormat="1" ht="249.95" customHeight="1" x14ac:dyDescent="0.2">
      <c r="A348" s="24">
        <v>304</v>
      </c>
      <c r="B348" s="30">
        <v>347</v>
      </c>
      <c r="C348" s="24"/>
      <c r="D348" s="27" t="s">
        <v>47</v>
      </c>
      <c r="E348" s="87" t="s">
        <v>2318</v>
      </c>
      <c r="F348" s="88" t="s">
        <v>86</v>
      </c>
      <c r="G348" s="88" t="s">
        <v>1700</v>
      </c>
      <c r="H348" s="88" t="s">
        <v>1701</v>
      </c>
      <c r="I348" s="31" t="s">
        <v>8</v>
      </c>
      <c r="J348" s="31">
        <v>3</v>
      </c>
      <c r="K348" s="51">
        <v>43040</v>
      </c>
      <c r="L348" s="51">
        <v>43342</v>
      </c>
      <c r="M348" s="59">
        <f t="shared" si="92"/>
        <v>43.142857142857146</v>
      </c>
      <c r="N348" s="30" t="s">
        <v>1606</v>
      </c>
      <c r="O348" s="108">
        <v>0</v>
      </c>
      <c r="P348" s="30"/>
      <c r="Q348" s="54">
        <f t="shared" si="87"/>
        <v>0</v>
      </c>
      <c r="R348" s="55">
        <f t="shared" si="88"/>
        <v>0</v>
      </c>
      <c r="S348" s="55">
        <f t="shared" ca="1" si="89"/>
        <v>0</v>
      </c>
      <c r="T348" s="55">
        <f t="shared" ca="1" si="90"/>
        <v>0</v>
      </c>
      <c r="U348" s="28" t="str">
        <f t="shared" ca="1" si="93"/>
        <v>NO</v>
      </c>
      <c r="V348" s="105" t="str">
        <f t="shared" ca="1" si="91"/>
        <v>EN TERMINO</v>
      </c>
      <c r="W348" s="105" t="str">
        <f t="shared" ca="1" si="80"/>
        <v>EN TERMINO</v>
      </c>
      <c r="X348" s="29" t="s">
        <v>567</v>
      </c>
      <c r="Y348" s="100" t="s">
        <v>350</v>
      </c>
      <c r="Z348" s="29">
        <f t="shared" si="81"/>
        <v>1</v>
      </c>
      <c r="AA348" s="29" t="str">
        <f t="shared" si="86"/>
        <v>H44R14 - 1</v>
      </c>
      <c r="AB348" s="111">
        <f t="shared" ca="1" si="83"/>
        <v>3</v>
      </c>
      <c r="AC348" s="111">
        <f t="shared" ca="1" si="84"/>
        <v>3</v>
      </c>
      <c r="AD348" s="111" t="str">
        <f t="shared" si="85"/>
        <v>H44R14.</v>
      </c>
      <c r="AE348" s="111" t="str">
        <f t="shared" si="82"/>
        <v>H44R14</v>
      </c>
      <c r="AF348" s="21"/>
      <c r="AG348" s="21"/>
      <c r="AH348" s="21"/>
      <c r="AI348" s="21"/>
      <c r="AJ348" s="21"/>
      <c r="AK348" s="21"/>
      <c r="AL348" s="21"/>
      <c r="AM348" s="21"/>
      <c r="AN348" s="21"/>
      <c r="AO348" s="21"/>
    </row>
    <row r="349" spans="1:41" s="2" customFormat="1" ht="249.95" customHeight="1" x14ac:dyDescent="0.2">
      <c r="A349" s="24">
        <v>305</v>
      </c>
      <c r="B349" s="30">
        <v>348</v>
      </c>
      <c r="C349" s="24"/>
      <c r="D349" s="27" t="s">
        <v>47</v>
      </c>
      <c r="E349" s="87" t="s">
        <v>87</v>
      </c>
      <c r="F349" s="88" t="s">
        <v>88</v>
      </c>
      <c r="G349" s="88" t="s">
        <v>1700</v>
      </c>
      <c r="H349" s="88" t="s">
        <v>1701</v>
      </c>
      <c r="I349" s="31" t="s">
        <v>8</v>
      </c>
      <c r="J349" s="31">
        <v>3</v>
      </c>
      <c r="K349" s="51">
        <v>43040</v>
      </c>
      <c r="L349" s="51">
        <v>43342</v>
      </c>
      <c r="M349" s="59">
        <f t="shared" si="92"/>
        <v>43.142857142857146</v>
      </c>
      <c r="N349" s="30" t="s">
        <v>1606</v>
      </c>
      <c r="O349" s="108">
        <v>0</v>
      </c>
      <c r="P349" s="30"/>
      <c r="Q349" s="54">
        <f t="shared" si="87"/>
        <v>0</v>
      </c>
      <c r="R349" s="55">
        <f t="shared" si="88"/>
        <v>0</v>
      </c>
      <c r="S349" s="55">
        <f t="shared" ca="1" si="89"/>
        <v>0</v>
      </c>
      <c r="T349" s="55">
        <f t="shared" ca="1" si="90"/>
        <v>0</v>
      </c>
      <c r="U349" s="28" t="str">
        <f t="shared" ca="1" si="93"/>
        <v>NO</v>
      </c>
      <c r="V349" s="105" t="str">
        <f t="shared" ca="1" si="91"/>
        <v>EN TERMINO</v>
      </c>
      <c r="W349" s="105" t="str">
        <f t="shared" ca="1" si="80"/>
        <v>EN TERMINO</v>
      </c>
      <c r="X349" s="29" t="s">
        <v>567</v>
      </c>
      <c r="Y349" s="100" t="s">
        <v>351</v>
      </c>
      <c r="Z349" s="29">
        <f t="shared" si="81"/>
        <v>1</v>
      </c>
      <c r="AA349" s="29" t="str">
        <f t="shared" si="86"/>
        <v>H45R14 - 1</v>
      </c>
      <c r="AB349" s="111">
        <f t="shared" ca="1" si="83"/>
        <v>3</v>
      </c>
      <c r="AC349" s="111">
        <f t="shared" ca="1" si="84"/>
        <v>3</v>
      </c>
      <c r="AD349" s="111" t="str">
        <f t="shared" si="85"/>
        <v>H45R14</v>
      </c>
      <c r="AE349" s="111" t="str">
        <f t="shared" si="82"/>
        <v>H45R14</v>
      </c>
      <c r="AF349" s="21"/>
      <c r="AG349" s="21"/>
      <c r="AH349" s="21"/>
      <c r="AI349" s="21"/>
      <c r="AJ349" s="21"/>
      <c r="AK349" s="21"/>
      <c r="AL349" s="21"/>
      <c r="AM349" s="21"/>
      <c r="AN349" s="21"/>
      <c r="AO349" s="21"/>
    </row>
    <row r="350" spans="1:41" s="2" customFormat="1" ht="249.95" customHeight="1" x14ac:dyDescent="0.2">
      <c r="A350" s="24">
        <v>306</v>
      </c>
      <c r="B350" s="30">
        <v>349</v>
      </c>
      <c r="C350" s="24"/>
      <c r="D350" s="27" t="s">
        <v>22</v>
      </c>
      <c r="E350" s="87" t="s">
        <v>89</v>
      </c>
      <c r="F350" s="88" t="s">
        <v>90</v>
      </c>
      <c r="G350" s="88" t="s">
        <v>2192</v>
      </c>
      <c r="H350" s="88" t="s">
        <v>2193</v>
      </c>
      <c r="I350" s="31" t="s">
        <v>1718</v>
      </c>
      <c r="J350" s="31">
        <v>1</v>
      </c>
      <c r="K350" s="51">
        <v>43040</v>
      </c>
      <c r="L350" s="51">
        <v>43099</v>
      </c>
      <c r="M350" s="59">
        <f t="shared" si="92"/>
        <v>8.4285714285714288</v>
      </c>
      <c r="N350" s="30" t="s">
        <v>1614</v>
      </c>
      <c r="O350" s="108">
        <v>0</v>
      </c>
      <c r="P350" s="30"/>
      <c r="Q350" s="54">
        <f t="shared" si="87"/>
        <v>0</v>
      </c>
      <c r="R350" s="55">
        <f t="shared" si="88"/>
        <v>0</v>
      </c>
      <c r="S350" s="55">
        <f t="shared" ca="1" si="89"/>
        <v>0</v>
      </c>
      <c r="T350" s="55">
        <f t="shared" ca="1" si="90"/>
        <v>8.4285714285714288</v>
      </c>
      <c r="U350" s="28" t="str">
        <f t="shared" ca="1" si="93"/>
        <v>NO</v>
      </c>
      <c r="V350" s="105" t="str">
        <f t="shared" ca="1" si="91"/>
        <v>VENCIDO</v>
      </c>
      <c r="W350" s="105" t="str">
        <f t="shared" ca="1" si="80"/>
        <v>VENCIDO</v>
      </c>
      <c r="X350" s="29" t="s">
        <v>567</v>
      </c>
      <c r="Y350" s="100" t="s">
        <v>352</v>
      </c>
      <c r="Z350" s="29">
        <f t="shared" si="81"/>
        <v>1</v>
      </c>
      <c r="AA350" s="29" t="str">
        <f t="shared" si="86"/>
        <v>H46R14 - 1</v>
      </c>
      <c r="AB350" s="111">
        <f t="shared" ca="1" si="83"/>
        <v>1</v>
      </c>
      <c r="AC350" s="111">
        <f t="shared" ca="1" si="84"/>
        <v>1</v>
      </c>
      <c r="AD350" s="111" t="str">
        <f t="shared" si="85"/>
        <v>H46R14</v>
      </c>
      <c r="AE350" s="111" t="str">
        <f t="shared" si="82"/>
        <v>H46R14</v>
      </c>
      <c r="AF350" s="21"/>
      <c r="AG350" s="21"/>
      <c r="AH350" s="21"/>
      <c r="AI350" s="21"/>
      <c r="AJ350" s="21"/>
      <c r="AK350" s="21"/>
      <c r="AL350" s="21"/>
      <c r="AM350" s="21"/>
      <c r="AN350" s="21"/>
      <c r="AO350" s="21"/>
    </row>
    <row r="351" spans="1:41" s="2" customFormat="1" ht="249.95" customHeight="1" x14ac:dyDescent="0.2">
      <c r="A351" s="24">
        <v>307</v>
      </c>
      <c r="B351" s="30">
        <v>350</v>
      </c>
      <c r="C351" s="24"/>
      <c r="D351" s="27" t="s">
        <v>35</v>
      </c>
      <c r="E351" s="87" t="s">
        <v>91</v>
      </c>
      <c r="F351" s="88" t="s">
        <v>92</v>
      </c>
      <c r="G351" s="88" t="s">
        <v>1700</v>
      </c>
      <c r="H351" s="88" t="s">
        <v>1701</v>
      </c>
      <c r="I351" s="31" t="s">
        <v>8</v>
      </c>
      <c r="J351" s="31">
        <v>3</v>
      </c>
      <c r="K351" s="51">
        <v>43040</v>
      </c>
      <c r="L351" s="51">
        <v>43342</v>
      </c>
      <c r="M351" s="59">
        <f t="shared" si="92"/>
        <v>43.142857142857146</v>
      </c>
      <c r="N351" s="30" t="s">
        <v>1606</v>
      </c>
      <c r="O351" s="108">
        <v>0</v>
      </c>
      <c r="P351" s="30"/>
      <c r="Q351" s="54">
        <f t="shared" si="87"/>
        <v>0</v>
      </c>
      <c r="R351" s="55">
        <f t="shared" si="88"/>
        <v>0</v>
      </c>
      <c r="S351" s="55">
        <f t="shared" ca="1" si="89"/>
        <v>0</v>
      </c>
      <c r="T351" s="55">
        <f t="shared" ca="1" si="90"/>
        <v>0</v>
      </c>
      <c r="U351" s="28" t="str">
        <f t="shared" ca="1" si="93"/>
        <v>NO</v>
      </c>
      <c r="V351" s="105" t="str">
        <f t="shared" ca="1" si="91"/>
        <v>EN TERMINO</v>
      </c>
      <c r="W351" s="105" t="str">
        <f t="shared" ca="1" si="80"/>
        <v>EN TERMINO</v>
      </c>
      <c r="X351" s="29" t="s">
        <v>567</v>
      </c>
      <c r="Y351" s="100" t="s">
        <v>353</v>
      </c>
      <c r="Z351" s="29">
        <f t="shared" si="81"/>
        <v>1</v>
      </c>
      <c r="AA351" s="29" t="str">
        <f t="shared" si="86"/>
        <v>H47R14 - 1</v>
      </c>
      <c r="AB351" s="111">
        <f t="shared" ca="1" si="83"/>
        <v>3</v>
      </c>
      <c r="AC351" s="111">
        <f t="shared" ca="1" si="84"/>
        <v>3</v>
      </c>
      <c r="AD351" s="111" t="str">
        <f t="shared" si="85"/>
        <v>H47R14</v>
      </c>
      <c r="AE351" s="111" t="str">
        <f t="shared" si="82"/>
        <v>H47R14</v>
      </c>
      <c r="AF351" s="21"/>
      <c r="AG351" s="21"/>
      <c r="AH351" s="21"/>
      <c r="AI351" s="21"/>
      <c r="AJ351" s="21"/>
      <c r="AK351" s="21"/>
      <c r="AL351" s="21"/>
      <c r="AM351" s="21"/>
      <c r="AN351" s="21"/>
      <c r="AO351" s="21"/>
    </row>
    <row r="352" spans="1:41" s="2" customFormat="1" ht="249.95" customHeight="1" x14ac:dyDescent="0.2">
      <c r="A352" s="24">
        <v>308</v>
      </c>
      <c r="B352" s="30">
        <v>351</v>
      </c>
      <c r="C352" s="24"/>
      <c r="D352" s="27" t="s">
        <v>35</v>
      </c>
      <c r="E352" s="87" t="s">
        <v>93</v>
      </c>
      <c r="F352" s="88" t="s">
        <v>94</v>
      </c>
      <c r="G352" s="88" t="s">
        <v>1700</v>
      </c>
      <c r="H352" s="88" t="s">
        <v>1701</v>
      </c>
      <c r="I352" s="31" t="s">
        <v>8</v>
      </c>
      <c r="J352" s="31">
        <v>3</v>
      </c>
      <c r="K352" s="51">
        <v>43040</v>
      </c>
      <c r="L352" s="51">
        <v>43342</v>
      </c>
      <c r="M352" s="59">
        <f t="shared" si="92"/>
        <v>43.142857142857146</v>
      </c>
      <c r="N352" s="30" t="s">
        <v>1606</v>
      </c>
      <c r="O352" s="108">
        <v>0</v>
      </c>
      <c r="P352" s="30"/>
      <c r="Q352" s="54">
        <f t="shared" si="87"/>
        <v>0</v>
      </c>
      <c r="R352" s="55">
        <f t="shared" si="88"/>
        <v>0</v>
      </c>
      <c r="S352" s="55">
        <f t="shared" ca="1" si="89"/>
        <v>0</v>
      </c>
      <c r="T352" s="55">
        <f t="shared" ca="1" si="90"/>
        <v>0</v>
      </c>
      <c r="U352" s="28" t="str">
        <f t="shared" ca="1" si="93"/>
        <v>NO</v>
      </c>
      <c r="V352" s="105" t="str">
        <f t="shared" ca="1" si="91"/>
        <v>EN TERMINO</v>
      </c>
      <c r="W352" s="105" t="str">
        <f t="shared" ca="1" si="80"/>
        <v>EN TERMINO</v>
      </c>
      <c r="X352" s="29" t="s">
        <v>567</v>
      </c>
      <c r="Y352" s="100" t="s">
        <v>354</v>
      </c>
      <c r="Z352" s="29">
        <f t="shared" si="81"/>
        <v>1</v>
      </c>
      <c r="AA352" s="29" t="str">
        <f t="shared" si="86"/>
        <v>H49R14 - 1</v>
      </c>
      <c r="AB352" s="111">
        <f t="shared" ca="1" si="83"/>
        <v>3</v>
      </c>
      <c r="AC352" s="111">
        <f t="shared" ca="1" si="84"/>
        <v>3</v>
      </c>
      <c r="AD352" s="111" t="str">
        <f t="shared" si="85"/>
        <v>H49R14</v>
      </c>
      <c r="AE352" s="111" t="str">
        <f t="shared" si="82"/>
        <v>H49R14</v>
      </c>
      <c r="AF352" s="21"/>
      <c r="AG352" s="21"/>
      <c r="AH352" s="21"/>
      <c r="AI352" s="21"/>
      <c r="AJ352" s="21"/>
      <c r="AK352" s="21"/>
      <c r="AL352" s="21"/>
      <c r="AM352" s="21"/>
      <c r="AN352" s="21"/>
      <c r="AO352" s="21"/>
    </row>
    <row r="353" spans="1:41" s="2" customFormat="1" ht="249.95" customHeight="1" x14ac:dyDescent="0.2">
      <c r="A353" s="24">
        <v>309</v>
      </c>
      <c r="B353" s="30">
        <v>352</v>
      </c>
      <c r="C353" s="24"/>
      <c r="D353" s="27" t="s">
        <v>35</v>
      </c>
      <c r="E353" s="87" t="s">
        <v>95</v>
      </c>
      <c r="F353" s="88" t="s">
        <v>96</v>
      </c>
      <c r="G353" s="88" t="s">
        <v>1719</v>
      </c>
      <c r="H353" s="88" t="s">
        <v>1720</v>
      </c>
      <c r="I353" s="31" t="s">
        <v>9</v>
      </c>
      <c r="J353" s="31">
        <v>1</v>
      </c>
      <c r="K353" s="51">
        <v>43040</v>
      </c>
      <c r="L353" s="51">
        <v>43099</v>
      </c>
      <c r="M353" s="59">
        <f t="shared" si="92"/>
        <v>8.4285714285714288</v>
      </c>
      <c r="N353" s="30" t="s">
        <v>1606</v>
      </c>
      <c r="O353" s="108">
        <v>1</v>
      </c>
      <c r="P353" s="30"/>
      <c r="Q353" s="54">
        <f t="shared" si="87"/>
        <v>100</v>
      </c>
      <c r="R353" s="55">
        <f t="shared" si="88"/>
        <v>8.4285714285714288</v>
      </c>
      <c r="S353" s="55">
        <f t="shared" ca="1" si="89"/>
        <v>8.4285714285714288</v>
      </c>
      <c r="T353" s="55">
        <f t="shared" ca="1" si="90"/>
        <v>8.4285714285714288</v>
      </c>
      <c r="U353" s="28" t="str">
        <f t="shared" si="93"/>
        <v>SI</v>
      </c>
      <c r="V353" s="105" t="str">
        <f t="shared" si="91"/>
        <v>CUMPLIDO</v>
      </c>
      <c r="W353" s="105" t="str">
        <f t="shared" si="80"/>
        <v>CUMPLIDO</v>
      </c>
      <c r="X353" s="29" t="s">
        <v>567</v>
      </c>
      <c r="Y353" s="100" t="s">
        <v>355</v>
      </c>
      <c r="Z353" s="29">
        <f t="shared" si="81"/>
        <v>1</v>
      </c>
      <c r="AA353" s="29" t="str">
        <f t="shared" si="86"/>
        <v>H50R14 - 1</v>
      </c>
      <c r="AB353" s="111">
        <f t="shared" si="83"/>
        <v>5</v>
      </c>
      <c r="AC353" s="111">
        <f t="shared" si="84"/>
        <v>5</v>
      </c>
      <c r="AD353" s="111" t="str">
        <f t="shared" si="85"/>
        <v>H50R14</v>
      </c>
      <c r="AE353" s="111" t="str">
        <f t="shared" si="82"/>
        <v>H50R14</v>
      </c>
      <c r="AF353" s="21"/>
      <c r="AG353" s="21"/>
      <c r="AH353" s="21"/>
      <c r="AI353" s="21"/>
      <c r="AJ353" s="21"/>
      <c r="AK353" s="21"/>
      <c r="AL353" s="21"/>
      <c r="AM353" s="21"/>
      <c r="AN353" s="21"/>
      <c r="AO353" s="21"/>
    </row>
    <row r="354" spans="1:41" s="2" customFormat="1" ht="249.95" customHeight="1" x14ac:dyDescent="0.2">
      <c r="A354" s="24">
        <v>310</v>
      </c>
      <c r="B354" s="30">
        <v>353</v>
      </c>
      <c r="C354" s="24"/>
      <c r="D354" s="27" t="s">
        <v>35</v>
      </c>
      <c r="E354" s="87" t="s">
        <v>97</v>
      </c>
      <c r="F354" s="88" t="s">
        <v>98</v>
      </c>
      <c r="G354" s="88" t="s">
        <v>1721</v>
      </c>
      <c r="H354" s="88" t="s">
        <v>1720</v>
      </c>
      <c r="I354" s="31" t="s">
        <v>9</v>
      </c>
      <c r="J354" s="31">
        <v>1</v>
      </c>
      <c r="K354" s="51">
        <v>43040</v>
      </c>
      <c r="L354" s="51">
        <v>43099</v>
      </c>
      <c r="M354" s="59">
        <f t="shared" si="92"/>
        <v>8.4285714285714288</v>
      </c>
      <c r="N354" s="30" t="s">
        <v>1606</v>
      </c>
      <c r="O354" s="108">
        <v>1</v>
      </c>
      <c r="P354" s="30"/>
      <c r="Q354" s="54">
        <f t="shared" si="87"/>
        <v>100</v>
      </c>
      <c r="R354" s="55">
        <f t="shared" si="88"/>
        <v>8.4285714285714288</v>
      </c>
      <c r="S354" s="55">
        <f t="shared" ca="1" si="89"/>
        <v>8.4285714285714288</v>
      </c>
      <c r="T354" s="55">
        <f t="shared" ca="1" si="90"/>
        <v>8.4285714285714288</v>
      </c>
      <c r="U354" s="28" t="str">
        <f t="shared" si="93"/>
        <v>SI</v>
      </c>
      <c r="V354" s="105" t="str">
        <f t="shared" si="91"/>
        <v>CUMPLIDO</v>
      </c>
      <c r="W354" s="105" t="str">
        <f t="shared" si="80"/>
        <v>CUMPLIDO</v>
      </c>
      <c r="X354" s="29" t="s">
        <v>567</v>
      </c>
      <c r="Y354" s="100" t="s">
        <v>356</v>
      </c>
      <c r="Z354" s="29">
        <f t="shared" si="81"/>
        <v>1</v>
      </c>
      <c r="AA354" s="29" t="str">
        <f t="shared" si="86"/>
        <v>H51R14 - 1</v>
      </c>
      <c r="AB354" s="111">
        <f t="shared" si="83"/>
        <v>5</v>
      </c>
      <c r="AC354" s="111">
        <f t="shared" si="84"/>
        <v>5</v>
      </c>
      <c r="AD354" s="111" t="str">
        <f t="shared" si="85"/>
        <v>H51R14</v>
      </c>
      <c r="AE354" s="111" t="str">
        <f t="shared" si="82"/>
        <v>H51R14</v>
      </c>
      <c r="AF354" s="21"/>
      <c r="AG354" s="21"/>
      <c r="AH354" s="21"/>
      <c r="AI354" s="21"/>
      <c r="AJ354" s="21"/>
      <c r="AK354" s="21"/>
      <c r="AL354" s="21"/>
      <c r="AM354" s="21"/>
      <c r="AN354" s="21"/>
      <c r="AO354" s="21"/>
    </row>
    <row r="355" spans="1:41" s="2" customFormat="1" ht="249.95" customHeight="1" x14ac:dyDescent="0.2">
      <c r="A355" s="24">
        <v>311</v>
      </c>
      <c r="B355" s="30">
        <v>354</v>
      </c>
      <c r="C355" s="24"/>
      <c r="D355" s="27" t="s">
        <v>35</v>
      </c>
      <c r="E355" s="87" t="s">
        <v>99</v>
      </c>
      <c r="F355" s="88" t="s">
        <v>100</v>
      </c>
      <c r="G355" s="88" t="s">
        <v>1722</v>
      </c>
      <c r="H355" s="88" t="s">
        <v>1720</v>
      </c>
      <c r="I355" s="31" t="s">
        <v>9</v>
      </c>
      <c r="J355" s="31">
        <v>1</v>
      </c>
      <c r="K355" s="51">
        <v>43040</v>
      </c>
      <c r="L355" s="51">
        <v>43099</v>
      </c>
      <c r="M355" s="59">
        <f t="shared" si="92"/>
        <v>8.4285714285714288</v>
      </c>
      <c r="N355" s="30" t="s">
        <v>1606</v>
      </c>
      <c r="O355" s="108">
        <v>1</v>
      </c>
      <c r="P355" s="30"/>
      <c r="Q355" s="54">
        <f t="shared" si="87"/>
        <v>100</v>
      </c>
      <c r="R355" s="55">
        <f t="shared" si="88"/>
        <v>8.4285714285714288</v>
      </c>
      <c r="S355" s="55">
        <f t="shared" ca="1" si="89"/>
        <v>8.4285714285714288</v>
      </c>
      <c r="T355" s="55">
        <f t="shared" ca="1" si="90"/>
        <v>8.4285714285714288</v>
      </c>
      <c r="U355" s="28" t="str">
        <f t="shared" si="93"/>
        <v>SI</v>
      </c>
      <c r="V355" s="105" t="str">
        <f t="shared" si="91"/>
        <v>CUMPLIDO</v>
      </c>
      <c r="W355" s="105" t="str">
        <f t="shared" si="80"/>
        <v>CUMPLIDO</v>
      </c>
      <c r="X355" s="29" t="s">
        <v>567</v>
      </c>
      <c r="Y355" s="100" t="s">
        <v>357</v>
      </c>
      <c r="Z355" s="29">
        <f t="shared" si="81"/>
        <v>1</v>
      </c>
      <c r="AA355" s="29" t="str">
        <f t="shared" si="86"/>
        <v>H52R14 - 1</v>
      </c>
      <c r="AB355" s="111">
        <f t="shared" si="83"/>
        <v>5</v>
      </c>
      <c r="AC355" s="111">
        <f t="shared" si="84"/>
        <v>5</v>
      </c>
      <c r="AD355" s="111" t="str">
        <f t="shared" si="85"/>
        <v>H52R14</v>
      </c>
      <c r="AE355" s="111" t="str">
        <f t="shared" si="82"/>
        <v>H52R14</v>
      </c>
      <c r="AF355" s="21"/>
      <c r="AG355" s="21"/>
      <c r="AH355" s="21"/>
      <c r="AI355" s="21"/>
      <c r="AJ355" s="21"/>
      <c r="AK355" s="21"/>
      <c r="AL355" s="21"/>
      <c r="AM355" s="21"/>
      <c r="AN355" s="21"/>
      <c r="AO355" s="21"/>
    </row>
    <row r="356" spans="1:41" s="2" customFormat="1" ht="249.95" customHeight="1" x14ac:dyDescent="0.2">
      <c r="A356" s="24">
        <v>312</v>
      </c>
      <c r="B356" s="30">
        <v>355</v>
      </c>
      <c r="C356" s="24"/>
      <c r="D356" s="27" t="s">
        <v>35</v>
      </c>
      <c r="E356" s="87" t="s">
        <v>101</v>
      </c>
      <c r="F356" s="88" t="s">
        <v>98</v>
      </c>
      <c r="G356" s="88" t="s">
        <v>1723</v>
      </c>
      <c r="H356" s="88" t="s">
        <v>1720</v>
      </c>
      <c r="I356" s="31" t="s">
        <v>9</v>
      </c>
      <c r="J356" s="31">
        <v>1</v>
      </c>
      <c r="K356" s="51">
        <v>43040</v>
      </c>
      <c r="L356" s="51">
        <v>43099</v>
      </c>
      <c r="M356" s="59">
        <f t="shared" si="92"/>
        <v>8.4285714285714288</v>
      </c>
      <c r="N356" s="30" t="s">
        <v>1606</v>
      </c>
      <c r="O356" s="108">
        <v>1</v>
      </c>
      <c r="P356" s="30"/>
      <c r="Q356" s="54">
        <f t="shared" si="87"/>
        <v>100</v>
      </c>
      <c r="R356" s="55">
        <f t="shared" si="88"/>
        <v>8.4285714285714288</v>
      </c>
      <c r="S356" s="55">
        <f t="shared" ca="1" si="89"/>
        <v>8.4285714285714288</v>
      </c>
      <c r="T356" s="55">
        <f t="shared" ca="1" si="90"/>
        <v>8.4285714285714288</v>
      </c>
      <c r="U356" s="28" t="str">
        <f t="shared" si="93"/>
        <v>SI</v>
      </c>
      <c r="V356" s="105" t="str">
        <f t="shared" si="91"/>
        <v>CUMPLIDO</v>
      </c>
      <c r="W356" s="105" t="str">
        <f t="shared" si="80"/>
        <v>CUMPLIDO</v>
      </c>
      <c r="X356" s="29" t="s">
        <v>567</v>
      </c>
      <c r="Y356" s="100" t="s">
        <v>358</v>
      </c>
      <c r="Z356" s="29">
        <f t="shared" si="81"/>
        <v>1</v>
      </c>
      <c r="AA356" s="29" t="str">
        <f t="shared" si="86"/>
        <v>H53R14 - 1</v>
      </c>
      <c r="AB356" s="111">
        <f t="shared" si="83"/>
        <v>5</v>
      </c>
      <c r="AC356" s="111">
        <f t="shared" si="84"/>
        <v>5</v>
      </c>
      <c r="AD356" s="111" t="str">
        <f t="shared" si="85"/>
        <v>H53R14</v>
      </c>
      <c r="AE356" s="111" t="str">
        <f t="shared" si="82"/>
        <v>H53R14</v>
      </c>
      <c r="AF356" s="21"/>
      <c r="AG356" s="21"/>
      <c r="AH356" s="21"/>
      <c r="AI356" s="21"/>
      <c r="AJ356" s="21"/>
      <c r="AK356" s="21"/>
      <c r="AL356" s="21"/>
      <c r="AM356" s="21"/>
      <c r="AN356" s="21"/>
      <c r="AO356" s="21"/>
    </row>
    <row r="357" spans="1:41" s="2" customFormat="1" ht="249.95" customHeight="1" x14ac:dyDescent="0.2">
      <c r="A357" s="24">
        <v>313</v>
      </c>
      <c r="B357" s="30">
        <v>356</v>
      </c>
      <c r="C357" s="24"/>
      <c r="D357" s="27" t="s">
        <v>35</v>
      </c>
      <c r="E357" s="87" t="s">
        <v>102</v>
      </c>
      <c r="F357" s="88" t="s">
        <v>103</v>
      </c>
      <c r="G357" s="88" t="s">
        <v>1724</v>
      </c>
      <c r="H357" s="88" t="s">
        <v>1720</v>
      </c>
      <c r="I357" s="31" t="s">
        <v>9</v>
      </c>
      <c r="J357" s="31">
        <v>1</v>
      </c>
      <c r="K357" s="51">
        <v>43040</v>
      </c>
      <c r="L357" s="51">
        <v>43099</v>
      </c>
      <c r="M357" s="59">
        <f t="shared" si="92"/>
        <v>8.4285714285714288</v>
      </c>
      <c r="N357" s="30" t="s">
        <v>1606</v>
      </c>
      <c r="O357" s="108">
        <v>1</v>
      </c>
      <c r="P357" s="30"/>
      <c r="Q357" s="54">
        <f t="shared" si="87"/>
        <v>100</v>
      </c>
      <c r="R357" s="55">
        <f t="shared" si="88"/>
        <v>8.4285714285714288</v>
      </c>
      <c r="S357" s="55">
        <f t="shared" ca="1" si="89"/>
        <v>8.4285714285714288</v>
      </c>
      <c r="T357" s="55">
        <f t="shared" ca="1" si="90"/>
        <v>8.4285714285714288</v>
      </c>
      <c r="U357" s="28" t="str">
        <f t="shared" si="93"/>
        <v>SI</v>
      </c>
      <c r="V357" s="105" t="str">
        <f t="shared" si="91"/>
        <v>CUMPLIDO</v>
      </c>
      <c r="W357" s="105" t="str">
        <f t="shared" si="80"/>
        <v>CUMPLIDO</v>
      </c>
      <c r="X357" s="29" t="s">
        <v>567</v>
      </c>
      <c r="Y357" s="100" t="s">
        <v>359</v>
      </c>
      <c r="Z357" s="29">
        <f t="shared" si="81"/>
        <v>1</v>
      </c>
      <c r="AA357" s="29" t="str">
        <f t="shared" si="86"/>
        <v>H54R14 - 1</v>
      </c>
      <c r="AB357" s="111">
        <f t="shared" si="83"/>
        <v>5</v>
      </c>
      <c r="AC357" s="111">
        <f t="shared" si="84"/>
        <v>5</v>
      </c>
      <c r="AD357" s="111" t="str">
        <f t="shared" si="85"/>
        <v>H54R14</v>
      </c>
      <c r="AE357" s="111" t="str">
        <f t="shared" si="82"/>
        <v>H54R14</v>
      </c>
      <c r="AF357" s="21"/>
      <c r="AG357" s="21"/>
      <c r="AH357" s="21"/>
      <c r="AI357" s="21"/>
      <c r="AJ357" s="21"/>
      <c r="AK357" s="21"/>
      <c r="AL357" s="21"/>
      <c r="AM357" s="21"/>
      <c r="AN357" s="21"/>
      <c r="AO357" s="21"/>
    </row>
    <row r="358" spans="1:41" s="2" customFormat="1" ht="249.95" customHeight="1" x14ac:dyDescent="0.2">
      <c r="A358" s="24">
        <v>314</v>
      </c>
      <c r="B358" s="30">
        <v>357</v>
      </c>
      <c r="C358" s="24"/>
      <c r="D358" s="27" t="s">
        <v>35</v>
      </c>
      <c r="E358" s="87" t="s">
        <v>639</v>
      </c>
      <c r="F358" s="88" t="s">
        <v>104</v>
      </c>
      <c r="G358" s="88" t="s">
        <v>1725</v>
      </c>
      <c r="H358" s="88" t="s">
        <v>1726</v>
      </c>
      <c r="I358" s="31" t="s">
        <v>1727</v>
      </c>
      <c r="J358" s="31">
        <v>2</v>
      </c>
      <c r="K358" s="51">
        <v>43040</v>
      </c>
      <c r="L358" s="51">
        <v>43099</v>
      </c>
      <c r="M358" s="59">
        <f t="shared" si="92"/>
        <v>8.4285714285714288</v>
      </c>
      <c r="N358" s="30" t="s">
        <v>1606</v>
      </c>
      <c r="O358" s="108">
        <v>2</v>
      </c>
      <c r="P358" s="30"/>
      <c r="Q358" s="54">
        <f t="shared" si="87"/>
        <v>100</v>
      </c>
      <c r="R358" s="55">
        <f t="shared" si="88"/>
        <v>8.4285714285714288</v>
      </c>
      <c r="S358" s="55">
        <f t="shared" ca="1" si="89"/>
        <v>8.4285714285714288</v>
      </c>
      <c r="T358" s="55">
        <f t="shared" ca="1" si="90"/>
        <v>8.4285714285714288</v>
      </c>
      <c r="U358" s="28" t="str">
        <f t="shared" si="93"/>
        <v>SI</v>
      </c>
      <c r="V358" s="105" t="str">
        <f t="shared" si="91"/>
        <v>CUMPLIDO</v>
      </c>
      <c r="W358" s="105" t="str">
        <f t="shared" si="80"/>
        <v>CUMPLIDO</v>
      </c>
      <c r="X358" s="29" t="s">
        <v>567</v>
      </c>
      <c r="Y358" s="100" t="s">
        <v>360</v>
      </c>
      <c r="Z358" s="29">
        <f t="shared" si="81"/>
        <v>1</v>
      </c>
      <c r="AA358" s="29" t="str">
        <f t="shared" si="86"/>
        <v>H56R14 - 1</v>
      </c>
      <c r="AB358" s="111">
        <f t="shared" si="83"/>
        <v>5</v>
      </c>
      <c r="AC358" s="111">
        <f t="shared" si="84"/>
        <v>5</v>
      </c>
      <c r="AD358" s="111" t="str">
        <f t="shared" si="85"/>
        <v>H56R14</v>
      </c>
      <c r="AE358" s="111" t="str">
        <f t="shared" si="82"/>
        <v>H56R14</v>
      </c>
      <c r="AF358" s="21"/>
      <c r="AG358" s="21"/>
      <c r="AH358" s="21"/>
      <c r="AI358" s="21"/>
      <c r="AJ358" s="21"/>
      <c r="AK358" s="21"/>
      <c r="AL358" s="21"/>
      <c r="AM358" s="21"/>
      <c r="AN358" s="21"/>
      <c r="AO358" s="21"/>
    </row>
    <row r="359" spans="1:41" s="2" customFormat="1" ht="249.95" customHeight="1" x14ac:dyDescent="0.2">
      <c r="A359" s="24">
        <v>315</v>
      </c>
      <c r="B359" s="30">
        <v>358</v>
      </c>
      <c r="C359" s="24"/>
      <c r="D359" s="27" t="s">
        <v>35</v>
      </c>
      <c r="E359" s="87" t="s">
        <v>633</v>
      </c>
      <c r="F359" s="88" t="s">
        <v>105</v>
      </c>
      <c r="G359" s="88" t="s">
        <v>1728</v>
      </c>
      <c r="H359" s="88" t="s">
        <v>1729</v>
      </c>
      <c r="I359" s="31" t="s">
        <v>1730</v>
      </c>
      <c r="J359" s="31">
        <v>1</v>
      </c>
      <c r="K359" s="51">
        <v>43040</v>
      </c>
      <c r="L359" s="51">
        <v>43099</v>
      </c>
      <c r="M359" s="59">
        <f t="shared" si="92"/>
        <v>8.4285714285714288</v>
      </c>
      <c r="N359" s="30" t="s">
        <v>1606</v>
      </c>
      <c r="O359" s="108">
        <v>0</v>
      </c>
      <c r="P359" s="30"/>
      <c r="Q359" s="54">
        <f t="shared" si="87"/>
        <v>0</v>
      </c>
      <c r="R359" s="55">
        <f t="shared" si="88"/>
        <v>0</v>
      </c>
      <c r="S359" s="55">
        <f t="shared" ca="1" si="89"/>
        <v>0</v>
      </c>
      <c r="T359" s="55">
        <f t="shared" ca="1" si="90"/>
        <v>8.4285714285714288</v>
      </c>
      <c r="U359" s="28" t="str">
        <f t="shared" ca="1" si="93"/>
        <v>NO</v>
      </c>
      <c r="V359" s="105" t="str">
        <f t="shared" ca="1" si="91"/>
        <v>VENCIDO</v>
      </c>
      <c r="W359" s="105" t="str">
        <f t="shared" ca="1" si="80"/>
        <v>VENCIDO</v>
      </c>
      <c r="X359" s="29" t="s">
        <v>567</v>
      </c>
      <c r="Y359" s="100" t="s">
        <v>361</v>
      </c>
      <c r="Z359" s="29">
        <f t="shared" si="81"/>
        <v>1</v>
      </c>
      <c r="AA359" s="29" t="str">
        <f t="shared" si="86"/>
        <v>H57R14 - 1</v>
      </c>
      <c r="AB359" s="111">
        <f t="shared" ca="1" si="83"/>
        <v>1</v>
      </c>
      <c r="AC359" s="111">
        <f t="shared" ca="1" si="84"/>
        <v>1</v>
      </c>
      <c r="AD359" s="111" t="str">
        <f t="shared" si="85"/>
        <v>H57R14</v>
      </c>
      <c r="AE359" s="111" t="str">
        <f t="shared" si="82"/>
        <v>H57R14</v>
      </c>
      <c r="AF359" s="21"/>
      <c r="AG359" s="21"/>
      <c r="AH359" s="21"/>
      <c r="AI359" s="21"/>
      <c r="AJ359" s="21"/>
      <c r="AK359" s="21"/>
      <c r="AL359" s="21"/>
      <c r="AM359" s="21"/>
      <c r="AN359" s="21"/>
      <c r="AO359" s="21"/>
    </row>
    <row r="360" spans="1:41" s="2" customFormat="1" ht="249.95" customHeight="1" x14ac:dyDescent="0.2">
      <c r="A360" s="24">
        <v>316</v>
      </c>
      <c r="B360" s="30">
        <v>359</v>
      </c>
      <c r="C360" s="24"/>
      <c r="D360" s="27" t="s">
        <v>33</v>
      </c>
      <c r="E360" s="87" t="s">
        <v>640</v>
      </c>
      <c r="F360" s="88" t="s">
        <v>106</v>
      </c>
      <c r="G360" s="88" t="s">
        <v>1731</v>
      </c>
      <c r="H360" s="88" t="s">
        <v>1732</v>
      </c>
      <c r="I360" s="31" t="s">
        <v>1733</v>
      </c>
      <c r="J360" s="31">
        <v>2</v>
      </c>
      <c r="K360" s="51">
        <v>43040</v>
      </c>
      <c r="L360" s="51">
        <v>43099</v>
      </c>
      <c r="M360" s="59">
        <f t="shared" si="92"/>
        <v>8.4285714285714288</v>
      </c>
      <c r="N360" s="30" t="s">
        <v>1606</v>
      </c>
      <c r="O360" s="108">
        <v>2</v>
      </c>
      <c r="P360" s="30"/>
      <c r="Q360" s="54">
        <f t="shared" si="87"/>
        <v>100</v>
      </c>
      <c r="R360" s="55">
        <f t="shared" si="88"/>
        <v>8.4285714285714288</v>
      </c>
      <c r="S360" s="55">
        <f t="shared" ca="1" si="89"/>
        <v>8.4285714285714288</v>
      </c>
      <c r="T360" s="55">
        <f t="shared" ca="1" si="90"/>
        <v>8.4285714285714288</v>
      </c>
      <c r="U360" s="28" t="str">
        <f t="shared" si="93"/>
        <v>SI</v>
      </c>
      <c r="V360" s="105" t="str">
        <f t="shared" si="91"/>
        <v>CUMPLIDO</v>
      </c>
      <c r="W360" s="105" t="str">
        <f t="shared" si="80"/>
        <v>CUMPLIDO</v>
      </c>
      <c r="X360" s="29" t="s">
        <v>567</v>
      </c>
      <c r="Y360" s="100" t="s">
        <v>362</v>
      </c>
      <c r="Z360" s="29">
        <f t="shared" si="81"/>
        <v>1</v>
      </c>
      <c r="AA360" s="29" t="str">
        <f t="shared" si="86"/>
        <v>H58R14 - 1</v>
      </c>
      <c r="AB360" s="111">
        <f t="shared" si="83"/>
        <v>5</v>
      </c>
      <c r="AC360" s="111">
        <f t="shared" si="84"/>
        <v>5</v>
      </c>
      <c r="AD360" s="111" t="str">
        <f t="shared" si="85"/>
        <v>H58R14</v>
      </c>
      <c r="AE360" s="111" t="str">
        <f t="shared" si="82"/>
        <v>H58R14</v>
      </c>
      <c r="AF360" s="21"/>
      <c r="AG360" s="21"/>
      <c r="AH360" s="21"/>
      <c r="AI360" s="21"/>
      <c r="AJ360" s="21"/>
      <c r="AK360" s="21"/>
      <c r="AL360" s="21"/>
      <c r="AM360" s="21"/>
      <c r="AN360" s="21"/>
      <c r="AO360" s="21"/>
    </row>
    <row r="361" spans="1:41" s="2" customFormat="1" ht="249.95" customHeight="1" x14ac:dyDescent="0.2">
      <c r="A361" s="24">
        <v>317</v>
      </c>
      <c r="B361" s="30">
        <v>360</v>
      </c>
      <c r="C361" s="24"/>
      <c r="D361" s="27" t="s">
        <v>33</v>
      </c>
      <c r="E361" s="87" t="s">
        <v>107</v>
      </c>
      <c r="F361" s="88" t="s">
        <v>108</v>
      </c>
      <c r="G361" s="88" t="s">
        <v>1700</v>
      </c>
      <c r="H361" s="88" t="s">
        <v>1701</v>
      </c>
      <c r="I361" s="31" t="s">
        <v>8</v>
      </c>
      <c r="J361" s="31">
        <v>3</v>
      </c>
      <c r="K361" s="51">
        <v>43040</v>
      </c>
      <c r="L361" s="51">
        <v>43342</v>
      </c>
      <c r="M361" s="59">
        <f t="shared" si="92"/>
        <v>43.142857142857146</v>
      </c>
      <c r="N361" s="30" t="s">
        <v>1606</v>
      </c>
      <c r="O361" s="108">
        <v>0</v>
      </c>
      <c r="P361" s="30"/>
      <c r="Q361" s="54">
        <f t="shared" si="87"/>
        <v>0</v>
      </c>
      <c r="R361" s="55">
        <f t="shared" si="88"/>
        <v>0</v>
      </c>
      <c r="S361" s="55">
        <f t="shared" ca="1" si="89"/>
        <v>0</v>
      </c>
      <c r="T361" s="55">
        <f t="shared" ca="1" si="90"/>
        <v>0</v>
      </c>
      <c r="U361" s="28" t="str">
        <f t="shared" ca="1" si="93"/>
        <v>NO</v>
      </c>
      <c r="V361" s="105" t="str">
        <f t="shared" ca="1" si="91"/>
        <v>EN TERMINO</v>
      </c>
      <c r="W361" s="105" t="str">
        <f t="shared" ca="1" si="80"/>
        <v>EN TERMINO</v>
      </c>
      <c r="X361" s="29" t="s">
        <v>567</v>
      </c>
      <c r="Y361" s="100" t="s">
        <v>363</v>
      </c>
      <c r="Z361" s="29">
        <f t="shared" si="81"/>
        <v>1</v>
      </c>
      <c r="AA361" s="29" t="str">
        <f t="shared" si="86"/>
        <v>H59R14 - 1</v>
      </c>
      <c r="AB361" s="111">
        <f t="shared" ca="1" si="83"/>
        <v>3</v>
      </c>
      <c r="AC361" s="111">
        <f t="shared" ca="1" si="84"/>
        <v>3</v>
      </c>
      <c r="AD361" s="111" t="str">
        <f t="shared" si="85"/>
        <v>H59R14</v>
      </c>
      <c r="AE361" s="111" t="str">
        <f t="shared" si="82"/>
        <v>H59R14</v>
      </c>
      <c r="AF361" s="21"/>
      <c r="AG361" s="21"/>
      <c r="AH361" s="21"/>
      <c r="AI361" s="21"/>
      <c r="AJ361" s="21"/>
      <c r="AK361" s="21"/>
      <c r="AL361" s="21"/>
      <c r="AM361" s="21"/>
      <c r="AN361" s="21"/>
      <c r="AO361" s="21"/>
    </row>
    <row r="362" spans="1:41" s="2" customFormat="1" ht="249.95" customHeight="1" x14ac:dyDescent="0.2">
      <c r="A362" s="24">
        <v>318</v>
      </c>
      <c r="B362" s="30">
        <v>361</v>
      </c>
      <c r="C362" s="24"/>
      <c r="D362" s="27" t="s">
        <v>33</v>
      </c>
      <c r="E362" s="87" t="s">
        <v>634</v>
      </c>
      <c r="F362" s="88" t="s">
        <v>109</v>
      </c>
      <c r="G362" s="88" t="s">
        <v>1734</v>
      </c>
      <c r="H362" s="88" t="s">
        <v>1735</v>
      </c>
      <c r="I362" s="31" t="s">
        <v>1692</v>
      </c>
      <c r="J362" s="31">
        <v>1</v>
      </c>
      <c r="K362" s="51">
        <v>43040</v>
      </c>
      <c r="L362" s="51">
        <v>43099</v>
      </c>
      <c r="M362" s="59">
        <f t="shared" si="92"/>
        <v>8.4285714285714288</v>
      </c>
      <c r="N362" s="30" t="s">
        <v>1606</v>
      </c>
      <c r="O362" s="108">
        <v>1</v>
      </c>
      <c r="P362" s="30"/>
      <c r="Q362" s="54">
        <f t="shared" si="87"/>
        <v>100</v>
      </c>
      <c r="R362" s="55">
        <f t="shared" si="88"/>
        <v>8.4285714285714288</v>
      </c>
      <c r="S362" s="55">
        <f t="shared" ca="1" si="89"/>
        <v>8.4285714285714288</v>
      </c>
      <c r="T362" s="55">
        <f t="shared" ca="1" si="90"/>
        <v>8.4285714285714288</v>
      </c>
      <c r="U362" s="28" t="str">
        <f t="shared" si="93"/>
        <v>SI</v>
      </c>
      <c r="V362" s="105" t="str">
        <f t="shared" si="91"/>
        <v>CUMPLIDO</v>
      </c>
      <c r="W362" s="105" t="str">
        <f t="shared" si="80"/>
        <v>CUMPLIDO</v>
      </c>
      <c r="X362" s="29" t="s">
        <v>567</v>
      </c>
      <c r="Y362" s="100" t="s">
        <v>364</v>
      </c>
      <c r="Z362" s="29">
        <f t="shared" si="81"/>
        <v>1</v>
      </c>
      <c r="AA362" s="29" t="str">
        <f t="shared" si="86"/>
        <v>H61R14 - 1</v>
      </c>
      <c r="AB362" s="111">
        <f t="shared" si="83"/>
        <v>5</v>
      </c>
      <c r="AC362" s="111">
        <f t="shared" si="84"/>
        <v>5</v>
      </c>
      <c r="AD362" s="111" t="str">
        <f t="shared" si="85"/>
        <v>H61R14</v>
      </c>
      <c r="AE362" s="111" t="str">
        <f t="shared" si="82"/>
        <v>H61R14</v>
      </c>
      <c r="AF362" s="21"/>
      <c r="AG362" s="21"/>
      <c r="AH362" s="21"/>
      <c r="AI362" s="21"/>
      <c r="AJ362" s="21"/>
      <c r="AK362" s="21"/>
      <c r="AL362" s="21"/>
      <c r="AM362" s="21"/>
      <c r="AN362" s="21"/>
      <c r="AO362" s="21"/>
    </row>
    <row r="363" spans="1:41" s="2" customFormat="1" ht="249.95" customHeight="1" x14ac:dyDescent="0.2">
      <c r="A363" s="24">
        <v>319</v>
      </c>
      <c r="B363" s="30">
        <v>362</v>
      </c>
      <c r="C363" s="24"/>
      <c r="D363" s="27" t="s">
        <v>42</v>
      </c>
      <c r="E363" s="87" t="s">
        <v>110</v>
      </c>
      <c r="F363" s="88" t="s">
        <v>111</v>
      </c>
      <c r="G363" s="88" t="s">
        <v>1700</v>
      </c>
      <c r="H363" s="88" t="s">
        <v>1701</v>
      </c>
      <c r="I363" s="31" t="s">
        <v>8</v>
      </c>
      <c r="J363" s="31">
        <v>3</v>
      </c>
      <c r="K363" s="51">
        <v>43040</v>
      </c>
      <c r="L363" s="51">
        <v>43342</v>
      </c>
      <c r="M363" s="59">
        <f t="shared" si="92"/>
        <v>43.142857142857146</v>
      </c>
      <c r="N363" s="30" t="s">
        <v>1606</v>
      </c>
      <c r="O363" s="108">
        <v>0</v>
      </c>
      <c r="P363" s="30"/>
      <c r="Q363" s="54">
        <f t="shared" si="87"/>
        <v>0</v>
      </c>
      <c r="R363" s="55">
        <f t="shared" si="88"/>
        <v>0</v>
      </c>
      <c r="S363" s="55">
        <f t="shared" ca="1" si="89"/>
        <v>0</v>
      </c>
      <c r="T363" s="55">
        <f t="shared" ca="1" si="90"/>
        <v>0</v>
      </c>
      <c r="U363" s="28" t="str">
        <f t="shared" ca="1" si="93"/>
        <v>NO</v>
      </c>
      <c r="V363" s="105" t="str">
        <f t="shared" ca="1" si="91"/>
        <v>EN TERMINO</v>
      </c>
      <c r="W363" s="105" t="str">
        <f t="shared" ca="1" si="80"/>
        <v>EN TERMINO</v>
      </c>
      <c r="X363" s="29" t="s">
        <v>567</v>
      </c>
      <c r="Y363" s="100" t="s">
        <v>365</v>
      </c>
      <c r="Z363" s="29">
        <f t="shared" si="81"/>
        <v>1</v>
      </c>
      <c r="AA363" s="29" t="str">
        <f t="shared" si="86"/>
        <v>H64R14 - 1</v>
      </c>
      <c r="AB363" s="111">
        <f t="shared" ca="1" si="83"/>
        <v>3</v>
      </c>
      <c r="AC363" s="111">
        <f t="shared" ca="1" si="84"/>
        <v>3</v>
      </c>
      <c r="AD363" s="111" t="str">
        <f t="shared" si="85"/>
        <v>H64R14.</v>
      </c>
      <c r="AE363" s="111" t="str">
        <f t="shared" si="82"/>
        <v>H64R14</v>
      </c>
      <c r="AF363" s="21"/>
      <c r="AG363" s="21"/>
      <c r="AH363" s="21"/>
      <c r="AI363" s="21"/>
      <c r="AJ363" s="21"/>
      <c r="AK363" s="21"/>
      <c r="AL363" s="21"/>
      <c r="AM363" s="21"/>
      <c r="AN363" s="21"/>
      <c r="AO363" s="21"/>
    </row>
    <row r="364" spans="1:41" s="2" customFormat="1" ht="249.95" customHeight="1" x14ac:dyDescent="0.2">
      <c r="A364" s="24">
        <v>320</v>
      </c>
      <c r="B364" s="30">
        <v>363</v>
      </c>
      <c r="C364" s="24"/>
      <c r="D364" s="27" t="s">
        <v>33</v>
      </c>
      <c r="E364" s="87" t="s">
        <v>2254</v>
      </c>
      <c r="F364" s="88" t="s">
        <v>112</v>
      </c>
      <c r="G364" s="88" t="s">
        <v>1736</v>
      </c>
      <c r="H364" s="88" t="s">
        <v>1737</v>
      </c>
      <c r="I364" s="31" t="s">
        <v>1462</v>
      </c>
      <c r="J364" s="31">
        <v>1</v>
      </c>
      <c r="K364" s="51">
        <v>43040</v>
      </c>
      <c r="L364" s="51">
        <v>43189</v>
      </c>
      <c r="M364" s="59">
        <f t="shared" si="92"/>
        <v>21.285714285714285</v>
      </c>
      <c r="N364" s="30" t="s">
        <v>1606</v>
      </c>
      <c r="O364" s="108">
        <v>0</v>
      </c>
      <c r="P364" s="30"/>
      <c r="Q364" s="54">
        <f t="shared" si="87"/>
        <v>0</v>
      </c>
      <c r="R364" s="55">
        <f t="shared" si="88"/>
        <v>0</v>
      </c>
      <c r="S364" s="55">
        <f t="shared" ca="1" si="89"/>
        <v>0</v>
      </c>
      <c r="T364" s="55">
        <f t="shared" ca="1" si="90"/>
        <v>21.285714285714285</v>
      </c>
      <c r="U364" s="28" t="str">
        <f t="shared" ca="1" si="93"/>
        <v>NO</v>
      </c>
      <c r="V364" s="105" t="str">
        <f t="shared" ca="1" si="91"/>
        <v>VENCIDO</v>
      </c>
      <c r="W364" s="105" t="str">
        <f t="shared" ca="1" si="80"/>
        <v>VENCIDO</v>
      </c>
      <c r="X364" s="29" t="s">
        <v>567</v>
      </c>
      <c r="Y364" s="100" t="s">
        <v>366</v>
      </c>
      <c r="Z364" s="29">
        <f t="shared" si="81"/>
        <v>1</v>
      </c>
      <c r="AA364" s="29" t="str">
        <f t="shared" si="86"/>
        <v>H65R14 - 1</v>
      </c>
      <c r="AB364" s="111">
        <f t="shared" ca="1" si="83"/>
        <v>1</v>
      </c>
      <c r="AC364" s="111">
        <f t="shared" ca="1" si="84"/>
        <v>1</v>
      </c>
      <c r="AD364" s="111" t="str">
        <f t="shared" si="85"/>
        <v>H65R14</v>
      </c>
      <c r="AE364" s="111" t="str">
        <f t="shared" si="82"/>
        <v>H65R14</v>
      </c>
      <c r="AF364" s="21"/>
      <c r="AG364" s="21"/>
      <c r="AH364" s="21"/>
      <c r="AI364" s="21"/>
      <c r="AJ364" s="21"/>
      <c r="AK364" s="21"/>
      <c r="AL364" s="21"/>
      <c r="AM364" s="21"/>
      <c r="AN364" s="21"/>
      <c r="AO364" s="21"/>
    </row>
    <row r="365" spans="1:41" s="2" customFormat="1" ht="249.95" customHeight="1" x14ac:dyDescent="0.2">
      <c r="A365" s="24">
        <v>321</v>
      </c>
      <c r="B365" s="30">
        <v>364</v>
      </c>
      <c r="C365" s="24"/>
      <c r="D365" s="27" t="s">
        <v>33</v>
      </c>
      <c r="E365" s="87" t="s">
        <v>113</v>
      </c>
      <c r="F365" s="88" t="s">
        <v>114</v>
      </c>
      <c r="G365" s="88" t="s">
        <v>1738</v>
      </c>
      <c r="H365" s="88" t="s">
        <v>2194</v>
      </c>
      <c r="I365" s="31" t="s">
        <v>1739</v>
      </c>
      <c r="J365" s="31">
        <v>1</v>
      </c>
      <c r="K365" s="51">
        <v>43040</v>
      </c>
      <c r="L365" s="51">
        <v>43099</v>
      </c>
      <c r="M365" s="59">
        <f t="shared" si="92"/>
        <v>8.4285714285714288</v>
      </c>
      <c r="N365" s="30" t="s">
        <v>1606</v>
      </c>
      <c r="O365" s="108">
        <v>1</v>
      </c>
      <c r="P365" s="30"/>
      <c r="Q365" s="54">
        <f t="shared" si="87"/>
        <v>100</v>
      </c>
      <c r="R365" s="55">
        <f t="shared" si="88"/>
        <v>8.4285714285714288</v>
      </c>
      <c r="S365" s="55">
        <f t="shared" ca="1" si="89"/>
        <v>8.4285714285714288</v>
      </c>
      <c r="T365" s="55">
        <f t="shared" ca="1" si="90"/>
        <v>8.4285714285714288</v>
      </c>
      <c r="U365" s="28" t="str">
        <f t="shared" si="93"/>
        <v>SI</v>
      </c>
      <c r="V365" s="105" t="str">
        <f t="shared" si="91"/>
        <v>CUMPLIDO</v>
      </c>
      <c r="W365" s="105" t="str">
        <f t="shared" si="80"/>
        <v>CUMPLIDO</v>
      </c>
      <c r="X365" s="29" t="s">
        <v>567</v>
      </c>
      <c r="Y365" s="100" t="s">
        <v>367</v>
      </c>
      <c r="Z365" s="29">
        <f t="shared" si="81"/>
        <v>1</v>
      </c>
      <c r="AA365" s="29" t="str">
        <f t="shared" si="86"/>
        <v>H66R14 - 1</v>
      </c>
      <c r="AB365" s="111">
        <f t="shared" si="83"/>
        <v>5</v>
      </c>
      <c r="AC365" s="111">
        <f t="shared" si="84"/>
        <v>5</v>
      </c>
      <c r="AD365" s="111" t="str">
        <f t="shared" si="85"/>
        <v>H66R14</v>
      </c>
      <c r="AE365" s="111" t="str">
        <f t="shared" si="82"/>
        <v>H66R14</v>
      </c>
      <c r="AF365" s="21"/>
      <c r="AG365" s="21"/>
      <c r="AH365" s="21"/>
      <c r="AI365" s="21"/>
      <c r="AJ365" s="21"/>
      <c r="AK365" s="21"/>
      <c r="AL365" s="21"/>
      <c r="AM365" s="21"/>
      <c r="AN365" s="21"/>
      <c r="AO365" s="21"/>
    </row>
    <row r="366" spans="1:41" s="2" customFormat="1" ht="249.95" customHeight="1" x14ac:dyDescent="0.2">
      <c r="A366" s="24">
        <v>322</v>
      </c>
      <c r="B366" s="30">
        <v>365</v>
      </c>
      <c r="C366" s="24"/>
      <c r="D366" s="27" t="s">
        <v>40</v>
      </c>
      <c r="E366" s="87" t="s">
        <v>635</v>
      </c>
      <c r="F366" s="88" t="s">
        <v>115</v>
      </c>
      <c r="G366" s="88" t="s">
        <v>2190</v>
      </c>
      <c r="H366" s="88" t="s">
        <v>1709</v>
      </c>
      <c r="I366" s="31" t="s">
        <v>1710</v>
      </c>
      <c r="J366" s="31">
        <v>2</v>
      </c>
      <c r="K366" s="51">
        <v>43040</v>
      </c>
      <c r="L366" s="51">
        <v>43189</v>
      </c>
      <c r="M366" s="59">
        <f t="shared" si="92"/>
        <v>21.285714285714285</v>
      </c>
      <c r="N366" s="30" t="s">
        <v>1606</v>
      </c>
      <c r="O366" s="108">
        <v>0</v>
      </c>
      <c r="P366" s="30"/>
      <c r="Q366" s="54">
        <f t="shared" si="87"/>
        <v>0</v>
      </c>
      <c r="R366" s="55">
        <f t="shared" si="88"/>
        <v>0</v>
      </c>
      <c r="S366" s="55">
        <f t="shared" ca="1" si="89"/>
        <v>0</v>
      </c>
      <c r="T366" s="55">
        <f t="shared" ca="1" si="90"/>
        <v>21.285714285714285</v>
      </c>
      <c r="U366" s="28" t="str">
        <f t="shared" ca="1" si="93"/>
        <v>NO</v>
      </c>
      <c r="V366" s="105" t="str">
        <f t="shared" ca="1" si="91"/>
        <v>VENCIDO</v>
      </c>
      <c r="W366" s="105" t="str">
        <f t="shared" ca="1" si="80"/>
        <v>VENCIDO</v>
      </c>
      <c r="X366" s="29" t="s">
        <v>567</v>
      </c>
      <c r="Y366" s="100" t="s">
        <v>368</v>
      </c>
      <c r="Z366" s="29">
        <f t="shared" si="81"/>
        <v>1</v>
      </c>
      <c r="AA366" s="29" t="str">
        <f t="shared" si="86"/>
        <v>H67R14 - 1</v>
      </c>
      <c r="AB366" s="111">
        <f t="shared" ca="1" si="83"/>
        <v>1</v>
      </c>
      <c r="AC366" s="111">
        <f t="shared" ca="1" si="84"/>
        <v>1</v>
      </c>
      <c r="AD366" s="111" t="str">
        <f t="shared" si="85"/>
        <v>H67R14</v>
      </c>
      <c r="AE366" s="111" t="str">
        <f t="shared" si="82"/>
        <v>H67R14</v>
      </c>
      <c r="AF366" s="21"/>
      <c r="AG366" s="21"/>
      <c r="AH366" s="21"/>
      <c r="AI366" s="21"/>
      <c r="AJ366" s="21"/>
      <c r="AK366" s="21"/>
      <c r="AL366" s="21"/>
      <c r="AM366" s="21"/>
      <c r="AN366" s="21"/>
      <c r="AO366" s="21"/>
    </row>
    <row r="367" spans="1:41" s="2" customFormat="1" ht="183" customHeight="1" x14ac:dyDescent="0.2">
      <c r="A367" s="24">
        <v>323</v>
      </c>
      <c r="B367" s="30">
        <v>366</v>
      </c>
      <c r="C367" s="24"/>
      <c r="D367" s="27" t="s">
        <v>20</v>
      </c>
      <c r="E367" s="87" t="s">
        <v>1742</v>
      </c>
      <c r="F367" s="88" t="s">
        <v>116</v>
      </c>
      <c r="G367" s="88" t="s">
        <v>2195</v>
      </c>
      <c r="H367" s="88" t="s">
        <v>1740</v>
      </c>
      <c r="I367" s="31" t="s">
        <v>1741</v>
      </c>
      <c r="J367" s="31">
        <v>2</v>
      </c>
      <c r="K367" s="51">
        <v>43040</v>
      </c>
      <c r="L367" s="51">
        <v>43099</v>
      </c>
      <c r="M367" s="59">
        <f t="shared" si="92"/>
        <v>8.4285714285714288</v>
      </c>
      <c r="N367" s="30" t="s">
        <v>1606</v>
      </c>
      <c r="O367" s="108">
        <v>2</v>
      </c>
      <c r="P367" s="30"/>
      <c r="Q367" s="54">
        <f t="shared" si="87"/>
        <v>100</v>
      </c>
      <c r="R367" s="55">
        <f t="shared" si="88"/>
        <v>8.4285714285714288</v>
      </c>
      <c r="S367" s="55">
        <f t="shared" ca="1" si="89"/>
        <v>8.4285714285714288</v>
      </c>
      <c r="T367" s="55">
        <f t="shared" ca="1" si="90"/>
        <v>8.4285714285714288</v>
      </c>
      <c r="U367" s="28" t="str">
        <f t="shared" si="93"/>
        <v>SI</v>
      </c>
      <c r="V367" s="105" t="str">
        <f t="shared" si="91"/>
        <v>CUMPLIDO</v>
      </c>
      <c r="W367" s="105" t="str">
        <f t="shared" si="80"/>
        <v>CUMPLIDO</v>
      </c>
      <c r="X367" s="29" t="s">
        <v>567</v>
      </c>
      <c r="Y367" s="100" t="s">
        <v>369</v>
      </c>
      <c r="Z367" s="29">
        <f t="shared" si="81"/>
        <v>1</v>
      </c>
      <c r="AA367" s="29" t="str">
        <f t="shared" si="86"/>
        <v>H68R14 - 1</v>
      </c>
      <c r="AB367" s="111">
        <f t="shared" si="83"/>
        <v>5</v>
      </c>
      <c r="AC367" s="111">
        <f t="shared" si="84"/>
        <v>5</v>
      </c>
      <c r="AD367" s="111" t="str">
        <f t="shared" si="85"/>
        <v>H68R14.</v>
      </c>
      <c r="AE367" s="111" t="str">
        <f t="shared" si="82"/>
        <v>H68R14</v>
      </c>
      <c r="AF367" s="21"/>
      <c r="AG367" s="21"/>
      <c r="AH367" s="21"/>
      <c r="AI367" s="21"/>
      <c r="AJ367" s="21"/>
      <c r="AK367" s="21"/>
      <c r="AL367" s="21"/>
      <c r="AM367" s="21"/>
      <c r="AN367" s="21"/>
      <c r="AO367" s="21"/>
    </row>
    <row r="368" spans="1:41" s="2" customFormat="1" ht="249.95" customHeight="1" x14ac:dyDescent="0.2">
      <c r="A368" s="24">
        <v>324</v>
      </c>
      <c r="B368" s="30">
        <v>367</v>
      </c>
      <c r="C368" s="24"/>
      <c r="D368" s="27" t="s">
        <v>33</v>
      </c>
      <c r="E368" s="87" t="s">
        <v>1585</v>
      </c>
      <c r="F368" s="88" t="s">
        <v>117</v>
      </c>
      <c r="G368" s="88" t="s">
        <v>1586</v>
      </c>
      <c r="H368" s="88" t="s">
        <v>1587</v>
      </c>
      <c r="I368" s="31" t="s">
        <v>1588</v>
      </c>
      <c r="J368" s="31">
        <v>1</v>
      </c>
      <c r="K368" s="51">
        <v>43040</v>
      </c>
      <c r="L368" s="51">
        <v>43099</v>
      </c>
      <c r="M368" s="59">
        <f t="shared" si="92"/>
        <v>8.4285714285714288</v>
      </c>
      <c r="N368" s="30" t="s">
        <v>1530</v>
      </c>
      <c r="O368" s="108">
        <v>1</v>
      </c>
      <c r="P368" s="30"/>
      <c r="Q368" s="54">
        <f t="shared" si="87"/>
        <v>100</v>
      </c>
      <c r="R368" s="55">
        <f t="shared" si="88"/>
        <v>8.4285714285714288</v>
      </c>
      <c r="S368" s="55">
        <f t="shared" ca="1" si="89"/>
        <v>8.4285714285714288</v>
      </c>
      <c r="T368" s="55">
        <f t="shared" ca="1" si="90"/>
        <v>8.4285714285714288</v>
      </c>
      <c r="U368" s="28" t="str">
        <f t="shared" si="93"/>
        <v>SI</v>
      </c>
      <c r="V368" s="105" t="str">
        <f t="shared" si="91"/>
        <v>CUMPLIDO</v>
      </c>
      <c r="W368" s="105" t="str">
        <f t="shared" si="80"/>
        <v>CUMPLIDO</v>
      </c>
      <c r="X368" s="29" t="s">
        <v>567</v>
      </c>
      <c r="Y368" s="100" t="s">
        <v>370</v>
      </c>
      <c r="Z368" s="29">
        <f t="shared" si="81"/>
        <v>1</v>
      </c>
      <c r="AA368" s="29" t="str">
        <f t="shared" si="86"/>
        <v>H69R14 - 1</v>
      </c>
      <c r="AB368" s="111">
        <f t="shared" si="83"/>
        <v>5</v>
      </c>
      <c r="AC368" s="111">
        <f t="shared" si="84"/>
        <v>5</v>
      </c>
      <c r="AD368" s="111" t="str">
        <f t="shared" si="85"/>
        <v>H69R14.</v>
      </c>
      <c r="AE368" s="111" t="str">
        <f t="shared" si="82"/>
        <v>H69R14</v>
      </c>
      <c r="AF368" s="21"/>
      <c r="AG368" s="21"/>
      <c r="AH368" s="21"/>
      <c r="AI368" s="21"/>
      <c r="AJ368" s="21"/>
      <c r="AK368" s="21"/>
      <c r="AL368" s="21"/>
      <c r="AM368" s="21"/>
      <c r="AN368" s="21"/>
      <c r="AO368" s="21"/>
    </row>
    <row r="369" spans="1:41" s="2" customFormat="1" ht="249.95" customHeight="1" x14ac:dyDescent="0.2">
      <c r="A369" s="24">
        <v>325</v>
      </c>
      <c r="B369" s="30">
        <v>368</v>
      </c>
      <c r="C369" s="24"/>
      <c r="D369" s="27" t="s">
        <v>33</v>
      </c>
      <c r="E369" s="87" t="s">
        <v>1590</v>
      </c>
      <c r="F369" s="88" t="s">
        <v>1591</v>
      </c>
      <c r="G369" s="88" t="s">
        <v>1589</v>
      </c>
      <c r="H369" s="88" t="s">
        <v>1592</v>
      </c>
      <c r="I369" s="31" t="s">
        <v>1593</v>
      </c>
      <c r="J369" s="31">
        <v>5</v>
      </c>
      <c r="K369" s="51">
        <v>43040</v>
      </c>
      <c r="L369" s="51">
        <v>43403</v>
      </c>
      <c r="M369" s="59">
        <f t="shared" si="92"/>
        <v>51.857142857142854</v>
      </c>
      <c r="N369" s="30" t="s">
        <v>1530</v>
      </c>
      <c r="O369" s="108">
        <v>0</v>
      </c>
      <c r="P369" s="30"/>
      <c r="Q369" s="54">
        <f t="shared" si="87"/>
        <v>0</v>
      </c>
      <c r="R369" s="55">
        <f t="shared" si="88"/>
        <v>0</v>
      </c>
      <c r="S369" s="55">
        <f t="shared" ca="1" si="89"/>
        <v>0</v>
      </c>
      <c r="T369" s="55">
        <f t="shared" ca="1" si="90"/>
        <v>0</v>
      </c>
      <c r="U369" s="28" t="str">
        <f t="shared" ca="1" si="93"/>
        <v>NO</v>
      </c>
      <c r="V369" s="105" t="str">
        <f t="shared" ca="1" si="91"/>
        <v>EN TERMINO</v>
      </c>
      <c r="W369" s="105" t="str">
        <f t="shared" ca="1" si="80"/>
        <v>EN TERMINO</v>
      </c>
      <c r="X369" s="29" t="s">
        <v>567</v>
      </c>
      <c r="Y369" s="100" t="s">
        <v>371</v>
      </c>
      <c r="Z369" s="29">
        <f t="shared" si="81"/>
        <v>1</v>
      </c>
      <c r="AA369" s="29" t="str">
        <f t="shared" si="86"/>
        <v>H70R14 - 1</v>
      </c>
      <c r="AB369" s="111">
        <f t="shared" ca="1" si="83"/>
        <v>3</v>
      </c>
      <c r="AC369" s="111">
        <f t="shared" ca="1" si="84"/>
        <v>3</v>
      </c>
      <c r="AD369" s="111" t="str">
        <f t="shared" si="85"/>
        <v>H70R14.</v>
      </c>
      <c r="AE369" s="111" t="str">
        <f t="shared" si="82"/>
        <v>H70R14</v>
      </c>
      <c r="AF369" s="21"/>
      <c r="AG369" s="21"/>
      <c r="AH369" s="21"/>
      <c r="AI369" s="21"/>
      <c r="AJ369" s="21"/>
      <c r="AK369" s="21"/>
      <c r="AL369" s="21"/>
      <c r="AM369" s="21"/>
      <c r="AN369" s="21"/>
      <c r="AO369" s="21"/>
    </row>
    <row r="370" spans="1:41" s="2" customFormat="1" ht="249.95" customHeight="1" x14ac:dyDescent="0.2">
      <c r="A370" s="24">
        <v>326</v>
      </c>
      <c r="B370" s="30">
        <v>369</v>
      </c>
      <c r="C370" s="24"/>
      <c r="D370" s="27" t="s">
        <v>39</v>
      </c>
      <c r="E370" s="87" t="s">
        <v>1941</v>
      </c>
      <c r="F370" s="88" t="s">
        <v>118</v>
      </c>
      <c r="G370" s="88" t="s">
        <v>1939</v>
      </c>
      <c r="H370" s="88" t="s">
        <v>1940</v>
      </c>
      <c r="I370" s="31" t="s">
        <v>8</v>
      </c>
      <c r="J370" s="31">
        <v>1</v>
      </c>
      <c r="K370" s="51">
        <v>43040</v>
      </c>
      <c r="L370" s="51">
        <v>43281</v>
      </c>
      <c r="M370" s="59">
        <f t="shared" si="92"/>
        <v>34.428571428571431</v>
      </c>
      <c r="N370" s="30" t="s">
        <v>1849</v>
      </c>
      <c r="O370" s="108">
        <v>0</v>
      </c>
      <c r="P370" s="30"/>
      <c r="Q370" s="54">
        <f t="shared" si="87"/>
        <v>0</v>
      </c>
      <c r="R370" s="55">
        <f t="shared" si="88"/>
        <v>0</v>
      </c>
      <c r="S370" s="55">
        <f t="shared" ca="1" si="89"/>
        <v>0</v>
      </c>
      <c r="T370" s="55">
        <f t="shared" ca="1" si="90"/>
        <v>0</v>
      </c>
      <c r="U370" s="28" t="str">
        <f t="shared" ca="1" si="93"/>
        <v>NO</v>
      </c>
      <c r="V370" s="105" t="str">
        <f t="shared" ca="1" si="91"/>
        <v>EN TERMINO</v>
      </c>
      <c r="W370" s="105" t="str">
        <f t="shared" ca="1" si="80"/>
        <v>EN TERMINO</v>
      </c>
      <c r="X370" s="29" t="s">
        <v>567</v>
      </c>
      <c r="Y370" s="100" t="s">
        <v>372</v>
      </c>
      <c r="Z370" s="29">
        <f t="shared" si="81"/>
        <v>1</v>
      </c>
      <c r="AA370" s="29" t="str">
        <f t="shared" si="86"/>
        <v>H71R14 - 1</v>
      </c>
      <c r="AB370" s="111">
        <f t="shared" ca="1" si="83"/>
        <v>3</v>
      </c>
      <c r="AC370" s="111">
        <f t="shared" ca="1" si="84"/>
        <v>3</v>
      </c>
      <c r="AD370" s="111" t="str">
        <f t="shared" si="85"/>
        <v>H71R14.</v>
      </c>
      <c r="AE370" s="111" t="str">
        <f t="shared" si="82"/>
        <v>H71R14</v>
      </c>
      <c r="AF370" s="21"/>
      <c r="AG370" s="21"/>
      <c r="AH370" s="21"/>
      <c r="AI370" s="21"/>
      <c r="AJ370" s="21"/>
      <c r="AK370" s="21"/>
      <c r="AL370" s="21"/>
      <c r="AM370" s="21"/>
      <c r="AN370" s="21"/>
      <c r="AO370" s="21"/>
    </row>
    <row r="371" spans="1:41" s="2" customFormat="1" ht="249.95" customHeight="1" x14ac:dyDescent="0.2">
      <c r="A371" s="24">
        <v>327</v>
      </c>
      <c r="B371" s="30">
        <v>370</v>
      </c>
      <c r="C371" s="24"/>
      <c r="D371" s="27" t="s">
        <v>33</v>
      </c>
      <c r="E371" s="87" t="s">
        <v>119</v>
      </c>
      <c r="F371" s="88" t="s">
        <v>120</v>
      </c>
      <c r="G371" s="88" t="s">
        <v>1942</v>
      </c>
      <c r="H371" s="88" t="s">
        <v>1943</v>
      </c>
      <c r="I371" s="31" t="s">
        <v>1944</v>
      </c>
      <c r="J371" s="31">
        <v>1</v>
      </c>
      <c r="K371" s="51">
        <v>43040</v>
      </c>
      <c r="L371" s="51">
        <v>43099</v>
      </c>
      <c r="M371" s="59">
        <f t="shared" si="92"/>
        <v>8.4285714285714288</v>
      </c>
      <c r="N371" s="30" t="s">
        <v>1849</v>
      </c>
      <c r="O371" s="108">
        <v>0.5</v>
      </c>
      <c r="P371" s="30"/>
      <c r="Q371" s="54">
        <f t="shared" si="87"/>
        <v>50</v>
      </c>
      <c r="R371" s="55">
        <f t="shared" si="88"/>
        <v>4.2142857142857144</v>
      </c>
      <c r="S371" s="55">
        <f t="shared" ca="1" si="89"/>
        <v>4.2142857142857144</v>
      </c>
      <c r="T371" s="55">
        <f t="shared" ca="1" si="90"/>
        <v>8.4285714285714288</v>
      </c>
      <c r="U371" s="28" t="str">
        <f t="shared" ca="1" si="93"/>
        <v>NO</v>
      </c>
      <c r="V371" s="105" t="str">
        <f t="shared" ca="1" si="91"/>
        <v>VENCIDO</v>
      </c>
      <c r="W371" s="105" t="str">
        <f t="shared" ca="1" si="80"/>
        <v>VENCIDO</v>
      </c>
      <c r="X371" s="29" t="s">
        <v>567</v>
      </c>
      <c r="Y371" s="100" t="s">
        <v>373</v>
      </c>
      <c r="Z371" s="29">
        <f t="shared" si="81"/>
        <v>1</v>
      </c>
      <c r="AA371" s="29" t="str">
        <f t="shared" si="86"/>
        <v>H73R14 - 1</v>
      </c>
      <c r="AB371" s="111">
        <f t="shared" ca="1" si="83"/>
        <v>1</v>
      </c>
      <c r="AC371" s="111">
        <f t="shared" ca="1" si="84"/>
        <v>1</v>
      </c>
      <c r="AD371" s="111" t="str">
        <f t="shared" si="85"/>
        <v>H73R14</v>
      </c>
      <c r="AE371" s="111" t="str">
        <f t="shared" si="82"/>
        <v>H73R14</v>
      </c>
      <c r="AF371" s="21"/>
      <c r="AG371" s="21"/>
      <c r="AH371" s="21"/>
      <c r="AI371" s="21"/>
      <c r="AJ371" s="21"/>
      <c r="AK371" s="21"/>
      <c r="AL371" s="21"/>
      <c r="AM371" s="21"/>
      <c r="AN371" s="21"/>
      <c r="AO371" s="21"/>
    </row>
    <row r="372" spans="1:41" s="2" customFormat="1" ht="249.95" customHeight="1" x14ac:dyDescent="0.2">
      <c r="A372" s="24">
        <v>328</v>
      </c>
      <c r="B372" s="30">
        <v>371</v>
      </c>
      <c r="C372" s="24"/>
      <c r="D372" s="27" t="s">
        <v>33</v>
      </c>
      <c r="E372" s="87" t="s">
        <v>121</v>
      </c>
      <c r="F372" s="88" t="s">
        <v>122</v>
      </c>
      <c r="G372" s="88" t="s">
        <v>1945</v>
      </c>
      <c r="H372" s="88" t="s">
        <v>1946</v>
      </c>
      <c r="I372" s="31" t="s">
        <v>1947</v>
      </c>
      <c r="J372" s="31">
        <v>1</v>
      </c>
      <c r="K372" s="51">
        <v>43040</v>
      </c>
      <c r="L372" s="51">
        <v>43099</v>
      </c>
      <c r="M372" s="59">
        <f t="shared" si="92"/>
        <v>8.4285714285714288</v>
      </c>
      <c r="N372" s="30" t="s">
        <v>1849</v>
      </c>
      <c r="O372" s="108">
        <v>1</v>
      </c>
      <c r="P372" s="30"/>
      <c r="Q372" s="54">
        <f t="shared" si="87"/>
        <v>100</v>
      </c>
      <c r="R372" s="55">
        <f t="shared" si="88"/>
        <v>8.4285714285714288</v>
      </c>
      <c r="S372" s="55">
        <f t="shared" ca="1" si="89"/>
        <v>8.4285714285714288</v>
      </c>
      <c r="T372" s="55">
        <f t="shared" ca="1" si="90"/>
        <v>8.4285714285714288</v>
      </c>
      <c r="U372" s="28" t="str">
        <f t="shared" si="93"/>
        <v>SI</v>
      </c>
      <c r="V372" s="105" t="str">
        <f t="shared" si="91"/>
        <v>CUMPLIDO</v>
      </c>
      <c r="W372" s="105" t="str">
        <f t="shared" si="80"/>
        <v>CUMPLIDO</v>
      </c>
      <c r="X372" s="29" t="s">
        <v>567</v>
      </c>
      <c r="Y372" s="100" t="s">
        <v>374</v>
      </c>
      <c r="Z372" s="29">
        <f t="shared" si="81"/>
        <v>1</v>
      </c>
      <c r="AA372" s="29" t="str">
        <f t="shared" si="86"/>
        <v>H74R14 - 1</v>
      </c>
      <c r="AB372" s="111">
        <f t="shared" si="83"/>
        <v>5</v>
      </c>
      <c r="AC372" s="111">
        <f t="shared" si="84"/>
        <v>5</v>
      </c>
      <c r="AD372" s="111" t="str">
        <f t="shared" si="85"/>
        <v>H74R14</v>
      </c>
      <c r="AE372" s="111" t="str">
        <f t="shared" si="82"/>
        <v>H74R14</v>
      </c>
      <c r="AF372" s="21"/>
      <c r="AG372" s="21"/>
      <c r="AH372" s="21"/>
      <c r="AI372" s="21"/>
      <c r="AJ372" s="21"/>
      <c r="AK372" s="21"/>
      <c r="AL372" s="21"/>
      <c r="AM372" s="21"/>
      <c r="AN372" s="21"/>
      <c r="AO372" s="21"/>
    </row>
    <row r="373" spans="1:41" s="2" customFormat="1" ht="249.95" customHeight="1" x14ac:dyDescent="0.2">
      <c r="A373" s="24">
        <v>329</v>
      </c>
      <c r="B373" s="30">
        <v>372</v>
      </c>
      <c r="C373" s="24"/>
      <c r="D373" s="27" t="s">
        <v>33</v>
      </c>
      <c r="E373" s="87" t="s">
        <v>123</v>
      </c>
      <c r="F373" s="88" t="s">
        <v>124</v>
      </c>
      <c r="G373" s="88" t="s">
        <v>1948</v>
      </c>
      <c r="H373" s="88" t="s">
        <v>1949</v>
      </c>
      <c r="I373" s="31" t="s">
        <v>1950</v>
      </c>
      <c r="J373" s="31">
        <v>2</v>
      </c>
      <c r="K373" s="51">
        <v>43040</v>
      </c>
      <c r="L373" s="51">
        <v>43099</v>
      </c>
      <c r="M373" s="59">
        <f t="shared" si="92"/>
        <v>8.4285714285714288</v>
      </c>
      <c r="N373" s="30" t="s">
        <v>1849</v>
      </c>
      <c r="O373" s="108">
        <v>2</v>
      </c>
      <c r="P373" s="30"/>
      <c r="Q373" s="54">
        <f t="shared" si="87"/>
        <v>100</v>
      </c>
      <c r="R373" s="55">
        <f t="shared" si="88"/>
        <v>8.4285714285714288</v>
      </c>
      <c r="S373" s="55">
        <f t="shared" ca="1" si="89"/>
        <v>8.4285714285714288</v>
      </c>
      <c r="T373" s="55">
        <f t="shared" ca="1" si="90"/>
        <v>8.4285714285714288</v>
      </c>
      <c r="U373" s="28" t="str">
        <f t="shared" si="93"/>
        <v>SI</v>
      </c>
      <c r="V373" s="105" t="str">
        <f t="shared" si="91"/>
        <v>CUMPLIDO</v>
      </c>
      <c r="W373" s="105" t="str">
        <f t="shared" si="80"/>
        <v>CUMPLIDO</v>
      </c>
      <c r="X373" s="29" t="s">
        <v>567</v>
      </c>
      <c r="Y373" s="100" t="s">
        <v>375</v>
      </c>
      <c r="Z373" s="29">
        <f t="shared" si="81"/>
        <v>1</v>
      </c>
      <c r="AA373" s="29" t="str">
        <f t="shared" si="86"/>
        <v>H75R14 - 1</v>
      </c>
      <c r="AB373" s="111">
        <f t="shared" si="83"/>
        <v>5</v>
      </c>
      <c r="AC373" s="111">
        <f t="shared" si="84"/>
        <v>5</v>
      </c>
      <c r="AD373" s="111" t="str">
        <f t="shared" si="85"/>
        <v>H75R14</v>
      </c>
      <c r="AE373" s="111" t="str">
        <f t="shared" si="82"/>
        <v>H75R14</v>
      </c>
      <c r="AF373" s="21"/>
      <c r="AG373" s="21"/>
      <c r="AH373" s="21"/>
      <c r="AI373" s="21"/>
      <c r="AJ373" s="21"/>
      <c r="AK373" s="21"/>
      <c r="AL373" s="21"/>
      <c r="AM373" s="21"/>
      <c r="AN373" s="21"/>
      <c r="AO373" s="21"/>
    </row>
    <row r="374" spans="1:41" s="2" customFormat="1" ht="249.95" customHeight="1" x14ac:dyDescent="0.2">
      <c r="A374" s="24">
        <v>330</v>
      </c>
      <c r="B374" s="30">
        <v>373</v>
      </c>
      <c r="C374" s="24"/>
      <c r="D374" s="27" t="s">
        <v>33</v>
      </c>
      <c r="E374" s="87" t="s">
        <v>125</v>
      </c>
      <c r="F374" s="88" t="s">
        <v>126</v>
      </c>
      <c r="G374" s="88" t="s">
        <v>1951</v>
      </c>
      <c r="H374" s="88" t="s">
        <v>1952</v>
      </c>
      <c r="I374" s="31" t="s">
        <v>1953</v>
      </c>
      <c r="J374" s="31">
        <v>1</v>
      </c>
      <c r="K374" s="51">
        <v>43040</v>
      </c>
      <c r="L374" s="51">
        <v>43099</v>
      </c>
      <c r="M374" s="59">
        <f t="shared" si="92"/>
        <v>8.4285714285714288</v>
      </c>
      <c r="N374" s="30" t="s">
        <v>1849</v>
      </c>
      <c r="O374" s="108">
        <v>0</v>
      </c>
      <c r="P374" s="30"/>
      <c r="Q374" s="54">
        <f t="shared" si="87"/>
        <v>0</v>
      </c>
      <c r="R374" s="55">
        <f t="shared" si="88"/>
        <v>0</v>
      </c>
      <c r="S374" s="55">
        <f t="shared" ca="1" si="89"/>
        <v>0</v>
      </c>
      <c r="T374" s="55">
        <f t="shared" ca="1" si="90"/>
        <v>8.4285714285714288</v>
      </c>
      <c r="U374" s="28" t="str">
        <f t="shared" ca="1" si="93"/>
        <v>NO</v>
      </c>
      <c r="V374" s="105" t="str">
        <f t="shared" ca="1" si="91"/>
        <v>VENCIDO</v>
      </c>
      <c r="W374" s="105" t="str">
        <f t="shared" ca="1" si="80"/>
        <v>VENCIDO</v>
      </c>
      <c r="X374" s="29" t="s">
        <v>567</v>
      </c>
      <c r="Y374" s="100" t="s">
        <v>376</v>
      </c>
      <c r="Z374" s="29">
        <f t="shared" si="81"/>
        <v>1</v>
      </c>
      <c r="AA374" s="29" t="str">
        <f t="shared" si="86"/>
        <v>H76R14 - 1</v>
      </c>
      <c r="AB374" s="111">
        <f t="shared" ca="1" si="83"/>
        <v>1</v>
      </c>
      <c r="AC374" s="111">
        <f t="shared" ca="1" si="84"/>
        <v>1</v>
      </c>
      <c r="AD374" s="111" t="str">
        <f t="shared" si="85"/>
        <v>H76R14</v>
      </c>
      <c r="AE374" s="111" t="str">
        <f t="shared" si="82"/>
        <v>H76R14</v>
      </c>
      <c r="AF374" s="21"/>
      <c r="AG374" s="21"/>
      <c r="AH374" s="21"/>
      <c r="AI374" s="21"/>
      <c r="AJ374" s="21"/>
      <c r="AK374" s="21"/>
      <c r="AL374" s="21"/>
      <c r="AM374" s="21"/>
      <c r="AN374" s="21"/>
      <c r="AO374" s="21"/>
    </row>
    <row r="375" spans="1:41" s="2" customFormat="1" ht="249.95" customHeight="1" x14ac:dyDescent="0.2">
      <c r="A375" s="24">
        <v>331</v>
      </c>
      <c r="B375" s="30">
        <v>374</v>
      </c>
      <c r="C375" s="24"/>
      <c r="D375" s="27" t="s">
        <v>47</v>
      </c>
      <c r="E375" s="87" t="s">
        <v>127</v>
      </c>
      <c r="F375" s="88" t="s">
        <v>128</v>
      </c>
      <c r="G375" s="71" t="s">
        <v>969</v>
      </c>
      <c r="H375" s="71" t="s">
        <v>970</v>
      </c>
      <c r="I375" s="72" t="s">
        <v>63</v>
      </c>
      <c r="J375" s="72">
        <v>3</v>
      </c>
      <c r="K375" s="73">
        <v>43040</v>
      </c>
      <c r="L375" s="73">
        <v>43342</v>
      </c>
      <c r="M375" s="59">
        <f t="shared" si="92"/>
        <v>43.142857142857146</v>
      </c>
      <c r="N375" s="72" t="s">
        <v>23</v>
      </c>
      <c r="O375" s="108">
        <v>1</v>
      </c>
      <c r="P375" s="30"/>
      <c r="Q375" s="54">
        <f t="shared" si="87"/>
        <v>33.333333333333329</v>
      </c>
      <c r="R375" s="55">
        <f t="shared" si="88"/>
        <v>14.380952380952381</v>
      </c>
      <c r="S375" s="55">
        <f t="shared" ca="1" si="89"/>
        <v>0</v>
      </c>
      <c r="T375" s="55">
        <f t="shared" ca="1" si="90"/>
        <v>0</v>
      </c>
      <c r="U375" s="28" t="str">
        <f t="shared" ca="1" si="93"/>
        <v>NO</v>
      </c>
      <c r="V375" s="105" t="str">
        <f t="shared" ca="1" si="91"/>
        <v>CON AVANCE</v>
      </c>
      <c r="W375" s="105" t="str">
        <f t="shared" ca="1" si="80"/>
        <v>CON AVANCE</v>
      </c>
      <c r="X375" s="29" t="s">
        <v>567</v>
      </c>
      <c r="Y375" s="100" t="s">
        <v>377</v>
      </c>
      <c r="Z375" s="29">
        <f t="shared" si="81"/>
        <v>1</v>
      </c>
      <c r="AA375" s="29" t="str">
        <f t="shared" si="86"/>
        <v>H79R14 - 1</v>
      </c>
      <c r="AB375" s="111">
        <f t="shared" ca="1" si="83"/>
        <v>4</v>
      </c>
      <c r="AC375" s="111">
        <f t="shared" ca="1" si="84"/>
        <v>4</v>
      </c>
      <c r="AD375" s="111" t="str">
        <f t="shared" si="85"/>
        <v>H79R14.</v>
      </c>
      <c r="AE375" s="111" t="str">
        <f t="shared" si="82"/>
        <v>H79R14</v>
      </c>
      <c r="AF375" s="21"/>
      <c r="AG375" s="21"/>
      <c r="AH375" s="21"/>
      <c r="AI375" s="21"/>
      <c r="AJ375" s="21"/>
      <c r="AK375" s="21"/>
      <c r="AL375" s="21"/>
      <c r="AM375" s="21"/>
      <c r="AN375" s="21"/>
      <c r="AO375" s="21"/>
    </row>
    <row r="376" spans="1:41" s="2" customFormat="1" ht="249.95" customHeight="1" x14ac:dyDescent="0.2">
      <c r="A376" s="24">
        <v>332</v>
      </c>
      <c r="B376" s="30">
        <v>375</v>
      </c>
      <c r="C376" s="24"/>
      <c r="D376" s="27" t="s">
        <v>25</v>
      </c>
      <c r="E376" s="87" t="s">
        <v>129</v>
      </c>
      <c r="F376" s="88" t="s">
        <v>130</v>
      </c>
      <c r="G376" s="71" t="s">
        <v>971</v>
      </c>
      <c r="H376" s="71" t="s">
        <v>972</v>
      </c>
      <c r="I376" s="72" t="s">
        <v>63</v>
      </c>
      <c r="J376" s="72">
        <v>3</v>
      </c>
      <c r="K376" s="73">
        <v>43040</v>
      </c>
      <c r="L376" s="73">
        <v>43342</v>
      </c>
      <c r="M376" s="59">
        <f t="shared" si="92"/>
        <v>43.142857142857146</v>
      </c>
      <c r="N376" s="30" t="s">
        <v>23</v>
      </c>
      <c r="O376" s="108">
        <v>1</v>
      </c>
      <c r="P376" s="30"/>
      <c r="Q376" s="54">
        <f t="shared" si="87"/>
        <v>33.333333333333329</v>
      </c>
      <c r="R376" s="55">
        <f t="shared" si="88"/>
        <v>14.380952380952381</v>
      </c>
      <c r="S376" s="55">
        <f t="shared" ca="1" si="89"/>
        <v>0</v>
      </c>
      <c r="T376" s="55">
        <f t="shared" ca="1" si="90"/>
        <v>0</v>
      </c>
      <c r="U376" s="28" t="str">
        <f t="shared" ca="1" si="93"/>
        <v>NO</v>
      </c>
      <c r="V376" s="105" t="str">
        <f t="shared" ca="1" si="91"/>
        <v>CON AVANCE</v>
      </c>
      <c r="W376" s="105" t="str">
        <f t="shared" ca="1" si="80"/>
        <v>CON AVANCE</v>
      </c>
      <c r="X376" s="29" t="s">
        <v>567</v>
      </c>
      <c r="Y376" s="100" t="s">
        <v>378</v>
      </c>
      <c r="Z376" s="29">
        <f t="shared" si="81"/>
        <v>1</v>
      </c>
      <c r="AA376" s="29" t="str">
        <f t="shared" si="86"/>
        <v>H80R14 - 1</v>
      </c>
      <c r="AB376" s="111">
        <f t="shared" ca="1" si="83"/>
        <v>4</v>
      </c>
      <c r="AC376" s="111">
        <f t="shared" ca="1" si="84"/>
        <v>4</v>
      </c>
      <c r="AD376" s="111" t="str">
        <f t="shared" si="85"/>
        <v>H80R14.</v>
      </c>
      <c r="AE376" s="111" t="str">
        <f t="shared" si="82"/>
        <v>H80R14</v>
      </c>
      <c r="AF376" s="21"/>
      <c r="AG376" s="21"/>
      <c r="AH376" s="21"/>
      <c r="AI376" s="21"/>
      <c r="AJ376" s="21"/>
      <c r="AK376" s="21"/>
      <c r="AL376" s="21"/>
      <c r="AM376" s="21"/>
      <c r="AN376" s="21"/>
      <c r="AO376" s="21"/>
    </row>
    <row r="377" spans="1:41" s="2" customFormat="1" ht="249.95" customHeight="1" x14ac:dyDescent="0.2">
      <c r="A377" s="24">
        <v>333</v>
      </c>
      <c r="B377" s="30">
        <v>376</v>
      </c>
      <c r="C377" s="24"/>
      <c r="D377" s="26" t="s">
        <v>33</v>
      </c>
      <c r="E377" s="87" t="s">
        <v>131</v>
      </c>
      <c r="F377" s="87" t="s">
        <v>641</v>
      </c>
      <c r="G377" s="71" t="s">
        <v>973</v>
      </c>
      <c r="H377" s="71" t="s">
        <v>972</v>
      </c>
      <c r="I377" s="72" t="s">
        <v>63</v>
      </c>
      <c r="J377" s="72">
        <v>3</v>
      </c>
      <c r="K377" s="73">
        <v>43040</v>
      </c>
      <c r="L377" s="73">
        <v>43342</v>
      </c>
      <c r="M377" s="59">
        <f t="shared" si="92"/>
        <v>43.142857142857146</v>
      </c>
      <c r="N377" s="30" t="s">
        <v>23</v>
      </c>
      <c r="O377" s="108">
        <v>0.67</v>
      </c>
      <c r="P377" s="30"/>
      <c r="Q377" s="54">
        <f t="shared" si="87"/>
        <v>22.333333333333336</v>
      </c>
      <c r="R377" s="55">
        <f t="shared" si="88"/>
        <v>9.6352380952380976</v>
      </c>
      <c r="S377" s="55">
        <f t="shared" ca="1" si="89"/>
        <v>0</v>
      </c>
      <c r="T377" s="55">
        <f t="shared" ca="1" si="90"/>
        <v>0</v>
      </c>
      <c r="U377" s="28" t="str">
        <f t="shared" ca="1" si="93"/>
        <v>NO</v>
      </c>
      <c r="V377" s="105" t="str">
        <f t="shared" ca="1" si="91"/>
        <v>CON AVANCE</v>
      </c>
      <c r="W377" s="105" t="str">
        <f t="shared" ca="1" si="80"/>
        <v>CON AVANCE</v>
      </c>
      <c r="X377" s="29" t="s">
        <v>567</v>
      </c>
      <c r="Y377" s="100" t="s">
        <v>379</v>
      </c>
      <c r="Z377" s="29">
        <f t="shared" si="81"/>
        <v>1</v>
      </c>
      <c r="AA377" s="29" t="str">
        <f t="shared" si="86"/>
        <v>H81R14 - 1</v>
      </c>
      <c r="AB377" s="111">
        <f t="shared" ca="1" si="83"/>
        <v>4</v>
      </c>
      <c r="AC377" s="111">
        <f t="shared" ca="1" si="84"/>
        <v>4</v>
      </c>
      <c r="AD377" s="111" t="str">
        <f t="shared" si="85"/>
        <v>H81R14.</v>
      </c>
      <c r="AE377" s="111" t="str">
        <f t="shared" si="82"/>
        <v>H81R14</v>
      </c>
      <c r="AF377" s="21"/>
      <c r="AG377" s="21"/>
      <c r="AH377" s="21"/>
      <c r="AI377" s="21"/>
      <c r="AJ377" s="21"/>
      <c r="AK377" s="21"/>
      <c r="AL377" s="21"/>
      <c r="AM377" s="21"/>
      <c r="AN377" s="21"/>
      <c r="AO377" s="21"/>
    </row>
    <row r="378" spans="1:41" s="2" customFormat="1" ht="249.95" customHeight="1" x14ac:dyDescent="0.2">
      <c r="A378" s="24">
        <v>334</v>
      </c>
      <c r="B378" s="30">
        <v>377</v>
      </c>
      <c r="C378" s="24"/>
      <c r="D378" s="26" t="s">
        <v>33</v>
      </c>
      <c r="E378" s="87" t="s">
        <v>132</v>
      </c>
      <c r="F378" s="87" t="s">
        <v>104</v>
      </c>
      <c r="G378" s="71" t="s">
        <v>974</v>
      </c>
      <c r="H378" s="71" t="s">
        <v>972</v>
      </c>
      <c r="I378" s="72" t="s">
        <v>63</v>
      </c>
      <c r="J378" s="72">
        <v>3</v>
      </c>
      <c r="K378" s="73">
        <v>43040</v>
      </c>
      <c r="L378" s="73">
        <v>43342</v>
      </c>
      <c r="M378" s="59">
        <f t="shared" si="92"/>
        <v>43.142857142857146</v>
      </c>
      <c r="N378" s="30" t="s">
        <v>23</v>
      </c>
      <c r="O378" s="108">
        <v>1</v>
      </c>
      <c r="P378" s="30"/>
      <c r="Q378" s="54">
        <f t="shared" si="87"/>
        <v>33.333333333333329</v>
      </c>
      <c r="R378" s="55">
        <f t="shared" si="88"/>
        <v>14.380952380952381</v>
      </c>
      <c r="S378" s="55">
        <f t="shared" ca="1" si="89"/>
        <v>0</v>
      </c>
      <c r="T378" s="55">
        <f t="shared" ca="1" si="90"/>
        <v>0</v>
      </c>
      <c r="U378" s="28" t="str">
        <f t="shared" ca="1" si="93"/>
        <v>NO</v>
      </c>
      <c r="V378" s="105" t="str">
        <f t="shared" ca="1" si="91"/>
        <v>CON AVANCE</v>
      </c>
      <c r="W378" s="105" t="str">
        <f t="shared" ca="1" si="80"/>
        <v>CON AVANCE</v>
      </c>
      <c r="X378" s="29" t="s">
        <v>567</v>
      </c>
      <c r="Y378" s="100" t="s">
        <v>380</v>
      </c>
      <c r="Z378" s="29">
        <f t="shared" si="81"/>
        <v>1</v>
      </c>
      <c r="AA378" s="29" t="str">
        <f t="shared" si="86"/>
        <v>H83R14 - 1</v>
      </c>
      <c r="AB378" s="111">
        <f t="shared" ca="1" si="83"/>
        <v>4</v>
      </c>
      <c r="AC378" s="111">
        <f t="shared" ca="1" si="84"/>
        <v>4</v>
      </c>
      <c r="AD378" s="111" t="str">
        <f t="shared" si="85"/>
        <v>H83R14</v>
      </c>
      <c r="AE378" s="111" t="str">
        <f t="shared" si="82"/>
        <v>H83R14</v>
      </c>
      <c r="AF378" s="21"/>
      <c r="AG378" s="21"/>
      <c r="AH378" s="21"/>
      <c r="AI378" s="21"/>
      <c r="AJ378" s="21"/>
      <c r="AK378" s="21"/>
      <c r="AL378" s="21"/>
      <c r="AM378" s="21"/>
      <c r="AN378" s="21"/>
      <c r="AO378" s="21"/>
    </row>
    <row r="379" spans="1:41" s="2" customFormat="1" ht="249.95" customHeight="1" x14ac:dyDescent="0.2">
      <c r="A379" s="24">
        <v>335</v>
      </c>
      <c r="B379" s="30">
        <v>378</v>
      </c>
      <c r="C379" s="24"/>
      <c r="D379" s="26" t="s">
        <v>47</v>
      </c>
      <c r="E379" s="87" t="s">
        <v>133</v>
      </c>
      <c r="F379" s="87" t="s">
        <v>134</v>
      </c>
      <c r="G379" s="71" t="s">
        <v>975</v>
      </c>
      <c r="H379" s="71" t="s">
        <v>972</v>
      </c>
      <c r="I379" s="72" t="s">
        <v>63</v>
      </c>
      <c r="J379" s="72">
        <v>3</v>
      </c>
      <c r="K379" s="73">
        <v>43040</v>
      </c>
      <c r="L379" s="73">
        <v>43342</v>
      </c>
      <c r="M379" s="59">
        <f t="shared" si="92"/>
        <v>43.142857142857146</v>
      </c>
      <c r="N379" s="30" t="s">
        <v>23</v>
      </c>
      <c r="O379" s="108">
        <v>0.76</v>
      </c>
      <c r="P379" s="30"/>
      <c r="Q379" s="54">
        <f t="shared" si="87"/>
        <v>25.333333333333336</v>
      </c>
      <c r="R379" s="55">
        <f t="shared" si="88"/>
        <v>10.929523809523811</v>
      </c>
      <c r="S379" s="55">
        <f t="shared" ca="1" si="89"/>
        <v>0</v>
      </c>
      <c r="T379" s="55">
        <f t="shared" ca="1" si="90"/>
        <v>0</v>
      </c>
      <c r="U379" s="28" t="str">
        <f t="shared" ca="1" si="93"/>
        <v>NO</v>
      </c>
      <c r="V379" s="105" t="str">
        <f t="shared" ca="1" si="91"/>
        <v>CON AVANCE</v>
      </c>
      <c r="W379" s="105" t="str">
        <f t="shared" ca="1" si="80"/>
        <v>CON AVANCE</v>
      </c>
      <c r="X379" s="29" t="s">
        <v>567</v>
      </c>
      <c r="Y379" s="100" t="s">
        <v>381</v>
      </c>
      <c r="Z379" s="29">
        <f t="shared" si="81"/>
        <v>1</v>
      </c>
      <c r="AA379" s="29" t="str">
        <f t="shared" si="86"/>
        <v>H84R14 - 1</v>
      </c>
      <c r="AB379" s="111">
        <f t="shared" ca="1" si="83"/>
        <v>4</v>
      </c>
      <c r="AC379" s="111">
        <f t="shared" ca="1" si="84"/>
        <v>4</v>
      </c>
      <c r="AD379" s="111" t="str">
        <f t="shared" si="85"/>
        <v>H84R14</v>
      </c>
      <c r="AE379" s="111" t="str">
        <f t="shared" si="82"/>
        <v>H84R14</v>
      </c>
      <c r="AF379" s="21"/>
      <c r="AG379" s="21"/>
      <c r="AH379" s="21"/>
      <c r="AI379" s="21"/>
      <c r="AJ379" s="21"/>
      <c r="AK379" s="21"/>
      <c r="AL379" s="21"/>
      <c r="AM379" s="21"/>
      <c r="AN379" s="21"/>
      <c r="AO379" s="21"/>
    </row>
    <row r="380" spans="1:41" s="2" customFormat="1" ht="249.95" customHeight="1" x14ac:dyDescent="0.2">
      <c r="A380" s="24">
        <v>336</v>
      </c>
      <c r="B380" s="30">
        <v>379</v>
      </c>
      <c r="C380" s="24"/>
      <c r="D380" s="26" t="s">
        <v>33</v>
      </c>
      <c r="E380" s="87" t="s">
        <v>135</v>
      </c>
      <c r="F380" s="87" t="s">
        <v>136</v>
      </c>
      <c r="G380" s="71" t="s">
        <v>976</v>
      </c>
      <c r="H380" s="71" t="s">
        <v>972</v>
      </c>
      <c r="I380" s="72" t="s">
        <v>63</v>
      </c>
      <c r="J380" s="72">
        <v>3</v>
      </c>
      <c r="K380" s="73">
        <v>43040</v>
      </c>
      <c r="L380" s="73">
        <v>43342</v>
      </c>
      <c r="M380" s="59">
        <f t="shared" si="92"/>
        <v>43.142857142857146</v>
      </c>
      <c r="N380" s="30" t="s">
        <v>23</v>
      </c>
      <c r="O380" s="108">
        <v>1</v>
      </c>
      <c r="P380" s="30"/>
      <c r="Q380" s="54">
        <f t="shared" si="87"/>
        <v>33.333333333333329</v>
      </c>
      <c r="R380" s="55">
        <f t="shared" si="88"/>
        <v>14.380952380952381</v>
      </c>
      <c r="S380" s="55">
        <f t="shared" ca="1" si="89"/>
        <v>0</v>
      </c>
      <c r="T380" s="55">
        <f t="shared" ca="1" si="90"/>
        <v>0</v>
      </c>
      <c r="U380" s="28" t="str">
        <f t="shared" ca="1" si="93"/>
        <v>NO</v>
      </c>
      <c r="V380" s="105" t="str">
        <f t="shared" ca="1" si="91"/>
        <v>CON AVANCE</v>
      </c>
      <c r="W380" s="105" t="str">
        <f t="shared" ca="1" si="80"/>
        <v>CON AVANCE</v>
      </c>
      <c r="X380" s="29" t="s">
        <v>567</v>
      </c>
      <c r="Y380" s="100" t="s">
        <v>382</v>
      </c>
      <c r="Z380" s="29">
        <f t="shared" si="81"/>
        <v>1</v>
      </c>
      <c r="AA380" s="29" t="str">
        <f t="shared" si="86"/>
        <v>H85R14 - 1</v>
      </c>
      <c r="AB380" s="111">
        <f t="shared" ca="1" si="83"/>
        <v>4</v>
      </c>
      <c r="AC380" s="111">
        <f t="shared" ca="1" si="84"/>
        <v>4</v>
      </c>
      <c r="AD380" s="111" t="str">
        <f t="shared" si="85"/>
        <v>H85R14</v>
      </c>
      <c r="AE380" s="111" t="str">
        <f t="shared" si="82"/>
        <v>H85R14</v>
      </c>
      <c r="AF380" s="21"/>
      <c r="AG380" s="21"/>
      <c r="AH380" s="21"/>
      <c r="AI380" s="21"/>
      <c r="AJ380" s="21"/>
      <c r="AK380" s="21"/>
      <c r="AL380" s="21"/>
      <c r="AM380" s="21"/>
      <c r="AN380" s="21"/>
      <c r="AO380" s="21"/>
    </row>
    <row r="381" spans="1:41" s="2" customFormat="1" ht="249.95" customHeight="1" x14ac:dyDescent="0.2">
      <c r="A381" s="24">
        <v>337</v>
      </c>
      <c r="B381" s="30">
        <v>380</v>
      </c>
      <c r="C381" s="24"/>
      <c r="D381" s="26" t="s">
        <v>47</v>
      </c>
      <c r="E381" s="87" t="s">
        <v>1960</v>
      </c>
      <c r="F381" s="87" t="s">
        <v>138</v>
      </c>
      <c r="G381" s="88" t="s">
        <v>1954</v>
      </c>
      <c r="H381" s="88" t="s">
        <v>1955</v>
      </c>
      <c r="I381" s="31" t="s">
        <v>1958</v>
      </c>
      <c r="J381" s="31">
        <v>1</v>
      </c>
      <c r="K381" s="51">
        <v>43040</v>
      </c>
      <c r="L381" s="51">
        <v>43099</v>
      </c>
      <c r="M381" s="59">
        <f t="shared" ref="M381:M429" si="94">(+L381-K381)/7</f>
        <v>8.4285714285714288</v>
      </c>
      <c r="N381" s="30" t="s">
        <v>1849</v>
      </c>
      <c r="O381" s="108">
        <v>0</v>
      </c>
      <c r="P381" s="30"/>
      <c r="Q381" s="54">
        <f t="shared" si="87"/>
        <v>0</v>
      </c>
      <c r="R381" s="55">
        <f t="shared" si="88"/>
        <v>0</v>
      </c>
      <c r="S381" s="55">
        <f t="shared" ca="1" si="89"/>
        <v>0</v>
      </c>
      <c r="T381" s="55">
        <f t="shared" ca="1" si="90"/>
        <v>8.4285714285714288</v>
      </c>
      <c r="U381" s="28" t="str">
        <f t="shared" ca="1" si="93"/>
        <v>NO</v>
      </c>
      <c r="V381" s="105" t="str">
        <f t="shared" ca="1" si="91"/>
        <v>VENCIDO</v>
      </c>
      <c r="W381" s="105" t="str">
        <f t="shared" ca="1" si="80"/>
        <v>VENCIDO</v>
      </c>
      <c r="X381" s="29" t="s">
        <v>567</v>
      </c>
      <c r="Y381" s="100" t="s">
        <v>383</v>
      </c>
      <c r="Z381" s="29">
        <f t="shared" si="81"/>
        <v>1</v>
      </c>
      <c r="AA381" s="29" t="str">
        <f t="shared" si="86"/>
        <v>H98R14 - 1</v>
      </c>
      <c r="AB381" s="111">
        <f t="shared" ca="1" si="83"/>
        <v>1</v>
      </c>
      <c r="AC381" s="111">
        <f t="shared" ca="1" si="84"/>
        <v>1</v>
      </c>
      <c r="AD381" s="111" t="str">
        <f t="shared" si="85"/>
        <v>H98R14</v>
      </c>
      <c r="AE381" s="111" t="str">
        <f t="shared" si="82"/>
        <v>H98R14</v>
      </c>
      <c r="AF381" s="21"/>
      <c r="AG381" s="21"/>
      <c r="AH381" s="21"/>
      <c r="AI381" s="21"/>
      <c r="AJ381" s="21"/>
      <c r="AK381" s="21"/>
      <c r="AL381" s="21"/>
      <c r="AM381" s="21"/>
      <c r="AN381" s="21"/>
      <c r="AO381" s="21"/>
    </row>
    <row r="382" spans="1:41" s="2" customFormat="1" ht="249.95" customHeight="1" x14ac:dyDescent="0.2">
      <c r="A382" s="24">
        <v>338</v>
      </c>
      <c r="B382" s="30">
        <v>381</v>
      </c>
      <c r="C382" s="24"/>
      <c r="D382" s="26" t="s">
        <v>47</v>
      </c>
      <c r="E382" s="87" t="s">
        <v>1959</v>
      </c>
      <c r="F382" s="87" t="s">
        <v>139</v>
      </c>
      <c r="G382" s="88" t="s">
        <v>1956</v>
      </c>
      <c r="H382" s="88" t="s">
        <v>1957</v>
      </c>
      <c r="I382" s="31" t="s">
        <v>9</v>
      </c>
      <c r="J382" s="31">
        <v>1</v>
      </c>
      <c r="K382" s="51">
        <v>43040</v>
      </c>
      <c r="L382" s="51">
        <v>43099</v>
      </c>
      <c r="M382" s="59">
        <f t="shared" si="94"/>
        <v>8.4285714285714288</v>
      </c>
      <c r="N382" s="30" t="s">
        <v>1849</v>
      </c>
      <c r="O382" s="108">
        <v>0</v>
      </c>
      <c r="P382" s="30"/>
      <c r="Q382" s="54">
        <f t="shared" si="87"/>
        <v>0</v>
      </c>
      <c r="R382" s="55">
        <f t="shared" si="88"/>
        <v>0</v>
      </c>
      <c r="S382" s="55">
        <f t="shared" ca="1" si="89"/>
        <v>0</v>
      </c>
      <c r="T382" s="55">
        <f t="shared" ca="1" si="90"/>
        <v>8.4285714285714288</v>
      </c>
      <c r="U382" s="28" t="str">
        <f t="shared" ca="1" si="93"/>
        <v>NO</v>
      </c>
      <c r="V382" s="105" t="str">
        <f t="shared" ca="1" si="91"/>
        <v>VENCIDO</v>
      </c>
      <c r="W382" s="105" t="str">
        <f t="shared" ca="1" si="80"/>
        <v>VENCIDO</v>
      </c>
      <c r="X382" s="29" t="s">
        <v>567</v>
      </c>
      <c r="Y382" s="100" t="s">
        <v>384</v>
      </c>
      <c r="Z382" s="29">
        <f t="shared" si="81"/>
        <v>1</v>
      </c>
      <c r="AA382" s="29" t="str">
        <f t="shared" si="86"/>
        <v>H99R14 - 1</v>
      </c>
      <c r="AB382" s="111">
        <f t="shared" ca="1" si="83"/>
        <v>1</v>
      </c>
      <c r="AC382" s="111">
        <f t="shared" ca="1" si="84"/>
        <v>1</v>
      </c>
      <c r="AD382" s="111" t="str">
        <f t="shared" si="85"/>
        <v>H99R14</v>
      </c>
      <c r="AE382" s="111" t="str">
        <f t="shared" si="82"/>
        <v>H99R14</v>
      </c>
      <c r="AF382" s="21"/>
      <c r="AG382" s="21"/>
      <c r="AH382" s="21"/>
      <c r="AI382" s="21"/>
      <c r="AJ382" s="21"/>
      <c r="AK382" s="21"/>
      <c r="AL382" s="21"/>
      <c r="AM382" s="21"/>
      <c r="AN382" s="21"/>
      <c r="AO382" s="21"/>
    </row>
    <row r="383" spans="1:41" s="2" customFormat="1" ht="249.95" customHeight="1" x14ac:dyDescent="0.2">
      <c r="A383" s="24">
        <v>339</v>
      </c>
      <c r="B383" s="30">
        <v>382</v>
      </c>
      <c r="C383" s="24"/>
      <c r="D383" s="26" t="s">
        <v>47</v>
      </c>
      <c r="E383" s="87" t="s">
        <v>140</v>
      </c>
      <c r="F383" s="87" t="s">
        <v>141</v>
      </c>
      <c r="G383" s="88" t="s">
        <v>1961</v>
      </c>
      <c r="H383" s="88" t="s">
        <v>1962</v>
      </c>
      <c r="I383" s="31" t="s">
        <v>1890</v>
      </c>
      <c r="J383" s="31">
        <v>1</v>
      </c>
      <c r="K383" s="51">
        <v>43040</v>
      </c>
      <c r="L383" s="51">
        <v>43099</v>
      </c>
      <c r="M383" s="59">
        <f t="shared" si="94"/>
        <v>8.4285714285714288</v>
      </c>
      <c r="N383" s="30" t="s">
        <v>1849</v>
      </c>
      <c r="O383" s="108">
        <v>0</v>
      </c>
      <c r="P383" s="30"/>
      <c r="Q383" s="54">
        <f t="shared" si="87"/>
        <v>0</v>
      </c>
      <c r="R383" s="55">
        <f t="shared" si="88"/>
        <v>0</v>
      </c>
      <c r="S383" s="55">
        <f t="shared" ca="1" si="89"/>
        <v>0</v>
      </c>
      <c r="T383" s="55">
        <f t="shared" ca="1" si="90"/>
        <v>8.4285714285714288</v>
      </c>
      <c r="U383" s="28" t="str">
        <f t="shared" ca="1" si="93"/>
        <v>NO</v>
      </c>
      <c r="V383" s="105" t="str">
        <f t="shared" ca="1" si="91"/>
        <v>VENCIDO</v>
      </c>
      <c r="W383" s="105" t="str">
        <f t="shared" ca="1" si="80"/>
        <v>VENCIDO</v>
      </c>
      <c r="X383" s="29" t="s">
        <v>567</v>
      </c>
      <c r="Y383" s="100" t="s">
        <v>385</v>
      </c>
      <c r="Z383" s="29">
        <f t="shared" si="81"/>
        <v>1</v>
      </c>
      <c r="AA383" s="29" t="str">
        <f t="shared" si="86"/>
        <v>H103R14 - 1</v>
      </c>
      <c r="AB383" s="111">
        <f t="shared" ca="1" si="83"/>
        <v>1</v>
      </c>
      <c r="AC383" s="111">
        <f t="shared" ca="1" si="84"/>
        <v>1</v>
      </c>
      <c r="AD383" s="111" t="str">
        <f t="shared" si="85"/>
        <v>H103R14.</v>
      </c>
      <c r="AE383" s="111" t="str">
        <f t="shared" si="82"/>
        <v>H103R14</v>
      </c>
      <c r="AF383" s="21"/>
      <c r="AG383" s="21"/>
      <c r="AH383" s="21"/>
      <c r="AI383" s="21"/>
      <c r="AJ383" s="21"/>
      <c r="AK383" s="21"/>
      <c r="AL383" s="21"/>
      <c r="AM383" s="21"/>
      <c r="AN383" s="21"/>
      <c r="AO383" s="21"/>
    </row>
    <row r="384" spans="1:41" s="2" customFormat="1" ht="249.95" customHeight="1" x14ac:dyDescent="0.2">
      <c r="A384" s="24">
        <v>340</v>
      </c>
      <c r="B384" s="30">
        <v>383</v>
      </c>
      <c r="C384" s="24"/>
      <c r="D384" s="26" t="s">
        <v>50</v>
      </c>
      <c r="E384" s="87" t="s">
        <v>642</v>
      </c>
      <c r="F384" s="87" t="s">
        <v>142</v>
      </c>
      <c r="G384" s="88" t="s">
        <v>1961</v>
      </c>
      <c r="H384" s="88" t="s">
        <v>1962</v>
      </c>
      <c r="I384" s="31" t="s">
        <v>1890</v>
      </c>
      <c r="J384" s="31">
        <v>1</v>
      </c>
      <c r="K384" s="51">
        <v>43040</v>
      </c>
      <c r="L384" s="51">
        <v>43099</v>
      </c>
      <c r="M384" s="59">
        <f t="shared" si="94"/>
        <v>8.4285714285714288</v>
      </c>
      <c r="N384" s="30" t="s">
        <v>1849</v>
      </c>
      <c r="O384" s="108">
        <v>0</v>
      </c>
      <c r="P384" s="30"/>
      <c r="Q384" s="54">
        <f t="shared" si="87"/>
        <v>0</v>
      </c>
      <c r="R384" s="55">
        <f t="shared" si="88"/>
        <v>0</v>
      </c>
      <c r="S384" s="55">
        <f t="shared" ca="1" si="89"/>
        <v>0</v>
      </c>
      <c r="T384" s="55">
        <f t="shared" ca="1" si="90"/>
        <v>8.4285714285714288</v>
      </c>
      <c r="U384" s="28" t="str">
        <f t="shared" ca="1" si="93"/>
        <v>NO</v>
      </c>
      <c r="V384" s="105" t="str">
        <f t="shared" ca="1" si="91"/>
        <v>VENCIDO</v>
      </c>
      <c r="W384" s="105" t="str">
        <f t="shared" ca="1" si="80"/>
        <v>VENCIDO</v>
      </c>
      <c r="X384" s="29" t="s">
        <v>567</v>
      </c>
      <c r="Y384" s="100" t="s">
        <v>386</v>
      </c>
      <c r="Z384" s="29">
        <f t="shared" si="81"/>
        <v>1</v>
      </c>
      <c r="AA384" s="29" t="str">
        <f t="shared" si="86"/>
        <v>H104R14 - 1</v>
      </c>
      <c r="AB384" s="111">
        <f t="shared" ca="1" si="83"/>
        <v>1</v>
      </c>
      <c r="AC384" s="111">
        <f t="shared" ca="1" si="84"/>
        <v>1</v>
      </c>
      <c r="AD384" s="111" t="str">
        <f t="shared" si="85"/>
        <v>H104R14</v>
      </c>
      <c r="AE384" s="111" t="str">
        <f t="shared" si="82"/>
        <v>H104R14</v>
      </c>
      <c r="AF384" s="21"/>
      <c r="AG384" s="21"/>
      <c r="AH384" s="21"/>
      <c r="AI384" s="21"/>
      <c r="AJ384" s="21"/>
      <c r="AK384" s="21"/>
      <c r="AL384" s="21"/>
      <c r="AM384" s="21"/>
      <c r="AN384" s="21"/>
      <c r="AO384" s="21"/>
    </row>
    <row r="385" spans="1:41" s="2" customFormat="1" ht="249.95" customHeight="1" x14ac:dyDescent="0.2">
      <c r="A385" s="24">
        <v>341</v>
      </c>
      <c r="B385" s="30">
        <v>384</v>
      </c>
      <c r="C385" s="24"/>
      <c r="D385" s="26" t="s">
        <v>143</v>
      </c>
      <c r="E385" s="87" t="s">
        <v>144</v>
      </c>
      <c r="F385" s="87" t="s">
        <v>145</v>
      </c>
      <c r="G385" s="88" t="s">
        <v>1963</v>
      </c>
      <c r="H385" s="88" t="s">
        <v>1964</v>
      </c>
      <c r="I385" s="31" t="s">
        <v>1965</v>
      </c>
      <c r="J385" s="31">
        <v>1</v>
      </c>
      <c r="K385" s="51">
        <v>43040</v>
      </c>
      <c r="L385" s="51">
        <v>43099</v>
      </c>
      <c r="M385" s="59">
        <f t="shared" si="94"/>
        <v>8.4285714285714288</v>
      </c>
      <c r="N385" s="30" t="s">
        <v>1849</v>
      </c>
      <c r="O385" s="108">
        <v>0</v>
      </c>
      <c r="P385" s="30"/>
      <c r="Q385" s="54">
        <f t="shared" si="87"/>
        <v>0</v>
      </c>
      <c r="R385" s="55">
        <f t="shared" si="88"/>
        <v>0</v>
      </c>
      <c r="S385" s="55">
        <f t="shared" ca="1" si="89"/>
        <v>0</v>
      </c>
      <c r="T385" s="55">
        <f t="shared" ca="1" si="90"/>
        <v>8.4285714285714288</v>
      </c>
      <c r="U385" s="28" t="str">
        <f t="shared" ca="1" si="93"/>
        <v>NO</v>
      </c>
      <c r="V385" s="105" t="str">
        <f t="shared" ca="1" si="91"/>
        <v>VENCIDO</v>
      </c>
      <c r="W385" s="105" t="str">
        <f t="shared" ca="1" si="80"/>
        <v>VENCIDO</v>
      </c>
      <c r="X385" s="29" t="s">
        <v>567</v>
      </c>
      <c r="Y385" s="100" t="s">
        <v>387</v>
      </c>
      <c r="Z385" s="29">
        <f t="shared" si="81"/>
        <v>1</v>
      </c>
      <c r="AA385" s="29" t="str">
        <f t="shared" si="86"/>
        <v>H105R14 - 1</v>
      </c>
      <c r="AB385" s="111">
        <f t="shared" ca="1" si="83"/>
        <v>1</v>
      </c>
      <c r="AC385" s="111">
        <f t="shared" ca="1" si="84"/>
        <v>1</v>
      </c>
      <c r="AD385" s="111" t="str">
        <f t="shared" si="85"/>
        <v>H105R14.</v>
      </c>
      <c r="AE385" s="111" t="str">
        <f t="shared" si="82"/>
        <v>H105R14</v>
      </c>
      <c r="AF385" s="21"/>
      <c r="AG385" s="21"/>
      <c r="AH385" s="21"/>
      <c r="AI385" s="21"/>
      <c r="AJ385" s="21"/>
      <c r="AK385" s="21"/>
      <c r="AL385" s="21"/>
      <c r="AM385" s="21"/>
      <c r="AN385" s="21"/>
      <c r="AO385" s="21"/>
    </row>
    <row r="386" spans="1:41" s="2" customFormat="1" ht="249.95" customHeight="1" x14ac:dyDescent="0.2">
      <c r="A386" s="24">
        <v>342</v>
      </c>
      <c r="B386" s="30">
        <v>385</v>
      </c>
      <c r="C386" s="24"/>
      <c r="D386" s="26" t="s">
        <v>33</v>
      </c>
      <c r="E386" s="87" t="s">
        <v>146</v>
      </c>
      <c r="F386" s="87" t="s">
        <v>147</v>
      </c>
      <c r="G386" s="88" t="s">
        <v>1966</v>
      </c>
      <c r="H386" s="88" t="s">
        <v>1967</v>
      </c>
      <c r="I386" s="31" t="s">
        <v>137</v>
      </c>
      <c r="J386" s="31">
        <v>1</v>
      </c>
      <c r="K386" s="51">
        <v>43040</v>
      </c>
      <c r="L386" s="51">
        <v>43099</v>
      </c>
      <c r="M386" s="59">
        <f t="shared" si="94"/>
        <v>8.4285714285714288</v>
      </c>
      <c r="N386" s="30" t="s">
        <v>1849</v>
      </c>
      <c r="O386" s="108">
        <v>1</v>
      </c>
      <c r="P386" s="30"/>
      <c r="Q386" s="54">
        <f t="shared" si="87"/>
        <v>100</v>
      </c>
      <c r="R386" s="55">
        <f t="shared" si="88"/>
        <v>8.4285714285714288</v>
      </c>
      <c r="S386" s="55">
        <f t="shared" ca="1" si="89"/>
        <v>8.4285714285714288</v>
      </c>
      <c r="T386" s="55">
        <f t="shared" ca="1" si="90"/>
        <v>8.4285714285714288</v>
      </c>
      <c r="U386" s="28" t="str">
        <f t="shared" si="93"/>
        <v>SI</v>
      </c>
      <c r="V386" s="105" t="str">
        <f t="shared" si="91"/>
        <v>CUMPLIDO</v>
      </c>
      <c r="W386" s="105" t="str">
        <f t="shared" ref="W386:W453" si="95">IF(A386&lt;&gt;"",IF(AC386=1,"VENCIDO",IF(AC386=2,"PRÓXIMO A VENCER",IF(AC386=3,"EN TERMINO",IF(AC386=4,"CON AVANCE",IF(AC386=5,"CUMPLIDO",))))),"")</f>
        <v>CUMPLIDO</v>
      </c>
      <c r="X386" s="29" t="s">
        <v>567</v>
      </c>
      <c r="Y386" s="100" t="s">
        <v>388</v>
      </c>
      <c r="Z386" s="29">
        <f t="shared" ref="Z386:Z453" si="96">IF(A386&lt;&gt;"",1,Z385+1)</f>
        <v>1</v>
      </c>
      <c r="AA386" s="29" t="str">
        <f t="shared" si="86"/>
        <v>H107R14 - 1</v>
      </c>
      <c r="AB386" s="111">
        <f t="shared" si="83"/>
        <v>5</v>
      </c>
      <c r="AC386" s="111">
        <f t="shared" si="84"/>
        <v>5</v>
      </c>
      <c r="AD386" s="111" t="str">
        <f t="shared" si="85"/>
        <v>H107R14.</v>
      </c>
      <c r="AE386" s="111" t="str">
        <f t="shared" si="82"/>
        <v>H107R14</v>
      </c>
      <c r="AF386" s="21"/>
      <c r="AG386" s="21"/>
      <c r="AH386" s="21"/>
      <c r="AI386" s="21"/>
      <c r="AJ386" s="21"/>
      <c r="AK386" s="21"/>
      <c r="AL386" s="21"/>
      <c r="AM386" s="21"/>
      <c r="AN386" s="21"/>
      <c r="AO386" s="21"/>
    </row>
    <row r="387" spans="1:41" s="2" customFormat="1" ht="249.95" customHeight="1" x14ac:dyDescent="0.2">
      <c r="A387" s="24">
        <v>343</v>
      </c>
      <c r="B387" s="30">
        <v>386</v>
      </c>
      <c r="C387" s="24"/>
      <c r="D387" s="26" t="s">
        <v>33</v>
      </c>
      <c r="E387" s="87" t="s">
        <v>966</v>
      </c>
      <c r="F387" s="87" t="s">
        <v>148</v>
      </c>
      <c r="G387" s="88" t="s">
        <v>1966</v>
      </c>
      <c r="H387" s="88" t="s">
        <v>1967</v>
      </c>
      <c r="I387" s="31" t="s">
        <v>137</v>
      </c>
      <c r="J387" s="31">
        <v>1</v>
      </c>
      <c r="K387" s="51">
        <v>43040</v>
      </c>
      <c r="L387" s="51">
        <v>43099</v>
      </c>
      <c r="M387" s="59">
        <f t="shared" si="94"/>
        <v>8.4285714285714288</v>
      </c>
      <c r="N387" s="30" t="s">
        <v>1849</v>
      </c>
      <c r="O387" s="108">
        <v>1</v>
      </c>
      <c r="P387" s="30"/>
      <c r="Q387" s="54">
        <f t="shared" si="87"/>
        <v>100</v>
      </c>
      <c r="R387" s="55">
        <f t="shared" si="88"/>
        <v>8.4285714285714288</v>
      </c>
      <c r="S387" s="55">
        <f t="shared" ca="1" si="89"/>
        <v>8.4285714285714288</v>
      </c>
      <c r="T387" s="55">
        <f t="shared" ca="1" si="90"/>
        <v>8.4285714285714288</v>
      </c>
      <c r="U387" s="28" t="str">
        <f t="shared" si="93"/>
        <v>SI</v>
      </c>
      <c r="V387" s="105" t="str">
        <f t="shared" si="91"/>
        <v>CUMPLIDO</v>
      </c>
      <c r="W387" s="105" t="str">
        <f t="shared" si="95"/>
        <v>CUMPLIDO</v>
      </c>
      <c r="X387" s="29" t="s">
        <v>567</v>
      </c>
      <c r="Y387" s="100" t="s">
        <v>389</v>
      </c>
      <c r="Z387" s="29">
        <f t="shared" si="96"/>
        <v>1</v>
      </c>
      <c r="AA387" s="29" t="str">
        <f t="shared" si="86"/>
        <v>H108R14 - 1</v>
      </c>
      <c r="AB387" s="111">
        <f t="shared" si="83"/>
        <v>5</v>
      </c>
      <c r="AC387" s="111">
        <f t="shared" si="84"/>
        <v>5</v>
      </c>
      <c r="AD387" s="111" t="str">
        <f t="shared" si="85"/>
        <v>H108R14</v>
      </c>
      <c r="AE387" s="111" t="str">
        <f t="shared" si="82"/>
        <v>H108R14</v>
      </c>
      <c r="AF387" s="21"/>
      <c r="AG387" s="21"/>
      <c r="AH387" s="21"/>
      <c r="AI387" s="21"/>
      <c r="AJ387" s="21"/>
      <c r="AK387" s="21"/>
      <c r="AL387" s="21"/>
      <c r="AM387" s="21"/>
      <c r="AN387" s="21"/>
      <c r="AO387" s="21"/>
    </row>
    <row r="388" spans="1:41" s="2" customFormat="1" ht="249.95" customHeight="1" x14ac:dyDescent="0.2">
      <c r="A388" s="24">
        <v>344</v>
      </c>
      <c r="B388" s="30">
        <v>387</v>
      </c>
      <c r="C388" s="24"/>
      <c r="D388" s="26" t="s">
        <v>33</v>
      </c>
      <c r="E388" s="87" t="s">
        <v>150</v>
      </c>
      <c r="F388" s="87" t="s">
        <v>149</v>
      </c>
      <c r="G388" s="88" t="s">
        <v>1966</v>
      </c>
      <c r="H388" s="88" t="s">
        <v>1967</v>
      </c>
      <c r="I388" s="31" t="s">
        <v>137</v>
      </c>
      <c r="J388" s="31">
        <v>1</v>
      </c>
      <c r="K388" s="51">
        <v>43040</v>
      </c>
      <c r="L388" s="51">
        <v>43099</v>
      </c>
      <c r="M388" s="59">
        <f t="shared" si="94"/>
        <v>8.4285714285714288</v>
      </c>
      <c r="N388" s="30" t="s">
        <v>1849</v>
      </c>
      <c r="O388" s="108">
        <v>0</v>
      </c>
      <c r="P388" s="30"/>
      <c r="Q388" s="54">
        <f t="shared" si="87"/>
        <v>0</v>
      </c>
      <c r="R388" s="55">
        <f t="shared" si="88"/>
        <v>0</v>
      </c>
      <c r="S388" s="55">
        <f t="shared" ca="1" si="89"/>
        <v>0</v>
      </c>
      <c r="T388" s="55">
        <f t="shared" ca="1" si="90"/>
        <v>8.4285714285714288</v>
      </c>
      <c r="U388" s="28" t="str">
        <f t="shared" ca="1" si="93"/>
        <v>NO</v>
      </c>
      <c r="V388" s="105" t="str">
        <f t="shared" ca="1" si="91"/>
        <v>VENCIDO</v>
      </c>
      <c r="W388" s="105" t="str">
        <f t="shared" ca="1" si="95"/>
        <v>VENCIDO</v>
      </c>
      <c r="X388" s="29" t="s">
        <v>567</v>
      </c>
      <c r="Y388" s="100" t="s">
        <v>390</v>
      </c>
      <c r="Z388" s="29">
        <f t="shared" si="96"/>
        <v>1</v>
      </c>
      <c r="AA388" s="29" t="str">
        <f t="shared" si="86"/>
        <v>H110R14 - 1</v>
      </c>
      <c r="AB388" s="111">
        <f t="shared" ca="1" si="83"/>
        <v>1</v>
      </c>
      <c r="AC388" s="111">
        <f t="shared" ca="1" si="84"/>
        <v>1</v>
      </c>
      <c r="AD388" s="111" t="str">
        <f t="shared" si="85"/>
        <v>H110R14</v>
      </c>
      <c r="AE388" s="111" t="str">
        <f t="shared" si="82"/>
        <v>H110R14</v>
      </c>
      <c r="AF388" s="21"/>
      <c r="AG388" s="21"/>
      <c r="AH388" s="21"/>
      <c r="AI388" s="21"/>
      <c r="AJ388" s="21"/>
      <c r="AK388" s="21"/>
      <c r="AL388" s="21"/>
      <c r="AM388" s="21"/>
      <c r="AN388" s="21"/>
      <c r="AO388" s="21"/>
    </row>
    <row r="389" spans="1:41" s="2" customFormat="1" ht="249.95" customHeight="1" x14ac:dyDescent="0.2">
      <c r="A389" s="24">
        <v>345</v>
      </c>
      <c r="B389" s="30">
        <v>388</v>
      </c>
      <c r="C389" s="24"/>
      <c r="D389" s="26" t="s">
        <v>26</v>
      </c>
      <c r="E389" s="87" t="s">
        <v>1164</v>
      </c>
      <c r="F389" s="87" t="s">
        <v>151</v>
      </c>
      <c r="G389" s="88" t="s">
        <v>1161</v>
      </c>
      <c r="H389" s="88" t="s">
        <v>1162</v>
      </c>
      <c r="I389" s="31" t="s">
        <v>1163</v>
      </c>
      <c r="J389" s="31">
        <v>2</v>
      </c>
      <c r="K389" s="51">
        <v>43040</v>
      </c>
      <c r="L389" s="51">
        <v>43311</v>
      </c>
      <c r="M389" s="59">
        <f t="shared" si="94"/>
        <v>38.714285714285715</v>
      </c>
      <c r="N389" s="30" t="s">
        <v>1165</v>
      </c>
      <c r="O389" s="108">
        <v>0</v>
      </c>
      <c r="P389" s="30"/>
      <c r="Q389" s="54">
        <f t="shared" si="87"/>
        <v>0</v>
      </c>
      <c r="R389" s="55">
        <f t="shared" si="88"/>
        <v>0</v>
      </c>
      <c r="S389" s="55">
        <f t="shared" ca="1" si="89"/>
        <v>0</v>
      </c>
      <c r="T389" s="55">
        <f t="shared" ca="1" si="90"/>
        <v>0</v>
      </c>
      <c r="U389" s="28" t="str">
        <f t="shared" ca="1" si="93"/>
        <v>NO</v>
      </c>
      <c r="V389" s="105" t="str">
        <f t="shared" ca="1" si="91"/>
        <v>EN TERMINO</v>
      </c>
      <c r="W389" s="105" t="str">
        <f t="shared" ca="1" si="95"/>
        <v>EN TERMINO</v>
      </c>
      <c r="X389" s="29" t="s">
        <v>567</v>
      </c>
      <c r="Y389" s="100" t="s">
        <v>391</v>
      </c>
      <c r="Z389" s="29">
        <f t="shared" si="96"/>
        <v>1</v>
      </c>
      <c r="AA389" s="29" t="str">
        <f t="shared" si="86"/>
        <v>H112R14 - 1</v>
      </c>
      <c r="AB389" s="111">
        <f t="shared" ca="1" si="83"/>
        <v>3</v>
      </c>
      <c r="AC389" s="111">
        <f t="shared" ca="1" si="84"/>
        <v>3</v>
      </c>
      <c r="AD389" s="111" t="str">
        <f t="shared" si="85"/>
        <v>H112R14.</v>
      </c>
      <c r="AE389" s="111" t="str">
        <f t="shared" ref="AE389:AE452" si="97">IFERROR(MID(AD389,1,FIND(".",AD389,1)-1),AD389)</f>
        <v>H112R14</v>
      </c>
      <c r="AF389" s="21"/>
      <c r="AG389" s="21"/>
      <c r="AH389" s="21"/>
      <c r="AI389" s="21"/>
      <c r="AJ389" s="21"/>
      <c r="AK389" s="21"/>
      <c r="AL389" s="21"/>
      <c r="AM389" s="21"/>
      <c r="AN389" s="21"/>
      <c r="AO389" s="21"/>
    </row>
    <row r="390" spans="1:41" s="2" customFormat="1" ht="189" customHeight="1" x14ac:dyDescent="0.2">
      <c r="A390" s="24">
        <v>346</v>
      </c>
      <c r="B390" s="30">
        <v>389</v>
      </c>
      <c r="C390" s="24"/>
      <c r="D390" s="26" t="s">
        <v>152</v>
      </c>
      <c r="E390" s="87" t="s">
        <v>2041</v>
      </c>
      <c r="F390" s="87" t="s">
        <v>1427</v>
      </c>
      <c r="G390" s="88" t="s">
        <v>2042</v>
      </c>
      <c r="H390" s="88" t="s">
        <v>1429</v>
      </c>
      <c r="I390" s="31" t="s">
        <v>1428</v>
      </c>
      <c r="J390" s="31">
        <v>2</v>
      </c>
      <c r="K390" s="51">
        <v>43040</v>
      </c>
      <c r="L390" s="51">
        <v>43403</v>
      </c>
      <c r="M390" s="59">
        <f t="shared" si="94"/>
        <v>51.857142857142854</v>
      </c>
      <c r="N390" s="30" t="s">
        <v>1354</v>
      </c>
      <c r="O390" s="108">
        <v>0</v>
      </c>
      <c r="P390" s="30"/>
      <c r="Q390" s="54">
        <f t="shared" si="87"/>
        <v>0</v>
      </c>
      <c r="R390" s="55">
        <f t="shared" si="88"/>
        <v>0</v>
      </c>
      <c r="S390" s="55">
        <f t="shared" ca="1" si="89"/>
        <v>0</v>
      </c>
      <c r="T390" s="55">
        <f t="shared" ca="1" si="90"/>
        <v>0</v>
      </c>
      <c r="U390" s="28" t="str">
        <f t="shared" ca="1" si="93"/>
        <v>NO</v>
      </c>
      <c r="V390" s="105" t="str">
        <f t="shared" ca="1" si="91"/>
        <v>EN TERMINO</v>
      </c>
      <c r="W390" s="105" t="str">
        <f t="shared" ca="1" si="95"/>
        <v>EN TERMINO</v>
      </c>
      <c r="X390" s="29" t="s">
        <v>567</v>
      </c>
      <c r="Y390" s="100" t="s">
        <v>392</v>
      </c>
      <c r="Z390" s="29">
        <f t="shared" si="96"/>
        <v>1</v>
      </c>
      <c r="AA390" s="29" t="str">
        <f t="shared" si="86"/>
        <v>H113R14 - 1</v>
      </c>
      <c r="AB390" s="111">
        <f t="shared" ca="1" si="83"/>
        <v>3</v>
      </c>
      <c r="AC390" s="111">
        <f t="shared" ca="1" si="84"/>
        <v>3</v>
      </c>
      <c r="AD390" s="111" t="str">
        <f t="shared" si="85"/>
        <v>H113R14.</v>
      </c>
      <c r="AE390" s="111" t="str">
        <f t="shared" si="97"/>
        <v>H113R14</v>
      </c>
      <c r="AF390" s="21"/>
      <c r="AG390" s="21"/>
      <c r="AH390" s="21"/>
      <c r="AI390" s="21"/>
      <c r="AJ390" s="21"/>
      <c r="AK390" s="21"/>
      <c r="AL390" s="21"/>
      <c r="AM390" s="21"/>
      <c r="AN390" s="21"/>
      <c r="AO390" s="21"/>
    </row>
    <row r="391" spans="1:41" s="2" customFormat="1" ht="152.25" customHeight="1" x14ac:dyDescent="0.2">
      <c r="A391" s="24">
        <v>347</v>
      </c>
      <c r="B391" s="30">
        <v>390</v>
      </c>
      <c r="C391" s="24"/>
      <c r="D391" s="26" t="s">
        <v>152</v>
      </c>
      <c r="E391" s="87" t="s">
        <v>1432</v>
      </c>
      <c r="F391" s="87" t="s">
        <v>153</v>
      </c>
      <c r="G391" s="88" t="s">
        <v>2196</v>
      </c>
      <c r="H391" s="88" t="s">
        <v>2197</v>
      </c>
      <c r="I391" s="31" t="s">
        <v>1166</v>
      </c>
      <c r="J391" s="31">
        <v>26</v>
      </c>
      <c r="K391" s="51">
        <v>43040</v>
      </c>
      <c r="L391" s="51">
        <v>43099</v>
      </c>
      <c r="M391" s="59">
        <f t="shared" si="94"/>
        <v>8.4285714285714288</v>
      </c>
      <c r="N391" s="30" t="s">
        <v>1151</v>
      </c>
      <c r="O391" s="108">
        <v>26</v>
      </c>
      <c r="P391" s="30"/>
      <c r="Q391" s="54">
        <f t="shared" si="87"/>
        <v>100</v>
      </c>
      <c r="R391" s="55">
        <f t="shared" si="88"/>
        <v>8.4285714285714288</v>
      </c>
      <c r="S391" s="55">
        <f t="shared" ca="1" si="89"/>
        <v>8.4285714285714288</v>
      </c>
      <c r="T391" s="55">
        <f t="shared" ca="1" si="90"/>
        <v>8.4285714285714288</v>
      </c>
      <c r="U391" s="28" t="str">
        <f t="shared" ca="1" si="93"/>
        <v>NO</v>
      </c>
      <c r="V391" s="105" t="str">
        <f t="shared" si="91"/>
        <v>CUMPLIDO</v>
      </c>
      <c r="W391" s="105" t="str">
        <f t="shared" ca="1" si="95"/>
        <v>EN TERMINO</v>
      </c>
      <c r="X391" s="29" t="s">
        <v>567</v>
      </c>
      <c r="Y391" s="100" t="s">
        <v>393</v>
      </c>
      <c r="Z391" s="29">
        <f t="shared" si="96"/>
        <v>1</v>
      </c>
      <c r="AA391" s="29" t="str">
        <f t="shared" si="86"/>
        <v>H114R14 - 1</v>
      </c>
      <c r="AB391" s="111">
        <f t="shared" ref="AB391:AB453" si="98">IF(V391="VENCIDO",1,IF(V391="PRÓXIMO A VENCER",2,IF(V391="EN TERMINO",3,IF(V391="CON AVANCE",4,IF(V391="CUMPLIDO",5,)))))</f>
        <v>5</v>
      </c>
      <c r="AC391" s="111">
        <f t="shared" ref="AC391:AC453" ca="1" si="99">IF(Z392=Z391+1,MIN(AB391,AC392),AB391)</f>
        <v>3</v>
      </c>
      <c r="AD391" s="111" t="str">
        <f t="shared" si="85"/>
        <v>H114R14.</v>
      </c>
      <c r="AE391" s="111" t="str">
        <f t="shared" si="97"/>
        <v>H114R14</v>
      </c>
      <c r="AF391" s="21"/>
      <c r="AG391" s="21"/>
      <c r="AH391" s="21"/>
      <c r="AI391" s="21"/>
      <c r="AJ391" s="21"/>
      <c r="AK391" s="21"/>
      <c r="AL391" s="21"/>
      <c r="AM391" s="21"/>
      <c r="AN391" s="21"/>
      <c r="AO391" s="21"/>
    </row>
    <row r="392" spans="1:41" s="21" customFormat="1" ht="249.95" customHeight="1" x14ac:dyDescent="0.2">
      <c r="A392" s="24"/>
      <c r="B392" s="30">
        <v>391</v>
      </c>
      <c r="C392" s="24"/>
      <c r="D392" s="27" t="s">
        <v>152</v>
      </c>
      <c r="E392" s="87" t="s">
        <v>1433</v>
      </c>
      <c r="F392" s="71" t="s">
        <v>154</v>
      </c>
      <c r="G392" s="56" t="s">
        <v>1434</v>
      </c>
      <c r="H392" s="56" t="s">
        <v>1430</v>
      </c>
      <c r="I392" s="30" t="s">
        <v>1431</v>
      </c>
      <c r="J392" s="30">
        <v>2</v>
      </c>
      <c r="K392" s="57">
        <v>43040</v>
      </c>
      <c r="L392" s="57">
        <v>43281</v>
      </c>
      <c r="M392" s="53">
        <f t="shared" si="94"/>
        <v>34.428571428571431</v>
      </c>
      <c r="N392" s="30" t="s">
        <v>1354</v>
      </c>
      <c r="O392" s="108">
        <v>0</v>
      </c>
      <c r="P392" s="30"/>
      <c r="Q392" s="54">
        <f t="shared" si="87"/>
        <v>0</v>
      </c>
      <c r="R392" s="55">
        <f t="shared" si="88"/>
        <v>0</v>
      </c>
      <c r="S392" s="55">
        <f t="shared" ca="1" si="89"/>
        <v>0</v>
      </c>
      <c r="T392" s="55">
        <f t="shared" ca="1" si="90"/>
        <v>0</v>
      </c>
      <c r="U392" s="28" t="str">
        <f t="shared" si="93"/>
        <v>NO</v>
      </c>
      <c r="V392" s="105" t="str">
        <f t="shared" ca="1" si="91"/>
        <v>EN TERMINO</v>
      </c>
      <c r="W392" s="105" t="str">
        <f t="shared" si="95"/>
        <v/>
      </c>
      <c r="X392" s="85" t="s">
        <v>567</v>
      </c>
      <c r="Y392" s="101" t="s">
        <v>393</v>
      </c>
      <c r="Z392" s="29">
        <f t="shared" si="96"/>
        <v>2</v>
      </c>
      <c r="AA392" s="29" t="str">
        <f t="shared" si="86"/>
        <v>H114R14 - 2</v>
      </c>
      <c r="AB392" s="111">
        <f t="shared" ca="1" si="98"/>
        <v>3</v>
      </c>
      <c r="AC392" s="111">
        <f t="shared" ca="1" si="99"/>
        <v>3</v>
      </c>
      <c r="AD392" s="111" t="str">
        <f t="shared" si="85"/>
        <v>H114R14.</v>
      </c>
      <c r="AE392" s="111" t="str">
        <f t="shared" si="97"/>
        <v>H114R14</v>
      </c>
    </row>
    <row r="393" spans="1:41" s="2" customFormat="1" ht="125.25" customHeight="1" x14ac:dyDescent="0.2">
      <c r="A393" s="24">
        <v>348</v>
      </c>
      <c r="B393" s="30">
        <v>392</v>
      </c>
      <c r="C393" s="24"/>
      <c r="D393" s="26" t="s">
        <v>26</v>
      </c>
      <c r="E393" s="87" t="s">
        <v>1435</v>
      </c>
      <c r="F393" s="87" t="s">
        <v>1437</v>
      </c>
      <c r="G393" s="88" t="s">
        <v>1438</v>
      </c>
      <c r="H393" s="88" t="s">
        <v>1167</v>
      </c>
      <c r="I393" s="31" t="s">
        <v>1163</v>
      </c>
      <c r="J393" s="31">
        <v>2</v>
      </c>
      <c r="K393" s="51">
        <v>43040</v>
      </c>
      <c r="L393" s="51">
        <v>43311</v>
      </c>
      <c r="M393" s="59">
        <f t="shared" si="94"/>
        <v>38.714285714285715</v>
      </c>
      <c r="N393" s="30" t="s">
        <v>1151</v>
      </c>
      <c r="O393" s="108">
        <v>0</v>
      </c>
      <c r="P393" s="30"/>
      <c r="Q393" s="54">
        <f t="shared" si="87"/>
        <v>0</v>
      </c>
      <c r="R393" s="55">
        <f t="shared" si="88"/>
        <v>0</v>
      </c>
      <c r="S393" s="55">
        <f t="shared" ca="1" si="89"/>
        <v>0</v>
      </c>
      <c r="T393" s="55">
        <f t="shared" ca="1" si="90"/>
        <v>0</v>
      </c>
      <c r="U393" s="28" t="str">
        <f t="shared" ca="1" si="93"/>
        <v>NO</v>
      </c>
      <c r="V393" s="105" t="str">
        <f t="shared" ca="1" si="91"/>
        <v>EN TERMINO</v>
      </c>
      <c r="W393" s="105" t="str">
        <f t="shared" ca="1" si="95"/>
        <v>EN TERMINO</v>
      </c>
      <c r="X393" s="29" t="s">
        <v>567</v>
      </c>
      <c r="Y393" s="100" t="s">
        <v>394</v>
      </c>
      <c r="Z393" s="29">
        <f t="shared" si="96"/>
        <v>1</v>
      </c>
      <c r="AA393" s="29" t="str">
        <f t="shared" si="86"/>
        <v>H115R14 - 1</v>
      </c>
      <c r="AB393" s="111">
        <f t="shared" ca="1" si="98"/>
        <v>3</v>
      </c>
      <c r="AC393" s="111">
        <f t="shared" ca="1" si="99"/>
        <v>3</v>
      </c>
      <c r="AD393" s="111" t="str">
        <f t="shared" si="85"/>
        <v>H115R14.</v>
      </c>
      <c r="AE393" s="111" t="str">
        <f t="shared" si="97"/>
        <v>H115R14</v>
      </c>
      <c r="AF393" s="21"/>
      <c r="AG393" s="21"/>
      <c r="AH393" s="21"/>
      <c r="AI393" s="21"/>
      <c r="AJ393" s="21"/>
      <c r="AK393" s="21"/>
      <c r="AL393" s="21"/>
      <c r="AM393" s="21"/>
      <c r="AN393" s="21"/>
      <c r="AO393" s="21"/>
    </row>
    <row r="394" spans="1:41" s="2" customFormat="1" ht="150.75" customHeight="1" x14ac:dyDescent="0.2">
      <c r="A394" s="24"/>
      <c r="B394" s="30">
        <v>393</v>
      </c>
      <c r="C394" s="24"/>
      <c r="D394" s="26" t="s">
        <v>26</v>
      </c>
      <c r="E394" s="87" t="s">
        <v>1436</v>
      </c>
      <c r="F394" s="87" t="s">
        <v>1437</v>
      </c>
      <c r="G394" s="88" t="s">
        <v>2043</v>
      </c>
      <c r="H394" s="88" t="s">
        <v>1439</v>
      </c>
      <c r="I394" s="31" t="s">
        <v>1440</v>
      </c>
      <c r="J394" s="31">
        <v>2</v>
      </c>
      <c r="K394" s="51">
        <v>43040</v>
      </c>
      <c r="L394" s="51">
        <v>43281</v>
      </c>
      <c r="M394" s="59">
        <f t="shared" si="94"/>
        <v>34.428571428571431</v>
      </c>
      <c r="N394" s="30" t="s">
        <v>1354</v>
      </c>
      <c r="O394" s="108">
        <v>0</v>
      </c>
      <c r="P394" s="30"/>
      <c r="Q394" s="54">
        <f t="shared" si="87"/>
        <v>0</v>
      </c>
      <c r="R394" s="55">
        <f t="shared" si="88"/>
        <v>0</v>
      </c>
      <c r="S394" s="55">
        <f t="shared" ca="1" si="89"/>
        <v>0</v>
      </c>
      <c r="T394" s="55">
        <f t="shared" ca="1" si="90"/>
        <v>0</v>
      </c>
      <c r="U394" s="28" t="str">
        <f t="shared" si="93"/>
        <v>NO</v>
      </c>
      <c r="V394" s="105" t="str">
        <f t="shared" ca="1" si="91"/>
        <v>EN TERMINO</v>
      </c>
      <c r="W394" s="105" t="str">
        <f t="shared" si="95"/>
        <v/>
      </c>
      <c r="X394" s="29" t="s">
        <v>567</v>
      </c>
      <c r="Y394" s="100" t="s">
        <v>394</v>
      </c>
      <c r="Z394" s="29">
        <f t="shared" si="96"/>
        <v>2</v>
      </c>
      <c r="AA394" s="29" t="str">
        <f t="shared" si="86"/>
        <v>H115R14 - 2</v>
      </c>
      <c r="AB394" s="111">
        <f t="shared" ca="1" si="98"/>
        <v>3</v>
      </c>
      <c r="AC394" s="111">
        <f t="shared" ca="1" si="99"/>
        <v>3</v>
      </c>
      <c r="AD394" s="111" t="str">
        <f t="shared" ref="AD394:AD453" si="100">IF(A394&lt;&gt;"",MID(E394,1,FIND(" ",E394,1)-1),AD393)</f>
        <v>H115R14.</v>
      </c>
      <c r="AE394" s="111" t="str">
        <f t="shared" si="97"/>
        <v>H115R14</v>
      </c>
      <c r="AF394" s="21"/>
      <c r="AG394" s="21"/>
      <c r="AH394" s="21"/>
      <c r="AI394" s="21"/>
      <c r="AJ394" s="21"/>
      <c r="AK394" s="21"/>
      <c r="AL394" s="21"/>
      <c r="AM394" s="21"/>
      <c r="AN394" s="21"/>
      <c r="AO394" s="21"/>
    </row>
    <row r="395" spans="1:41" s="2" customFormat="1" ht="249.95" customHeight="1" x14ac:dyDescent="0.2">
      <c r="A395" s="24">
        <v>349</v>
      </c>
      <c r="B395" s="30">
        <v>394</v>
      </c>
      <c r="C395" s="24"/>
      <c r="D395" s="26" t="s">
        <v>26</v>
      </c>
      <c r="E395" s="87" t="s">
        <v>1444</v>
      </c>
      <c r="F395" s="87" t="s">
        <v>156</v>
      </c>
      <c r="G395" s="88" t="s">
        <v>1441</v>
      </c>
      <c r="H395" s="88" t="s">
        <v>1442</v>
      </c>
      <c r="I395" s="31" t="s">
        <v>1443</v>
      </c>
      <c r="J395" s="31">
        <v>2</v>
      </c>
      <c r="K395" s="51">
        <v>43040</v>
      </c>
      <c r="L395" s="51">
        <v>43403</v>
      </c>
      <c r="M395" s="59">
        <f t="shared" si="94"/>
        <v>51.857142857142854</v>
      </c>
      <c r="N395" s="30" t="s">
        <v>1354</v>
      </c>
      <c r="O395" s="108">
        <v>0</v>
      </c>
      <c r="P395" s="30"/>
      <c r="Q395" s="54">
        <f t="shared" si="87"/>
        <v>0</v>
      </c>
      <c r="R395" s="55">
        <f t="shared" si="88"/>
        <v>0</v>
      </c>
      <c r="S395" s="55">
        <f t="shared" ca="1" si="89"/>
        <v>0</v>
      </c>
      <c r="T395" s="55">
        <f t="shared" ca="1" si="90"/>
        <v>0</v>
      </c>
      <c r="U395" s="28" t="str">
        <f t="shared" ca="1" si="93"/>
        <v>NO</v>
      </c>
      <c r="V395" s="105" t="str">
        <f t="shared" ca="1" si="91"/>
        <v>EN TERMINO</v>
      </c>
      <c r="W395" s="105" t="str">
        <f t="shared" ca="1" si="95"/>
        <v>EN TERMINO</v>
      </c>
      <c r="X395" s="29" t="s">
        <v>567</v>
      </c>
      <c r="Y395" s="100" t="s">
        <v>395</v>
      </c>
      <c r="Z395" s="29">
        <f t="shared" si="96"/>
        <v>1</v>
      </c>
      <c r="AA395" s="29" t="str">
        <f t="shared" si="86"/>
        <v>H116R14 - 1</v>
      </c>
      <c r="AB395" s="111">
        <f t="shared" ca="1" si="98"/>
        <v>3</v>
      </c>
      <c r="AC395" s="111">
        <f t="shared" ca="1" si="99"/>
        <v>3</v>
      </c>
      <c r="AD395" s="111" t="str">
        <f t="shared" si="100"/>
        <v>H116R14.</v>
      </c>
      <c r="AE395" s="111" t="str">
        <f t="shared" si="97"/>
        <v>H116R14</v>
      </c>
      <c r="AF395" s="21"/>
      <c r="AG395" s="21"/>
      <c r="AH395" s="21"/>
      <c r="AI395" s="21"/>
      <c r="AJ395" s="21"/>
      <c r="AK395" s="21"/>
      <c r="AL395" s="21"/>
      <c r="AM395" s="21"/>
      <c r="AN395" s="21"/>
      <c r="AO395" s="21"/>
    </row>
    <row r="396" spans="1:41" s="2" customFormat="1" ht="160.5" customHeight="1" x14ac:dyDescent="0.2">
      <c r="A396" s="24">
        <v>350</v>
      </c>
      <c r="B396" s="30">
        <v>395</v>
      </c>
      <c r="C396" s="24"/>
      <c r="D396" s="26" t="s">
        <v>155</v>
      </c>
      <c r="E396" s="87" t="s">
        <v>1171</v>
      </c>
      <c r="F396" s="87" t="s">
        <v>156</v>
      </c>
      <c r="G396" s="88" t="s">
        <v>1168</v>
      </c>
      <c r="H396" s="88" t="s">
        <v>1169</v>
      </c>
      <c r="I396" s="31" t="s">
        <v>1170</v>
      </c>
      <c r="J396" s="31">
        <v>1</v>
      </c>
      <c r="K396" s="51">
        <v>43040</v>
      </c>
      <c r="L396" s="51">
        <v>43099</v>
      </c>
      <c r="M396" s="59">
        <f t="shared" si="94"/>
        <v>8.4285714285714288</v>
      </c>
      <c r="N396" s="30" t="s">
        <v>1151</v>
      </c>
      <c r="O396" s="30">
        <v>1</v>
      </c>
      <c r="P396" s="30"/>
      <c r="Q396" s="54">
        <f t="shared" si="87"/>
        <v>100</v>
      </c>
      <c r="R396" s="55">
        <f t="shared" si="88"/>
        <v>8.4285714285714288</v>
      </c>
      <c r="S396" s="55">
        <f t="shared" ca="1" si="89"/>
        <v>8.4285714285714288</v>
      </c>
      <c r="T396" s="55">
        <f t="shared" ca="1" si="90"/>
        <v>8.4285714285714288</v>
      </c>
      <c r="U396" s="28" t="str">
        <f t="shared" si="93"/>
        <v>SI</v>
      </c>
      <c r="V396" s="105" t="str">
        <f t="shared" si="91"/>
        <v>CUMPLIDO</v>
      </c>
      <c r="W396" s="105" t="str">
        <f t="shared" si="95"/>
        <v>CUMPLIDO</v>
      </c>
      <c r="X396" s="29" t="s">
        <v>567</v>
      </c>
      <c r="Y396" s="100" t="s">
        <v>396</v>
      </c>
      <c r="Z396" s="29">
        <f t="shared" si="96"/>
        <v>1</v>
      </c>
      <c r="AA396" s="29" t="str">
        <f t="shared" si="86"/>
        <v>H117R14 - 1</v>
      </c>
      <c r="AB396" s="111">
        <f t="shared" si="98"/>
        <v>5</v>
      </c>
      <c r="AC396" s="111">
        <f t="shared" si="99"/>
        <v>5</v>
      </c>
      <c r="AD396" s="111" t="str">
        <f t="shared" si="100"/>
        <v>H117R14.</v>
      </c>
      <c r="AE396" s="111" t="str">
        <f t="shared" si="97"/>
        <v>H117R14</v>
      </c>
      <c r="AF396" s="21"/>
      <c r="AG396" s="21"/>
      <c r="AH396" s="21"/>
      <c r="AI396" s="21"/>
      <c r="AJ396" s="21"/>
      <c r="AK396" s="21"/>
      <c r="AL396" s="21"/>
      <c r="AM396" s="21"/>
      <c r="AN396" s="21"/>
      <c r="AO396" s="21"/>
    </row>
    <row r="397" spans="1:41" s="2" customFormat="1" ht="249.95" customHeight="1" x14ac:dyDescent="0.2">
      <c r="A397" s="24">
        <v>351</v>
      </c>
      <c r="B397" s="30">
        <v>396</v>
      </c>
      <c r="C397" s="24"/>
      <c r="D397" s="26" t="s">
        <v>155</v>
      </c>
      <c r="E397" s="87" t="s">
        <v>1172</v>
      </c>
      <c r="F397" s="87" t="s">
        <v>156</v>
      </c>
      <c r="G397" s="88" t="s">
        <v>1445</v>
      </c>
      <c r="H397" s="88" t="s">
        <v>1446</v>
      </c>
      <c r="I397" s="31" t="s">
        <v>1447</v>
      </c>
      <c r="J397" s="31">
        <v>3</v>
      </c>
      <c r="K397" s="51">
        <v>43040</v>
      </c>
      <c r="L397" s="51">
        <v>43403</v>
      </c>
      <c r="M397" s="59">
        <f t="shared" si="94"/>
        <v>51.857142857142854</v>
      </c>
      <c r="N397" s="30" t="s">
        <v>1354</v>
      </c>
      <c r="O397" s="108">
        <v>0</v>
      </c>
      <c r="P397" s="30"/>
      <c r="Q397" s="54">
        <f t="shared" si="87"/>
        <v>0</v>
      </c>
      <c r="R397" s="55">
        <f t="shared" si="88"/>
        <v>0</v>
      </c>
      <c r="S397" s="55">
        <f t="shared" ca="1" si="89"/>
        <v>0</v>
      </c>
      <c r="T397" s="55">
        <f t="shared" ca="1" si="90"/>
        <v>0</v>
      </c>
      <c r="U397" s="28" t="str">
        <f t="shared" ca="1" si="93"/>
        <v>NO</v>
      </c>
      <c r="V397" s="105" t="str">
        <f t="shared" ca="1" si="91"/>
        <v>EN TERMINO</v>
      </c>
      <c r="W397" s="105" t="str">
        <f t="shared" ca="1" si="95"/>
        <v>EN TERMINO</v>
      </c>
      <c r="X397" s="29" t="s">
        <v>567</v>
      </c>
      <c r="Y397" s="100" t="s">
        <v>397</v>
      </c>
      <c r="Z397" s="29">
        <f t="shared" si="96"/>
        <v>1</v>
      </c>
      <c r="AA397" s="29" t="str">
        <f t="shared" si="86"/>
        <v>H118R14 - 1</v>
      </c>
      <c r="AB397" s="111">
        <f t="shared" ca="1" si="98"/>
        <v>3</v>
      </c>
      <c r="AC397" s="111">
        <f t="shared" ca="1" si="99"/>
        <v>3</v>
      </c>
      <c r="AD397" s="111" t="str">
        <f t="shared" si="100"/>
        <v>H118R14.</v>
      </c>
      <c r="AE397" s="111" t="str">
        <f t="shared" si="97"/>
        <v>H118R14</v>
      </c>
      <c r="AF397" s="21"/>
      <c r="AG397" s="21"/>
      <c r="AH397" s="21"/>
      <c r="AI397" s="21"/>
      <c r="AJ397" s="21"/>
      <c r="AK397" s="21"/>
      <c r="AL397" s="21"/>
      <c r="AM397" s="21"/>
      <c r="AN397" s="21"/>
      <c r="AO397" s="21"/>
    </row>
    <row r="398" spans="1:41" s="2" customFormat="1" ht="249.95" customHeight="1" x14ac:dyDescent="0.2">
      <c r="A398" s="24">
        <v>352</v>
      </c>
      <c r="B398" s="30">
        <v>397</v>
      </c>
      <c r="C398" s="24"/>
      <c r="D398" s="26" t="s">
        <v>26</v>
      </c>
      <c r="E398" s="87" t="s">
        <v>1176</v>
      </c>
      <c r="F398" s="87" t="s">
        <v>157</v>
      </c>
      <c r="G398" s="88" t="s">
        <v>1175</v>
      </c>
      <c r="H398" s="88" t="s">
        <v>1173</v>
      </c>
      <c r="I398" s="31" t="s">
        <v>1174</v>
      </c>
      <c r="J398" s="31">
        <v>3</v>
      </c>
      <c r="K398" s="51">
        <v>43040</v>
      </c>
      <c r="L398" s="51">
        <v>43403</v>
      </c>
      <c r="M398" s="59">
        <f t="shared" si="94"/>
        <v>51.857142857142854</v>
      </c>
      <c r="N398" s="30" t="s">
        <v>1151</v>
      </c>
      <c r="O398" s="108">
        <v>0</v>
      </c>
      <c r="P398" s="30"/>
      <c r="Q398" s="54">
        <f t="shared" si="87"/>
        <v>0</v>
      </c>
      <c r="R398" s="55">
        <f t="shared" si="88"/>
        <v>0</v>
      </c>
      <c r="S398" s="55">
        <f t="shared" ca="1" si="89"/>
        <v>0</v>
      </c>
      <c r="T398" s="55">
        <f t="shared" ca="1" si="90"/>
        <v>0</v>
      </c>
      <c r="U398" s="28" t="str">
        <f t="shared" ca="1" si="93"/>
        <v>NO</v>
      </c>
      <c r="V398" s="105" t="str">
        <f t="shared" ca="1" si="91"/>
        <v>EN TERMINO</v>
      </c>
      <c r="W398" s="105" t="str">
        <f t="shared" ca="1" si="95"/>
        <v>EN TERMINO</v>
      </c>
      <c r="X398" s="29" t="s">
        <v>567</v>
      </c>
      <c r="Y398" s="100" t="s">
        <v>398</v>
      </c>
      <c r="Z398" s="29">
        <f t="shared" si="96"/>
        <v>1</v>
      </c>
      <c r="AA398" s="29" t="str">
        <f t="shared" si="86"/>
        <v>H119R14 - 1</v>
      </c>
      <c r="AB398" s="111">
        <f t="shared" ca="1" si="98"/>
        <v>3</v>
      </c>
      <c r="AC398" s="111">
        <f t="shared" ca="1" si="99"/>
        <v>3</v>
      </c>
      <c r="AD398" s="111" t="str">
        <f t="shared" si="100"/>
        <v>H119R14.</v>
      </c>
      <c r="AE398" s="111" t="str">
        <f t="shared" si="97"/>
        <v>H119R14</v>
      </c>
      <c r="AF398" s="21"/>
      <c r="AG398" s="21"/>
      <c r="AH398" s="21"/>
      <c r="AI398" s="21"/>
      <c r="AJ398" s="21"/>
      <c r="AK398" s="21"/>
      <c r="AL398" s="21"/>
      <c r="AM398" s="21"/>
      <c r="AN398" s="21"/>
      <c r="AO398" s="21"/>
    </row>
    <row r="399" spans="1:41" s="2" customFormat="1" ht="249.95" customHeight="1" x14ac:dyDescent="0.2">
      <c r="A399" s="24">
        <v>353</v>
      </c>
      <c r="B399" s="30">
        <v>398</v>
      </c>
      <c r="C399" s="24"/>
      <c r="D399" s="26" t="s">
        <v>26</v>
      </c>
      <c r="E399" s="87" t="s">
        <v>1448</v>
      </c>
      <c r="F399" s="87" t="s">
        <v>158</v>
      </c>
      <c r="G399" s="88" t="s">
        <v>1449</v>
      </c>
      <c r="H399" s="88" t="s">
        <v>1450</v>
      </c>
      <c r="I399" s="31" t="s">
        <v>1443</v>
      </c>
      <c r="J399" s="31">
        <v>2</v>
      </c>
      <c r="K399" s="51">
        <v>43040</v>
      </c>
      <c r="L399" s="51">
        <v>43403</v>
      </c>
      <c r="M399" s="59">
        <f t="shared" si="94"/>
        <v>51.857142857142854</v>
      </c>
      <c r="N399" s="30" t="s">
        <v>1354</v>
      </c>
      <c r="O399" s="108">
        <v>0</v>
      </c>
      <c r="P399" s="30"/>
      <c r="Q399" s="54">
        <f t="shared" si="87"/>
        <v>0</v>
      </c>
      <c r="R399" s="55">
        <f t="shared" si="88"/>
        <v>0</v>
      </c>
      <c r="S399" s="55">
        <f t="shared" ca="1" si="89"/>
        <v>0</v>
      </c>
      <c r="T399" s="55">
        <f t="shared" ca="1" si="90"/>
        <v>0</v>
      </c>
      <c r="U399" s="28" t="str">
        <f t="shared" ca="1" si="93"/>
        <v>NO</v>
      </c>
      <c r="V399" s="105" t="str">
        <f t="shared" ca="1" si="91"/>
        <v>EN TERMINO</v>
      </c>
      <c r="W399" s="105" t="str">
        <f t="shared" ca="1" si="95"/>
        <v>EN TERMINO</v>
      </c>
      <c r="X399" s="29" t="s">
        <v>567</v>
      </c>
      <c r="Y399" s="100" t="s">
        <v>399</v>
      </c>
      <c r="Z399" s="29">
        <f t="shared" si="96"/>
        <v>1</v>
      </c>
      <c r="AA399" s="29" t="str">
        <f t="shared" si="86"/>
        <v>H120R14 - 1</v>
      </c>
      <c r="AB399" s="111">
        <f t="shared" ca="1" si="98"/>
        <v>3</v>
      </c>
      <c r="AC399" s="111">
        <f t="shared" ca="1" si="99"/>
        <v>3</v>
      </c>
      <c r="AD399" s="111" t="str">
        <f t="shared" si="100"/>
        <v>H120R14.</v>
      </c>
      <c r="AE399" s="111" t="str">
        <f t="shared" si="97"/>
        <v>H120R14</v>
      </c>
      <c r="AF399" s="21"/>
      <c r="AG399" s="21"/>
      <c r="AH399" s="21"/>
      <c r="AI399" s="21"/>
      <c r="AJ399" s="21"/>
      <c r="AK399" s="21"/>
      <c r="AL399" s="21"/>
      <c r="AM399" s="21"/>
      <c r="AN399" s="21"/>
      <c r="AO399" s="21"/>
    </row>
    <row r="400" spans="1:41" s="2" customFormat="1" ht="249.95" customHeight="1" x14ac:dyDescent="0.2">
      <c r="A400" s="24">
        <v>354</v>
      </c>
      <c r="B400" s="30">
        <v>399</v>
      </c>
      <c r="C400" s="24"/>
      <c r="D400" s="26" t="s">
        <v>26</v>
      </c>
      <c r="E400" s="87" t="s">
        <v>1399</v>
      </c>
      <c r="F400" s="87" t="s">
        <v>1398</v>
      </c>
      <c r="G400" s="88" t="s">
        <v>1395</v>
      </c>
      <c r="H400" s="88" t="s">
        <v>1396</v>
      </c>
      <c r="I400" s="31" t="s">
        <v>1397</v>
      </c>
      <c r="J400" s="31">
        <v>1</v>
      </c>
      <c r="K400" s="51">
        <v>43040</v>
      </c>
      <c r="L400" s="51">
        <v>43281</v>
      </c>
      <c r="M400" s="59">
        <f t="shared" si="94"/>
        <v>34.428571428571431</v>
      </c>
      <c r="N400" s="30" t="s">
        <v>1354</v>
      </c>
      <c r="O400" s="108">
        <v>0</v>
      </c>
      <c r="P400" s="30"/>
      <c r="Q400" s="54">
        <f t="shared" si="87"/>
        <v>0</v>
      </c>
      <c r="R400" s="55">
        <f t="shared" si="88"/>
        <v>0</v>
      </c>
      <c r="S400" s="55">
        <f t="shared" ca="1" si="89"/>
        <v>0</v>
      </c>
      <c r="T400" s="55">
        <f t="shared" ca="1" si="90"/>
        <v>0</v>
      </c>
      <c r="U400" s="28" t="str">
        <f t="shared" ca="1" si="93"/>
        <v>NO</v>
      </c>
      <c r="V400" s="105" t="str">
        <f t="shared" ca="1" si="91"/>
        <v>EN TERMINO</v>
      </c>
      <c r="W400" s="105" t="str">
        <f t="shared" ca="1" si="95"/>
        <v>EN TERMINO</v>
      </c>
      <c r="X400" s="29" t="s">
        <v>567</v>
      </c>
      <c r="Y400" s="100" t="s">
        <v>2208</v>
      </c>
      <c r="Z400" s="29">
        <f t="shared" si="96"/>
        <v>1</v>
      </c>
      <c r="AA400" s="29" t="str">
        <f t="shared" si="86"/>
        <v>H121R14 - 1</v>
      </c>
      <c r="AB400" s="111">
        <f t="shared" ca="1" si="98"/>
        <v>3</v>
      </c>
      <c r="AC400" s="111">
        <f t="shared" ca="1" si="99"/>
        <v>3</v>
      </c>
      <c r="AD400" s="111" t="str">
        <f t="shared" si="100"/>
        <v>H121R14.</v>
      </c>
      <c r="AE400" s="111" t="str">
        <f t="shared" si="97"/>
        <v>H121R14</v>
      </c>
      <c r="AF400" s="21"/>
      <c r="AG400" s="21"/>
      <c r="AH400" s="21"/>
      <c r="AI400" s="21"/>
      <c r="AJ400" s="21"/>
      <c r="AK400" s="21"/>
      <c r="AL400" s="21"/>
      <c r="AM400" s="21"/>
      <c r="AN400" s="21"/>
      <c r="AO400" s="21"/>
    </row>
    <row r="401" spans="1:41" s="2" customFormat="1" ht="122.25" customHeight="1" x14ac:dyDescent="0.2">
      <c r="A401" s="24">
        <v>355</v>
      </c>
      <c r="B401" s="30">
        <v>400</v>
      </c>
      <c r="C401" s="86"/>
      <c r="D401" s="26" t="s">
        <v>26</v>
      </c>
      <c r="E401" s="87" t="s">
        <v>2123</v>
      </c>
      <c r="F401" s="87" t="s">
        <v>1398</v>
      </c>
      <c r="G401" s="88" t="s">
        <v>2121</v>
      </c>
      <c r="H401" s="88" t="s">
        <v>2122</v>
      </c>
      <c r="I401" s="31" t="s">
        <v>2075</v>
      </c>
      <c r="J401" s="31">
        <v>1</v>
      </c>
      <c r="K401" s="51">
        <v>43040</v>
      </c>
      <c r="L401" s="51">
        <v>43159</v>
      </c>
      <c r="M401" s="59">
        <f t="shared" si="94"/>
        <v>17</v>
      </c>
      <c r="N401" s="31" t="s">
        <v>1106</v>
      </c>
      <c r="O401" s="108">
        <v>0</v>
      </c>
      <c r="P401" s="31"/>
      <c r="Q401" s="54">
        <f t="shared" si="87"/>
        <v>0</v>
      </c>
      <c r="R401" s="55">
        <f t="shared" si="88"/>
        <v>0</v>
      </c>
      <c r="S401" s="55">
        <f t="shared" ca="1" si="89"/>
        <v>0</v>
      </c>
      <c r="T401" s="55">
        <f t="shared" ca="1" si="90"/>
        <v>17</v>
      </c>
      <c r="U401" s="28" t="str">
        <f t="shared" ca="1" si="93"/>
        <v>NO</v>
      </c>
      <c r="V401" s="105" t="str">
        <f t="shared" ca="1" si="91"/>
        <v>VENCIDO</v>
      </c>
      <c r="W401" s="105" t="str">
        <f t="shared" ca="1" si="95"/>
        <v>VENCIDO</v>
      </c>
      <c r="X401" s="29" t="s">
        <v>567</v>
      </c>
      <c r="Y401" s="100" t="s">
        <v>400</v>
      </c>
      <c r="Z401" s="29">
        <f t="shared" si="96"/>
        <v>1</v>
      </c>
      <c r="AA401" s="29" t="str">
        <f t="shared" ref="AA401:AA453" si="101">CONCATENATE(Y401," - ",Z401)</f>
        <v>H122R14 - 1</v>
      </c>
      <c r="AB401" s="111">
        <f t="shared" ca="1" si="98"/>
        <v>1</v>
      </c>
      <c r="AC401" s="111">
        <f t="shared" ca="1" si="99"/>
        <v>1</v>
      </c>
      <c r="AD401" s="111" t="str">
        <f t="shared" si="100"/>
        <v>H122R14</v>
      </c>
      <c r="AE401" s="111" t="str">
        <f t="shared" si="97"/>
        <v>H122R14</v>
      </c>
    </row>
    <row r="402" spans="1:41" s="2" customFormat="1" ht="119.25" customHeight="1" x14ac:dyDescent="0.2">
      <c r="A402" s="24">
        <v>356</v>
      </c>
      <c r="B402" s="30">
        <v>401</v>
      </c>
      <c r="C402" s="24"/>
      <c r="D402" s="26" t="s">
        <v>160</v>
      </c>
      <c r="E402" s="87" t="s">
        <v>1259</v>
      </c>
      <c r="F402" s="87" t="s">
        <v>1177</v>
      </c>
      <c r="G402" s="88" t="s">
        <v>2044</v>
      </c>
      <c r="H402" s="88" t="s">
        <v>1157</v>
      </c>
      <c r="I402" s="31" t="s">
        <v>63</v>
      </c>
      <c r="J402" s="31">
        <v>4</v>
      </c>
      <c r="K402" s="51">
        <v>43040</v>
      </c>
      <c r="L402" s="51">
        <v>43403</v>
      </c>
      <c r="M402" s="59">
        <f t="shared" si="94"/>
        <v>51.857142857142854</v>
      </c>
      <c r="N402" s="30" t="s">
        <v>1151</v>
      </c>
      <c r="O402" s="108">
        <v>0</v>
      </c>
      <c r="P402" s="30"/>
      <c r="Q402" s="54">
        <f t="shared" si="87"/>
        <v>0</v>
      </c>
      <c r="R402" s="55">
        <f t="shared" si="88"/>
        <v>0</v>
      </c>
      <c r="S402" s="55">
        <f t="shared" ca="1" si="89"/>
        <v>0</v>
      </c>
      <c r="T402" s="55">
        <f t="shared" ca="1" si="90"/>
        <v>0</v>
      </c>
      <c r="U402" s="28" t="str">
        <f t="shared" ca="1" si="93"/>
        <v>NO</v>
      </c>
      <c r="V402" s="105" t="str">
        <f t="shared" ca="1" si="91"/>
        <v>EN TERMINO</v>
      </c>
      <c r="W402" s="105" t="str">
        <f t="shared" ca="1" si="95"/>
        <v>EN TERMINO</v>
      </c>
      <c r="X402" s="29" t="s">
        <v>567</v>
      </c>
      <c r="Y402" s="100" t="s">
        <v>401</v>
      </c>
      <c r="Z402" s="29">
        <f t="shared" si="96"/>
        <v>1</v>
      </c>
      <c r="AA402" s="29" t="str">
        <f t="shared" si="101"/>
        <v>H123R14 - 1</v>
      </c>
      <c r="AB402" s="111">
        <f t="shared" ca="1" si="98"/>
        <v>3</v>
      </c>
      <c r="AC402" s="111">
        <f t="shared" ca="1" si="99"/>
        <v>3</v>
      </c>
      <c r="AD402" s="111" t="str">
        <f t="shared" si="100"/>
        <v>H123R14.</v>
      </c>
      <c r="AE402" s="111" t="str">
        <f t="shared" si="97"/>
        <v>H123R14</v>
      </c>
      <c r="AF402" s="21"/>
      <c r="AG402" s="21"/>
      <c r="AH402" s="21"/>
      <c r="AI402" s="21"/>
      <c r="AJ402" s="21"/>
      <c r="AK402" s="21"/>
      <c r="AL402" s="21"/>
      <c r="AM402" s="21"/>
      <c r="AN402" s="21"/>
      <c r="AO402" s="21"/>
    </row>
    <row r="403" spans="1:41" s="2" customFormat="1" ht="107.25" customHeight="1" x14ac:dyDescent="0.2">
      <c r="A403" s="24"/>
      <c r="B403" s="30">
        <v>402</v>
      </c>
      <c r="C403" s="24"/>
      <c r="D403" s="26" t="s">
        <v>160</v>
      </c>
      <c r="E403" s="87" t="s">
        <v>1260</v>
      </c>
      <c r="F403" s="87" t="s">
        <v>1177</v>
      </c>
      <c r="G403" s="88" t="s">
        <v>2045</v>
      </c>
      <c r="H403" s="88" t="s">
        <v>1261</v>
      </c>
      <c r="I403" s="31" t="s">
        <v>1239</v>
      </c>
      <c r="J403" s="31">
        <v>2</v>
      </c>
      <c r="K403" s="51">
        <v>43040</v>
      </c>
      <c r="L403" s="51">
        <v>43403</v>
      </c>
      <c r="M403" s="59">
        <f t="shared" si="94"/>
        <v>51.857142857142854</v>
      </c>
      <c r="N403" s="30" t="s">
        <v>1221</v>
      </c>
      <c r="O403" s="108">
        <v>0</v>
      </c>
      <c r="P403" s="30"/>
      <c r="Q403" s="54">
        <f t="shared" si="87"/>
        <v>0</v>
      </c>
      <c r="R403" s="55">
        <f t="shared" si="88"/>
        <v>0</v>
      </c>
      <c r="S403" s="55">
        <f t="shared" ca="1" si="89"/>
        <v>0</v>
      </c>
      <c r="T403" s="55">
        <f t="shared" ca="1" si="90"/>
        <v>0</v>
      </c>
      <c r="U403" s="28" t="str">
        <f t="shared" si="93"/>
        <v>NO</v>
      </c>
      <c r="V403" s="105" t="str">
        <f t="shared" ca="1" si="91"/>
        <v>EN TERMINO</v>
      </c>
      <c r="W403" s="105" t="str">
        <f t="shared" si="95"/>
        <v/>
      </c>
      <c r="X403" s="29" t="s">
        <v>567</v>
      </c>
      <c r="Y403" s="100" t="s">
        <v>401</v>
      </c>
      <c r="Z403" s="29">
        <f t="shared" si="96"/>
        <v>2</v>
      </c>
      <c r="AA403" s="29" t="str">
        <f t="shared" si="101"/>
        <v>H123R14 - 2</v>
      </c>
      <c r="AB403" s="111">
        <f t="shared" ca="1" si="98"/>
        <v>3</v>
      </c>
      <c r="AC403" s="111">
        <f t="shared" ca="1" si="99"/>
        <v>3</v>
      </c>
      <c r="AD403" s="111" t="str">
        <f t="shared" si="100"/>
        <v>H123R14.</v>
      </c>
      <c r="AE403" s="111" t="str">
        <f t="shared" si="97"/>
        <v>H123R14</v>
      </c>
      <c r="AF403" s="21"/>
      <c r="AG403" s="21"/>
      <c r="AH403" s="21"/>
      <c r="AI403" s="21"/>
      <c r="AJ403" s="21"/>
      <c r="AK403" s="21"/>
      <c r="AL403" s="21"/>
      <c r="AM403" s="21"/>
      <c r="AN403" s="21"/>
      <c r="AO403" s="21"/>
    </row>
    <row r="404" spans="1:41" s="2" customFormat="1" ht="122.25" customHeight="1" x14ac:dyDescent="0.2">
      <c r="A404" s="24"/>
      <c r="B404" s="30">
        <v>403</v>
      </c>
      <c r="C404" s="24"/>
      <c r="D404" s="26" t="s">
        <v>160</v>
      </c>
      <c r="E404" s="87" t="s">
        <v>1400</v>
      </c>
      <c r="F404" s="87" t="s">
        <v>1177</v>
      </c>
      <c r="G404" s="88" t="s">
        <v>2046</v>
      </c>
      <c r="H404" s="88" t="s">
        <v>1401</v>
      </c>
      <c r="I404" s="31" t="s">
        <v>552</v>
      </c>
      <c r="J404" s="31">
        <v>2</v>
      </c>
      <c r="K404" s="51">
        <v>43040</v>
      </c>
      <c r="L404" s="51">
        <v>43403</v>
      </c>
      <c r="M404" s="59">
        <f t="shared" si="94"/>
        <v>51.857142857142854</v>
      </c>
      <c r="N404" s="30" t="s">
        <v>1354</v>
      </c>
      <c r="O404" s="108">
        <v>0</v>
      </c>
      <c r="P404" s="30"/>
      <c r="Q404" s="54">
        <f t="shared" si="87"/>
        <v>0</v>
      </c>
      <c r="R404" s="55">
        <f t="shared" si="88"/>
        <v>0</v>
      </c>
      <c r="S404" s="55">
        <f t="shared" ca="1" si="89"/>
        <v>0</v>
      </c>
      <c r="T404" s="55">
        <f t="shared" ca="1" si="90"/>
        <v>0</v>
      </c>
      <c r="U404" s="28" t="str">
        <f t="shared" si="93"/>
        <v>NO</v>
      </c>
      <c r="V404" s="105" t="str">
        <f t="shared" ca="1" si="91"/>
        <v>EN TERMINO</v>
      </c>
      <c r="W404" s="105" t="str">
        <f t="shared" si="95"/>
        <v/>
      </c>
      <c r="X404" s="29" t="s">
        <v>567</v>
      </c>
      <c r="Y404" s="100" t="s">
        <v>401</v>
      </c>
      <c r="Z404" s="29">
        <f t="shared" si="96"/>
        <v>3</v>
      </c>
      <c r="AA404" s="29" t="str">
        <f t="shared" si="101"/>
        <v>H123R14 - 3</v>
      </c>
      <c r="AB404" s="111">
        <f t="shared" ca="1" si="98"/>
        <v>3</v>
      </c>
      <c r="AC404" s="111">
        <f t="shared" ca="1" si="99"/>
        <v>3</v>
      </c>
      <c r="AD404" s="111" t="str">
        <f t="shared" si="100"/>
        <v>H123R14.</v>
      </c>
      <c r="AE404" s="111" t="str">
        <f t="shared" si="97"/>
        <v>H123R14</v>
      </c>
      <c r="AF404" s="21"/>
      <c r="AG404" s="21"/>
      <c r="AH404" s="21"/>
      <c r="AI404" s="21"/>
      <c r="AJ404" s="21"/>
      <c r="AK404" s="21"/>
      <c r="AL404" s="21"/>
      <c r="AM404" s="21"/>
      <c r="AN404" s="21"/>
      <c r="AO404" s="21"/>
    </row>
    <row r="405" spans="1:41" s="2" customFormat="1" ht="249.95" customHeight="1" x14ac:dyDescent="0.2">
      <c r="A405" s="24">
        <v>357</v>
      </c>
      <c r="B405" s="30">
        <v>404</v>
      </c>
      <c r="C405" s="24"/>
      <c r="D405" s="26" t="s">
        <v>160</v>
      </c>
      <c r="E405" s="87" t="s">
        <v>1451</v>
      </c>
      <c r="F405" s="87" t="s">
        <v>1452</v>
      </c>
      <c r="G405" s="88" t="s">
        <v>1453</v>
      </c>
      <c r="H405" s="88" t="s">
        <v>1454</v>
      </c>
      <c r="I405" s="31" t="s">
        <v>1455</v>
      </c>
      <c r="J405" s="31">
        <v>2</v>
      </c>
      <c r="K405" s="51">
        <v>43040</v>
      </c>
      <c r="L405" s="51">
        <v>43403</v>
      </c>
      <c r="M405" s="59">
        <f t="shared" si="94"/>
        <v>51.857142857142854</v>
      </c>
      <c r="N405" s="30" t="s">
        <v>1354</v>
      </c>
      <c r="O405" s="108">
        <v>0</v>
      </c>
      <c r="P405" s="30"/>
      <c r="Q405" s="54">
        <f t="shared" si="87"/>
        <v>0</v>
      </c>
      <c r="R405" s="55">
        <f t="shared" si="88"/>
        <v>0</v>
      </c>
      <c r="S405" s="55">
        <f t="shared" ca="1" si="89"/>
        <v>0</v>
      </c>
      <c r="T405" s="55">
        <f t="shared" ca="1" si="90"/>
        <v>0</v>
      </c>
      <c r="U405" s="28" t="str">
        <f t="shared" ca="1" si="93"/>
        <v>NO</v>
      </c>
      <c r="V405" s="105" t="str">
        <f t="shared" ca="1" si="91"/>
        <v>EN TERMINO</v>
      </c>
      <c r="W405" s="105" t="str">
        <f t="shared" ca="1" si="95"/>
        <v>EN TERMINO</v>
      </c>
      <c r="X405" s="29" t="s">
        <v>567</v>
      </c>
      <c r="Y405" s="100" t="s">
        <v>402</v>
      </c>
      <c r="Z405" s="29">
        <f t="shared" si="96"/>
        <v>1</v>
      </c>
      <c r="AA405" s="29" t="str">
        <f t="shared" si="101"/>
        <v>H124R14 - 1</v>
      </c>
      <c r="AB405" s="111">
        <f t="shared" ca="1" si="98"/>
        <v>3</v>
      </c>
      <c r="AC405" s="111">
        <f t="shared" ca="1" si="99"/>
        <v>3</v>
      </c>
      <c r="AD405" s="111" t="str">
        <f t="shared" si="100"/>
        <v>H124R14.</v>
      </c>
      <c r="AE405" s="111" t="str">
        <f t="shared" si="97"/>
        <v>H124R14</v>
      </c>
      <c r="AF405" s="21"/>
      <c r="AG405" s="21"/>
      <c r="AH405" s="21"/>
      <c r="AI405" s="21"/>
      <c r="AJ405" s="21"/>
      <c r="AK405" s="21"/>
      <c r="AL405" s="21"/>
      <c r="AM405" s="21"/>
      <c r="AN405" s="21"/>
      <c r="AO405" s="21"/>
    </row>
    <row r="406" spans="1:41" s="2" customFormat="1" ht="249.95" customHeight="1" x14ac:dyDescent="0.2">
      <c r="A406" s="24">
        <v>358</v>
      </c>
      <c r="B406" s="30">
        <v>405</v>
      </c>
      <c r="C406" s="24"/>
      <c r="D406" s="26" t="s">
        <v>26</v>
      </c>
      <c r="E406" s="87" t="s">
        <v>161</v>
      </c>
      <c r="F406" s="87" t="s">
        <v>159</v>
      </c>
      <c r="G406" s="88" t="s">
        <v>1968</v>
      </c>
      <c r="H406" s="88" t="s">
        <v>1969</v>
      </c>
      <c r="I406" s="31" t="s">
        <v>1572</v>
      </c>
      <c r="J406" s="31">
        <v>2</v>
      </c>
      <c r="K406" s="51">
        <v>43040</v>
      </c>
      <c r="L406" s="51">
        <v>43099</v>
      </c>
      <c r="M406" s="59">
        <f t="shared" si="94"/>
        <v>8.4285714285714288</v>
      </c>
      <c r="N406" s="30" t="s">
        <v>1849</v>
      </c>
      <c r="O406" s="108">
        <v>0</v>
      </c>
      <c r="P406" s="30"/>
      <c r="Q406" s="54">
        <f t="shared" ref="Q406:Q453" si="102">IF(O406/J406&gt;1,100,+O406/J406*100)</f>
        <v>0</v>
      </c>
      <c r="R406" s="55">
        <f t="shared" ref="R406:R453" si="103">+M406*Q406/100</f>
        <v>0</v>
      </c>
      <c r="S406" s="55">
        <f t="shared" ref="S406:S453" ca="1" si="104">IF(L406&lt;=$AG$1,R406,0)</f>
        <v>0</v>
      </c>
      <c r="T406" s="55">
        <f t="shared" ref="T406:T453" ca="1" si="105">IF($AG$1&gt;=L406,M406,0)</f>
        <v>8.4285714285714288</v>
      </c>
      <c r="U406" s="28" t="str">
        <f t="shared" ca="1" si="93"/>
        <v>NO</v>
      </c>
      <c r="V406" s="105" t="str">
        <f t="shared" ref="V406:V453" ca="1" si="106">IF(Q406=100,"CUMPLIDO",IF(L406-$AG$1&lt;0,"VENCIDO",IF(L406-$AG$1&lt;=30,"PRÓXIMO A VENCER",IF(Q406&gt;0,"CON AVANCE","EN TERMINO"))))</f>
        <v>VENCIDO</v>
      </c>
      <c r="W406" s="105" t="str">
        <f t="shared" ca="1" si="95"/>
        <v>VENCIDO</v>
      </c>
      <c r="X406" s="29" t="s">
        <v>567</v>
      </c>
      <c r="Y406" s="100" t="s">
        <v>403</v>
      </c>
      <c r="Z406" s="29">
        <f t="shared" si="96"/>
        <v>1</v>
      </c>
      <c r="AA406" s="29" t="str">
        <f t="shared" si="101"/>
        <v>H125R14 - 1</v>
      </c>
      <c r="AB406" s="111">
        <f t="shared" ca="1" si="98"/>
        <v>1</v>
      </c>
      <c r="AC406" s="111">
        <f t="shared" ca="1" si="99"/>
        <v>1</v>
      </c>
      <c r="AD406" s="111" t="str">
        <f t="shared" si="100"/>
        <v>H125R14</v>
      </c>
      <c r="AE406" s="111" t="str">
        <f t="shared" si="97"/>
        <v>H125R14</v>
      </c>
      <c r="AF406" s="21"/>
      <c r="AG406" s="21"/>
      <c r="AH406" s="21"/>
      <c r="AI406" s="21"/>
      <c r="AJ406" s="21"/>
      <c r="AK406" s="21"/>
      <c r="AL406" s="21"/>
      <c r="AM406" s="21"/>
      <c r="AN406" s="21"/>
      <c r="AO406" s="21"/>
    </row>
    <row r="407" spans="1:41" s="2" customFormat="1" ht="249.95" customHeight="1" x14ac:dyDescent="0.2">
      <c r="A407" s="24">
        <v>359</v>
      </c>
      <c r="B407" s="30">
        <v>406</v>
      </c>
      <c r="C407" s="24"/>
      <c r="D407" s="26" t="s">
        <v>26</v>
      </c>
      <c r="E407" s="87" t="s">
        <v>162</v>
      </c>
      <c r="F407" s="87" t="s">
        <v>159</v>
      </c>
      <c r="G407" s="71" t="s">
        <v>1857</v>
      </c>
      <c r="H407" s="71" t="s">
        <v>977</v>
      </c>
      <c r="I407" s="72" t="s">
        <v>63</v>
      </c>
      <c r="J407" s="72">
        <v>3</v>
      </c>
      <c r="K407" s="73">
        <v>43040</v>
      </c>
      <c r="L407" s="73">
        <v>43342</v>
      </c>
      <c r="M407" s="59">
        <f t="shared" si="94"/>
        <v>43.142857142857146</v>
      </c>
      <c r="N407" s="30" t="s">
        <v>2066</v>
      </c>
      <c r="O407" s="108">
        <v>0.76</v>
      </c>
      <c r="P407" s="30"/>
      <c r="Q407" s="54">
        <f t="shared" si="102"/>
        <v>25.333333333333336</v>
      </c>
      <c r="R407" s="55">
        <f t="shared" si="103"/>
        <v>10.929523809523811</v>
      </c>
      <c r="S407" s="55">
        <f t="shared" ca="1" si="104"/>
        <v>0</v>
      </c>
      <c r="T407" s="55">
        <f t="shared" ca="1" si="105"/>
        <v>0</v>
      </c>
      <c r="U407" s="28" t="str">
        <f t="shared" ref="U407:U453" ca="1" si="107">IF(W407="CUMPLIDO","SI","NO")</f>
        <v>NO</v>
      </c>
      <c r="V407" s="105" t="str">
        <f t="shared" ca="1" si="106"/>
        <v>CON AVANCE</v>
      </c>
      <c r="W407" s="105" t="str">
        <f t="shared" ca="1" si="95"/>
        <v>CON AVANCE</v>
      </c>
      <c r="X407" s="29" t="s">
        <v>567</v>
      </c>
      <c r="Y407" s="100" t="s">
        <v>404</v>
      </c>
      <c r="Z407" s="29">
        <f t="shared" si="96"/>
        <v>1</v>
      </c>
      <c r="AA407" s="29" t="str">
        <f t="shared" si="101"/>
        <v>H126R14 - 1</v>
      </c>
      <c r="AB407" s="111">
        <f t="shared" ca="1" si="98"/>
        <v>4</v>
      </c>
      <c r="AC407" s="111">
        <f t="shared" ca="1" si="99"/>
        <v>4</v>
      </c>
      <c r="AD407" s="111" t="str">
        <f t="shared" si="100"/>
        <v>H126R14</v>
      </c>
      <c r="AE407" s="111" t="str">
        <f t="shared" si="97"/>
        <v>H126R14</v>
      </c>
      <c r="AF407" s="21"/>
      <c r="AG407" s="21"/>
      <c r="AH407" s="21"/>
      <c r="AI407" s="21"/>
      <c r="AJ407" s="21"/>
      <c r="AK407" s="21"/>
      <c r="AL407" s="21"/>
      <c r="AM407" s="21"/>
      <c r="AN407" s="21"/>
      <c r="AO407" s="21"/>
    </row>
    <row r="408" spans="1:41" s="2" customFormat="1" ht="197.25" customHeight="1" x14ac:dyDescent="0.2">
      <c r="A408" s="24">
        <v>360</v>
      </c>
      <c r="B408" s="30">
        <v>407</v>
      </c>
      <c r="C408" s="24"/>
      <c r="D408" s="26" t="s">
        <v>26</v>
      </c>
      <c r="E408" s="87" t="s">
        <v>2049</v>
      </c>
      <c r="F408" s="87" t="s">
        <v>163</v>
      </c>
      <c r="G408" s="88" t="s">
        <v>2047</v>
      </c>
      <c r="H408" s="88" t="s">
        <v>1160</v>
      </c>
      <c r="I408" s="31" t="s">
        <v>1262</v>
      </c>
      <c r="J408" s="31">
        <v>4</v>
      </c>
      <c r="K408" s="51">
        <v>43040</v>
      </c>
      <c r="L408" s="51">
        <v>43403</v>
      </c>
      <c r="M408" s="59">
        <f t="shared" si="94"/>
        <v>51.857142857142854</v>
      </c>
      <c r="N408" s="30" t="s">
        <v>2067</v>
      </c>
      <c r="O408" s="108">
        <v>0</v>
      </c>
      <c r="P408" s="30"/>
      <c r="Q408" s="54">
        <f t="shared" si="102"/>
        <v>0</v>
      </c>
      <c r="R408" s="55">
        <f t="shared" si="103"/>
        <v>0</v>
      </c>
      <c r="S408" s="55">
        <f t="shared" ca="1" si="104"/>
        <v>0</v>
      </c>
      <c r="T408" s="55">
        <f t="shared" ca="1" si="105"/>
        <v>0</v>
      </c>
      <c r="U408" s="28" t="str">
        <f t="shared" ca="1" si="107"/>
        <v>NO</v>
      </c>
      <c r="V408" s="105" t="str">
        <f t="shared" ca="1" si="106"/>
        <v>EN TERMINO</v>
      </c>
      <c r="W408" s="105" t="str">
        <f t="shared" ca="1" si="95"/>
        <v>EN TERMINO</v>
      </c>
      <c r="X408" s="29" t="s">
        <v>567</v>
      </c>
      <c r="Y408" s="100" t="s">
        <v>405</v>
      </c>
      <c r="Z408" s="29">
        <f t="shared" si="96"/>
        <v>1</v>
      </c>
      <c r="AA408" s="29" t="str">
        <f t="shared" si="101"/>
        <v>H127R14 - 1</v>
      </c>
      <c r="AB408" s="111">
        <f t="shared" ca="1" si="98"/>
        <v>3</v>
      </c>
      <c r="AC408" s="111">
        <f t="shared" ca="1" si="99"/>
        <v>3</v>
      </c>
      <c r="AD408" s="111" t="str">
        <f t="shared" si="100"/>
        <v>H127R14.</v>
      </c>
      <c r="AE408" s="111" t="str">
        <f t="shared" si="97"/>
        <v>H127R14</v>
      </c>
      <c r="AF408" s="21"/>
      <c r="AG408" s="21"/>
      <c r="AH408" s="21"/>
      <c r="AI408" s="21"/>
      <c r="AJ408" s="21"/>
      <c r="AK408" s="21"/>
      <c r="AL408" s="21"/>
      <c r="AM408" s="21"/>
      <c r="AN408" s="21"/>
      <c r="AO408" s="21"/>
    </row>
    <row r="409" spans="1:41" s="2" customFormat="1" ht="249.95" customHeight="1" x14ac:dyDescent="0.2">
      <c r="A409" s="24"/>
      <c r="B409" s="30">
        <v>408</v>
      </c>
      <c r="C409" s="24"/>
      <c r="D409" s="26" t="s">
        <v>26</v>
      </c>
      <c r="E409" s="87" t="s">
        <v>2050</v>
      </c>
      <c r="F409" s="87" t="s">
        <v>163</v>
      </c>
      <c r="G409" s="88" t="s">
        <v>2048</v>
      </c>
      <c r="H409" s="88" t="s">
        <v>1402</v>
      </c>
      <c r="I409" s="31" t="s">
        <v>552</v>
      </c>
      <c r="J409" s="31">
        <v>2</v>
      </c>
      <c r="K409" s="51">
        <v>43040</v>
      </c>
      <c r="L409" s="51">
        <v>43434</v>
      </c>
      <c r="M409" s="59">
        <f t="shared" si="94"/>
        <v>56.285714285714285</v>
      </c>
      <c r="N409" s="30" t="s">
        <v>1354</v>
      </c>
      <c r="O409" s="108">
        <v>0</v>
      </c>
      <c r="P409" s="30"/>
      <c r="Q409" s="54">
        <f t="shared" si="102"/>
        <v>0</v>
      </c>
      <c r="R409" s="55">
        <f t="shared" si="103"/>
        <v>0</v>
      </c>
      <c r="S409" s="55">
        <f t="shared" ca="1" si="104"/>
        <v>0</v>
      </c>
      <c r="T409" s="55">
        <f t="shared" ca="1" si="105"/>
        <v>0</v>
      </c>
      <c r="U409" s="28" t="str">
        <f t="shared" si="107"/>
        <v>NO</v>
      </c>
      <c r="V409" s="105" t="str">
        <f t="shared" ca="1" si="106"/>
        <v>EN TERMINO</v>
      </c>
      <c r="W409" s="105" t="str">
        <f t="shared" si="95"/>
        <v/>
      </c>
      <c r="X409" s="29" t="s">
        <v>567</v>
      </c>
      <c r="Y409" s="100" t="s">
        <v>405</v>
      </c>
      <c r="Z409" s="29">
        <f t="shared" si="96"/>
        <v>2</v>
      </c>
      <c r="AA409" s="29" t="str">
        <f t="shared" si="101"/>
        <v>H127R14 - 2</v>
      </c>
      <c r="AB409" s="111">
        <f t="shared" ca="1" si="98"/>
        <v>3</v>
      </c>
      <c r="AC409" s="111">
        <f t="shared" ca="1" si="99"/>
        <v>3</v>
      </c>
      <c r="AD409" s="111" t="str">
        <f t="shared" si="100"/>
        <v>H127R14.</v>
      </c>
      <c r="AE409" s="111" t="str">
        <f t="shared" si="97"/>
        <v>H127R14</v>
      </c>
      <c r="AF409" s="21"/>
      <c r="AG409" s="21"/>
      <c r="AH409" s="21"/>
      <c r="AI409" s="21"/>
      <c r="AJ409" s="21"/>
      <c r="AK409" s="21"/>
      <c r="AL409" s="21"/>
      <c r="AM409" s="21"/>
      <c r="AN409" s="21"/>
      <c r="AO409" s="21"/>
    </row>
    <row r="410" spans="1:41" s="2" customFormat="1" ht="249.95" customHeight="1" x14ac:dyDescent="0.2">
      <c r="A410" s="24">
        <v>361</v>
      </c>
      <c r="B410" s="30">
        <v>409</v>
      </c>
      <c r="C410" s="24"/>
      <c r="D410" s="26" t="s">
        <v>26</v>
      </c>
      <c r="E410" s="87" t="s">
        <v>164</v>
      </c>
      <c r="F410" s="87" t="s">
        <v>159</v>
      </c>
      <c r="G410" s="88" t="s">
        <v>1970</v>
      </c>
      <c r="H410" s="88" t="s">
        <v>1971</v>
      </c>
      <c r="I410" s="31" t="s">
        <v>1972</v>
      </c>
      <c r="J410" s="31">
        <v>1</v>
      </c>
      <c r="K410" s="51">
        <v>43040</v>
      </c>
      <c r="L410" s="51">
        <v>43099</v>
      </c>
      <c r="M410" s="59">
        <f t="shared" si="94"/>
        <v>8.4285714285714288</v>
      </c>
      <c r="N410" s="30" t="s">
        <v>1849</v>
      </c>
      <c r="O410" s="108">
        <v>1</v>
      </c>
      <c r="P410" s="30"/>
      <c r="Q410" s="54">
        <f t="shared" si="102"/>
        <v>100</v>
      </c>
      <c r="R410" s="55">
        <f t="shared" si="103"/>
        <v>8.4285714285714288</v>
      </c>
      <c r="S410" s="55">
        <f t="shared" ca="1" si="104"/>
        <v>8.4285714285714288</v>
      </c>
      <c r="T410" s="55">
        <f t="shared" ca="1" si="105"/>
        <v>8.4285714285714288</v>
      </c>
      <c r="U410" s="28" t="str">
        <f t="shared" si="107"/>
        <v>SI</v>
      </c>
      <c r="V410" s="105" t="str">
        <f t="shared" si="106"/>
        <v>CUMPLIDO</v>
      </c>
      <c r="W410" s="105" t="str">
        <f t="shared" si="95"/>
        <v>CUMPLIDO</v>
      </c>
      <c r="X410" s="29" t="s">
        <v>567</v>
      </c>
      <c r="Y410" s="100" t="s">
        <v>2209</v>
      </c>
      <c r="Z410" s="29">
        <f t="shared" si="96"/>
        <v>1</v>
      </c>
      <c r="AA410" s="29" t="str">
        <f t="shared" si="101"/>
        <v>H129R14 - 1</v>
      </c>
      <c r="AB410" s="111">
        <f t="shared" si="98"/>
        <v>5</v>
      </c>
      <c r="AC410" s="111">
        <f t="shared" si="99"/>
        <v>5</v>
      </c>
      <c r="AD410" s="111" t="str">
        <f t="shared" si="100"/>
        <v>H129R14-</v>
      </c>
      <c r="AE410" s="111" t="str">
        <f t="shared" si="97"/>
        <v>H129R14-</v>
      </c>
      <c r="AF410" s="21"/>
      <c r="AG410" s="21"/>
      <c r="AH410" s="21"/>
      <c r="AI410" s="21"/>
      <c r="AJ410" s="21"/>
      <c r="AK410" s="21"/>
      <c r="AL410" s="21"/>
      <c r="AM410" s="21"/>
      <c r="AN410" s="21"/>
      <c r="AO410" s="21"/>
    </row>
    <row r="411" spans="1:41" s="2" customFormat="1" ht="249.95" customHeight="1" x14ac:dyDescent="0.2">
      <c r="A411" s="24">
        <v>362</v>
      </c>
      <c r="B411" s="30">
        <v>410</v>
      </c>
      <c r="C411" s="24"/>
      <c r="D411" s="26" t="s">
        <v>40</v>
      </c>
      <c r="E411" s="87" t="s">
        <v>165</v>
      </c>
      <c r="F411" s="87" t="s">
        <v>166</v>
      </c>
      <c r="G411" s="88" t="s">
        <v>1973</v>
      </c>
      <c r="H411" s="88" t="s">
        <v>1974</v>
      </c>
      <c r="I411" s="31" t="s">
        <v>1975</v>
      </c>
      <c r="J411" s="31">
        <v>3</v>
      </c>
      <c r="K411" s="51">
        <v>43040</v>
      </c>
      <c r="L411" s="51">
        <v>43342</v>
      </c>
      <c r="M411" s="59">
        <f t="shared" si="94"/>
        <v>43.142857142857146</v>
      </c>
      <c r="N411" s="30" t="s">
        <v>1849</v>
      </c>
      <c r="O411" s="108">
        <v>0</v>
      </c>
      <c r="P411" s="30"/>
      <c r="Q411" s="54">
        <f t="shared" si="102"/>
        <v>0</v>
      </c>
      <c r="R411" s="55">
        <f t="shared" si="103"/>
        <v>0</v>
      </c>
      <c r="S411" s="55">
        <f t="shared" ca="1" si="104"/>
        <v>0</v>
      </c>
      <c r="T411" s="55">
        <f t="shared" ca="1" si="105"/>
        <v>0</v>
      </c>
      <c r="U411" s="28" t="str">
        <f t="shared" ca="1" si="107"/>
        <v>NO</v>
      </c>
      <c r="V411" s="105" t="str">
        <f t="shared" ca="1" si="106"/>
        <v>EN TERMINO</v>
      </c>
      <c r="W411" s="105" t="str">
        <f t="shared" ca="1" si="95"/>
        <v>EN TERMINO</v>
      </c>
      <c r="X411" s="29" t="s">
        <v>567</v>
      </c>
      <c r="Y411" s="100" t="s">
        <v>406</v>
      </c>
      <c r="Z411" s="29">
        <f t="shared" si="96"/>
        <v>1</v>
      </c>
      <c r="AA411" s="29" t="str">
        <f t="shared" si="101"/>
        <v>H130R14 - 1</v>
      </c>
      <c r="AB411" s="111">
        <f t="shared" ca="1" si="98"/>
        <v>3</v>
      </c>
      <c r="AC411" s="111">
        <f t="shared" ca="1" si="99"/>
        <v>3</v>
      </c>
      <c r="AD411" s="111" t="str">
        <f t="shared" si="100"/>
        <v>H130R14</v>
      </c>
      <c r="AE411" s="111" t="str">
        <f t="shared" si="97"/>
        <v>H130R14</v>
      </c>
      <c r="AF411" s="21"/>
      <c r="AG411" s="21"/>
      <c r="AH411" s="21"/>
      <c r="AI411" s="21"/>
      <c r="AJ411" s="21"/>
      <c r="AK411" s="21"/>
      <c r="AL411" s="21"/>
      <c r="AM411" s="21"/>
      <c r="AN411" s="21"/>
      <c r="AO411" s="21"/>
    </row>
    <row r="412" spans="1:41" s="2" customFormat="1" ht="129.75" customHeight="1" x14ac:dyDescent="0.2">
      <c r="A412" s="24">
        <v>363</v>
      </c>
      <c r="B412" s="30">
        <v>411</v>
      </c>
      <c r="C412" s="24"/>
      <c r="D412" s="26" t="s">
        <v>26</v>
      </c>
      <c r="E412" s="87" t="s">
        <v>1403</v>
      </c>
      <c r="F412" s="87" t="s">
        <v>1179</v>
      </c>
      <c r="G412" s="88" t="s">
        <v>2051</v>
      </c>
      <c r="H412" s="88" t="s">
        <v>1178</v>
      </c>
      <c r="I412" s="31" t="s">
        <v>1174</v>
      </c>
      <c r="J412" s="31">
        <v>3</v>
      </c>
      <c r="K412" s="51">
        <v>43040</v>
      </c>
      <c r="L412" s="51">
        <v>43403</v>
      </c>
      <c r="M412" s="59">
        <f t="shared" si="94"/>
        <v>51.857142857142854</v>
      </c>
      <c r="N412" s="30" t="s">
        <v>1151</v>
      </c>
      <c r="O412" s="108">
        <v>0</v>
      </c>
      <c r="P412" s="30"/>
      <c r="Q412" s="54">
        <f t="shared" si="102"/>
        <v>0</v>
      </c>
      <c r="R412" s="55">
        <f t="shared" si="103"/>
        <v>0</v>
      </c>
      <c r="S412" s="55">
        <f t="shared" ca="1" si="104"/>
        <v>0</v>
      </c>
      <c r="T412" s="55">
        <f t="shared" ca="1" si="105"/>
        <v>0</v>
      </c>
      <c r="U412" s="28" t="str">
        <f t="shared" ca="1" si="107"/>
        <v>NO</v>
      </c>
      <c r="V412" s="105" t="str">
        <f t="shared" ca="1" si="106"/>
        <v>EN TERMINO</v>
      </c>
      <c r="W412" s="105" t="str">
        <f t="shared" ca="1" si="95"/>
        <v>EN TERMINO</v>
      </c>
      <c r="X412" s="29" t="s">
        <v>567</v>
      </c>
      <c r="Y412" s="100" t="s">
        <v>407</v>
      </c>
      <c r="Z412" s="29">
        <f t="shared" si="96"/>
        <v>1</v>
      </c>
      <c r="AA412" s="29" t="str">
        <f t="shared" si="101"/>
        <v>H131R14 - 1</v>
      </c>
      <c r="AB412" s="111">
        <f t="shared" ca="1" si="98"/>
        <v>3</v>
      </c>
      <c r="AC412" s="111">
        <f t="shared" ca="1" si="99"/>
        <v>3</v>
      </c>
      <c r="AD412" s="111" t="str">
        <f t="shared" si="100"/>
        <v>H131R14.</v>
      </c>
      <c r="AE412" s="111" t="str">
        <f t="shared" si="97"/>
        <v>H131R14</v>
      </c>
      <c r="AF412" s="21"/>
      <c r="AG412" s="21"/>
      <c r="AH412" s="21"/>
      <c r="AI412" s="21"/>
      <c r="AJ412" s="21"/>
      <c r="AK412" s="21"/>
      <c r="AL412" s="21"/>
      <c r="AM412" s="21"/>
      <c r="AN412" s="21"/>
      <c r="AO412" s="21"/>
    </row>
    <row r="413" spans="1:41" s="2" customFormat="1" ht="196.5" customHeight="1" x14ac:dyDescent="0.2">
      <c r="A413" s="24"/>
      <c r="B413" s="30">
        <v>412</v>
      </c>
      <c r="C413" s="24"/>
      <c r="D413" s="26" t="s">
        <v>26</v>
      </c>
      <c r="E413" s="87" t="s">
        <v>1404</v>
      </c>
      <c r="F413" s="87" t="s">
        <v>1179</v>
      </c>
      <c r="G413" s="88" t="s">
        <v>2052</v>
      </c>
      <c r="H413" s="88" t="s">
        <v>1405</v>
      </c>
      <c r="I413" s="31" t="s">
        <v>1406</v>
      </c>
      <c r="J413" s="31">
        <v>3</v>
      </c>
      <c r="K413" s="51">
        <v>43069</v>
      </c>
      <c r="L413" s="51">
        <v>43403</v>
      </c>
      <c r="M413" s="59">
        <f t="shared" si="94"/>
        <v>47.714285714285715</v>
      </c>
      <c r="N413" s="30" t="s">
        <v>1354</v>
      </c>
      <c r="O413" s="108">
        <v>0</v>
      </c>
      <c r="P413" s="30"/>
      <c r="Q413" s="54">
        <f t="shared" si="102"/>
        <v>0</v>
      </c>
      <c r="R413" s="55">
        <f t="shared" si="103"/>
        <v>0</v>
      </c>
      <c r="S413" s="55">
        <f t="shared" ca="1" si="104"/>
        <v>0</v>
      </c>
      <c r="T413" s="55">
        <f t="shared" ca="1" si="105"/>
        <v>0</v>
      </c>
      <c r="U413" s="28" t="str">
        <f t="shared" si="107"/>
        <v>NO</v>
      </c>
      <c r="V413" s="105" t="str">
        <f t="shared" ca="1" si="106"/>
        <v>EN TERMINO</v>
      </c>
      <c r="W413" s="105" t="str">
        <f t="shared" si="95"/>
        <v/>
      </c>
      <c r="X413" s="29" t="s">
        <v>567</v>
      </c>
      <c r="Y413" s="100" t="s">
        <v>407</v>
      </c>
      <c r="Z413" s="29">
        <f t="shared" si="96"/>
        <v>2</v>
      </c>
      <c r="AA413" s="29" t="str">
        <f t="shared" si="101"/>
        <v>H131R14 - 2</v>
      </c>
      <c r="AB413" s="111">
        <f t="shared" ca="1" si="98"/>
        <v>3</v>
      </c>
      <c r="AC413" s="111">
        <f t="shared" ca="1" si="99"/>
        <v>3</v>
      </c>
      <c r="AD413" s="111" t="str">
        <f t="shared" si="100"/>
        <v>H131R14.</v>
      </c>
      <c r="AE413" s="111" t="str">
        <f t="shared" si="97"/>
        <v>H131R14</v>
      </c>
      <c r="AF413" s="21"/>
      <c r="AG413" s="21"/>
      <c r="AH413" s="21"/>
      <c r="AI413" s="21"/>
      <c r="AJ413" s="21"/>
      <c r="AK413" s="21"/>
      <c r="AL413" s="21"/>
      <c r="AM413" s="21"/>
      <c r="AN413" s="21"/>
      <c r="AO413" s="21"/>
    </row>
    <row r="414" spans="1:41" s="2" customFormat="1" ht="249.95" customHeight="1" x14ac:dyDescent="0.2">
      <c r="A414" s="24">
        <v>364</v>
      </c>
      <c r="B414" s="30">
        <v>413</v>
      </c>
      <c r="C414" s="24"/>
      <c r="D414" s="26" t="s">
        <v>33</v>
      </c>
      <c r="E414" s="87" t="s">
        <v>167</v>
      </c>
      <c r="F414" s="87" t="s">
        <v>168</v>
      </c>
      <c r="G414" s="71" t="s">
        <v>978</v>
      </c>
      <c r="H414" s="71" t="s">
        <v>979</v>
      </c>
      <c r="I414" s="72" t="s">
        <v>63</v>
      </c>
      <c r="J414" s="72">
        <v>3</v>
      </c>
      <c r="K414" s="73">
        <v>43040</v>
      </c>
      <c r="L414" s="73">
        <v>43342</v>
      </c>
      <c r="M414" s="59">
        <f t="shared" si="94"/>
        <v>43.142857142857146</v>
      </c>
      <c r="N414" s="30" t="s">
        <v>23</v>
      </c>
      <c r="O414" s="108">
        <v>0.5</v>
      </c>
      <c r="P414" s="30"/>
      <c r="Q414" s="54">
        <f t="shared" si="102"/>
        <v>16.666666666666664</v>
      </c>
      <c r="R414" s="55">
        <f t="shared" si="103"/>
        <v>7.1904761904761907</v>
      </c>
      <c r="S414" s="55">
        <f t="shared" ca="1" si="104"/>
        <v>0</v>
      </c>
      <c r="T414" s="55">
        <f t="shared" ca="1" si="105"/>
        <v>0</v>
      </c>
      <c r="U414" s="28" t="str">
        <f t="shared" ca="1" si="107"/>
        <v>NO</v>
      </c>
      <c r="V414" s="105" t="str">
        <f t="shared" ca="1" si="106"/>
        <v>CON AVANCE</v>
      </c>
      <c r="W414" s="105" t="str">
        <f t="shared" ca="1" si="95"/>
        <v>CON AVANCE</v>
      </c>
      <c r="X414" s="29" t="s">
        <v>567</v>
      </c>
      <c r="Y414" s="100" t="s">
        <v>408</v>
      </c>
      <c r="Z414" s="29">
        <f t="shared" si="96"/>
        <v>1</v>
      </c>
      <c r="AA414" s="29" t="str">
        <f t="shared" si="101"/>
        <v>H132R14 - 1</v>
      </c>
      <c r="AB414" s="111">
        <f t="shared" ca="1" si="98"/>
        <v>4</v>
      </c>
      <c r="AC414" s="111">
        <f t="shared" ca="1" si="99"/>
        <v>4</v>
      </c>
      <c r="AD414" s="111" t="str">
        <f t="shared" si="100"/>
        <v>H132R14</v>
      </c>
      <c r="AE414" s="111" t="str">
        <f t="shared" si="97"/>
        <v>H132R14</v>
      </c>
      <c r="AF414" s="21"/>
      <c r="AG414" s="21"/>
      <c r="AH414" s="21"/>
      <c r="AI414" s="21"/>
      <c r="AJ414" s="21"/>
      <c r="AK414" s="21"/>
      <c r="AL414" s="21"/>
      <c r="AM414" s="21"/>
      <c r="AN414" s="21"/>
      <c r="AO414" s="21"/>
    </row>
    <row r="415" spans="1:41" s="2" customFormat="1" ht="249.95" customHeight="1" x14ac:dyDescent="0.2">
      <c r="A415" s="24">
        <v>365</v>
      </c>
      <c r="B415" s="30">
        <v>414</v>
      </c>
      <c r="C415" s="24"/>
      <c r="D415" s="26" t="s">
        <v>33</v>
      </c>
      <c r="E415" s="87" t="s">
        <v>169</v>
      </c>
      <c r="F415" s="87" t="s">
        <v>170</v>
      </c>
      <c r="G415" s="88" t="s">
        <v>1976</v>
      </c>
      <c r="H415" s="88" t="s">
        <v>1977</v>
      </c>
      <c r="I415" s="31" t="s">
        <v>1978</v>
      </c>
      <c r="J415" s="31">
        <v>1</v>
      </c>
      <c r="K415" s="51">
        <v>43040</v>
      </c>
      <c r="L415" s="51">
        <v>43189</v>
      </c>
      <c r="M415" s="59">
        <f t="shared" si="94"/>
        <v>21.285714285714285</v>
      </c>
      <c r="N415" s="30" t="s">
        <v>1849</v>
      </c>
      <c r="O415" s="108">
        <v>0</v>
      </c>
      <c r="P415" s="30"/>
      <c r="Q415" s="54">
        <f t="shared" si="102"/>
        <v>0</v>
      </c>
      <c r="R415" s="55">
        <f t="shared" si="103"/>
        <v>0</v>
      </c>
      <c r="S415" s="55">
        <f t="shared" ca="1" si="104"/>
        <v>0</v>
      </c>
      <c r="T415" s="55">
        <f t="shared" ca="1" si="105"/>
        <v>21.285714285714285</v>
      </c>
      <c r="U415" s="28" t="str">
        <f t="shared" ca="1" si="107"/>
        <v>NO</v>
      </c>
      <c r="V415" s="105" t="str">
        <f t="shared" ca="1" si="106"/>
        <v>VENCIDO</v>
      </c>
      <c r="W415" s="105" t="str">
        <f t="shared" ca="1" si="95"/>
        <v>VENCIDO</v>
      </c>
      <c r="X415" s="29" t="s">
        <v>567</v>
      </c>
      <c r="Y415" s="100" t="s">
        <v>409</v>
      </c>
      <c r="Z415" s="29">
        <f t="shared" si="96"/>
        <v>1</v>
      </c>
      <c r="AA415" s="29" t="str">
        <f t="shared" si="101"/>
        <v>H133R14 - 1</v>
      </c>
      <c r="AB415" s="111">
        <f t="shared" ca="1" si="98"/>
        <v>1</v>
      </c>
      <c r="AC415" s="111">
        <f t="shared" ca="1" si="99"/>
        <v>1</v>
      </c>
      <c r="AD415" s="111" t="str">
        <f t="shared" si="100"/>
        <v>H133R14</v>
      </c>
      <c r="AE415" s="111" t="str">
        <f t="shared" si="97"/>
        <v>H133R14</v>
      </c>
      <c r="AF415" s="21"/>
      <c r="AG415" s="21"/>
      <c r="AH415" s="21"/>
      <c r="AI415" s="21"/>
      <c r="AJ415" s="21"/>
      <c r="AK415" s="21"/>
      <c r="AL415" s="21"/>
      <c r="AM415" s="21"/>
      <c r="AN415" s="21"/>
      <c r="AO415" s="21"/>
    </row>
    <row r="416" spans="1:41" s="2" customFormat="1" ht="249.95" customHeight="1" x14ac:dyDescent="0.2">
      <c r="A416" s="24">
        <v>366</v>
      </c>
      <c r="B416" s="30">
        <v>415</v>
      </c>
      <c r="C416" s="24"/>
      <c r="D416" s="26" t="s">
        <v>33</v>
      </c>
      <c r="E416" s="87" t="s">
        <v>2053</v>
      </c>
      <c r="F416" s="87" t="s">
        <v>171</v>
      </c>
      <c r="G416" s="56" t="s">
        <v>980</v>
      </c>
      <c r="H416" s="71" t="s">
        <v>981</v>
      </c>
      <c r="I416" s="72" t="s">
        <v>9</v>
      </c>
      <c r="J416" s="72">
        <v>1</v>
      </c>
      <c r="K416" s="73">
        <v>43040</v>
      </c>
      <c r="L416" s="73">
        <v>43099</v>
      </c>
      <c r="M416" s="59">
        <f t="shared" si="94"/>
        <v>8.4285714285714288</v>
      </c>
      <c r="N416" s="30" t="s">
        <v>23</v>
      </c>
      <c r="O416" s="30">
        <v>1</v>
      </c>
      <c r="P416" s="30"/>
      <c r="Q416" s="54">
        <f t="shared" si="102"/>
        <v>100</v>
      </c>
      <c r="R416" s="55">
        <f t="shared" si="103"/>
        <v>8.4285714285714288</v>
      </c>
      <c r="S416" s="55">
        <f t="shared" ca="1" si="104"/>
        <v>8.4285714285714288</v>
      </c>
      <c r="T416" s="55">
        <f t="shared" ca="1" si="105"/>
        <v>8.4285714285714288</v>
      </c>
      <c r="U416" s="28" t="str">
        <f t="shared" si="107"/>
        <v>SI</v>
      </c>
      <c r="V416" s="105" t="str">
        <f t="shared" si="106"/>
        <v>CUMPLIDO</v>
      </c>
      <c r="W416" s="105" t="str">
        <f t="shared" si="95"/>
        <v>CUMPLIDO</v>
      </c>
      <c r="X416" s="29" t="s">
        <v>567</v>
      </c>
      <c r="Y416" s="100" t="s">
        <v>410</v>
      </c>
      <c r="Z416" s="29">
        <f t="shared" si="96"/>
        <v>1</v>
      </c>
      <c r="AA416" s="29" t="str">
        <f t="shared" si="101"/>
        <v>H134R14 - 1</v>
      </c>
      <c r="AB416" s="111">
        <f t="shared" si="98"/>
        <v>5</v>
      </c>
      <c r="AC416" s="111">
        <f t="shared" si="99"/>
        <v>5</v>
      </c>
      <c r="AD416" s="111" t="str">
        <f t="shared" si="100"/>
        <v>H134R14</v>
      </c>
      <c r="AE416" s="111" t="str">
        <f t="shared" si="97"/>
        <v>H134R14</v>
      </c>
      <c r="AF416" s="21"/>
      <c r="AG416" s="21"/>
      <c r="AH416" s="21"/>
      <c r="AI416" s="21"/>
      <c r="AJ416" s="21"/>
      <c r="AK416" s="21"/>
      <c r="AL416" s="21"/>
      <c r="AM416" s="21"/>
      <c r="AN416" s="21"/>
      <c r="AO416" s="21"/>
    </row>
    <row r="417" spans="1:41" s="2" customFormat="1" ht="183.75" customHeight="1" x14ac:dyDescent="0.2">
      <c r="A417" s="24">
        <v>367</v>
      </c>
      <c r="B417" s="30">
        <v>416</v>
      </c>
      <c r="C417" s="24"/>
      <c r="D417" s="26" t="s">
        <v>33</v>
      </c>
      <c r="E417" s="87" t="s">
        <v>1858</v>
      </c>
      <c r="F417" s="87" t="s">
        <v>985</v>
      </c>
      <c r="G417" s="56" t="s">
        <v>1861</v>
      </c>
      <c r="H417" s="71" t="s">
        <v>1860</v>
      </c>
      <c r="I417" s="72" t="s">
        <v>1692</v>
      </c>
      <c r="J417" s="72">
        <v>1</v>
      </c>
      <c r="K417" s="73">
        <v>43040</v>
      </c>
      <c r="L417" s="73">
        <v>43342</v>
      </c>
      <c r="M417" s="59">
        <f t="shared" si="94"/>
        <v>43.142857142857146</v>
      </c>
      <c r="N417" s="30" t="s">
        <v>23</v>
      </c>
      <c r="O417" s="108"/>
      <c r="P417" s="30"/>
      <c r="Q417" s="54">
        <f t="shared" si="102"/>
        <v>0</v>
      </c>
      <c r="R417" s="55">
        <f t="shared" si="103"/>
        <v>0</v>
      </c>
      <c r="S417" s="55">
        <f t="shared" ca="1" si="104"/>
        <v>0</v>
      </c>
      <c r="T417" s="55">
        <f t="shared" ca="1" si="105"/>
        <v>0</v>
      </c>
      <c r="U417" s="28" t="str">
        <f t="shared" ca="1" si="107"/>
        <v>NO</v>
      </c>
      <c r="V417" s="105" t="str">
        <f t="shared" ca="1" si="106"/>
        <v>EN TERMINO</v>
      </c>
      <c r="W417" s="105" t="str">
        <f t="shared" ca="1" si="95"/>
        <v>EN TERMINO</v>
      </c>
      <c r="X417" s="29" t="s">
        <v>567</v>
      </c>
      <c r="Y417" s="100" t="s">
        <v>411</v>
      </c>
      <c r="Z417" s="29">
        <f t="shared" si="96"/>
        <v>1</v>
      </c>
      <c r="AA417" s="29" t="str">
        <f t="shared" si="101"/>
        <v>H135R14 - 1</v>
      </c>
      <c r="AB417" s="111">
        <f t="shared" ca="1" si="98"/>
        <v>3</v>
      </c>
      <c r="AC417" s="111">
        <f t="shared" ca="1" si="99"/>
        <v>3</v>
      </c>
      <c r="AD417" s="111" t="str">
        <f t="shared" si="100"/>
        <v>H135R14</v>
      </c>
      <c r="AE417" s="111" t="str">
        <f t="shared" si="97"/>
        <v>H135R14</v>
      </c>
      <c r="AF417" s="21"/>
      <c r="AG417" s="21"/>
      <c r="AH417" s="21"/>
      <c r="AI417" s="21"/>
      <c r="AJ417" s="21"/>
      <c r="AK417" s="21"/>
      <c r="AL417" s="21"/>
      <c r="AM417" s="21"/>
      <c r="AN417" s="21"/>
      <c r="AO417" s="21"/>
    </row>
    <row r="418" spans="1:41" s="2" customFormat="1" ht="186" customHeight="1" x14ac:dyDescent="0.2">
      <c r="A418" s="24"/>
      <c r="B418" s="30">
        <v>417</v>
      </c>
      <c r="C418" s="24"/>
      <c r="D418" s="26" t="s">
        <v>33</v>
      </c>
      <c r="E418" s="87" t="s">
        <v>1859</v>
      </c>
      <c r="F418" s="87" t="s">
        <v>985</v>
      </c>
      <c r="G418" s="71" t="s">
        <v>1862</v>
      </c>
      <c r="H418" s="71" t="s">
        <v>972</v>
      </c>
      <c r="I418" s="72" t="s">
        <v>63</v>
      </c>
      <c r="J418" s="72">
        <v>3</v>
      </c>
      <c r="K418" s="73">
        <v>43040</v>
      </c>
      <c r="L418" s="73">
        <v>43342</v>
      </c>
      <c r="M418" s="59">
        <f t="shared" si="94"/>
        <v>43.142857142857146</v>
      </c>
      <c r="N418" s="72" t="s">
        <v>23</v>
      </c>
      <c r="O418" s="108">
        <v>1</v>
      </c>
      <c r="P418" s="30"/>
      <c r="Q418" s="54">
        <f t="shared" si="102"/>
        <v>33.333333333333329</v>
      </c>
      <c r="R418" s="55">
        <f t="shared" si="103"/>
        <v>14.380952380952381</v>
      </c>
      <c r="S418" s="55">
        <f t="shared" ca="1" si="104"/>
        <v>0</v>
      </c>
      <c r="T418" s="55">
        <f t="shared" ca="1" si="105"/>
        <v>0</v>
      </c>
      <c r="U418" s="28" t="str">
        <f t="shared" si="107"/>
        <v>NO</v>
      </c>
      <c r="V418" s="105" t="str">
        <f t="shared" ca="1" si="106"/>
        <v>CON AVANCE</v>
      </c>
      <c r="W418" s="105" t="str">
        <f t="shared" si="95"/>
        <v/>
      </c>
      <c r="X418" s="29" t="s">
        <v>567</v>
      </c>
      <c r="Y418" s="100" t="s">
        <v>411</v>
      </c>
      <c r="Z418" s="29">
        <f t="shared" si="96"/>
        <v>2</v>
      </c>
      <c r="AA418" s="29" t="str">
        <f t="shared" si="101"/>
        <v>H135R14 - 2</v>
      </c>
      <c r="AB418" s="111">
        <f t="shared" ca="1" si="98"/>
        <v>4</v>
      </c>
      <c r="AC418" s="111">
        <f t="shared" ca="1" si="99"/>
        <v>4</v>
      </c>
      <c r="AD418" s="111" t="str">
        <f t="shared" si="100"/>
        <v>H135R14</v>
      </c>
      <c r="AE418" s="111" t="str">
        <f t="shared" si="97"/>
        <v>H135R14</v>
      </c>
      <c r="AF418" s="21"/>
      <c r="AG418" s="21"/>
      <c r="AH418" s="21"/>
      <c r="AI418" s="21"/>
      <c r="AJ418" s="21"/>
      <c r="AK418" s="21"/>
      <c r="AL418" s="21"/>
      <c r="AM418" s="21"/>
      <c r="AN418" s="21"/>
      <c r="AO418" s="21"/>
    </row>
    <row r="419" spans="1:41" s="2" customFormat="1" ht="249.95" customHeight="1" x14ac:dyDescent="0.2">
      <c r="A419" s="24">
        <v>368</v>
      </c>
      <c r="B419" s="30">
        <v>418</v>
      </c>
      <c r="C419" s="24"/>
      <c r="D419" s="26" t="s">
        <v>47</v>
      </c>
      <c r="E419" s="87" t="s">
        <v>172</v>
      </c>
      <c r="F419" s="87" t="s">
        <v>173</v>
      </c>
      <c r="G419" s="56" t="s">
        <v>982</v>
      </c>
      <c r="H419" s="71" t="s">
        <v>983</v>
      </c>
      <c r="I419" s="72" t="s">
        <v>63</v>
      </c>
      <c r="J419" s="72">
        <v>3</v>
      </c>
      <c r="K419" s="73">
        <v>43040</v>
      </c>
      <c r="L419" s="73">
        <v>43342</v>
      </c>
      <c r="M419" s="59">
        <f t="shared" si="94"/>
        <v>43.142857142857146</v>
      </c>
      <c r="N419" s="72" t="s">
        <v>23</v>
      </c>
      <c r="O419" s="108">
        <v>1</v>
      </c>
      <c r="P419" s="30"/>
      <c r="Q419" s="54">
        <f t="shared" si="102"/>
        <v>33.333333333333329</v>
      </c>
      <c r="R419" s="55">
        <f t="shared" si="103"/>
        <v>14.380952380952381</v>
      </c>
      <c r="S419" s="55">
        <f t="shared" ca="1" si="104"/>
        <v>0</v>
      </c>
      <c r="T419" s="55">
        <f t="shared" ca="1" si="105"/>
        <v>0</v>
      </c>
      <c r="U419" s="28" t="str">
        <f t="shared" ca="1" si="107"/>
        <v>NO</v>
      </c>
      <c r="V419" s="105" t="str">
        <f t="shared" ca="1" si="106"/>
        <v>CON AVANCE</v>
      </c>
      <c r="W419" s="105" t="str">
        <f t="shared" ca="1" si="95"/>
        <v>CON AVANCE</v>
      </c>
      <c r="X419" s="29" t="s">
        <v>567</v>
      </c>
      <c r="Y419" s="100" t="s">
        <v>412</v>
      </c>
      <c r="Z419" s="29">
        <f t="shared" si="96"/>
        <v>1</v>
      </c>
      <c r="AA419" s="29" t="str">
        <f t="shared" si="101"/>
        <v>H136R14 - 1</v>
      </c>
      <c r="AB419" s="111">
        <f t="shared" ca="1" si="98"/>
        <v>4</v>
      </c>
      <c r="AC419" s="111">
        <f t="shared" ca="1" si="99"/>
        <v>4</v>
      </c>
      <c r="AD419" s="111" t="str">
        <f t="shared" si="100"/>
        <v>H136R14</v>
      </c>
      <c r="AE419" s="111" t="str">
        <f t="shared" si="97"/>
        <v>H136R14</v>
      </c>
      <c r="AF419" s="21"/>
      <c r="AG419" s="21"/>
      <c r="AH419" s="21"/>
      <c r="AI419" s="21"/>
      <c r="AJ419" s="21"/>
      <c r="AK419" s="21"/>
      <c r="AL419" s="21"/>
      <c r="AM419" s="21"/>
      <c r="AN419" s="21"/>
      <c r="AO419" s="21"/>
    </row>
    <row r="420" spans="1:41" s="2" customFormat="1" ht="249.95" customHeight="1" x14ac:dyDescent="0.2">
      <c r="A420" s="24">
        <v>369</v>
      </c>
      <c r="B420" s="30">
        <v>419</v>
      </c>
      <c r="C420" s="24"/>
      <c r="D420" s="26" t="s">
        <v>33</v>
      </c>
      <c r="E420" s="87" t="s">
        <v>174</v>
      </c>
      <c r="F420" s="87" t="s">
        <v>175</v>
      </c>
      <c r="G420" s="71" t="s">
        <v>984</v>
      </c>
      <c r="H420" s="71" t="s">
        <v>972</v>
      </c>
      <c r="I420" s="72" t="s">
        <v>63</v>
      </c>
      <c r="J420" s="72">
        <v>3</v>
      </c>
      <c r="K420" s="73">
        <v>43040</v>
      </c>
      <c r="L420" s="73">
        <v>43342</v>
      </c>
      <c r="M420" s="59">
        <f t="shared" si="94"/>
        <v>43.142857142857146</v>
      </c>
      <c r="N420" s="72" t="s">
        <v>23</v>
      </c>
      <c r="O420" s="108">
        <v>0.76</v>
      </c>
      <c r="P420" s="30"/>
      <c r="Q420" s="54">
        <f t="shared" si="102"/>
        <v>25.333333333333336</v>
      </c>
      <c r="R420" s="55">
        <f t="shared" si="103"/>
        <v>10.929523809523811</v>
      </c>
      <c r="S420" s="55">
        <f t="shared" ca="1" si="104"/>
        <v>0</v>
      </c>
      <c r="T420" s="55">
        <f t="shared" ca="1" si="105"/>
        <v>0</v>
      </c>
      <c r="U420" s="28" t="str">
        <f t="shared" ca="1" si="107"/>
        <v>NO</v>
      </c>
      <c r="V420" s="105" t="str">
        <f t="shared" ca="1" si="106"/>
        <v>CON AVANCE</v>
      </c>
      <c r="W420" s="105" t="str">
        <f t="shared" ca="1" si="95"/>
        <v>CON AVANCE</v>
      </c>
      <c r="X420" s="29" t="s">
        <v>567</v>
      </c>
      <c r="Y420" s="100" t="s">
        <v>413</v>
      </c>
      <c r="Z420" s="29">
        <f t="shared" si="96"/>
        <v>1</v>
      </c>
      <c r="AA420" s="29" t="str">
        <f t="shared" si="101"/>
        <v>H137R14 - 1</v>
      </c>
      <c r="AB420" s="111">
        <f t="shared" ca="1" si="98"/>
        <v>4</v>
      </c>
      <c r="AC420" s="111">
        <f t="shared" ca="1" si="99"/>
        <v>4</v>
      </c>
      <c r="AD420" s="111" t="str">
        <f t="shared" si="100"/>
        <v>H137R14</v>
      </c>
      <c r="AE420" s="111" t="str">
        <f t="shared" si="97"/>
        <v>H137R14</v>
      </c>
      <c r="AF420" s="21"/>
      <c r="AG420" s="21"/>
      <c r="AH420" s="21"/>
      <c r="AI420" s="21"/>
      <c r="AJ420" s="21"/>
      <c r="AK420" s="21"/>
      <c r="AL420" s="21"/>
      <c r="AM420" s="21"/>
      <c r="AN420" s="21"/>
      <c r="AO420" s="21"/>
    </row>
    <row r="421" spans="1:41" s="2" customFormat="1" ht="141.75" customHeight="1" x14ac:dyDescent="0.2">
      <c r="A421" s="24">
        <v>370</v>
      </c>
      <c r="B421" s="30">
        <v>420</v>
      </c>
      <c r="C421" s="86"/>
      <c r="D421" s="26" t="s">
        <v>176</v>
      </c>
      <c r="E421" s="87" t="s">
        <v>2054</v>
      </c>
      <c r="F421" s="87" t="s">
        <v>2078</v>
      </c>
      <c r="G421" s="88" t="s">
        <v>2124</v>
      </c>
      <c r="H421" s="88" t="s">
        <v>2125</v>
      </c>
      <c r="I421" s="31" t="s">
        <v>1239</v>
      </c>
      <c r="J421" s="31">
        <v>2</v>
      </c>
      <c r="K421" s="51">
        <v>43040</v>
      </c>
      <c r="L421" s="51">
        <v>43311</v>
      </c>
      <c r="M421" s="59">
        <f t="shared" si="94"/>
        <v>38.714285714285715</v>
      </c>
      <c r="N421" s="31" t="s">
        <v>2034</v>
      </c>
      <c r="O421" s="108">
        <v>0</v>
      </c>
      <c r="P421" s="31"/>
      <c r="Q421" s="54">
        <f t="shared" si="102"/>
        <v>0</v>
      </c>
      <c r="R421" s="55">
        <f t="shared" si="103"/>
        <v>0</v>
      </c>
      <c r="S421" s="55">
        <f t="shared" ca="1" si="104"/>
        <v>0</v>
      </c>
      <c r="T421" s="55">
        <f t="shared" ca="1" si="105"/>
        <v>0</v>
      </c>
      <c r="U421" s="28" t="str">
        <f t="shared" ca="1" si="107"/>
        <v>NO</v>
      </c>
      <c r="V421" s="105" t="str">
        <f t="shared" ca="1" si="106"/>
        <v>EN TERMINO</v>
      </c>
      <c r="W421" s="105" t="str">
        <f t="shared" ca="1" si="95"/>
        <v>EN TERMINO</v>
      </c>
      <c r="X421" s="29" t="s">
        <v>567</v>
      </c>
      <c r="Y421" s="100" t="s">
        <v>414</v>
      </c>
      <c r="Z421" s="29">
        <f t="shared" si="96"/>
        <v>1</v>
      </c>
      <c r="AA421" s="29" t="str">
        <f t="shared" si="101"/>
        <v>H138R14 - 1</v>
      </c>
      <c r="AB421" s="111">
        <f t="shared" ca="1" si="98"/>
        <v>3</v>
      </c>
      <c r="AC421" s="111">
        <f t="shared" ca="1" si="99"/>
        <v>3</v>
      </c>
      <c r="AD421" s="111" t="str">
        <f t="shared" si="100"/>
        <v>H138R14.</v>
      </c>
      <c r="AE421" s="111" t="str">
        <f t="shared" si="97"/>
        <v>H138R14</v>
      </c>
    </row>
    <row r="422" spans="1:41" s="2" customFormat="1" ht="249.95" customHeight="1" x14ac:dyDescent="0.2">
      <c r="A422" s="24">
        <v>371</v>
      </c>
      <c r="B422" s="30">
        <v>421</v>
      </c>
      <c r="C422" s="24"/>
      <c r="D422" s="26" t="s">
        <v>177</v>
      </c>
      <c r="E422" s="87" t="s">
        <v>178</v>
      </c>
      <c r="F422" s="87" t="s">
        <v>179</v>
      </c>
      <c r="G422" s="56" t="s">
        <v>986</v>
      </c>
      <c r="H422" s="71" t="s">
        <v>987</v>
      </c>
      <c r="I422" s="72" t="s">
        <v>1863</v>
      </c>
      <c r="J422" s="72">
        <v>1</v>
      </c>
      <c r="K422" s="73">
        <v>43040</v>
      </c>
      <c r="L422" s="73">
        <v>43100</v>
      </c>
      <c r="M422" s="59">
        <f t="shared" si="94"/>
        <v>8.5714285714285712</v>
      </c>
      <c r="N422" s="30" t="s">
        <v>23</v>
      </c>
      <c r="O422" s="108">
        <v>1</v>
      </c>
      <c r="P422" s="30"/>
      <c r="Q422" s="54">
        <f t="shared" si="102"/>
        <v>100</v>
      </c>
      <c r="R422" s="55">
        <f t="shared" si="103"/>
        <v>8.5714285714285712</v>
      </c>
      <c r="S422" s="55">
        <f t="shared" ca="1" si="104"/>
        <v>8.5714285714285712</v>
      </c>
      <c r="T422" s="55">
        <f t="shared" ca="1" si="105"/>
        <v>8.5714285714285712</v>
      </c>
      <c r="U422" s="28" t="str">
        <f t="shared" si="107"/>
        <v>SI</v>
      </c>
      <c r="V422" s="105" t="str">
        <f t="shared" si="106"/>
        <v>CUMPLIDO</v>
      </c>
      <c r="W422" s="105" t="str">
        <f t="shared" si="95"/>
        <v>CUMPLIDO</v>
      </c>
      <c r="X422" s="29" t="s">
        <v>567</v>
      </c>
      <c r="Y422" s="100" t="s">
        <v>415</v>
      </c>
      <c r="Z422" s="29">
        <f t="shared" si="96"/>
        <v>1</v>
      </c>
      <c r="AA422" s="29" t="str">
        <f t="shared" si="101"/>
        <v>H139R14 - 1</v>
      </c>
      <c r="AB422" s="111">
        <f t="shared" si="98"/>
        <v>5</v>
      </c>
      <c r="AC422" s="111">
        <f t="shared" si="99"/>
        <v>5</v>
      </c>
      <c r="AD422" s="111" t="str">
        <f t="shared" si="100"/>
        <v>H139R14</v>
      </c>
      <c r="AE422" s="111" t="str">
        <f t="shared" si="97"/>
        <v>H139R14</v>
      </c>
      <c r="AF422" s="21"/>
      <c r="AG422" s="21"/>
      <c r="AH422" s="21"/>
      <c r="AI422" s="21"/>
      <c r="AJ422" s="21"/>
      <c r="AK422" s="21"/>
      <c r="AL422" s="21"/>
      <c r="AM422" s="21"/>
      <c r="AN422" s="21"/>
      <c r="AO422" s="21"/>
    </row>
    <row r="423" spans="1:41" s="2" customFormat="1" ht="249.95" customHeight="1" x14ac:dyDescent="0.2">
      <c r="A423" s="24">
        <v>372</v>
      </c>
      <c r="B423" s="30">
        <v>422</v>
      </c>
      <c r="C423" s="24"/>
      <c r="D423" s="26" t="s">
        <v>33</v>
      </c>
      <c r="E423" s="87" t="s">
        <v>2055</v>
      </c>
      <c r="F423" s="87" t="s">
        <v>180</v>
      </c>
      <c r="G423" s="88" t="s">
        <v>1456</v>
      </c>
      <c r="H423" s="88" t="s">
        <v>1457</v>
      </c>
      <c r="I423" s="31" t="s">
        <v>1458</v>
      </c>
      <c r="J423" s="31">
        <v>3</v>
      </c>
      <c r="K423" s="51">
        <v>43040</v>
      </c>
      <c r="L423" s="51">
        <v>43403</v>
      </c>
      <c r="M423" s="59">
        <f t="shared" si="94"/>
        <v>51.857142857142854</v>
      </c>
      <c r="N423" s="30" t="s">
        <v>1354</v>
      </c>
      <c r="O423" s="108">
        <v>0</v>
      </c>
      <c r="P423" s="30"/>
      <c r="Q423" s="54">
        <f t="shared" si="102"/>
        <v>0</v>
      </c>
      <c r="R423" s="55">
        <f t="shared" si="103"/>
        <v>0</v>
      </c>
      <c r="S423" s="55">
        <f t="shared" ca="1" si="104"/>
        <v>0</v>
      </c>
      <c r="T423" s="55">
        <f t="shared" ca="1" si="105"/>
        <v>0</v>
      </c>
      <c r="U423" s="28" t="str">
        <f t="shared" ca="1" si="107"/>
        <v>NO</v>
      </c>
      <c r="V423" s="105" t="str">
        <f t="shared" ca="1" si="106"/>
        <v>EN TERMINO</v>
      </c>
      <c r="W423" s="105" t="str">
        <f t="shared" ca="1" si="95"/>
        <v>EN TERMINO</v>
      </c>
      <c r="X423" s="29" t="s">
        <v>567</v>
      </c>
      <c r="Y423" s="100" t="s">
        <v>416</v>
      </c>
      <c r="Z423" s="29">
        <f t="shared" si="96"/>
        <v>1</v>
      </c>
      <c r="AA423" s="29" t="str">
        <f t="shared" si="101"/>
        <v>H140R14 - 1</v>
      </c>
      <c r="AB423" s="111">
        <f t="shared" ca="1" si="98"/>
        <v>3</v>
      </c>
      <c r="AC423" s="111">
        <f t="shared" ca="1" si="99"/>
        <v>3</v>
      </c>
      <c r="AD423" s="111" t="str">
        <f t="shared" si="100"/>
        <v>H140R14.</v>
      </c>
      <c r="AE423" s="111" t="str">
        <f t="shared" si="97"/>
        <v>H140R14</v>
      </c>
      <c r="AF423" s="21"/>
      <c r="AG423" s="21"/>
      <c r="AH423" s="21"/>
      <c r="AI423" s="21"/>
      <c r="AJ423" s="21"/>
      <c r="AK423" s="21"/>
      <c r="AL423" s="21"/>
      <c r="AM423" s="21"/>
      <c r="AN423" s="21"/>
      <c r="AO423" s="21"/>
    </row>
    <row r="424" spans="1:41" s="2" customFormat="1" ht="249.95" customHeight="1" x14ac:dyDescent="0.2">
      <c r="A424" s="24">
        <v>373</v>
      </c>
      <c r="B424" s="30">
        <v>423</v>
      </c>
      <c r="C424" s="24"/>
      <c r="D424" s="26" t="s">
        <v>181</v>
      </c>
      <c r="E424" s="87" t="s">
        <v>649</v>
      </c>
      <c r="F424" s="87" t="s">
        <v>182</v>
      </c>
      <c r="G424" s="88" t="s">
        <v>2198</v>
      </c>
      <c r="H424" s="88" t="s">
        <v>2199</v>
      </c>
      <c r="I424" s="31" t="s">
        <v>1092</v>
      </c>
      <c r="J424" s="31">
        <v>3</v>
      </c>
      <c r="K424" s="51">
        <v>43040</v>
      </c>
      <c r="L424" s="51">
        <v>43403</v>
      </c>
      <c r="M424" s="59">
        <f t="shared" si="94"/>
        <v>51.857142857142854</v>
      </c>
      <c r="N424" s="30" t="s">
        <v>1077</v>
      </c>
      <c r="O424" s="108">
        <v>1</v>
      </c>
      <c r="P424" s="30"/>
      <c r="Q424" s="54">
        <f t="shared" si="102"/>
        <v>33.333333333333329</v>
      </c>
      <c r="R424" s="55">
        <f t="shared" si="103"/>
        <v>17.285714285714281</v>
      </c>
      <c r="S424" s="55">
        <f t="shared" ca="1" si="104"/>
        <v>0</v>
      </c>
      <c r="T424" s="55">
        <f t="shared" ca="1" si="105"/>
        <v>0</v>
      </c>
      <c r="U424" s="28" t="str">
        <f t="shared" ca="1" si="107"/>
        <v>NO</v>
      </c>
      <c r="V424" s="105" t="str">
        <f t="shared" ca="1" si="106"/>
        <v>CON AVANCE</v>
      </c>
      <c r="W424" s="105" t="str">
        <f t="shared" ca="1" si="95"/>
        <v>CON AVANCE</v>
      </c>
      <c r="X424" s="29" t="s">
        <v>567</v>
      </c>
      <c r="Y424" s="100" t="s">
        <v>417</v>
      </c>
      <c r="Z424" s="29">
        <f t="shared" si="96"/>
        <v>1</v>
      </c>
      <c r="AA424" s="29" t="str">
        <f t="shared" si="101"/>
        <v>H146R14 - 1</v>
      </c>
      <c r="AB424" s="111">
        <f t="shared" ca="1" si="98"/>
        <v>4</v>
      </c>
      <c r="AC424" s="111">
        <f t="shared" ca="1" si="99"/>
        <v>4</v>
      </c>
      <c r="AD424" s="111" t="str">
        <f t="shared" si="100"/>
        <v>H146R14</v>
      </c>
      <c r="AE424" s="111" t="str">
        <f t="shared" si="97"/>
        <v>H146R14</v>
      </c>
      <c r="AF424" s="21"/>
      <c r="AG424" s="21"/>
      <c r="AH424" s="21"/>
      <c r="AI424" s="21"/>
      <c r="AJ424" s="21"/>
      <c r="AK424" s="21"/>
      <c r="AL424" s="21"/>
      <c r="AM424" s="21"/>
      <c r="AN424" s="21"/>
      <c r="AO424" s="21"/>
    </row>
    <row r="425" spans="1:41" s="2" customFormat="1" ht="249.95" customHeight="1" x14ac:dyDescent="0.2">
      <c r="A425" s="24">
        <v>374</v>
      </c>
      <c r="B425" s="30">
        <v>424</v>
      </c>
      <c r="C425" s="24"/>
      <c r="D425" s="26" t="s">
        <v>39</v>
      </c>
      <c r="E425" s="87" t="s">
        <v>183</v>
      </c>
      <c r="F425" s="87" t="s">
        <v>184</v>
      </c>
      <c r="G425" s="56" t="s">
        <v>1851</v>
      </c>
      <c r="H425" s="56" t="s">
        <v>1851</v>
      </c>
      <c r="I425" s="67" t="s">
        <v>63</v>
      </c>
      <c r="J425" s="67">
        <v>3</v>
      </c>
      <c r="K425" s="73">
        <v>43040</v>
      </c>
      <c r="L425" s="73">
        <v>43342</v>
      </c>
      <c r="M425" s="59">
        <f t="shared" si="94"/>
        <v>43.142857142857146</v>
      </c>
      <c r="N425" s="30" t="s">
        <v>2413</v>
      </c>
      <c r="O425" s="108">
        <v>1</v>
      </c>
      <c r="P425" s="30"/>
      <c r="Q425" s="54">
        <f t="shared" si="102"/>
        <v>33.333333333333329</v>
      </c>
      <c r="R425" s="55">
        <f t="shared" si="103"/>
        <v>14.380952380952381</v>
      </c>
      <c r="S425" s="55">
        <f t="shared" ca="1" si="104"/>
        <v>0</v>
      </c>
      <c r="T425" s="55">
        <f t="shared" ca="1" si="105"/>
        <v>0</v>
      </c>
      <c r="U425" s="28" t="str">
        <f t="shared" ca="1" si="107"/>
        <v>NO</v>
      </c>
      <c r="V425" s="105" t="str">
        <f t="shared" ca="1" si="106"/>
        <v>CON AVANCE</v>
      </c>
      <c r="W425" s="105" t="str">
        <f t="shared" ca="1" si="95"/>
        <v>CON AVANCE</v>
      </c>
      <c r="X425" s="29" t="s">
        <v>567</v>
      </c>
      <c r="Y425" s="100" t="s">
        <v>418</v>
      </c>
      <c r="Z425" s="29">
        <f t="shared" si="96"/>
        <v>1</v>
      </c>
      <c r="AA425" s="29" t="str">
        <f t="shared" si="101"/>
        <v>H149R14 - 1</v>
      </c>
      <c r="AB425" s="111">
        <f t="shared" ca="1" si="98"/>
        <v>4</v>
      </c>
      <c r="AC425" s="111">
        <f t="shared" ca="1" si="99"/>
        <v>4</v>
      </c>
      <c r="AD425" s="111" t="str">
        <f t="shared" si="100"/>
        <v>H149R14</v>
      </c>
      <c r="AE425" s="111" t="str">
        <f t="shared" si="97"/>
        <v>H149R14</v>
      </c>
      <c r="AF425" s="21"/>
      <c r="AG425" s="21"/>
      <c r="AH425" s="21"/>
      <c r="AI425" s="21"/>
      <c r="AJ425" s="21"/>
      <c r="AK425" s="21"/>
      <c r="AL425" s="21"/>
      <c r="AM425" s="21"/>
      <c r="AN425" s="21"/>
      <c r="AO425" s="21"/>
    </row>
    <row r="426" spans="1:41" s="2" customFormat="1" ht="249.95" customHeight="1" x14ac:dyDescent="0.2">
      <c r="A426" s="24">
        <v>375</v>
      </c>
      <c r="B426" s="30">
        <v>425</v>
      </c>
      <c r="C426" s="24"/>
      <c r="D426" s="26" t="s">
        <v>44</v>
      </c>
      <c r="E426" s="87" t="s">
        <v>1266</v>
      </c>
      <c r="F426" s="87" t="s">
        <v>1267</v>
      </c>
      <c r="G426" s="88" t="s">
        <v>1268</v>
      </c>
      <c r="H426" s="88" t="s">
        <v>1269</v>
      </c>
      <c r="I426" s="31" t="s">
        <v>8</v>
      </c>
      <c r="J426" s="31">
        <v>1</v>
      </c>
      <c r="K426" s="51">
        <v>43040</v>
      </c>
      <c r="L426" s="51">
        <v>43099</v>
      </c>
      <c r="M426" s="59">
        <f t="shared" si="94"/>
        <v>8.4285714285714288</v>
      </c>
      <c r="N426" s="30" t="s">
        <v>1221</v>
      </c>
      <c r="O426" s="30">
        <v>1</v>
      </c>
      <c r="P426" s="30"/>
      <c r="Q426" s="54">
        <f t="shared" si="102"/>
        <v>100</v>
      </c>
      <c r="R426" s="55">
        <f t="shared" si="103"/>
        <v>8.4285714285714288</v>
      </c>
      <c r="S426" s="55">
        <f t="shared" ca="1" si="104"/>
        <v>8.4285714285714288</v>
      </c>
      <c r="T426" s="55">
        <f t="shared" ca="1" si="105"/>
        <v>8.4285714285714288</v>
      </c>
      <c r="U426" s="28" t="str">
        <f t="shared" si="107"/>
        <v>SI</v>
      </c>
      <c r="V426" s="105" t="str">
        <f t="shared" si="106"/>
        <v>CUMPLIDO</v>
      </c>
      <c r="W426" s="105" t="str">
        <f t="shared" si="95"/>
        <v>CUMPLIDO</v>
      </c>
      <c r="X426" s="29" t="s">
        <v>567</v>
      </c>
      <c r="Y426" s="100" t="s">
        <v>419</v>
      </c>
      <c r="Z426" s="29">
        <f t="shared" si="96"/>
        <v>1</v>
      </c>
      <c r="AA426" s="29" t="str">
        <f t="shared" si="101"/>
        <v>H151R14 - 1</v>
      </c>
      <c r="AB426" s="111">
        <f t="shared" si="98"/>
        <v>5</v>
      </c>
      <c r="AC426" s="111">
        <f t="shared" si="99"/>
        <v>5</v>
      </c>
      <c r="AD426" s="111" t="str">
        <f t="shared" si="100"/>
        <v>H151R14.</v>
      </c>
      <c r="AE426" s="111" t="str">
        <f t="shared" si="97"/>
        <v>H151R14</v>
      </c>
      <c r="AF426" s="21"/>
      <c r="AG426" s="21"/>
      <c r="AH426" s="21"/>
      <c r="AI426" s="21"/>
      <c r="AJ426" s="21"/>
      <c r="AK426" s="21"/>
      <c r="AL426" s="21"/>
      <c r="AM426" s="21"/>
      <c r="AN426" s="21"/>
      <c r="AO426" s="21"/>
    </row>
    <row r="427" spans="1:41" s="2" customFormat="1" ht="249.95" customHeight="1" x14ac:dyDescent="0.2">
      <c r="A427" s="24">
        <v>376</v>
      </c>
      <c r="B427" s="30">
        <v>426</v>
      </c>
      <c r="C427" s="24"/>
      <c r="D427" s="26" t="s">
        <v>30</v>
      </c>
      <c r="E427" s="87" t="s">
        <v>1270</v>
      </c>
      <c r="F427" s="87" t="s">
        <v>1271</v>
      </c>
      <c r="G427" s="56" t="s">
        <v>1855</v>
      </c>
      <c r="H427" s="56" t="s">
        <v>1855</v>
      </c>
      <c r="I427" s="67" t="s">
        <v>63</v>
      </c>
      <c r="J427" s="72">
        <v>3</v>
      </c>
      <c r="K427" s="73">
        <v>43040</v>
      </c>
      <c r="L427" s="73">
        <v>43342</v>
      </c>
      <c r="M427" s="59">
        <f t="shared" si="94"/>
        <v>43.142857142857146</v>
      </c>
      <c r="N427" s="30" t="s">
        <v>2413</v>
      </c>
      <c r="O427" s="108">
        <v>1</v>
      </c>
      <c r="P427" s="30"/>
      <c r="Q427" s="54">
        <f t="shared" si="102"/>
        <v>33.333333333333329</v>
      </c>
      <c r="R427" s="55">
        <f t="shared" si="103"/>
        <v>14.380952380952381</v>
      </c>
      <c r="S427" s="55">
        <f t="shared" ca="1" si="104"/>
        <v>0</v>
      </c>
      <c r="T427" s="55">
        <f t="shared" ca="1" si="105"/>
        <v>0</v>
      </c>
      <c r="U427" s="28" t="str">
        <f t="shared" ca="1" si="107"/>
        <v>NO</v>
      </c>
      <c r="V427" s="105" t="str">
        <f t="shared" ca="1" si="106"/>
        <v>CON AVANCE</v>
      </c>
      <c r="W427" s="105" t="str">
        <f t="shared" ca="1" si="95"/>
        <v>CON AVANCE</v>
      </c>
      <c r="X427" s="29" t="s">
        <v>567</v>
      </c>
      <c r="Y427" s="100" t="s">
        <v>420</v>
      </c>
      <c r="Z427" s="29">
        <f t="shared" si="96"/>
        <v>1</v>
      </c>
      <c r="AA427" s="29" t="str">
        <f t="shared" si="101"/>
        <v>H152R14 - 1</v>
      </c>
      <c r="AB427" s="111">
        <f t="shared" ca="1" si="98"/>
        <v>4</v>
      </c>
      <c r="AC427" s="111">
        <f t="shared" ca="1" si="99"/>
        <v>4</v>
      </c>
      <c r="AD427" s="111" t="str">
        <f t="shared" si="100"/>
        <v>H152R14.</v>
      </c>
      <c r="AE427" s="111" t="str">
        <f t="shared" si="97"/>
        <v>H152R14</v>
      </c>
      <c r="AF427" s="21"/>
      <c r="AG427" s="21"/>
      <c r="AH427" s="21"/>
      <c r="AI427" s="21"/>
      <c r="AJ427" s="21"/>
      <c r="AK427" s="21"/>
      <c r="AL427" s="21"/>
      <c r="AM427" s="21"/>
      <c r="AN427" s="21"/>
      <c r="AO427" s="21"/>
    </row>
    <row r="428" spans="1:41" s="2" customFormat="1" ht="249.95" customHeight="1" x14ac:dyDescent="0.2">
      <c r="A428" s="24">
        <v>377</v>
      </c>
      <c r="B428" s="30">
        <v>427</v>
      </c>
      <c r="C428" s="24"/>
      <c r="D428" s="26" t="s">
        <v>44</v>
      </c>
      <c r="E428" s="87" t="s">
        <v>1272</v>
      </c>
      <c r="F428" s="87" t="s">
        <v>185</v>
      </c>
      <c r="G428" s="88" t="s">
        <v>1273</v>
      </c>
      <c r="H428" s="88" t="s">
        <v>1274</v>
      </c>
      <c r="I428" s="31" t="s">
        <v>1239</v>
      </c>
      <c r="J428" s="31">
        <v>2</v>
      </c>
      <c r="K428" s="51">
        <v>43040</v>
      </c>
      <c r="L428" s="51">
        <v>43403</v>
      </c>
      <c r="M428" s="59">
        <f t="shared" si="94"/>
        <v>51.857142857142854</v>
      </c>
      <c r="N428" s="30" t="s">
        <v>1221</v>
      </c>
      <c r="O428" s="108">
        <v>0</v>
      </c>
      <c r="P428" s="30"/>
      <c r="Q428" s="54">
        <f t="shared" si="102"/>
        <v>0</v>
      </c>
      <c r="R428" s="55">
        <f t="shared" si="103"/>
        <v>0</v>
      </c>
      <c r="S428" s="55">
        <f t="shared" ca="1" si="104"/>
        <v>0</v>
      </c>
      <c r="T428" s="55">
        <f t="shared" ca="1" si="105"/>
        <v>0</v>
      </c>
      <c r="U428" s="28" t="str">
        <f t="shared" ca="1" si="107"/>
        <v>NO</v>
      </c>
      <c r="V428" s="105" t="str">
        <f t="shared" ca="1" si="106"/>
        <v>EN TERMINO</v>
      </c>
      <c r="W428" s="105" t="str">
        <f t="shared" ca="1" si="95"/>
        <v>EN TERMINO</v>
      </c>
      <c r="X428" s="29" t="s">
        <v>567</v>
      </c>
      <c r="Y428" s="100" t="s">
        <v>421</v>
      </c>
      <c r="Z428" s="29">
        <f t="shared" si="96"/>
        <v>1</v>
      </c>
      <c r="AA428" s="29" t="str">
        <f t="shared" si="101"/>
        <v>H153R14 - 1</v>
      </c>
      <c r="AB428" s="111">
        <f t="shared" ca="1" si="98"/>
        <v>3</v>
      </c>
      <c r="AC428" s="111">
        <f t="shared" ca="1" si="99"/>
        <v>3</v>
      </c>
      <c r="AD428" s="111" t="str">
        <f t="shared" si="100"/>
        <v>H153R14.</v>
      </c>
      <c r="AE428" s="111" t="str">
        <f t="shared" si="97"/>
        <v>H153R14</v>
      </c>
      <c r="AF428" s="21"/>
      <c r="AG428" s="21"/>
      <c r="AH428" s="21"/>
      <c r="AI428" s="21"/>
      <c r="AJ428" s="21"/>
      <c r="AK428" s="21"/>
      <c r="AL428" s="21"/>
      <c r="AM428" s="21"/>
      <c r="AN428" s="21"/>
      <c r="AO428" s="21"/>
    </row>
    <row r="429" spans="1:41" s="2" customFormat="1" ht="249.95" customHeight="1" x14ac:dyDescent="0.2">
      <c r="A429" s="24">
        <v>378</v>
      </c>
      <c r="B429" s="30">
        <v>428</v>
      </c>
      <c r="C429" s="24"/>
      <c r="D429" s="26" t="s">
        <v>44</v>
      </c>
      <c r="E429" s="87" t="s">
        <v>1746</v>
      </c>
      <c r="F429" s="87" t="s">
        <v>186</v>
      </c>
      <c r="G429" s="88" t="s">
        <v>1743</v>
      </c>
      <c r="H429" s="88" t="s">
        <v>1744</v>
      </c>
      <c r="I429" s="31" t="s">
        <v>1745</v>
      </c>
      <c r="J429" s="31">
        <v>1</v>
      </c>
      <c r="K429" s="51">
        <v>43040</v>
      </c>
      <c r="L429" s="51">
        <v>43099</v>
      </c>
      <c r="M429" s="59">
        <f t="shared" si="94"/>
        <v>8.4285714285714288</v>
      </c>
      <c r="N429" s="30" t="s">
        <v>1606</v>
      </c>
      <c r="O429" s="108">
        <v>0.33</v>
      </c>
      <c r="P429" s="30"/>
      <c r="Q429" s="54">
        <f t="shared" si="102"/>
        <v>33</v>
      </c>
      <c r="R429" s="55">
        <f t="shared" si="103"/>
        <v>2.7814285714285716</v>
      </c>
      <c r="S429" s="55">
        <f t="shared" ca="1" si="104"/>
        <v>2.7814285714285716</v>
      </c>
      <c r="T429" s="55">
        <f t="shared" ca="1" si="105"/>
        <v>8.4285714285714288</v>
      </c>
      <c r="U429" s="28" t="str">
        <f t="shared" ca="1" si="107"/>
        <v>NO</v>
      </c>
      <c r="V429" s="105" t="str">
        <f t="shared" ca="1" si="106"/>
        <v>VENCIDO</v>
      </c>
      <c r="W429" s="105" t="str">
        <f t="shared" ca="1" si="95"/>
        <v>VENCIDO</v>
      </c>
      <c r="X429" s="29" t="s">
        <v>567</v>
      </c>
      <c r="Y429" s="100" t="s">
        <v>422</v>
      </c>
      <c r="Z429" s="29">
        <f t="shared" si="96"/>
        <v>1</v>
      </c>
      <c r="AA429" s="29" t="str">
        <f t="shared" si="101"/>
        <v>H154R14 - 1</v>
      </c>
      <c r="AB429" s="111">
        <f t="shared" ca="1" si="98"/>
        <v>1</v>
      </c>
      <c r="AC429" s="111">
        <f t="shared" ca="1" si="99"/>
        <v>1</v>
      </c>
      <c r="AD429" s="111" t="str">
        <f t="shared" si="100"/>
        <v>H154R14.</v>
      </c>
      <c r="AE429" s="111" t="str">
        <f t="shared" si="97"/>
        <v>H154R14</v>
      </c>
      <c r="AF429" s="21"/>
      <c r="AG429" s="21"/>
      <c r="AH429" s="21"/>
      <c r="AI429" s="21"/>
      <c r="AJ429" s="21"/>
      <c r="AK429" s="21"/>
      <c r="AL429" s="21"/>
      <c r="AM429" s="21"/>
      <c r="AN429" s="21"/>
      <c r="AO429" s="21"/>
    </row>
    <row r="430" spans="1:41" s="2" customFormat="1" ht="249.95" customHeight="1" x14ac:dyDescent="0.2">
      <c r="A430" s="24">
        <v>379</v>
      </c>
      <c r="B430" s="30">
        <v>429</v>
      </c>
      <c r="C430" s="24"/>
      <c r="D430" s="26" t="s">
        <v>30</v>
      </c>
      <c r="E430" s="87" t="s">
        <v>2247</v>
      </c>
      <c r="F430" s="87" t="s">
        <v>187</v>
      </c>
      <c r="G430" s="71" t="s">
        <v>1865</v>
      </c>
      <c r="H430" s="56" t="s">
        <v>1864</v>
      </c>
      <c r="I430" s="67" t="s">
        <v>8</v>
      </c>
      <c r="J430" s="72">
        <v>1</v>
      </c>
      <c r="K430" s="73">
        <v>43040</v>
      </c>
      <c r="L430" s="73">
        <v>43099</v>
      </c>
      <c r="M430" s="59">
        <f t="shared" ref="M430:M453" si="108">(+L430-K430)/7</f>
        <v>8.4285714285714288</v>
      </c>
      <c r="N430" s="72" t="s">
        <v>2415</v>
      </c>
      <c r="O430" s="108">
        <v>1</v>
      </c>
      <c r="P430" s="30"/>
      <c r="Q430" s="54">
        <f t="shared" si="102"/>
        <v>100</v>
      </c>
      <c r="R430" s="55">
        <f t="shared" si="103"/>
        <v>8.4285714285714288</v>
      </c>
      <c r="S430" s="55">
        <f t="shared" ca="1" si="104"/>
        <v>8.4285714285714288</v>
      </c>
      <c r="T430" s="55">
        <f t="shared" ca="1" si="105"/>
        <v>8.4285714285714288</v>
      </c>
      <c r="U430" s="28" t="str">
        <f t="shared" si="107"/>
        <v>SI</v>
      </c>
      <c r="V430" s="105" t="str">
        <f t="shared" si="106"/>
        <v>CUMPLIDO</v>
      </c>
      <c r="W430" s="105" t="str">
        <f t="shared" si="95"/>
        <v>CUMPLIDO</v>
      </c>
      <c r="X430" s="29" t="s">
        <v>567</v>
      </c>
      <c r="Y430" s="100" t="s">
        <v>423</v>
      </c>
      <c r="Z430" s="29">
        <f t="shared" si="96"/>
        <v>1</v>
      </c>
      <c r="AA430" s="29" t="str">
        <f t="shared" si="101"/>
        <v>H155R14 - 1</v>
      </c>
      <c r="AB430" s="111">
        <f t="shared" si="98"/>
        <v>5</v>
      </c>
      <c r="AC430" s="111">
        <f t="shared" si="99"/>
        <v>5</v>
      </c>
      <c r="AD430" s="111" t="str">
        <f t="shared" si="100"/>
        <v>H155R14</v>
      </c>
      <c r="AE430" s="111" t="str">
        <f t="shared" si="97"/>
        <v>H155R14</v>
      </c>
      <c r="AF430" s="21"/>
      <c r="AG430" s="21"/>
      <c r="AH430" s="21"/>
      <c r="AI430" s="21"/>
      <c r="AJ430" s="21"/>
      <c r="AK430" s="21"/>
      <c r="AL430" s="21"/>
      <c r="AM430" s="21"/>
      <c r="AN430" s="21"/>
      <c r="AO430" s="21"/>
    </row>
    <row r="431" spans="1:41" s="2" customFormat="1" ht="249.95" customHeight="1" x14ac:dyDescent="0.2">
      <c r="A431" s="24">
        <v>380</v>
      </c>
      <c r="B431" s="30">
        <v>430</v>
      </c>
      <c r="C431" s="24"/>
      <c r="D431" s="26" t="s">
        <v>30</v>
      </c>
      <c r="E431" s="87" t="s">
        <v>188</v>
      </c>
      <c r="F431" s="87" t="s">
        <v>189</v>
      </c>
      <c r="G431" s="71" t="s">
        <v>967</v>
      </c>
      <c r="H431" s="56" t="s">
        <v>1851</v>
      </c>
      <c r="I431" s="72" t="s">
        <v>63</v>
      </c>
      <c r="J431" s="72">
        <v>3</v>
      </c>
      <c r="K431" s="73">
        <v>43040</v>
      </c>
      <c r="L431" s="73">
        <v>43342</v>
      </c>
      <c r="M431" s="59">
        <f t="shared" si="108"/>
        <v>43.142857142857146</v>
      </c>
      <c r="N431" s="72" t="s">
        <v>23</v>
      </c>
      <c r="O431" s="108">
        <v>1</v>
      </c>
      <c r="P431" s="30"/>
      <c r="Q431" s="54">
        <f t="shared" si="102"/>
        <v>33.333333333333329</v>
      </c>
      <c r="R431" s="55">
        <f t="shared" si="103"/>
        <v>14.380952380952381</v>
      </c>
      <c r="S431" s="55">
        <f t="shared" ca="1" si="104"/>
        <v>0</v>
      </c>
      <c r="T431" s="55">
        <f t="shared" ca="1" si="105"/>
        <v>0</v>
      </c>
      <c r="U431" s="28" t="str">
        <f t="shared" ca="1" si="107"/>
        <v>NO</v>
      </c>
      <c r="V431" s="105" t="str">
        <f t="shared" ca="1" si="106"/>
        <v>CON AVANCE</v>
      </c>
      <c r="W431" s="105" t="str">
        <f t="shared" ca="1" si="95"/>
        <v>CON AVANCE</v>
      </c>
      <c r="X431" s="29" t="s">
        <v>567</v>
      </c>
      <c r="Y431" s="100" t="s">
        <v>424</v>
      </c>
      <c r="Z431" s="29">
        <f t="shared" si="96"/>
        <v>1</v>
      </c>
      <c r="AA431" s="29" t="str">
        <f t="shared" si="101"/>
        <v>H156R14 - 1</v>
      </c>
      <c r="AB431" s="111">
        <f t="shared" ca="1" si="98"/>
        <v>4</v>
      </c>
      <c r="AC431" s="111">
        <f t="shared" ca="1" si="99"/>
        <v>4</v>
      </c>
      <c r="AD431" s="111" t="str">
        <f t="shared" si="100"/>
        <v>H156R14</v>
      </c>
      <c r="AE431" s="111" t="str">
        <f t="shared" si="97"/>
        <v>H156R14</v>
      </c>
      <c r="AF431" s="21"/>
      <c r="AG431" s="21"/>
      <c r="AH431" s="21"/>
      <c r="AI431" s="21"/>
      <c r="AJ431" s="21"/>
      <c r="AK431" s="21"/>
      <c r="AL431" s="21"/>
      <c r="AM431" s="21"/>
      <c r="AN431" s="21"/>
      <c r="AO431" s="21"/>
    </row>
    <row r="432" spans="1:41" s="2" customFormat="1" ht="249.95" customHeight="1" x14ac:dyDescent="0.2">
      <c r="A432" s="24">
        <v>381</v>
      </c>
      <c r="B432" s="30">
        <v>431</v>
      </c>
      <c r="C432" s="24"/>
      <c r="D432" s="26" t="s">
        <v>30</v>
      </c>
      <c r="E432" s="87" t="s">
        <v>190</v>
      </c>
      <c r="F432" s="87" t="s">
        <v>191</v>
      </c>
      <c r="G432" s="71" t="s">
        <v>1866</v>
      </c>
      <c r="H432" s="71" t="s">
        <v>1867</v>
      </c>
      <c r="I432" s="72" t="s">
        <v>8</v>
      </c>
      <c r="J432" s="72">
        <v>1</v>
      </c>
      <c r="K432" s="73">
        <v>43040</v>
      </c>
      <c r="L432" s="73">
        <v>43189</v>
      </c>
      <c r="M432" s="59">
        <f t="shared" si="108"/>
        <v>21.285714285714285</v>
      </c>
      <c r="N432" s="72" t="s">
        <v>2413</v>
      </c>
      <c r="O432" s="108">
        <v>0.6</v>
      </c>
      <c r="P432" s="30"/>
      <c r="Q432" s="54">
        <f t="shared" si="102"/>
        <v>60</v>
      </c>
      <c r="R432" s="55">
        <f t="shared" si="103"/>
        <v>12.77142857142857</v>
      </c>
      <c r="S432" s="55">
        <f t="shared" ca="1" si="104"/>
        <v>12.77142857142857</v>
      </c>
      <c r="T432" s="55">
        <f t="shared" ca="1" si="105"/>
        <v>21.285714285714285</v>
      </c>
      <c r="U432" s="28" t="str">
        <f t="shared" ca="1" si="107"/>
        <v>NO</v>
      </c>
      <c r="V432" s="105" t="str">
        <f t="shared" ca="1" si="106"/>
        <v>VENCIDO</v>
      </c>
      <c r="W432" s="105" t="str">
        <f t="shared" ca="1" si="95"/>
        <v>VENCIDO</v>
      </c>
      <c r="X432" s="29" t="s">
        <v>567</v>
      </c>
      <c r="Y432" s="100" t="s">
        <v>425</v>
      </c>
      <c r="Z432" s="29">
        <f t="shared" si="96"/>
        <v>1</v>
      </c>
      <c r="AA432" s="29" t="str">
        <f t="shared" si="101"/>
        <v>H157R14 - 1</v>
      </c>
      <c r="AB432" s="111">
        <f t="shared" ca="1" si="98"/>
        <v>1</v>
      </c>
      <c r="AC432" s="111">
        <f t="shared" ca="1" si="99"/>
        <v>1</v>
      </c>
      <c r="AD432" s="111" t="str">
        <f t="shared" si="100"/>
        <v>H157R14</v>
      </c>
      <c r="AE432" s="111" t="str">
        <f t="shared" si="97"/>
        <v>H157R14</v>
      </c>
      <c r="AF432" s="21"/>
      <c r="AG432" s="21"/>
      <c r="AH432" s="21"/>
      <c r="AI432" s="21"/>
      <c r="AJ432" s="21"/>
      <c r="AK432" s="21"/>
      <c r="AL432" s="21"/>
      <c r="AM432" s="21"/>
      <c r="AN432" s="21"/>
      <c r="AO432" s="21"/>
    </row>
    <row r="433" spans="1:41" s="2" customFormat="1" ht="249.95" customHeight="1" x14ac:dyDescent="0.2">
      <c r="A433" s="24">
        <v>382</v>
      </c>
      <c r="B433" s="30">
        <v>432</v>
      </c>
      <c r="C433" s="24"/>
      <c r="D433" s="26" t="s">
        <v>32</v>
      </c>
      <c r="E433" s="87" t="s">
        <v>2056</v>
      </c>
      <c r="F433" s="87" t="s">
        <v>192</v>
      </c>
      <c r="G433" s="88" t="s">
        <v>1275</v>
      </c>
      <c r="H433" s="88" t="s">
        <v>1232</v>
      </c>
      <c r="I433" s="31" t="s">
        <v>1276</v>
      </c>
      <c r="J433" s="31">
        <v>1</v>
      </c>
      <c r="K433" s="51">
        <v>43040</v>
      </c>
      <c r="L433" s="51">
        <v>43069</v>
      </c>
      <c r="M433" s="59">
        <f t="shared" si="108"/>
        <v>4.1428571428571432</v>
      </c>
      <c r="N433" s="30" t="s">
        <v>1221</v>
      </c>
      <c r="O433" s="30">
        <v>1</v>
      </c>
      <c r="P433" s="30"/>
      <c r="Q433" s="54">
        <f t="shared" si="102"/>
        <v>100</v>
      </c>
      <c r="R433" s="55">
        <f t="shared" si="103"/>
        <v>4.1428571428571432</v>
      </c>
      <c r="S433" s="55">
        <f t="shared" ca="1" si="104"/>
        <v>4.1428571428571432</v>
      </c>
      <c r="T433" s="55">
        <f t="shared" ca="1" si="105"/>
        <v>4.1428571428571432</v>
      </c>
      <c r="U433" s="28" t="str">
        <f t="shared" si="107"/>
        <v>SI</v>
      </c>
      <c r="V433" s="105" t="str">
        <f t="shared" si="106"/>
        <v>CUMPLIDO</v>
      </c>
      <c r="W433" s="105" t="str">
        <f t="shared" si="95"/>
        <v>CUMPLIDO</v>
      </c>
      <c r="X433" s="29" t="s">
        <v>567</v>
      </c>
      <c r="Y433" s="100" t="s">
        <v>426</v>
      </c>
      <c r="Z433" s="29">
        <f t="shared" si="96"/>
        <v>1</v>
      </c>
      <c r="AA433" s="29" t="str">
        <f t="shared" si="101"/>
        <v>H158R14 - 1</v>
      </c>
      <c r="AB433" s="111">
        <f t="shared" si="98"/>
        <v>5</v>
      </c>
      <c r="AC433" s="111">
        <f t="shared" si="99"/>
        <v>5</v>
      </c>
      <c r="AD433" s="111" t="str">
        <f t="shared" si="100"/>
        <v>H158R14.</v>
      </c>
      <c r="AE433" s="111" t="str">
        <f t="shared" si="97"/>
        <v>H158R14</v>
      </c>
      <c r="AF433" s="21"/>
      <c r="AG433" s="21"/>
      <c r="AH433" s="21"/>
      <c r="AI433" s="21"/>
      <c r="AJ433" s="21"/>
      <c r="AK433" s="21"/>
      <c r="AL433" s="21"/>
      <c r="AM433" s="21"/>
      <c r="AN433" s="21"/>
      <c r="AO433" s="21"/>
    </row>
    <row r="434" spans="1:41" s="2" customFormat="1" ht="249.95" customHeight="1" x14ac:dyDescent="0.2">
      <c r="A434" s="24">
        <v>383</v>
      </c>
      <c r="B434" s="30">
        <v>433</v>
      </c>
      <c r="C434" s="24"/>
      <c r="D434" s="26" t="s">
        <v>30</v>
      </c>
      <c r="E434" s="87" t="s">
        <v>1184</v>
      </c>
      <c r="F434" s="87" t="s">
        <v>1186</v>
      </c>
      <c r="G434" s="88" t="s">
        <v>2057</v>
      </c>
      <c r="H434" s="88" t="s">
        <v>1180</v>
      </c>
      <c r="I434" s="31" t="s">
        <v>1181</v>
      </c>
      <c r="J434" s="31">
        <v>1</v>
      </c>
      <c r="K434" s="51">
        <v>43040</v>
      </c>
      <c r="L434" s="51">
        <v>43099</v>
      </c>
      <c r="M434" s="59">
        <f t="shared" si="108"/>
        <v>8.4285714285714288</v>
      </c>
      <c r="N434" s="30" t="s">
        <v>1151</v>
      </c>
      <c r="O434" s="108">
        <v>1</v>
      </c>
      <c r="P434" s="30"/>
      <c r="Q434" s="54">
        <f t="shared" si="102"/>
        <v>100</v>
      </c>
      <c r="R434" s="55">
        <f t="shared" si="103"/>
        <v>8.4285714285714288</v>
      </c>
      <c r="S434" s="55">
        <f t="shared" ca="1" si="104"/>
        <v>8.4285714285714288</v>
      </c>
      <c r="T434" s="55">
        <f t="shared" ca="1" si="105"/>
        <v>8.4285714285714288</v>
      </c>
      <c r="U434" s="28" t="str">
        <f t="shared" si="107"/>
        <v>SI</v>
      </c>
      <c r="V434" s="105" t="str">
        <f t="shared" si="106"/>
        <v>CUMPLIDO</v>
      </c>
      <c r="W434" s="105" t="str">
        <f t="shared" si="95"/>
        <v>CUMPLIDO</v>
      </c>
      <c r="X434" s="29" t="s">
        <v>567</v>
      </c>
      <c r="Y434" s="100" t="s">
        <v>427</v>
      </c>
      <c r="Z434" s="29">
        <f t="shared" si="96"/>
        <v>1</v>
      </c>
      <c r="AA434" s="29" t="str">
        <f t="shared" si="101"/>
        <v>H159R14 - 1</v>
      </c>
      <c r="AB434" s="111">
        <f t="shared" si="98"/>
        <v>5</v>
      </c>
      <c r="AC434" s="111">
        <f t="shared" si="99"/>
        <v>5</v>
      </c>
      <c r="AD434" s="111" t="str">
        <f t="shared" si="100"/>
        <v>H159R14.</v>
      </c>
      <c r="AE434" s="111" t="str">
        <f t="shared" si="97"/>
        <v>H159R14</v>
      </c>
      <c r="AF434" s="21"/>
      <c r="AG434" s="21"/>
      <c r="AH434" s="21"/>
      <c r="AI434" s="21"/>
      <c r="AJ434" s="21"/>
      <c r="AK434" s="21"/>
      <c r="AL434" s="21"/>
      <c r="AM434" s="21"/>
      <c r="AN434" s="21"/>
      <c r="AO434" s="21"/>
    </row>
    <row r="435" spans="1:41" s="2" customFormat="1" ht="249.95" customHeight="1" x14ac:dyDescent="0.2">
      <c r="A435" s="24"/>
      <c r="B435" s="30">
        <v>434</v>
      </c>
      <c r="C435" s="24"/>
      <c r="D435" s="26" t="s">
        <v>30</v>
      </c>
      <c r="E435" s="87" t="s">
        <v>1185</v>
      </c>
      <c r="F435" s="87" t="s">
        <v>1186</v>
      </c>
      <c r="G435" s="88" t="s">
        <v>2058</v>
      </c>
      <c r="H435" s="88" t="s">
        <v>1182</v>
      </c>
      <c r="I435" s="31" t="s">
        <v>1183</v>
      </c>
      <c r="J435" s="31">
        <v>1</v>
      </c>
      <c r="K435" s="51">
        <v>43049</v>
      </c>
      <c r="L435" s="51">
        <v>43099</v>
      </c>
      <c r="M435" s="59">
        <f t="shared" si="108"/>
        <v>7.1428571428571432</v>
      </c>
      <c r="N435" s="30" t="s">
        <v>1151</v>
      </c>
      <c r="O435" s="108">
        <v>1</v>
      </c>
      <c r="P435" s="30"/>
      <c r="Q435" s="54">
        <f t="shared" si="102"/>
        <v>100</v>
      </c>
      <c r="R435" s="55">
        <f t="shared" si="103"/>
        <v>7.1428571428571432</v>
      </c>
      <c r="S435" s="55">
        <f t="shared" ca="1" si="104"/>
        <v>7.1428571428571432</v>
      </c>
      <c r="T435" s="55">
        <f t="shared" ca="1" si="105"/>
        <v>7.1428571428571432</v>
      </c>
      <c r="U435" s="28" t="str">
        <f t="shared" si="107"/>
        <v>NO</v>
      </c>
      <c r="V435" s="105" t="str">
        <f t="shared" si="106"/>
        <v>CUMPLIDO</v>
      </c>
      <c r="W435" s="105" t="str">
        <f t="shared" si="95"/>
        <v/>
      </c>
      <c r="X435" s="29" t="s">
        <v>567</v>
      </c>
      <c r="Y435" s="100" t="s">
        <v>427</v>
      </c>
      <c r="Z435" s="29">
        <f t="shared" si="96"/>
        <v>2</v>
      </c>
      <c r="AA435" s="29" t="str">
        <f t="shared" si="101"/>
        <v>H159R14 - 2</v>
      </c>
      <c r="AB435" s="111">
        <f t="shared" si="98"/>
        <v>5</v>
      </c>
      <c r="AC435" s="111">
        <f t="shared" si="99"/>
        <v>5</v>
      </c>
      <c r="AD435" s="111" t="str">
        <f t="shared" si="100"/>
        <v>H159R14.</v>
      </c>
      <c r="AE435" s="111" t="str">
        <f t="shared" si="97"/>
        <v>H159R14</v>
      </c>
      <c r="AF435" s="21"/>
      <c r="AG435" s="21"/>
      <c r="AH435" s="21"/>
      <c r="AI435" s="21"/>
      <c r="AJ435" s="21"/>
      <c r="AK435" s="21"/>
      <c r="AL435" s="21"/>
      <c r="AM435" s="21"/>
      <c r="AN435" s="21"/>
      <c r="AO435" s="21"/>
    </row>
    <row r="436" spans="1:41" s="2" customFormat="1" ht="249.95" customHeight="1" x14ac:dyDescent="0.2">
      <c r="A436" s="24">
        <v>384</v>
      </c>
      <c r="B436" s="30">
        <v>435</v>
      </c>
      <c r="C436" s="24"/>
      <c r="D436" s="26" t="s">
        <v>31</v>
      </c>
      <c r="E436" s="87" t="s">
        <v>1277</v>
      </c>
      <c r="F436" s="87" t="s">
        <v>193</v>
      </c>
      <c r="G436" s="88" t="s">
        <v>1278</v>
      </c>
      <c r="H436" s="88" t="s">
        <v>1279</v>
      </c>
      <c r="I436" s="31" t="s">
        <v>1280</v>
      </c>
      <c r="J436" s="31">
        <v>1</v>
      </c>
      <c r="K436" s="51">
        <v>43040</v>
      </c>
      <c r="L436" s="51">
        <v>43099</v>
      </c>
      <c r="M436" s="59">
        <f t="shared" si="108"/>
        <v>8.4285714285714288</v>
      </c>
      <c r="N436" s="30" t="s">
        <v>1221</v>
      </c>
      <c r="O436" s="30">
        <v>1</v>
      </c>
      <c r="P436" s="30"/>
      <c r="Q436" s="54">
        <f t="shared" si="102"/>
        <v>100</v>
      </c>
      <c r="R436" s="55">
        <f t="shared" si="103"/>
        <v>8.4285714285714288</v>
      </c>
      <c r="S436" s="55">
        <f t="shared" ca="1" si="104"/>
        <v>8.4285714285714288</v>
      </c>
      <c r="T436" s="55">
        <f t="shared" ca="1" si="105"/>
        <v>8.4285714285714288</v>
      </c>
      <c r="U436" s="28" t="str">
        <f t="shared" si="107"/>
        <v>SI</v>
      </c>
      <c r="V436" s="105" t="str">
        <f t="shared" si="106"/>
        <v>CUMPLIDO</v>
      </c>
      <c r="W436" s="105" t="str">
        <f t="shared" si="95"/>
        <v>CUMPLIDO</v>
      </c>
      <c r="X436" s="29" t="s">
        <v>567</v>
      </c>
      <c r="Y436" s="100" t="s">
        <v>428</v>
      </c>
      <c r="Z436" s="29">
        <f t="shared" si="96"/>
        <v>1</v>
      </c>
      <c r="AA436" s="29" t="str">
        <f t="shared" si="101"/>
        <v>H160R14 - 1</v>
      </c>
      <c r="AB436" s="111">
        <f t="shared" si="98"/>
        <v>5</v>
      </c>
      <c r="AC436" s="111">
        <f t="shared" si="99"/>
        <v>5</v>
      </c>
      <c r="AD436" s="111" t="str">
        <f t="shared" si="100"/>
        <v>H160R14.</v>
      </c>
      <c r="AE436" s="111" t="str">
        <f t="shared" si="97"/>
        <v>H160R14</v>
      </c>
      <c r="AF436" s="21"/>
      <c r="AG436" s="21"/>
      <c r="AH436" s="21"/>
      <c r="AI436" s="21"/>
      <c r="AJ436" s="21"/>
      <c r="AK436" s="21"/>
      <c r="AL436" s="21"/>
      <c r="AM436" s="21"/>
      <c r="AN436" s="21"/>
      <c r="AO436" s="21"/>
    </row>
    <row r="437" spans="1:41" s="2" customFormat="1" ht="159" customHeight="1" x14ac:dyDescent="0.2">
      <c r="A437" s="24">
        <v>385</v>
      </c>
      <c r="B437" s="30">
        <v>436</v>
      </c>
      <c r="C437" s="86"/>
      <c r="D437" s="26" t="s">
        <v>46</v>
      </c>
      <c r="E437" s="87" t="s">
        <v>2073</v>
      </c>
      <c r="F437" s="87" t="s">
        <v>2079</v>
      </c>
      <c r="G437" s="88" t="s">
        <v>2074</v>
      </c>
      <c r="H437" s="88" t="s">
        <v>2110</v>
      </c>
      <c r="I437" s="31" t="s">
        <v>2111</v>
      </c>
      <c r="J437" s="31">
        <v>1</v>
      </c>
      <c r="K437" s="51">
        <v>43132</v>
      </c>
      <c r="L437" s="51">
        <v>43159</v>
      </c>
      <c r="M437" s="59">
        <v>8.1428571428571423</v>
      </c>
      <c r="N437" s="31" t="s">
        <v>1849</v>
      </c>
      <c r="O437" s="108">
        <v>0</v>
      </c>
      <c r="P437" s="31"/>
      <c r="Q437" s="54">
        <f t="shared" si="102"/>
        <v>0</v>
      </c>
      <c r="R437" s="55">
        <f t="shared" si="103"/>
        <v>0</v>
      </c>
      <c r="S437" s="55">
        <f t="shared" ca="1" si="104"/>
        <v>0</v>
      </c>
      <c r="T437" s="55">
        <f t="shared" ca="1" si="105"/>
        <v>8.1428571428571423</v>
      </c>
      <c r="U437" s="28" t="str">
        <f t="shared" ca="1" si="107"/>
        <v>NO</v>
      </c>
      <c r="V437" s="105" t="str">
        <f t="shared" ca="1" si="106"/>
        <v>VENCIDO</v>
      </c>
      <c r="W437" s="105" t="str">
        <f t="shared" ca="1" si="95"/>
        <v>VENCIDO</v>
      </c>
      <c r="X437" s="29" t="s">
        <v>567</v>
      </c>
      <c r="Y437" s="100" t="s">
        <v>429</v>
      </c>
      <c r="Z437" s="29">
        <f t="shared" si="96"/>
        <v>1</v>
      </c>
      <c r="AA437" s="29" t="str">
        <f t="shared" si="101"/>
        <v>H161R14 - 1</v>
      </c>
      <c r="AB437" s="111">
        <f t="shared" ca="1" si="98"/>
        <v>1</v>
      </c>
      <c r="AC437" s="111">
        <f t="shared" ca="1" si="99"/>
        <v>1</v>
      </c>
      <c r="AD437" s="111" t="str">
        <f t="shared" si="100"/>
        <v>H161R14</v>
      </c>
      <c r="AE437" s="111" t="str">
        <f t="shared" si="97"/>
        <v>H161R14</v>
      </c>
    </row>
    <row r="438" spans="1:41" s="2" customFormat="1" ht="249.95" customHeight="1" x14ac:dyDescent="0.2">
      <c r="A438" s="24">
        <v>386</v>
      </c>
      <c r="B438" s="30">
        <v>437</v>
      </c>
      <c r="C438" s="24"/>
      <c r="D438" s="26" t="s">
        <v>46</v>
      </c>
      <c r="E438" s="87" t="s">
        <v>194</v>
      </c>
      <c r="F438" s="87" t="s">
        <v>195</v>
      </c>
      <c r="G438" s="88" t="s">
        <v>1747</v>
      </c>
      <c r="H438" s="88" t="s">
        <v>1748</v>
      </c>
      <c r="I438" s="31" t="s">
        <v>8</v>
      </c>
      <c r="J438" s="31">
        <v>1</v>
      </c>
      <c r="K438" s="51">
        <v>43040</v>
      </c>
      <c r="L438" s="51">
        <v>43099</v>
      </c>
      <c r="M438" s="59">
        <f t="shared" si="108"/>
        <v>8.4285714285714288</v>
      </c>
      <c r="N438" s="30" t="s">
        <v>1750</v>
      </c>
      <c r="O438" s="108">
        <v>1</v>
      </c>
      <c r="P438" s="30"/>
      <c r="Q438" s="54">
        <f t="shared" si="102"/>
        <v>100</v>
      </c>
      <c r="R438" s="55">
        <f t="shared" si="103"/>
        <v>8.4285714285714288</v>
      </c>
      <c r="S438" s="55">
        <f t="shared" ca="1" si="104"/>
        <v>8.4285714285714288</v>
      </c>
      <c r="T438" s="55">
        <f t="shared" ca="1" si="105"/>
        <v>8.4285714285714288</v>
      </c>
      <c r="U438" s="28" t="str">
        <f t="shared" si="107"/>
        <v>SI</v>
      </c>
      <c r="V438" s="105" t="str">
        <f t="shared" si="106"/>
        <v>CUMPLIDO</v>
      </c>
      <c r="W438" s="105" t="str">
        <f t="shared" si="95"/>
        <v>CUMPLIDO</v>
      </c>
      <c r="X438" s="29" t="s">
        <v>567</v>
      </c>
      <c r="Y438" s="100" t="s">
        <v>430</v>
      </c>
      <c r="Z438" s="29">
        <f t="shared" si="96"/>
        <v>1</v>
      </c>
      <c r="AA438" s="29" t="str">
        <f t="shared" si="101"/>
        <v>H162R14 - 1</v>
      </c>
      <c r="AB438" s="111">
        <f t="shared" si="98"/>
        <v>5</v>
      </c>
      <c r="AC438" s="111">
        <f t="shared" si="99"/>
        <v>5</v>
      </c>
      <c r="AD438" s="111" t="str">
        <f t="shared" si="100"/>
        <v>H162R14</v>
      </c>
      <c r="AE438" s="111" t="str">
        <f t="shared" si="97"/>
        <v>H162R14</v>
      </c>
      <c r="AF438" s="21"/>
      <c r="AG438" s="21"/>
      <c r="AH438" s="21"/>
      <c r="AI438" s="21"/>
      <c r="AJ438" s="21"/>
      <c r="AK438" s="21"/>
      <c r="AL438" s="21"/>
      <c r="AM438" s="21"/>
      <c r="AN438" s="21"/>
      <c r="AO438" s="21"/>
    </row>
    <row r="439" spans="1:41" s="2" customFormat="1" ht="249.95" customHeight="1" x14ac:dyDescent="0.2">
      <c r="A439" s="24">
        <v>387</v>
      </c>
      <c r="B439" s="30">
        <v>438</v>
      </c>
      <c r="C439" s="24"/>
      <c r="D439" s="26" t="s">
        <v>45</v>
      </c>
      <c r="E439" s="87" t="s">
        <v>196</v>
      </c>
      <c r="F439" s="87" t="s">
        <v>197</v>
      </c>
      <c r="G439" s="88" t="s">
        <v>1749</v>
      </c>
      <c r="H439" s="88" t="s">
        <v>8</v>
      </c>
      <c r="I439" s="31" t="s">
        <v>8</v>
      </c>
      <c r="J439" s="31">
        <v>1</v>
      </c>
      <c r="K439" s="51">
        <v>43040</v>
      </c>
      <c r="L439" s="51">
        <v>43099</v>
      </c>
      <c r="M439" s="59">
        <f t="shared" si="108"/>
        <v>8.4285714285714288</v>
      </c>
      <c r="N439" s="30" t="s">
        <v>1606</v>
      </c>
      <c r="O439" s="108">
        <v>0</v>
      </c>
      <c r="P439" s="30"/>
      <c r="Q439" s="54">
        <f t="shared" si="102"/>
        <v>0</v>
      </c>
      <c r="R439" s="55">
        <f t="shared" si="103"/>
        <v>0</v>
      </c>
      <c r="S439" s="55">
        <f t="shared" ca="1" si="104"/>
        <v>0</v>
      </c>
      <c r="T439" s="55">
        <f t="shared" ca="1" si="105"/>
        <v>8.4285714285714288</v>
      </c>
      <c r="U439" s="28" t="str">
        <f t="shared" ca="1" si="107"/>
        <v>NO</v>
      </c>
      <c r="V439" s="105" t="str">
        <f t="shared" ca="1" si="106"/>
        <v>VENCIDO</v>
      </c>
      <c r="W439" s="105" t="str">
        <f t="shared" ca="1" si="95"/>
        <v>VENCIDO</v>
      </c>
      <c r="X439" s="29" t="s">
        <v>567</v>
      </c>
      <c r="Y439" s="100" t="s">
        <v>431</v>
      </c>
      <c r="Z439" s="29">
        <f t="shared" si="96"/>
        <v>1</v>
      </c>
      <c r="AA439" s="29" t="str">
        <f t="shared" si="101"/>
        <v>H163R14 - 1</v>
      </c>
      <c r="AB439" s="111">
        <f t="shared" ca="1" si="98"/>
        <v>1</v>
      </c>
      <c r="AC439" s="111">
        <f t="shared" ca="1" si="99"/>
        <v>1</v>
      </c>
      <c r="AD439" s="111" t="str">
        <f t="shared" si="100"/>
        <v>H163R14</v>
      </c>
      <c r="AE439" s="111" t="str">
        <f t="shared" si="97"/>
        <v>H163R14</v>
      </c>
      <c r="AF439" s="21"/>
      <c r="AG439" s="21"/>
      <c r="AH439" s="21"/>
      <c r="AI439" s="21"/>
      <c r="AJ439" s="21"/>
      <c r="AK439" s="21"/>
      <c r="AL439" s="21"/>
      <c r="AM439" s="21"/>
      <c r="AN439" s="21"/>
      <c r="AO439" s="21"/>
    </row>
    <row r="440" spans="1:41" s="2" customFormat="1" ht="249.95" customHeight="1" x14ac:dyDescent="0.2">
      <c r="A440" s="24">
        <v>388</v>
      </c>
      <c r="B440" s="30">
        <v>439</v>
      </c>
      <c r="C440" s="24"/>
      <c r="D440" s="26" t="s">
        <v>31</v>
      </c>
      <c r="E440" s="87" t="s">
        <v>1284</v>
      </c>
      <c r="F440" s="87" t="s">
        <v>198</v>
      </c>
      <c r="G440" s="88" t="s">
        <v>1281</v>
      </c>
      <c r="H440" s="88" t="s">
        <v>1282</v>
      </c>
      <c r="I440" s="31" t="s">
        <v>1283</v>
      </c>
      <c r="J440" s="31">
        <v>1</v>
      </c>
      <c r="K440" s="51">
        <v>43040</v>
      </c>
      <c r="L440" s="51">
        <v>43069</v>
      </c>
      <c r="M440" s="59">
        <f t="shared" si="108"/>
        <v>4.1428571428571432</v>
      </c>
      <c r="N440" s="30" t="s">
        <v>1221</v>
      </c>
      <c r="O440" s="30">
        <v>1</v>
      </c>
      <c r="P440" s="30"/>
      <c r="Q440" s="54">
        <f t="shared" si="102"/>
        <v>100</v>
      </c>
      <c r="R440" s="55">
        <f t="shared" si="103"/>
        <v>4.1428571428571432</v>
      </c>
      <c r="S440" s="55">
        <f t="shared" ca="1" si="104"/>
        <v>4.1428571428571432</v>
      </c>
      <c r="T440" s="55">
        <f t="shared" ca="1" si="105"/>
        <v>4.1428571428571432</v>
      </c>
      <c r="U440" s="28" t="str">
        <f t="shared" si="107"/>
        <v>SI</v>
      </c>
      <c r="V440" s="105" t="str">
        <f t="shared" si="106"/>
        <v>CUMPLIDO</v>
      </c>
      <c r="W440" s="105" t="str">
        <f t="shared" si="95"/>
        <v>CUMPLIDO</v>
      </c>
      <c r="X440" s="29" t="s">
        <v>567</v>
      </c>
      <c r="Y440" s="100" t="s">
        <v>432</v>
      </c>
      <c r="Z440" s="29">
        <f t="shared" si="96"/>
        <v>1</v>
      </c>
      <c r="AA440" s="29" t="str">
        <f t="shared" si="101"/>
        <v>H164R14 - 1</v>
      </c>
      <c r="AB440" s="111">
        <f t="shared" si="98"/>
        <v>5</v>
      </c>
      <c r="AC440" s="111">
        <f t="shared" si="99"/>
        <v>5</v>
      </c>
      <c r="AD440" s="111" t="str">
        <f t="shared" si="100"/>
        <v>H164R14.</v>
      </c>
      <c r="AE440" s="111" t="str">
        <f t="shared" si="97"/>
        <v>H164R14</v>
      </c>
      <c r="AF440" s="21"/>
      <c r="AG440" s="21"/>
      <c r="AH440" s="21"/>
      <c r="AI440" s="21"/>
      <c r="AJ440" s="21"/>
      <c r="AK440" s="21"/>
      <c r="AL440" s="21"/>
      <c r="AM440" s="21"/>
      <c r="AN440" s="21"/>
      <c r="AO440" s="21"/>
    </row>
    <row r="441" spans="1:41" s="2" customFormat="1" ht="249.95" customHeight="1" x14ac:dyDescent="0.2">
      <c r="A441" s="24">
        <v>389</v>
      </c>
      <c r="B441" s="30">
        <v>440</v>
      </c>
      <c r="C441" s="24"/>
      <c r="D441" s="26" t="s">
        <v>31</v>
      </c>
      <c r="E441" s="87" t="s">
        <v>1285</v>
      </c>
      <c r="F441" s="87" t="s">
        <v>199</v>
      </c>
      <c r="G441" s="88" t="s">
        <v>1286</v>
      </c>
      <c r="H441" s="88" t="s">
        <v>1287</v>
      </c>
      <c r="I441" s="31" t="s">
        <v>8</v>
      </c>
      <c r="J441" s="31">
        <v>1</v>
      </c>
      <c r="K441" s="51">
        <v>43040</v>
      </c>
      <c r="L441" s="51">
        <v>43069</v>
      </c>
      <c r="M441" s="59">
        <f t="shared" si="108"/>
        <v>4.1428571428571432</v>
      </c>
      <c r="N441" s="30" t="s">
        <v>1221</v>
      </c>
      <c r="O441" s="30">
        <v>1</v>
      </c>
      <c r="P441" s="30"/>
      <c r="Q441" s="54">
        <f t="shared" si="102"/>
        <v>100</v>
      </c>
      <c r="R441" s="55">
        <f t="shared" si="103"/>
        <v>4.1428571428571432</v>
      </c>
      <c r="S441" s="55">
        <f t="shared" ca="1" si="104"/>
        <v>4.1428571428571432</v>
      </c>
      <c r="T441" s="55">
        <f t="shared" ca="1" si="105"/>
        <v>4.1428571428571432</v>
      </c>
      <c r="U441" s="28" t="str">
        <f t="shared" si="107"/>
        <v>SI</v>
      </c>
      <c r="V441" s="105" t="str">
        <f t="shared" si="106"/>
        <v>CUMPLIDO</v>
      </c>
      <c r="W441" s="105" t="str">
        <f t="shared" si="95"/>
        <v>CUMPLIDO</v>
      </c>
      <c r="X441" s="29" t="s">
        <v>567</v>
      </c>
      <c r="Y441" s="100" t="s">
        <v>433</v>
      </c>
      <c r="Z441" s="29">
        <f t="shared" si="96"/>
        <v>1</v>
      </c>
      <c r="AA441" s="29" t="str">
        <f t="shared" si="101"/>
        <v>H168R14 - 1</v>
      </c>
      <c r="AB441" s="111">
        <f t="shared" si="98"/>
        <v>5</v>
      </c>
      <c r="AC441" s="111">
        <f t="shared" si="99"/>
        <v>5</v>
      </c>
      <c r="AD441" s="111" t="str">
        <f t="shared" si="100"/>
        <v>H168R14.</v>
      </c>
      <c r="AE441" s="111" t="str">
        <f t="shared" si="97"/>
        <v>H168R14</v>
      </c>
      <c r="AF441" s="21"/>
      <c r="AG441" s="21"/>
      <c r="AH441" s="21"/>
      <c r="AI441" s="21"/>
      <c r="AJ441" s="21"/>
      <c r="AK441" s="21"/>
      <c r="AL441" s="21"/>
      <c r="AM441" s="21"/>
      <c r="AN441" s="21"/>
      <c r="AO441" s="21"/>
    </row>
    <row r="442" spans="1:41" s="2" customFormat="1" ht="249.95" customHeight="1" x14ac:dyDescent="0.2">
      <c r="A442" s="24">
        <v>390</v>
      </c>
      <c r="B442" s="30">
        <v>441</v>
      </c>
      <c r="C442" s="24"/>
      <c r="D442" s="26" t="s">
        <v>48</v>
      </c>
      <c r="E442" s="87" t="s">
        <v>1291</v>
      </c>
      <c r="F442" s="87" t="s">
        <v>1290</v>
      </c>
      <c r="G442" s="88" t="s">
        <v>1288</v>
      </c>
      <c r="H442" s="88" t="s">
        <v>1289</v>
      </c>
      <c r="I442" s="31" t="s">
        <v>8</v>
      </c>
      <c r="J442" s="31">
        <v>1</v>
      </c>
      <c r="K442" s="51">
        <v>43160</v>
      </c>
      <c r="L442" s="51">
        <v>43281</v>
      </c>
      <c r="M442" s="59">
        <f t="shared" si="108"/>
        <v>17.285714285714285</v>
      </c>
      <c r="N442" s="30" t="s">
        <v>1221</v>
      </c>
      <c r="O442" s="108">
        <v>0</v>
      </c>
      <c r="P442" s="30"/>
      <c r="Q442" s="54">
        <f t="shared" si="102"/>
        <v>0</v>
      </c>
      <c r="R442" s="55">
        <f t="shared" si="103"/>
        <v>0</v>
      </c>
      <c r="S442" s="55">
        <f t="shared" ca="1" si="104"/>
        <v>0</v>
      </c>
      <c r="T442" s="55">
        <f t="shared" ca="1" si="105"/>
        <v>0</v>
      </c>
      <c r="U442" s="28" t="str">
        <f t="shared" ca="1" si="107"/>
        <v>NO</v>
      </c>
      <c r="V442" s="105" t="str">
        <f t="shared" ca="1" si="106"/>
        <v>EN TERMINO</v>
      </c>
      <c r="W442" s="105" t="str">
        <f t="shared" ca="1" si="95"/>
        <v>EN TERMINO</v>
      </c>
      <c r="X442" s="29" t="s">
        <v>567</v>
      </c>
      <c r="Y442" s="100" t="s">
        <v>434</v>
      </c>
      <c r="Z442" s="29">
        <f t="shared" si="96"/>
        <v>1</v>
      </c>
      <c r="AA442" s="29" t="str">
        <f t="shared" si="101"/>
        <v>H169R14 - 1</v>
      </c>
      <c r="AB442" s="111">
        <f t="shared" ca="1" si="98"/>
        <v>3</v>
      </c>
      <c r="AC442" s="111">
        <f t="shared" ca="1" si="99"/>
        <v>3</v>
      </c>
      <c r="AD442" s="111" t="str">
        <f t="shared" si="100"/>
        <v>H169R14.</v>
      </c>
      <c r="AE442" s="111" t="str">
        <f t="shared" si="97"/>
        <v>H169R14</v>
      </c>
      <c r="AF442" s="21"/>
      <c r="AG442" s="21"/>
      <c r="AH442" s="21"/>
      <c r="AI442" s="21"/>
      <c r="AJ442" s="21"/>
      <c r="AK442" s="21"/>
      <c r="AL442" s="21"/>
      <c r="AM442" s="21"/>
      <c r="AN442" s="21"/>
      <c r="AO442" s="21"/>
    </row>
    <row r="443" spans="1:41" s="2" customFormat="1" ht="249.95" customHeight="1" x14ac:dyDescent="0.2">
      <c r="A443" s="24">
        <v>391</v>
      </c>
      <c r="B443" s="30">
        <v>442</v>
      </c>
      <c r="C443" s="24"/>
      <c r="D443" s="26" t="s">
        <v>31</v>
      </c>
      <c r="E443" s="87" t="s">
        <v>1292</v>
      </c>
      <c r="F443" s="87" t="s">
        <v>1293</v>
      </c>
      <c r="G443" s="88" t="s">
        <v>1294</v>
      </c>
      <c r="H443" s="88" t="s">
        <v>1295</v>
      </c>
      <c r="I443" s="31" t="s">
        <v>63</v>
      </c>
      <c r="J443" s="31">
        <v>3</v>
      </c>
      <c r="K443" s="51">
        <v>43040</v>
      </c>
      <c r="L443" s="51">
        <v>43311</v>
      </c>
      <c r="M443" s="59">
        <f t="shared" si="108"/>
        <v>38.714285714285715</v>
      </c>
      <c r="N443" s="30" t="s">
        <v>1221</v>
      </c>
      <c r="O443" s="108">
        <v>0</v>
      </c>
      <c r="P443" s="30"/>
      <c r="Q443" s="54">
        <f t="shared" si="102"/>
        <v>0</v>
      </c>
      <c r="R443" s="55">
        <f t="shared" si="103"/>
        <v>0</v>
      </c>
      <c r="S443" s="55">
        <f t="shared" ca="1" si="104"/>
        <v>0</v>
      </c>
      <c r="T443" s="55">
        <f t="shared" ca="1" si="105"/>
        <v>0</v>
      </c>
      <c r="U443" s="28" t="str">
        <f t="shared" ca="1" si="107"/>
        <v>NO</v>
      </c>
      <c r="V443" s="105" t="str">
        <f t="shared" ca="1" si="106"/>
        <v>EN TERMINO</v>
      </c>
      <c r="W443" s="105" t="str">
        <f t="shared" ca="1" si="95"/>
        <v>EN TERMINO</v>
      </c>
      <c r="X443" s="29" t="s">
        <v>567</v>
      </c>
      <c r="Y443" s="100" t="s">
        <v>435</v>
      </c>
      <c r="Z443" s="29">
        <f t="shared" si="96"/>
        <v>1</v>
      </c>
      <c r="AA443" s="29" t="str">
        <f t="shared" si="101"/>
        <v>H174R14 - 1</v>
      </c>
      <c r="AB443" s="111">
        <f t="shared" ca="1" si="98"/>
        <v>3</v>
      </c>
      <c r="AC443" s="111">
        <f t="shared" ca="1" si="99"/>
        <v>3</v>
      </c>
      <c r="AD443" s="111" t="str">
        <f t="shared" si="100"/>
        <v>H174R14.</v>
      </c>
      <c r="AE443" s="111" t="str">
        <f t="shared" si="97"/>
        <v>H174R14</v>
      </c>
      <c r="AF443" s="21"/>
      <c r="AG443" s="21"/>
      <c r="AH443" s="21"/>
      <c r="AI443" s="21"/>
      <c r="AJ443" s="21"/>
      <c r="AK443" s="21"/>
      <c r="AL443" s="21"/>
      <c r="AM443" s="21"/>
      <c r="AN443" s="21"/>
      <c r="AO443" s="21"/>
    </row>
    <row r="444" spans="1:41" s="2" customFormat="1" ht="249.95" customHeight="1" x14ac:dyDescent="0.2">
      <c r="A444" s="24">
        <v>392</v>
      </c>
      <c r="B444" s="30">
        <v>443</v>
      </c>
      <c r="C444" s="24"/>
      <c r="D444" s="26" t="s">
        <v>31</v>
      </c>
      <c r="E444" s="87" t="s">
        <v>2059</v>
      </c>
      <c r="F444" s="87" t="s">
        <v>200</v>
      </c>
      <c r="G444" s="88" t="s">
        <v>1296</v>
      </c>
      <c r="H444" s="88" t="s">
        <v>1297</v>
      </c>
      <c r="I444" s="31" t="s">
        <v>63</v>
      </c>
      <c r="J444" s="31">
        <v>4</v>
      </c>
      <c r="K444" s="51">
        <v>43040</v>
      </c>
      <c r="L444" s="51">
        <v>43403</v>
      </c>
      <c r="M444" s="59">
        <f t="shared" si="108"/>
        <v>51.857142857142854</v>
      </c>
      <c r="N444" s="30" t="s">
        <v>1221</v>
      </c>
      <c r="O444" s="108">
        <v>0</v>
      </c>
      <c r="P444" s="30"/>
      <c r="Q444" s="54">
        <f t="shared" si="102"/>
        <v>0</v>
      </c>
      <c r="R444" s="55">
        <f t="shared" si="103"/>
        <v>0</v>
      </c>
      <c r="S444" s="55">
        <f t="shared" ca="1" si="104"/>
        <v>0</v>
      </c>
      <c r="T444" s="55">
        <f t="shared" ca="1" si="105"/>
        <v>0</v>
      </c>
      <c r="U444" s="28" t="str">
        <f t="shared" ca="1" si="107"/>
        <v>NO</v>
      </c>
      <c r="V444" s="105" t="str">
        <f t="shared" ca="1" si="106"/>
        <v>EN TERMINO</v>
      </c>
      <c r="W444" s="105" t="str">
        <f t="shared" ca="1" si="95"/>
        <v>EN TERMINO</v>
      </c>
      <c r="X444" s="29" t="s">
        <v>567</v>
      </c>
      <c r="Y444" s="100" t="s">
        <v>436</v>
      </c>
      <c r="Z444" s="29">
        <f t="shared" si="96"/>
        <v>1</v>
      </c>
      <c r="AA444" s="29" t="str">
        <f t="shared" si="101"/>
        <v>H175R14 - 1</v>
      </c>
      <c r="AB444" s="111">
        <f t="shared" ca="1" si="98"/>
        <v>3</v>
      </c>
      <c r="AC444" s="111">
        <f t="shared" ca="1" si="99"/>
        <v>3</v>
      </c>
      <c r="AD444" s="111" t="str">
        <f t="shared" si="100"/>
        <v>H175R14.</v>
      </c>
      <c r="AE444" s="111" t="str">
        <f t="shared" si="97"/>
        <v>H175R14</v>
      </c>
      <c r="AF444" s="21"/>
      <c r="AG444" s="21"/>
      <c r="AH444" s="21"/>
      <c r="AI444" s="21"/>
      <c r="AJ444" s="21"/>
      <c r="AK444" s="21"/>
      <c r="AL444" s="21"/>
      <c r="AM444" s="21"/>
      <c r="AN444" s="21"/>
      <c r="AO444" s="21"/>
    </row>
    <row r="445" spans="1:41" s="2" customFormat="1" ht="128.25" customHeight="1" x14ac:dyDescent="0.2">
      <c r="A445" s="24">
        <v>393</v>
      </c>
      <c r="B445" s="30">
        <v>444</v>
      </c>
      <c r="C445" s="24"/>
      <c r="D445" s="26" t="s">
        <v>201</v>
      </c>
      <c r="E445" s="87" t="s">
        <v>1263</v>
      </c>
      <c r="F445" s="87" t="s">
        <v>202</v>
      </c>
      <c r="G445" s="88" t="s">
        <v>2060</v>
      </c>
      <c r="H445" s="88" t="s">
        <v>1187</v>
      </c>
      <c r="I445" s="31" t="s">
        <v>1188</v>
      </c>
      <c r="J445" s="31">
        <v>3</v>
      </c>
      <c r="K445" s="51">
        <v>43040</v>
      </c>
      <c r="L445" s="51">
        <v>43403</v>
      </c>
      <c r="M445" s="59">
        <f t="shared" si="108"/>
        <v>51.857142857142854</v>
      </c>
      <c r="N445" s="30" t="s">
        <v>1151</v>
      </c>
      <c r="O445" s="108">
        <v>0</v>
      </c>
      <c r="P445" s="30"/>
      <c r="Q445" s="54">
        <f t="shared" si="102"/>
        <v>0</v>
      </c>
      <c r="R445" s="55">
        <f t="shared" si="103"/>
        <v>0</v>
      </c>
      <c r="S445" s="55">
        <f t="shared" ca="1" si="104"/>
        <v>0</v>
      </c>
      <c r="T445" s="55">
        <f t="shared" ca="1" si="105"/>
        <v>0</v>
      </c>
      <c r="U445" s="28" t="str">
        <f t="shared" ca="1" si="107"/>
        <v>NO</v>
      </c>
      <c r="V445" s="105" t="str">
        <f t="shared" ca="1" si="106"/>
        <v>EN TERMINO</v>
      </c>
      <c r="W445" s="105" t="str">
        <f t="shared" ca="1" si="95"/>
        <v>EN TERMINO</v>
      </c>
      <c r="X445" s="29" t="s">
        <v>567</v>
      </c>
      <c r="Y445" s="100" t="s">
        <v>437</v>
      </c>
      <c r="Z445" s="29">
        <f t="shared" si="96"/>
        <v>1</v>
      </c>
      <c r="AA445" s="29" t="str">
        <f t="shared" si="101"/>
        <v>H176R14 - 1</v>
      </c>
      <c r="AB445" s="111">
        <f t="shared" ca="1" si="98"/>
        <v>3</v>
      </c>
      <c r="AC445" s="111">
        <f t="shared" ca="1" si="99"/>
        <v>3</v>
      </c>
      <c r="AD445" s="111" t="str">
        <f t="shared" si="100"/>
        <v>H176R14.</v>
      </c>
      <c r="AE445" s="111" t="str">
        <f t="shared" si="97"/>
        <v>H176R14</v>
      </c>
      <c r="AF445" s="21"/>
      <c r="AG445" s="21"/>
      <c r="AH445" s="21"/>
      <c r="AI445" s="21"/>
      <c r="AJ445" s="21"/>
      <c r="AK445" s="21"/>
      <c r="AL445" s="21"/>
      <c r="AM445" s="21"/>
      <c r="AN445" s="21"/>
      <c r="AO445" s="21"/>
    </row>
    <row r="446" spans="1:41" s="2" customFormat="1" ht="128.25" customHeight="1" x14ac:dyDescent="0.2">
      <c r="A446" s="24"/>
      <c r="B446" s="30">
        <v>445</v>
      </c>
      <c r="C446" s="24"/>
      <c r="D446" s="26" t="s">
        <v>201</v>
      </c>
      <c r="E446" s="87" t="s">
        <v>1264</v>
      </c>
      <c r="F446" s="87" t="s">
        <v>202</v>
      </c>
      <c r="G446" s="88" t="s">
        <v>2061</v>
      </c>
      <c r="H446" s="88" t="s">
        <v>1265</v>
      </c>
      <c r="I446" s="31" t="s">
        <v>1239</v>
      </c>
      <c r="J446" s="31">
        <v>2</v>
      </c>
      <c r="K446" s="51">
        <v>43040</v>
      </c>
      <c r="L446" s="51">
        <v>43403</v>
      </c>
      <c r="M446" s="59">
        <f t="shared" si="108"/>
        <v>51.857142857142854</v>
      </c>
      <c r="N446" s="30" t="s">
        <v>1221</v>
      </c>
      <c r="O446" s="108">
        <v>0</v>
      </c>
      <c r="P446" s="30"/>
      <c r="Q446" s="54">
        <f t="shared" si="102"/>
        <v>0</v>
      </c>
      <c r="R446" s="55">
        <f t="shared" si="103"/>
        <v>0</v>
      </c>
      <c r="S446" s="55">
        <f t="shared" ca="1" si="104"/>
        <v>0</v>
      </c>
      <c r="T446" s="55">
        <f t="shared" ca="1" si="105"/>
        <v>0</v>
      </c>
      <c r="U446" s="28" t="str">
        <f t="shared" si="107"/>
        <v>NO</v>
      </c>
      <c r="V446" s="105" t="str">
        <f t="shared" ca="1" si="106"/>
        <v>EN TERMINO</v>
      </c>
      <c r="W446" s="105" t="str">
        <f t="shared" si="95"/>
        <v/>
      </c>
      <c r="X446" s="29" t="s">
        <v>567</v>
      </c>
      <c r="Y446" s="100" t="s">
        <v>437</v>
      </c>
      <c r="Z446" s="29">
        <f t="shared" si="96"/>
        <v>2</v>
      </c>
      <c r="AA446" s="29" t="str">
        <f t="shared" si="101"/>
        <v>H176R14 - 2</v>
      </c>
      <c r="AB446" s="111">
        <f t="shared" ca="1" si="98"/>
        <v>3</v>
      </c>
      <c r="AC446" s="111">
        <f t="shared" ca="1" si="99"/>
        <v>3</v>
      </c>
      <c r="AD446" s="111" t="str">
        <f t="shared" si="100"/>
        <v>H176R14.</v>
      </c>
      <c r="AE446" s="111" t="str">
        <f t="shared" si="97"/>
        <v>H176R14</v>
      </c>
      <c r="AF446" s="21"/>
      <c r="AG446" s="21"/>
      <c r="AH446" s="21"/>
      <c r="AI446" s="21"/>
      <c r="AJ446" s="21"/>
      <c r="AK446" s="21"/>
      <c r="AL446" s="21"/>
      <c r="AM446" s="21"/>
      <c r="AN446" s="21"/>
      <c r="AO446" s="21"/>
    </row>
    <row r="447" spans="1:41" s="2" customFormat="1" ht="249.95" customHeight="1" x14ac:dyDescent="0.2">
      <c r="A447" s="24">
        <v>394</v>
      </c>
      <c r="B447" s="30">
        <v>446</v>
      </c>
      <c r="C447" s="24"/>
      <c r="D447" s="26" t="s">
        <v>31</v>
      </c>
      <c r="E447" s="87" t="s">
        <v>1298</v>
      </c>
      <c r="F447" s="87" t="s">
        <v>203</v>
      </c>
      <c r="G447" s="88" t="s">
        <v>1299</v>
      </c>
      <c r="H447" s="88" t="s">
        <v>1300</v>
      </c>
      <c r="I447" s="31" t="s">
        <v>1301</v>
      </c>
      <c r="J447" s="31">
        <v>1</v>
      </c>
      <c r="K447" s="51">
        <v>43040</v>
      </c>
      <c r="L447" s="51">
        <v>43069</v>
      </c>
      <c r="M447" s="59">
        <f t="shared" si="108"/>
        <v>4.1428571428571432</v>
      </c>
      <c r="N447" s="30" t="s">
        <v>1221</v>
      </c>
      <c r="O447" s="30">
        <v>1</v>
      </c>
      <c r="P447" s="30"/>
      <c r="Q447" s="54">
        <f t="shared" si="102"/>
        <v>100</v>
      </c>
      <c r="R447" s="55">
        <f t="shared" si="103"/>
        <v>4.1428571428571432</v>
      </c>
      <c r="S447" s="55">
        <f t="shared" ca="1" si="104"/>
        <v>4.1428571428571432</v>
      </c>
      <c r="T447" s="55">
        <f t="shared" ca="1" si="105"/>
        <v>4.1428571428571432</v>
      </c>
      <c r="U447" s="28" t="str">
        <f t="shared" si="107"/>
        <v>SI</v>
      </c>
      <c r="V447" s="105" t="str">
        <f t="shared" si="106"/>
        <v>CUMPLIDO</v>
      </c>
      <c r="W447" s="105" t="str">
        <f t="shared" si="95"/>
        <v>CUMPLIDO</v>
      </c>
      <c r="X447" s="29" t="s">
        <v>567</v>
      </c>
      <c r="Y447" s="100" t="s">
        <v>438</v>
      </c>
      <c r="Z447" s="29">
        <f t="shared" si="96"/>
        <v>1</v>
      </c>
      <c r="AA447" s="29" t="str">
        <f t="shared" si="101"/>
        <v>H178R14 - 1</v>
      </c>
      <c r="AB447" s="111">
        <f t="shared" si="98"/>
        <v>5</v>
      </c>
      <c r="AC447" s="111">
        <f t="shared" si="99"/>
        <v>5</v>
      </c>
      <c r="AD447" s="111" t="str">
        <f t="shared" si="100"/>
        <v>H178R14.</v>
      </c>
      <c r="AE447" s="111" t="str">
        <f t="shared" si="97"/>
        <v>H178R14</v>
      </c>
      <c r="AF447" s="21"/>
      <c r="AG447" s="21"/>
      <c r="AH447" s="21"/>
      <c r="AI447" s="21"/>
      <c r="AJ447" s="21"/>
      <c r="AK447" s="21"/>
      <c r="AL447" s="21"/>
      <c r="AM447" s="21"/>
      <c r="AN447" s="21"/>
      <c r="AO447" s="21"/>
    </row>
    <row r="448" spans="1:41" s="2" customFormat="1" ht="181.5" customHeight="1" x14ac:dyDescent="0.2">
      <c r="A448" s="24">
        <v>395</v>
      </c>
      <c r="B448" s="30">
        <v>447</v>
      </c>
      <c r="C448" s="24"/>
      <c r="D448" s="26" t="s">
        <v>31</v>
      </c>
      <c r="E448" s="87" t="s">
        <v>1304</v>
      </c>
      <c r="F448" s="87" t="s">
        <v>204</v>
      </c>
      <c r="G448" s="88" t="s">
        <v>1302</v>
      </c>
      <c r="H448" s="88" t="s">
        <v>1303</v>
      </c>
      <c r="I448" s="31" t="s">
        <v>63</v>
      </c>
      <c r="J448" s="31">
        <v>4</v>
      </c>
      <c r="K448" s="51">
        <v>43040</v>
      </c>
      <c r="L448" s="51">
        <v>43403</v>
      </c>
      <c r="M448" s="59">
        <f t="shared" si="108"/>
        <v>51.857142857142854</v>
      </c>
      <c r="N448" s="30" t="s">
        <v>1221</v>
      </c>
      <c r="O448" s="108">
        <v>0</v>
      </c>
      <c r="P448" s="30"/>
      <c r="Q448" s="54">
        <f t="shared" si="102"/>
        <v>0</v>
      </c>
      <c r="R448" s="55">
        <f t="shared" si="103"/>
        <v>0</v>
      </c>
      <c r="S448" s="55">
        <f t="shared" ca="1" si="104"/>
        <v>0</v>
      </c>
      <c r="T448" s="55">
        <f t="shared" ca="1" si="105"/>
        <v>0</v>
      </c>
      <c r="U448" s="28" t="str">
        <f t="shared" ca="1" si="107"/>
        <v>NO</v>
      </c>
      <c r="V448" s="105" t="str">
        <f t="shared" ca="1" si="106"/>
        <v>EN TERMINO</v>
      </c>
      <c r="W448" s="105" t="str">
        <f t="shared" ca="1" si="95"/>
        <v>EN TERMINO</v>
      </c>
      <c r="X448" s="29" t="s">
        <v>567</v>
      </c>
      <c r="Y448" s="100" t="s">
        <v>439</v>
      </c>
      <c r="Z448" s="29">
        <f t="shared" si="96"/>
        <v>1</v>
      </c>
      <c r="AA448" s="29" t="str">
        <f t="shared" si="101"/>
        <v>H180R14 - 1</v>
      </c>
      <c r="AB448" s="111">
        <f t="shared" ca="1" si="98"/>
        <v>3</v>
      </c>
      <c r="AC448" s="111">
        <f t="shared" ca="1" si="99"/>
        <v>3</v>
      </c>
      <c r="AD448" s="111" t="str">
        <f t="shared" si="100"/>
        <v>H180R14.</v>
      </c>
      <c r="AE448" s="111" t="str">
        <f t="shared" si="97"/>
        <v>H180R14</v>
      </c>
      <c r="AF448" s="21"/>
      <c r="AG448" s="21"/>
      <c r="AH448" s="21"/>
      <c r="AI448" s="21"/>
      <c r="AJ448" s="21"/>
      <c r="AK448" s="21"/>
      <c r="AL448" s="21"/>
      <c r="AM448" s="21"/>
      <c r="AN448" s="21"/>
      <c r="AO448" s="21"/>
    </row>
    <row r="449" spans="1:41" s="2" customFormat="1" ht="249.95" customHeight="1" x14ac:dyDescent="0.2">
      <c r="A449" s="24">
        <v>396</v>
      </c>
      <c r="B449" s="30">
        <v>448</v>
      </c>
      <c r="C449" s="24"/>
      <c r="D449" s="26" t="s">
        <v>31</v>
      </c>
      <c r="E449" s="87" t="s">
        <v>1307</v>
      </c>
      <c r="F449" s="87" t="s">
        <v>205</v>
      </c>
      <c r="G449" s="88" t="s">
        <v>1305</v>
      </c>
      <c r="H449" s="88" t="s">
        <v>1306</v>
      </c>
      <c r="I449" s="31" t="s">
        <v>9</v>
      </c>
      <c r="J449" s="31">
        <v>1</v>
      </c>
      <c r="K449" s="51">
        <v>43040</v>
      </c>
      <c r="L449" s="51">
        <v>43342</v>
      </c>
      <c r="M449" s="59">
        <f t="shared" si="108"/>
        <v>43.142857142857146</v>
      </c>
      <c r="N449" s="30" t="s">
        <v>1221</v>
      </c>
      <c r="O449" s="108">
        <v>0</v>
      </c>
      <c r="P449" s="30"/>
      <c r="Q449" s="54">
        <f t="shared" si="102"/>
        <v>0</v>
      </c>
      <c r="R449" s="55">
        <f t="shared" si="103"/>
        <v>0</v>
      </c>
      <c r="S449" s="55">
        <f t="shared" ca="1" si="104"/>
        <v>0</v>
      </c>
      <c r="T449" s="55">
        <f t="shared" ca="1" si="105"/>
        <v>0</v>
      </c>
      <c r="U449" s="28" t="str">
        <f t="shared" ca="1" si="107"/>
        <v>NO</v>
      </c>
      <c r="V449" s="105" t="str">
        <f t="shared" ca="1" si="106"/>
        <v>EN TERMINO</v>
      </c>
      <c r="W449" s="105" t="str">
        <f t="shared" ca="1" si="95"/>
        <v>EN TERMINO</v>
      </c>
      <c r="X449" s="29" t="s">
        <v>567</v>
      </c>
      <c r="Y449" s="100" t="s">
        <v>440</v>
      </c>
      <c r="Z449" s="29">
        <f t="shared" si="96"/>
        <v>1</v>
      </c>
      <c r="AA449" s="29" t="str">
        <f t="shared" si="101"/>
        <v>H181R14 - 1</v>
      </c>
      <c r="AB449" s="111">
        <f t="shared" ca="1" si="98"/>
        <v>3</v>
      </c>
      <c r="AC449" s="111">
        <f t="shared" ca="1" si="99"/>
        <v>3</v>
      </c>
      <c r="AD449" s="111" t="str">
        <f t="shared" si="100"/>
        <v>H181R14.</v>
      </c>
      <c r="AE449" s="111" t="str">
        <f t="shared" si="97"/>
        <v>H181R14</v>
      </c>
      <c r="AF449" s="21"/>
      <c r="AG449" s="21"/>
      <c r="AH449" s="21"/>
      <c r="AI449" s="21"/>
      <c r="AJ449" s="21"/>
      <c r="AK449" s="21"/>
      <c r="AL449" s="21"/>
      <c r="AM449" s="21"/>
      <c r="AN449" s="21"/>
      <c r="AO449" s="21"/>
    </row>
    <row r="450" spans="1:41" s="2" customFormat="1" ht="249.95" customHeight="1" x14ac:dyDescent="0.2">
      <c r="A450" s="24">
        <v>397</v>
      </c>
      <c r="B450" s="30">
        <v>449</v>
      </c>
      <c r="C450" s="24"/>
      <c r="D450" s="26" t="s">
        <v>31</v>
      </c>
      <c r="E450" s="87" t="s">
        <v>1310</v>
      </c>
      <c r="F450" s="87" t="s">
        <v>206</v>
      </c>
      <c r="G450" s="88" t="s">
        <v>1308</v>
      </c>
      <c r="H450" s="88" t="s">
        <v>1309</v>
      </c>
      <c r="I450" s="31" t="s">
        <v>1246</v>
      </c>
      <c r="J450" s="31">
        <v>1</v>
      </c>
      <c r="K450" s="51">
        <v>43070</v>
      </c>
      <c r="L450" s="51">
        <v>43100</v>
      </c>
      <c r="M450" s="59">
        <f t="shared" si="108"/>
        <v>4.2857142857142856</v>
      </c>
      <c r="N450" s="30" t="s">
        <v>1221</v>
      </c>
      <c r="O450" s="108">
        <v>0</v>
      </c>
      <c r="P450" s="30"/>
      <c r="Q450" s="54">
        <f t="shared" si="102"/>
        <v>0</v>
      </c>
      <c r="R450" s="55">
        <f t="shared" si="103"/>
        <v>0</v>
      </c>
      <c r="S450" s="55">
        <f t="shared" ca="1" si="104"/>
        <v>0</v>
      </c>
      <c r="T450" s="55">
        <f t="shared" ca="1" si="105"/>
        <v>4.2857142857142856</v>
      </c>
      <c r="U450" s="28" t="str">
        <f t="shared" ca="1" si="107"/>
        <v>NO</v>
      </c>
      <c r="V450" s="105" t="str">
        <f t="shared" ca="1" si="106"/>
        <v>VENCIDO</v>
      </c>
      <c r="W450" s="105" t="str">
        <f t="shared" ca="1" si="95"/>
        <v>VENCIDO</v>
      </c>
      <c r="X450" s="29" t="s">
        <v>567</v>
      </c>
      <c r="Y450" s="100" t="s">
        <v>441</v>
      </c>
      <c r="Z450" s="29">
        <f t="shared" si="96"/>
        <v>1</v>
      </c>
      <c r="AA450" s="29" t="str">
        <f t="shared" si="101"/>
        <v>H182R14 - 1</v>
      </c>
      <c r="AB450" s="111">
        <f t="shared" ca="1" si="98"/>
        <v>1</v>
      </c>
      <c r="AC450" s="111">
        <f t="shared" ca="1" si="99"/>
        <v>1</v>
      </c>
      <c r="AD450" s="111" t="str">
        <f t="shared" si="100"/>
        <v>H182R14.</v>
      </c>
      <c r="AE450" s="111" t="str">
        <f t="shared" si="97"/>
        <v>H182R14</v>
      </c>
      <c r="AF450" s="21"/>
      <c r="AG450" s="21"/>
      <c r="AH450" s="21"/>
      <c r="AI450" s="21"/>
      <c r="AJ450" s="21"/>
      <c r="AK450" s="21"/>
      <c r="AL450" s="21"/>
      <c r="AM450" s="21"/>
      <c r="AN450" s="21"/>
      <c r="AO450" s="21"/>
    </row>
    <row r="451" spans="1:41" s="2" customFormat="1" ht="249.95" customHeight="1" x14ac:dyDescent="0.2">
      <c r="A451" s="24">
        <v>398</v>
      </c>
      <c r="B451" s="30">
        <v>450</v>
      </c>
      <c r="C451" s="24"/>
      <c r="D451" s="26" t="s">
        <v>207</v>
      </c>
      <c r="E451" s="87" t="s">
        <v>1311</v>
      </c>
      <c r="F451" s="87" t="s">
        <v>208</v>
      </c>
      <c r="G451" s="88" t="s">
        <v>1308</v>
      </c>
      <c r="H451" s="88" t="s">
        <v>1309</v>
      </c>
      <c r="I451" s="31" t="s">
        <v>1246</v>
      </c>
      <c r="J451" s="31">
        <v>1</v>
      </c>
      <c r="K451" s="51">
        <v>43070</v>
      </c>
      <c r="L451" s="51">
        <v>43100</v>
      </c>
      <c r="M451" s="59">
        <f t="shared" si="108"/>
        <v>4.2857142857142856</v>
      </c>
      <c r="N451" s="30" t="s">
        <v>1221</v>
      </c>
      <c r="O451" s="108">
        <v>0</v>
      </c>
      <c r="P451" s="30"/>
      <c r="Q451" s="54">
        <f t="shared" si="102"/>
        <v>0</v>
      </c>
      <c r="R451" s="55">
        <f t="shared" si="103"/>
        <v>0</v>
      </c>
      <c r="S451" s="55">
        <f t="shared" ca="1" si="104"/>
        <v>0</v>
      </c>
      <c r="T451" s="55">
        <f t="shared" ca="1" si="105"/>
        <v>4.2857142857142856</v>
      </c>
      <c r="U451" s="28" t="str">
        <f t="shared" ca="1" si="107"/>
        <v>NO</v>
      </c>
      <c r="V451" s="105" t="str">
        <f t="shared" ca="1" si="106"/>
        <v>VENCIDO</v>
      </c>
      <c r="W451" s="105" t="str">
        <f t="shared" ca="1" si="95"/>
        <v>VENCIDO</v>
      </c>
      <c r="X451" s="29" t="s">
        <v>567</v>
      </c>
      <c r="Y451" s="100" t="s">
        <v>442</v>
      </c>
      <c r="Z451" s="29">
        <f t="shared" si="96"/>
        <v>1</v>
      </c>
      <c r="AA451" s="29" t="str">
        <f t="shared" si="101"/>
        <v>H183R14 - 1</v>
      </c>
      <c r="AB451" s="111">
        <f t="shared" ca="1" si="98"/>
        <v>1</v>
      </c>
      <c r="AC451" s="111">
        <f t="shared" ca="1" si="99"/>
        <v>1</v>
      </c>
      <c r="AD451" s="111" t="str">
        <f t="shared" si="100"/>
        <v>H183R14.</v>
      </c>
      <c r="AE451" s="111" t="str">
        <f t="shared" si="97"/>
        <v>H183R14</v>
      </c>
      <c r="AF451" s="21"/>
      <c r="AG451" s="21"/>
      <c r="AH451" s="21"/>
      <c r="AI451" s="21"/>
      <c r="AJ451" s="21"/>
      <c r="AK451" s="21"/>
      <c r="AL451" s="21"/>
      <c r="AM451" s="21"/>
      <c r="AN451" s="21"/>
      <c r="AO451" s="21"/>
    </row>
    <row r="452" spans="1:41" s="2" customFormat="1" ht="249.95" customHeight="1" x14ac:dyDescent="0.2">
      <c r="A452" s="24">
        <v>399</v>
      </c>
      <c r="B452" s="30">
        <v>451</v>
      </c>
      <c r="C452" s="24"/>
      <c r="D452" s="26" t="s">
        <v>37</v>
      </c>
      <c r="E452" s="87" t="s">
        <v>1141</v>
      </c>
      <c r="F452" s="87" t="s">
        <v>209</v>
      </c>
      <c r="G452" s="88" t="s">
        <v>2062</v>
      </c>
      <c r="H452" s="88" t="s">
        <v>1139</v>
      </c>
      <c r="I452" s="31" t="s">
        <v>1140</v>
      </c>
      <c r="J452" s="31">
        <v>2</v>
      </c>
      <c r="K452" s="51">
        <v>43040</v>
      </c>
      <c r="L452" s="51">
        <v>43069</v>
      </c>
      <c r="M452" s="59">
        <f t="shared" si="108"/>
        <v>4.1428571428571432</v>
      </c>
      <c r="N452" s="30" t="s">
        <v>1125</v>
      </c>
      <c r="O452" s="30">
        <v>2</v>
      </c>
      <c r="P452" s="30"/>
      <c r="Q452" s="54">
        <f t="shared" si="102"/>
        <v>100</v>
      </c>
      <c r="R452" s="55">
        <f t="shared" si="103"/>
        <v>4.1428571428571432</v>
      </c>
      <c r="S452" s="55">
        <f ca="1">IF(L452&lt;=$AG$1,R452,0)</f>
        <v>4.1428571428571432</v>
      </c>
      <c r="T452" s="55">
        <f t="shared" ca="1" si="105"/>
        <v>4.1428571428571432</v>
      </c>
      <c r="U452" s="28" t="str">
        <f t="shared" ca="1" si="107"/>
        <v>NO</v>
      </c>
      <c r="V452" s="105" t="str">
        <f t="shared" si="106"/>
        <v>CUMPLIDO</v>
      </c>
      <c r="W452" s="105" t="str">
        <f t="shared" ca="1" si="95"/>
        <v>EN TERMINO</v>
      </c>
      <c r="X452" s="29" t="s">
        <v>567</v>
      </c>
      <c r="Y452" s="100" t="s">
        <v>443</v>
      </c>
      <c r="Z452" s="29">
        <f t="shared" si="96"/>
        <v>1</v>
      </c>
      <c r="AA452" s="29" t="str">
        <f t="shared" si="101"/>
        <v>H184R14 - 1</v>
      </c>
      <c r="AB452" s="111">
        <f t="shared" si="98"/>
        <v>5</v>
      </c>
      <c r="AC452" s="111">
        <f t="shared" ca="1" si="99"/>
        <v>3</v>
      </c>
      <c r="AD452" s="111" t="str">
        <f t="shared" si="100"/>
        <v>H184R14.</v>
      </c>
      <c r="AE452" s="111" t="str">
        <f t="shared" si="97"/>
        <v>H184R14</v>
      </c>
      <c r="AF452" s="21"/>
      <c r="AG452" s="21"/>
      <c r="AH452" s="21"/>
      <c r="AI452" s="21"/>
      <c r="AJ452" s="21"/>
      <c r="AK452" s="21"/>
      <c r="AL452" s="21"/>
      <c r="AM452" s="21"/>
      <c r="AN452" s="21"/>
      <c r="AO452" s="21"/>
    </row>
    <row r="453" spans="1:41" s="2" customFormat="1" ht="249.95" customHeight="1" x14ac:dyDescent="0.2">
      <c r="A453" s="24"/>
      <c r="B453" s="30">
        <v>452</v>
      </c>
      <c r="C453" s="24"/>
      <c r="D453" s="26" t="s">
        <v>37</v>
      </c>
      <c r="E453" s="87" t="s">
        <v>1142</v>
      </c>
      <c r="F453" s="87" t="s">
        <v>209</v>
      </c>
      <c r="G453" s="88" t="s">
        <v>2063</v>
      </c>
      <c r="H453" s="88" t="s">
        <v>1143</v>
      </c>
      <c r="I453" s="31" t="s">
        <v>63</v>
      </c>
      <c r="J453" s="31">
        <v>4</v>
      </c>
      <c r="K453" s="51">
        <v>43040</v>
      </c>
      <c r="L453" s="51">
        <v>43403</v>
      </c>
      <c r="M453" s="59">
        <f t="shared" si="108"/>
        <v>51.857142857142854</v>
      </c>
      <c r="N453" s="30" t="s">
        <v>1125</v>
      </c>
      <c r="O453" s="108">
        <v>0</v>
      </c>
      <c r="P453" s="30"/>
      <c r="Q453" s="54">
        <f t="shared" si="102"/>
        <v>0</v>
      </c>
      <c r="R453" s="55">
        <f t="shared" si="103"/>
        <v>0</v>
      </c>
      <c r="S453" s="55">
        <f t="shared" ca="1" si="104"/>
        <v>0</v>
      </c>
      <c r="T453" s="55">
        <f t="shared" ca="1" si="105"/>
        <v>0</v>
      </c>
      <c r="U453" s="28" t="str">
        <f t="shared" si="107"/>
        <v>NO</v>
      </c>
      <c r="V453" s="105" t="str">
        <f t="shared" ca="1" si="106"/>
        <v>EN TERMINO</v>
      </c>
      <c r="W453" s="105" t="str">
        <f t="shared" si="95"/>
        <v/>
      </c>
      <c r="X453" s="29" t="s">
        <v>567</v>
      </c>
      <c r="Y453" s="100" t="s">
        <v>443</v>
      </c>
      <c r="Z453" s="29">
        <f t="shared" si="96"/>
        <v>2</v>
      </c>
      <c r="AA453" s="29" t="str">
        <f t="shared" si="101"/>
        <v>H184R14 - 2</v>
      </c>
      <c r="AB453" s="111">
        <f t="shared" ca="1" si="98"/>
        <v>3</v>
      </c>
      <c r="AC453" s="111">
        <f t="shared" ca="1" si="99"/>
        <v>3</v>
      </c>
      <c r="AD453" s="111" t="str">
        <f t="shared" si="100"/>
        <v>H184R14.</v>
      </c>
      <c r="AE453" s="111" t="str">
        <f>IFERROR(MID(AD453,1,FIND(".",AD453,1)-1),AD453)</f>
        <v>H184R14</v>
      </c>
      <c r="AF453" s="21"/>
      <c r="AG453" s="21"/>
      <c r="AH453" s="21"/>
      <c r="AI453" s="21"/>
      <c r="AJ453" s="21"/>
      <c r="AK453" s="21"/>
      <c r="AL453" s="21"/>
      <c r="AM453" s="21"/>
      <c r="AN453" s="21"/>
      <c r="AO453" s="21"/>
    </row>
    <row r="454" spans="1:41" x14ac:dyDescent="0.2">
      <c r="A454" s="137" t="s">
        <v>0</v>
      </c>
      <c r="B454" s="137"/>
      <c r="C454" s="137"/>
      <c r="D454" s="137"/>
      <c r="E454" s="137"/>
      <c r="F454" s="137"/>
      <c r="G454" s="137"/>
      <c r="H454" s="137"/>
      <c r="I454" s="137"/>
      <c r="J454" s="137"/>
      <c r="K454" s="137"/>
      <c r="L454" s="137"/>
      <c r="M454" s="137"/>
      <c r="N454" s="137"/>
      <c r="O454" s="137"/>
      <c r="P454" s="137"/>
      <c r="Q454" s="137"/>
      <c r="R454" s="34">
        <f>SUM(R2:R453)</f>
        <v>1350.9677380952364</v>
      </c>
      <c r="S454" s="34">
        <f ca="1">SUM(S2:S453)</f>
        <v>899.00000000000057</v>
      </c>
      <c r="T454" s="34">
        <f ca="1">SUM(T2:T453)</f>
        <v>2110.5714285714221</v>
      </c>
      <c r="U454" s="35"/>
      <c r="V454" s="26"/>
      <c r="W454" s="26"/>
      <c r="X454" s="25"/>
      <c r="Y454" s="25"/>
      <c r="Z454" s="103"/>
      <c r="AA454" s="25"/>
      <c r="AB454" s="111"/>
      <c r="AC454" s="111"/>
      <c r="AD454" s="112"/>
    </row>
    <row r="455" spans="1:41" x14ac:dyDescent="0.2">
      <c r="A455" s="138"/>
      <c r="B455" s="139"/>
      <c r="C455" s="139"/>
      <c r="D455" s="140"/>
      <c r="E455" s="140"/>
      <c r="F455" s="140"/>
      <c r="G455" s="140"/>
      <c r="H455" s="140"/>
      <c r="I455" s="140"/>
      <c r="J455" s="140"/>
      <c r="K455" s="140"/>
      <c r="L455" s="140"/>
      <c r="M455" s="140"/>
      <c r="N455" s="140"/>
      <c r="O455" s="140"/>
      <c r="P455" s="8"/>
      <c r="Q455" s="7"/>
      <c r="R455" s="2"/>
      <c r="S455" s="2"/>
      <c r="T455" s="2"/>
      <c r="U455" s="2"/>
      <c r="V455" s="106"/>
      <c r="W455" s="106"/>
      <c r="X455" s="15"/>
      <c r="Y455" s="15"/>
      <c r="Z455" s="15"/>
      <c r="AA455" s="15"/>
      <c r="AB455" s="111"/>
      <c r="AC455" s="111"/>
      <c r="AD455" s="112"/>
    </row>
    <row r="456" spans="1:41" x14ac:dyDescent="0.2">
      <c r="A456" s="91"/>
      <c r="B456" s="20"/>
      <c r="C456" s="20"/>
      <c r="D456" s="41"/>
      <c r="E456" s="1"/>
      <c r="F456" s="8"/>
      <c r="G456" s="8"/>
      <c r="H456" s="96"/>
      <c r="I456" s="49"/>
      <c r="J456" s="9"/>
      <c r="K456" s="10"/>
      <c r="L456" s="10"/>
      <c r="M456" s="2"/>
      <c r="N456" s="11"/>
      <c r="O456" s="2"/>
      <c r="P456" s="2"/>
      <c r="Q456" s="7"/>
      <c r="R456" s="2"/>
      <c r="S456" s="2"/>
      <c r="T456" s="2"/>
      <c r="U456" s="2"/>
      <c r="V456" s="106"/>
      <c r="AB456" s="111"/>
      <c r="AC456" s="111"/>
      <c r="AD456" s="111"/>
    </row>
    <row r="457" spans="1:41" x14ac:dyDescent="0.2">
      <c r="A457" s="91"/>
      <c r="B457" s="21"/>
      <c r="C457" s="21"/>
      <c r="D457" s="41"/>
      <c r="E457" s="1"/>
      <c r="F457" s="2"/>
      <c r="G457" s="2"/>
      <c r="H457" s="96"/>
      <c r="I457" s="49"/>
      <c r="J457" s="3" t="s">
        <v>51</v>
      </c>
      <c r="K457" s="4"/>
      <c r="L457" s="4"/>
      <c r="M457" s="2"/>
      <c r="N457" s="11"/>
      <c r="O457" s="2"/>
      <c r="P457" s="2"/>
      <c r="Q457" s="7"/>
      <c r="R457" s="2"/>
      <c r="S457" s="2"/>
      <c r="T457" s="2"/>
      <c r="U457" s="2"/>
      <c r="V457" s="106"/>
      <c r="AB457" s="114"/>
      <c r="AC457" s="114"/>
      <c r="AD457" s="114"/>
    </row>
    <row r="458" spans="1:41" x14ac:dyDescent="0.2">
      <c r="A458" s="91"/>
      <c r="B458" s="21"/>
      <c r="C458" s="21"/>
      <c r="D458" s="41"/>
      <c r="E458" s="1"/>
      <c r="F458" s="2"/>
      <c r="G458" s="2"/>
      <c r="H458" s="96"/>
      <c r="I458" s="49"/>
      <c r="J458" s="2" t="s">
        <v>52</v>
      </c>
      <c r="K458" s="4"/>
      <c r="L458" s="4"/>
      <c r="M458" s="2"/>
      <c r="N458" s="11"/>
      <c r="O458" s="2"/>
      <c r="P458" s="2"/>
      <c r="Q458" s="7"/>
      <c r="R458" s="2"/>
      <c r="S458" s="2"/>
      <c r="T458" s="2"/>
      <c r="U458" s="2"/>
      <c r="V458" s="106"/>
      <c r="AB458" s="111"/>
      <c r="AC458" s="111"/>
      <c r="AD458" s="111"/>
    </row>
    <row r="459" spans="1:41" x14ac:dyDescent="0.2">
      <c r="A459" s="91"/>
      <c r="B459" s="21"/>
      <c r="C459" s="21"/>
      <c r="D459" s="41"/>
      <c r="E459" s="1"/>
      <c r="F459" s="2"/>
      <c r="G459" s="2"/>
      <c r="H459" s="96"/>
      <c r="I459" s="49"/>
      <c r="J459" s="2" t="s">
        <v>53</v>
      </c>
      <c r="K459" s="4"/>
      <c r="L459" s="4"/>
      <c r="M459" s="2"/>
      <c r="N459" s="11"/>
      <c r="O459" s="2"/>
      <c r="P459" s="2"/>
      <c r="Q459" s="7"/>
      <c r="R459" s="2"/>
      <c r="S459" s="2"/>
      <c r="T459" s="2"/>
      <c r="U459" s="2"/>
      <c r="V459" s="106"/>
      <c r="AB459" s="111"/>
      <c r="AC459" s="111"/>
      <c r="AD459" s="111"/>
    </row>
    <row r="460" spans="1:41" ht="13.5" thickBot="1" x14ac:dyDescent="0.25">
      <c r="A460" s="91"/>
      <c r="B460" s="21"/>
      <c r="C460" s="21"/>
      <c r="D460" s="41"/>
      <c r="E460" s="1"/>
      <c r="F460" s="2"/>
      <c r="G460" s="2"/>
      <c r="H460" s="96"/>
      <c r="I460" s="49"/>
      <c r="J460" s="2"/>
      <c r="K460" s="4"/>
      <c r="L460" s="4"/>
      <c r="M460" s="2"/>
      <c r="N460" s="11"/>
      <c r="O460" s="2"/>
      <c r="P460" s="2"/>
      <c r="Q460" s="7"/>
      <c r="R460" s="2"/>
      <c r="S460" s="2"/>
      <c r="T460" s="2"/>
      <c r="U460" s="2"/>
      <c r="V460" s="106"/>
      <c r="AA460" s="127"/>
      <c r="AB460" s="111"/>
      <c r="AC460" s="111"/>
      <c r="AD460" s="111"/>
    </row>
    <row r="461" spans="1:41" ht="13.5" thickBot="1" x14ac:dyDescent="0.25">
      <c r="A461" s="92"/>
      <c r="B461" s="22"/>
      <c r="C461" s="22"/>
      <c r="D461" s="48"/>
      <c r="E461" s="13"/>
      <c r="F461" s="12"/>
      <c r="G461" s="12"/>
      <c r="H461" s="96"/>
      <c r="I461" s="49"/>
      <c r="J461" s="2"/>
      <c r="K461" s="4"/>
      <c r="L461" s="4"/>
      <c r="M461" s="2"/>
      <c r="N461" s="11"/>
      <c r="O461" s="2"/>
      <c r="P461" s="2"/>
      <c r="Q461" s="7"/>
      <c r="R461" s="2"/>
      <c r="S461" s="2"/>
      <c r="T461" s="2"/>
      <c r="U461" s="2"/>
      <c r="V461" s="106"/>
      <c r="W461" s="106"/>
      <c r="X461" s="15"/>
      <c r="Y461" s="125"/>
      <c r="Z461" s="126"/>
      <c r="AA461" s="128"/>
      <c r="AB461" s="111"/>
      <c r="AC461" s="111"/>
      <c r="AD461" s="111"/>
    </row>
    <row r="462" spans="1:41" ht="13.5" thickBot="1" x14ac:dyDescent="0.25">
      <c r="A462" s="148" t="s">
        <v>54</v>
      </c>
      <c r="B462" s="149"/>
      <c r="C462" s="149"/>
      <c r="D462" s="149"/>
      <c r="E462" s="149"/>
      <c r="F462" s="149"/>
      <c r="G462" s="14"/>
      <c r="H462" s="120"/>
      <c r="I462" s="121"/>
      <c r="J462" s="121"/>
      <c r="K462" s="121"/>
      <c r="L462" s="121"/>
      <c r="M462" s="121"/>
      <c r="N462" s="121"/>
      <c r="O462" s="121"/>
      <c r="P462" s="121"/>
      <c r="Q462" s="121"/>
      <c r="R462" s="121"/>
      <c r="S462" s="121"/>
      <c r="T462" s="121"/>
      <c r="U462" s="121"/>
      <c r="V462" s="121"/>
      <c r="W462" s="121"/>
      <c r="X462" s="124"/>
      <c r="Y462" s="129" t="s">
        <v>2412</v>
      </c>
      <c r="Z462" s="130"/>
      <c r="AA462" s="131"/>
      <c r="AB462" s="114"/>
      <c r="AC462" s="114"/>
      <c r="AD462" s="114"/>
      <c r="AF462" s="122"/>
    </row>
    <row r="463" spans="1:41" ht="13.5" thickBot="1" x14ac:dyDescent="0.25">
      <c r="A463" s="146"/>
      <c r="B463" s="146"/>
      <c r="C463" s="146"/>
      <c r="D463" s="146"/>
      <c r="E463" s="146"/>
      <c r="F463" s="146"/>
      <c r="G463" s="2"/>
      <c r="H463" s="147"/>
      <c r="I463" s="147"/>
      <c r="J463" s="147"/>
      <c r="K463" s="147"/>
      <c r="L463" s="147"/>
      <c r="M463" s="147"/>
      <c r="N463" s="147"/>
      <c r="O463" s="147"/>
      <c r="P463" s="147"/>
      <c r="Q463" s="147"/>
      <c r="R463" s="147"/>
      <c r="S463" s="147"/>
      <c r="T463" s="147"/>
      <c r="U463" s="147"/>
      <c r="V463" s="106"/>
      <c r="X463" s="123"/>
      <c r="Y463" s="132"/>
      <c r="Z463" s="133"/>
      <c r="AA463" s="134"/>
    </row>
    <row r="464" spans="1:41" ht="13.5" thickBot="1" x14ac:dyDescent="0.25">
      <c r="A464" s="141"/>
      <c r="B464" s="142"/>
      <c r="C464" s="142"/>
      <c r="D464" s="143"/>
      <c r="E464" s="144" t="s">
        <v>55</v>
      </c>
      <c r="F464" s="145"/>
      <c r="G464" s="2"/>
      <c r="H464" s="152"/>
      <c r="I464" s="153"/>
      <c r="J464" s="153"/>
      <c r="K464" s="153"/>
      <c r="L464" s="153"/>
      <c r="M464" s="153"/>
      <c r="N464" s="153"/>
      <c r="O464" s="153"/>
      <c r="P464" s="153"/>
      <c r="Q464" s="153"/>
      <c r="R464" s="153"/>
      <c r="S464" s="153"/>
      <c r="T464" s="153"/>
      <c r="U464" s="153"/>
      <c r="V464" s="153"/>
      <c r="W464" s="154"/>
      <c r="X464" s="15"/>
      <c r="Y464" s="150" t="s">
        <v>1</v>
      </c>
      <c r="Z464" s="151"/>
      <c r="AA464" s="116">
        <f ca="1">+T454</f>
        <v>2110.5714285714221</v>
      </c>
    </row>
    <row r="465" spans="1:32" ht="13.5" thickBot="1" x14ac:dyDescent="0.25">
      <c r="A465" s="141"/>
      <c r="B465" s="142"/>
      <c r="C465" s="142"/>
      <c r="D465" s="143"/>
      <c r="E465" s="144" t="s">
        <v>648</v>
      </c>
      <c r="F465" s="145"/>
      <c r="G465" s="2"/>
      <c r="H465" s="152"/>
      <c r="I465" s="153"/>
      <c r="J465" s="153"/>
      <c r="K465" s="153"/>
      <c r="L465" s="153"/>
      <c r="M465" s="153"/>
      <c r="N465" s="153"/>
      <c r="O465" s="153"/>
      <c r="P465" s="153"/>
      <c r="Q465" s="153"/>
      <c r="R465" s="153"/>
      <c r="S465" s="153"/>
      <c r="T465" s="153"/>
      <c r="U465" s="153"/>
      <c r="V465" s="153"/>
      <c r="W465" s="154"/>
      <c r="X465" s="15"/>
      <c r="Y465" s="136" t="s">
        <v>2</v>
      </c>
      <c r="Z465" s="136"/>
      <c r="AA465" s="116">
        <f>SUM(M2:M453)</f>
        <v>12019.142857142822</v>
      </c>
    </row>
    <row r="466" spans="1:32" ht="24" thickBot="1" x14ac:dyDescent="0.25">
      <c r="A466" s="141"/>
      <c r="B466" s="142"/>
      <c r="C466" s="142"/>
      <c r="D466" s="143"/>
      <c r="E466" s="144" t="s">
        <v>56</v>
      </c>
      <c r="F466" s="145"/>
      <c r="G466" s="2"/>
      <c r="H466" s="152"/>
      <c r="I466" s="153"/>
      <c r="J466" s="153"/>
      <c r="K466" s="153"/>
      <c r="L466" s="153"/>
      <c r="M466" s="153"/>
      <c r="N466" s="153"/>
      <c r="O466" s="153"/>
      <c r="P466" s="153"/>
      <c r="Q466" s="153"/>
      <c r="R466" s="153"/>
      <c r="S466" s="153"/>
      <c r="T466" s="153"/>
      <c r="U466" s="153"/>
      <c r="V466" s="153"/>
      <c r="W466" s="154"/>
      <c r="X466" s="15"/>
      <c r="Y466" s="136" t="s">
        <v>4</v>
      </c>
      <c r="Z466" s="136"/>
      <c r="AA466" s="118">
        <f ca="1">IF(S454=0,0,+S454/AA464)</f>
        <v>0.42595099499120231</v>
      </c>
      <c r="AF466" s="23"/>
    </row>
    <row r="467" spans="1:32" ht="24" thickBot="1" x14ac:dyDescent="0.25">
      <c r="A467" s="93"/>
      <c r="B467" s="21"/>
      <c r="C467" s="21"/>
      <c r="D467" s="41"/>
      <c r="E467" s="1"/>
      <c r="F467" s="2"/>
      <c r="G467" s="2"/>
      <c r="H467" s="152"/>
      <c r="I467" s="153"/>
      <c r="J467" s="153"/>
      <c r="K467" s="153"/>
      <c r="L467" s="153"/>
      <c r="M467" s="153"/>
      <c r="N467" s="153"/>
      <c r="O467" s="153"/>
      <c r="P467" s="153"/>
      <c r="Q467" s="153"/>
      <c r="R467" s="153"/>
      <c r="S467" s="153"/>
      <c r="T467" s="153"/>
      <c r="U467" s="153"/>
      <c r="V467" s="153"/>
      <c r="W467" s="154"/>
      <c r="X467" s="15"/>
      <c r="Y467" s="136" t="s">
        <v>3</v>
      </c>
      <c r="Z467" s="136"/>
      <c r="AA467" s="117">
        <f>IF(R454=0,0,+R454/AA465)</f>
        <v>0.1124013379450244</v>
      </c>
      <c r="AB467" s="111"/>
      <c r="AC467" s="111"/>
      <c r="AD467" s="111"/>
    </row>
    <row r="468" spans="1:32" x14ac:dyDescent="0.2">
      <c r="AF468" s="40"/>
    </row>
    <row r="469" spans="1:32" ht="13.5" thickBot="1" x14ac:dyDescent="0.25"/>
    <row r="470" spans="1:32" ht="13.5" thickBot="1" x14ac:dyDescent="0.25">
      <c r="Y470" s="135" t="s">
        <v>2405</v>
      </c>
      <c r="Z470" s="135"/>
      <c r="AA470" s="135"/>
    </row>
    <row r="471" spans="1:32" ht="13.5" thickBot="1" x14ac:dyDescent="0.25">
      <c r="Y471" s="135"/>
      <c r="Z471" s="135"/>
      <c r="AA471" s="135"/>
    </row>
    <row r="472" spans="1:32" ht="13.5" thickBot="1" x14ac:dyDescent="0.25">
      <c r="Y472" s="136" t="s">
        <v>1</v>
      </c>
      <c r="Z472" s="136"/>
      <c r="AA472" s="116">
        <f ca="1">SUM(T2:T19)</f>
        <v>0</v>
      </c>
    </row>
    <row r="473" spans="1:32" ht="13.5" thickBot="1" x14ac:dyDescent="0.25">
      <c r="Y473" s="136" t="s">
        <v>2</v>
      </c>
      <c r="Z473" s="136"/>
      <c r="AA473" s="116">
        <f>SUM(M2:M19)</f>
        <v>860.14285714285711</v>
      </c>
    </row>
    <row r="474" spans="1:32" ht="24" thickBot="1" x14ac:dyDescent="0.25">
      <c r="Y474" s="136" t="s">
        <v>4</v>
      </c>
      <c r="Z474" s="136"/>
      <c r="AA474" s="118">
        <f ca="1">IF(SUM(S2:S19)=0,0,+(SUM(S2:S19)/AA472))</f>
        <v>0</v>
      </c>
    </row>
    <row r="475" spans="1:32" ht="24" thickBot="1" x14ac:dyDescent="0.25">
      <c r="Y475" s="136" t="s">
        <v>3</v>
      </c>
      <c r="Z475" s="136"/>
      <c r="AA475" s="119">
        <f>IF(SUM(R2:R19)=0,0,+(SUM(R2:R19)/AA473))</f>
        <v>0</v>
      </c>
    </row>
    <row r="476" spans="1:32" ht="13.5" thickBot="1" x14ac:dyDescent="0.25"/>
    <row r="477" spans="1:32" ht="13.5" thickBot="1" x14ac:dyDescent="0.25">
      <c r="Y477" s="135" t="s">
        <v>2406</v>
      </c>
      <c r="Z477" s="135"/>
      <c r="AA477" s="135"/>
    </row>
    <row r="478" spans="1:32" ht="13.5" thickBot="1" x14ac:dyDescent="0.25">
      <c r="Y478" s="135"/>
      <c r="Z478" s="135"/>
      <c r="AA478" s="135"/>
    </row>
    <row r="479" spans="1:32" ht="13.5" thickBot="1" x14ac:dyDescent="0.25">
      <c r="Y479" s="136" t="s">
        <v>1</v>
      </c>
      <c r="Z479" s="136"/>
      <c r="AA479" s="116">
        <f ca="1">SUM(T20:T163)</f>
        <v>689.5714285714289</v>
      </c>
    </row>
    <row r="480" spans="1:32" ht="13.5" thickBot="1" x14ac:dyDescent="0.25">
      <c r="Y480" s="136" t="s">
        <v>2</v>
      </c>
      <c r="Z480" s="136"/>
      <c r="AA480" s="116">
        <f>SUM(M20:M163)</f>
        <v>3799.4285714285716</v>
      </c>
    </row>
    <row r="481" spans="25:27" ht="24" thickBot="1" x14ac:dyDescent="0.25">
      <c r="Y481" s="136" t="s">
        <v>4</v>
      </c>
      <c r="Z481" s="136"/>
      <c r="AA481" s="118">
        <f ca="1">IF(SUM(S20:S163)=0,0,+(SUM(S20:S163)/AA479))</f>
        <v>0.4646592086181891</v>
      </c>
    </row>
    <row r="482" spans="25:27" ht="24" thickBot="1" x14ac:dyDescent="0.25">
      <c r="Y482" s="136" t="s">
        <v>3</v>
      </c>
      <c r="Z482" s="136"/>
      <c r="AA482" s="119">
        <f>IF(SUM(R20:R163)=0,0,+(SUM(R20:R163)/AA480))</f>
        <v>0.10654302652027879</v>
      </c>
    </row>
    <row r="483" spans="25:27" ht="13.5" thickBot="1" x14ac:dyDescent="0.25"/>
    <row r="484" spans="25:27" ht="13.5" thickBot="1" x14ac:dyDescent="0.25">
      <c r="Y484" s="135" t="s">
        <v>2407</v>
      </c>
      <c r="Z484" s="135"/>
      <c r="AA484" s="135"/>
    </row>
    <row r="485" spans="25:27" ht="13.5" thickBot="1" x14ac:dyDescent="0.25">
      <c r="Y485" s="135"/>
      <c r="Z485" s="135"/>
      <c r="AA485" s="135"/>
    </row>
    <row r="486" spans="25:27" ht="13.5" thickBot="1" x14ac:dyDescent="0.25">
      <c r="Y486" s="136" t="s">
        <v>1</v>
      </c>
      <c r="Z486" s="136"/>
      <c r="AA486" s="116">
        <f ca="1">SUM(T164:T171)</f>
        <v>31.571428571428569</v>
      </c>
    </row>
    <row r="487" spans="25:27" ht="13.5" thickBot="1" x14ac:dyDescent="0.25">
      <c r="Y487" s="136" t="s">
        <v>2</v>
      </c>
      <c r="Z487" s="136"/>
      <c r="AA487" s="116">
        <f>SUM(M164:M171)</f>
        <v>182.28571428571428</v>
      </c>
    </row>
    <row r="488" spans="25:27" ht="24" thickBot="1" x14ac:dyDescent="0.25">
      <c r="Y488" s="136" t="s">
        <v>4</v>
      </c>
      <c r="Z488" s="136"/>
      <c r="AA488" s="118">
        <f ca="1">IF(SUM(S164:S171)=0,0,+(SUM(S164:S171)/AA486))</f>
        <v>0</v>
      </c>
    </row>
    <row r="489" spans="25:27" ht="24" thickBot="1" x14ac:dyDescent="0.25">
      <c r="Y489" s="136" t="s">
        <v>3</v>
      </c>
      <c r="Z489" s="136"/>
      <c r="AA489" s="119">
        <f>IF(SUM(R164:R171)=0,0,+(SUM(R164:R171)/AA487))</f>
        <v>4.7335423197492163E-2</v>
      </c>
    </row>
    <row r="490" spans="25:27" ht="13.5" thickBot="1" x14ac:dyDescent="0.25"/>
    <row r="491" spans="25:27" ht="13.5" thickBot="1" x14ac:dyDescent="0.25">
      <c r="Y491" s="135" t="s">
        <v>2408</v>
      </c>
      <c r="Z491" s="135"/>
      <c r="AA491" s="135"/>
    </row>
    <row r="492" spans="25:27" ht="13.5" thickBot="1" x14ac:dyDescent="0.25">
      <c r="Y492" s="135"/>
      <c r="Z492" s="135"/>
      <c r="AA492" s="135"/>
    </row>
    <row r="493" spans="25:27" ht="13.5" thickBot="1" x14ac:dyDescent="0.25">
      <c r="Y493" s="136" t="s">
        <v>1</v>
      </c>
      <c r="Z493" s="136"/>
      <c r="AA493" s="116">
        <f ca="1">SUM(T172:T205)</f>
        <v>230.142857142857</v>
      </c>
    </row>
    <row r="494" spans="25:27" ht="13.5" thickBot="1" x14ac:dyDescent="0.25">
      <c r="Y494" s="136" t="s">
        <v>2</v>
      </c>
      <c r="Z494" s="136"/>
      <c r="AA494" s="116">
        <f>SUM(M172:M205)</f>
        <v>722</v>
      </c>
    </row>
    <row r="495" spans="25:27" ht="24" thickBot="1" x14ac:dyDescent="0.25">
      <c r="Y495" s="136" t="s">
        <v>4</v>
      </c>
      <c r="Z495" s="136"/>
      <c r="AA495" s="118">
        <f ca="1">IF(SUM(S172:S205)=0,0,+(SUM(S172:S205)/AA493))</f>
        <v>0.20111731843575434</v>
      </c>
    </row>
    <row r="496" spans="25:27" ht="24" thickBot="1" x14ac:dyDescent="0.25">
      <c r="Y496" s="136" t="s">
        <v>3</v>
      </c>
      <c r="Z496" s="136"/>
      <c r="AA496" s="119">
        <f>IF(SUM(R172:R205)=0,0,+(SUM(R172:R205)/AA494))</f>
        <v>6.4107637514839735E-2</v>
      </c>
    </row>
    <row r="497" spans="25:27" ht="13.5" thickBot="1" x14ac:dyDescent="0.25"/>
    <row r="498" spans="25:27" ht="13.5" thickBot="1" x14ac:dyDescent="0.25">
      <c r="Y498" s="135" t="s">
        <v>2409</v>
      </c>
      <c r="Z498" s="135"/>
      <c r="AA498" s="135"/>
    </row>
    <row r="499" spans="25:27" ht="13.5" thickBot="1" x14ac:dyDescent="0.25">
      <c r="Y499" s="135"/>
      <c r="Z499" s="135"/>
      <c r="AA499" s="135"/>
    </row>
    <row r="500" spans="25:27" ht="13.5" thickBot="1" x14ac:dyDescent="0.25">
      <c r="Y500" s="136" t="s">
        <v>1</v>
      </c>
      <c r="Z500" s="136"/>
      <c r="AA500" s="116">
        <f ca="1">SUM(T206:T215)</f>
        <v>67.428571428571431</v>
      </c>
    </row>
    <row r="501" spans="25:27" ht="13.5" thickBot="1" x14ac:dyDescent="0.25">
      <c r="Y501" s="136" t="s">
        <v>2</v>
      </c>
      <c r="Z501" s="136"/>
      <c r="AA501" s="116">
        <f>SUM(M206:M215)</f>
        <v>105.57142857142858</v>
      </c>
    </row>
    <row r="502" spans="25:27" ht="24" thickBot="1" x14ac:dyDescent="0.25">
      <c r="Y502" s="136" t="s">
        <v>4</v>
      </c>
      <c r="Z502" s="136"/>
      <c r="AA502" s="118">
        <f ca="1">IF(SUM(S206:S215)=0,0,+(SUM(S206:S215)/AA500))</f>
        <v>0.87500000000000011</v>
      </c>
    </row>
    <row r="503" spans="25:27" ht="24" thickBot="1" x14ac:dyDescent="0.25">
      <c r="Y503" s="136" t="s">
        <v>3</v>
      </c>
      <c r="Z503" s="136"/>
      <c r="AA503" s="119">
        <f>IF(SUM(R206:R215)=0,0,+(SUM(R206:R215)/AA501))</f>
        <v>0.55886332882273337</v>
      </c>
    </row>
    <row r="504" spans="25:27" ht="13.5" thickBot="1" x14ac:dyDescent="0.25"/>
    <row r="505" spans="25:27" ht="13.5" thickBot="1" x14ac:dyDescent="0.25">
      <c r="Y505" s="135" t="s">
        <v>2410</v>
      </c>
      <c r="Z505" s="135"/>
      <c r="AA505" s="135"/>
    </row>
    <row r="506" spans="25:27" ht="13.5" thickBot="1" x14ac:dyDescent="0.25">
      <c r="Y506" s="135"/>
      <c r="Z506" s="135"/>
      <c r="AA506" s="135"/>
    </row>
    <row r="507" spans="25:27" ht="13.5" thickBot="1" x14ac:dyDescent="0.25">
      <c r="Y507" s="136" t="s">
        <v>1</v>
      </c>
      <c r="Z507" s="136"/>
      <c r="AA507" s="116">
        <f ca="1">SUM(T216:T318)</f>
        <v>439.00000000000023</v>
      </c>
    </row>
    <row r="508" spans="25:27" ht="13.5" thickBot="1" x14ac:dyDescent="0.25">
      <c r="Y508" s="136" t="s">
        <v>2</v>
      </c>
      <c r="Z508" s="136"/>
      <c r="AA508" s="116">
        <f>SUM(M216:M318)</f>
        <v>2692.7142857142862</v>
      </c>
    </row>
    <row r="509" spans="25:27" ht="24" thickBot="1" x14ac:dyDescent="0.25">
      <c r="Y509" s="136" t="s">
        <v>4</v>
      </c>
      <c r="Z509" s="136"/>
      <c r="AA509" s="118">
        <f ca="1">IF(SUM(S216:S318)=0,0,+(SUM(S216:S318)/AA507))</f>
        <v>0.35607549625772833</v>
      </c>
    </row>
    <row r="510" spans="25:27" ht="24" thickBot="1" x14ac:dyDescent="0.25">
      <c r="Y510" s="136" t="s">
        <v>3</v>
      </c>
      <c r="Z510" s="136"/>
      <c r="AA510" s="119">
        <f>IF(SUM(R216:R318)=0,0,+(SUM(R216:R318)/AA508))</f>
        <v>0.11368379401206075</v>
      </c>
    </row>
    <row r="511" spans="25:27" ht="13.5" thickBot="1" x14ac:dyDescent="0.25"/>
    <row r="512" spans="25:27" ht="13.5" thickBot="1" x14ac:dyDescent="0.25">
      <c r="Y512" s="135" t="s">
        <v>2411</v>
      </c>
      <c r="Z512" s="135"/>
      <c r="AA512" s="135"/>
    </row>
    <row r="513" spans="25:27" ht="13.5" thickBot="1" x14ac:dyDescent="0.25">
      <c r="Y513" s="135"/>
      <c r="Z513" s="135"/>
      <c r="AA513" s="135"/>
    </row>
    <row r="514" spans="25:27" ht="13.5" thickBot="1" x14ac:dyDescent="0.25">
      <c r="Y514" s="136" t="s">
        <v>1</v>
      </c>
      <c r="Z514" s="136"/>
      <c r="AA514" s="116">
        <f ca="1">SUM(T319:T453)</f>
        <v>652.857142857143</v>
      </c>
    </row>
    <row r="515" spans="25:27" ht="13.5" thickBot="1" x14ac:dyDescent="0.25">
      <c r="Y515" s="136" t="s">
        <v>2</v>
      </c>
      <c r="Z515" s="136"/>
      <c r="AA515" s="116">
        <f>SUM(M319:M453)</f>
        <v>3656.9999999999995</v>
      </c>
    </row>
    <row r="516" spans="25:27" ht="24" thickBot="1" x14ac:dyDescent="0.25">
      <c r="Y516" s="136" t="s">
        <v>4</v>
      </c>
      <c r="Z516" s="136"/>
      <c r="AA516" s="118">
        <f ca="1">IF(SUM(S319:S453)=0,0,+(SUM(S319:S453)/AA514))</f>
        <v>0.48552954048140046</v>
      </c>
    </row>
    <row r="517" spans="25:27" ht="24" thickBot="1" x14ac:dyDescent="0.25">
      <c r="Y517" s="136" t="s">
        <v>3</v>
      </c>
      <c r="Z517" s="136"/>
      <c r="AA517" s="119">
        <f>IF(SUM(R319:R453)=0,0,+(SUM(R319:R453)/AA515))</f>
        <v>0.14387007304972857</v>
      </c>
    </row>
  </sheetData>
  <autoFilter ref="A1:AA455"/>
  <mergeCells count="55">
    <mergeCell ref="Y464:Z464"/>
    <mergeCell ref="A465:D465"/>
    <mergeCell ref="E465:F465"/>
    <mergeCell ref="Y465:Z465"/>
    <mergeCell ref="Y467:Z467"/>
    <mergeCell ref="Y466:Z466"/>
    <mergeCell ref="H466:W466"/>
    <mergeCell ref="H467:W467"/>
    <mergeCell ref="H464:W464"/>
    <mergeCell ref="H465:W465"/>
    <mergeCell ref="A454:Q454"/>
    <mergeCell ref="A455:O455"/>
    <mergeCell ref="A466:D466"/>
    <mergeCell ref="E466:F466"/>
    <mergeCell ref="A463:F463"/>
    <mergeCell ref="H463:U463"/>
    <mergeCell ref="A464:D464"/>
    <mergeCell ref="E464:F464"/>
    <mergeCell ref="A462:F462"/>
    <mergeCell ref="Y470:AA471"/>
    <mergeCell ref="Y472:Z472"/>
    <mergeCell ref="Y473:Z473"/>
    <mergeCell ref="Y474:Z474"/>
    <mergeCell ref="Y475:Z475"/>
    <mergeCell ref="Y486:Z486"/>
    <mergeCell ref="Y487:Z487"/>
    <mergeCell ref="Y488:Z488"/>
    <mergeCell ref="Y489:Z489"/>
    <mergeCell ref="Y477:AA478"/>
    <mergeCell ref="Y479:Z479"/>
    <mergeCell ref="Y480:Z480"/>
    <mergeCell ref="Y481:Z481"/>
    <mergeCell ref="Y482:Z482"/>
    <mergeCell ref="Y517:Z517"/>
    <mergeCell ref="Y505:AA506"/>
    <mergeCell ref="Y507:Z507"/>
    <mergeCell ref="Y508:Z508"/>
    <mergeCell ref="Y509:Z509"/>
    <mergeCell ref="Y510:Z510"/>
    <mergeCell ref="Y462:AA463"/>
    <mergeCell ref="Y512:AA513"/>
    <mergeCell ref="Y514:Z514"/>
    <mergeCell ref="Y515:Z515"/>
    <mergeCell ref="Y516:Z516"/>
    <mergeCell ref="Y498:AA499"/>
    <mergeCell ref="Y500:Z500"/>
    <mergeCell ref="Y501:Z501"/>
    <mergeCell ref="Y502:Z502"/>
    <mergeCell ref="Y503:Z503"/>
    <mergeCell ref="Y491:AA492"/>
    <mergeCell ref="Y493:Z493"/>
    <mergeCell ref="Y494:Z494"/>
    <mergeCell ref="Y495:Z495"/>
    <mergeCell ref="Y496:Z496"/>
    <mergeCell ref="Y484:AA485"/>
  </mergeCells>
  <conditionalFormatting sqref="V2:V453">
    <cfRule type="expression" dxfId="50" priority="303" stopIfTrue="1">
      <formula>V2="CON AVANCE"</formula>
    </cfRule>
  </conditionalFormatting>
  <conditionalFormatting sqref="V2:V453">
    <cfRule type="expression" dxfId="49" priority="284" stopIfTrue="1">
      <formula>V2="CUMPLIDO"</formula>
    </cfRule>
    <cfRule type="expression" dxfId="48" priority="305" stopIfTrue="1">
      <formula>V2="PRÓXIMO A VENCER"</formula>
    </cfRule>
    <cfRule type="expression" dxfId="47" priority="306" stopIfTrue="1">
      <formula>V2="VENCIDO"</formula>
    </cfRule>
  </conditionalFormatting>
  <conditionalFormatting sqref="W2:W453">
    <cfRule type="expression" dxfId="46" priority="290">
      <formula>$AC2=1</formula>
    </cfRule>
    <cfRule type="expression" dxfId="45" priority="291">
      <formula>$AC2=5</formula>
    </cfRule>
    <cfRule type="expression" dxfId="44" priority="292">
      <formula>$AC2=4</formula>
    </cfRule>
    <cfRule type="expression" dxfId="43" priority="293" stopIfTrue="1">
      <formula>$AC2=3</formula>
    </cfRule>
    <cfRule type="expression" dxfId="42" priority="296">
      <formula>$AC2=2</formula>
    </cfRule>
  </conditionalFormatting>
  <conditionalFormatting sqref="V2:V453">
    <cfRule type="expression" dxfId="41" priority="304">
      <formula>V2="EN TERMINO"</formula>
    </cfRule>
  </conditionalFormatting>
  <conditionalFormatting sqref="K20:L20 D375:F376 N376:N377 M375:M377 M378:N380 M407:N407 M414:N414 G421:I421 M422:N422 M425:N425 K428:N429 M427:N427 G428:I429 M430:M432 K221:N230 M220:N220 D221:I230 D220:F220 D232:I236 D231:F231 K232:N236 M231:N231 M237:N237 D237:F237 D270:F270 M270:N270 M285:N285 D285:F285 M185:N185 D185:F185 D198:I211 D197:F197 M197:N197 K213:N219 M212:N212 D213:I219 D212:F212 D58:I62 D57:F57 D63:F64 D72:I72 D67:F71 L72:N72 K78:L78 D78:I78 D73:F77 D80:I81 D79:F79 K83:L83 D83:I83 D82:F82 D84:F85 D327:F334 K126:M126 K62:L62 N62 N78 K80:N80 N83 K198:N211 K151:L152 N151:N152 K22:L28 N22:N28 K58:N61 K81:L81 N81 D238:I269 D144:F150 M416:N417 K29:N56 K238:N269 D151:I184 K153:N184 D111:I143 D108:F109 H108:I109 G408:I413 K408:N413 K415:N415 G415:I415 G426:I426 K426:N426 G423:I424 K423:N424 M327:M334 K335:N374 D335:I374 D186:I196 K186:N196 G381:I406 K381:N406 G433:I453 K433:N453 D271:I284 K271:N284 K286:N326 D286:I326 K421:N421 K127:N143 D65:I66 K65:N66 D86:I105 K86:N105 M106:N106 D107:I107 D106:G106 K107:N109 K111:N125 M110:N110 D110:G110 Q22:W453 X149:Y453 X22:AA22 X23:Y147 Z23:Z453 Q21:AA21 AA23:AA147 C22:C453 P3 A4:A20 A22:A453 B4:C4 P6:P19 U6:U19 AA149:AA453 C10:C20 D20:I20 D22:I56 A2:C3 N3 N6 D10:H10 B5:B453 D11:J19 N9:N20 N2:AA2 Q20:Y20 AA20 Z3:Z20 AB2:XFD453 A454:XFD460 A1:XFD1 D2:J4 C5:J6 C7:H9 A470:X475 AB470:XFD475 A477:X482 AB477:XFD482 A484:X489 AB484:XFD489 A491:X496 AB491:XFD496 A518:XFD1048576 A476:XFD476 A483:XFD483 A490:XFD490 A497:XFD497 A498:X517 AB498:XFD517 Y504:AA504 A464:XFD469 A461:X463 AB461:XFD463">
    <cfRule type="containsErrors" dxfId="40" priority="262">
      <formula>ISERROR(A1)</formula>
    </cfRule>
  </conditionalFormatting>
  <conditionalFormatting sqref="M145 O2:O453">
    <cfRule type="cellIs" dxfId="39" priority="244" operator="equal">
      <formula>0</formula>
    </cfRule>
  </conditionalFormatting>
  <conditionalFormatting sqref="M20">
    <cfRule type="cellIs" dxfId="38" priority="259" operator="equal">
      <formula>0</formula>
    </cfRule>
  </conditionalFormatting>
  <conditionalFormatting sqref="N144">
    <cfRule type="cellIs" dxfId="37" priority="257" operator="equal">
      <formula>0</formula>
    </cfRule>
  </conditionalFormatting>
  <conditionalFormatting sqref="M144">
    <cfRule type="cellIs" dxfId="36" priority="255" operator="equal">
      <formula>0</formula>
    </cfRule>
  </conditionalFormatting>
  <conditionalFormatting sqref="N145 M146:M151">
    <cfRule type="cellIs" dxfId="35" priority="253" operator="equal">
      <formula>0</formula>
    </cfRule>
  </conditionalFormatting>
  <conditionalFormatting sqref="M85">
    <cfRule type="cellIs" dxfId="34" priority="162" operator="equal">
      <formula>0</formula>
    </cfRule>
  </conditionalFormatting>
  <conditionalFormatting sqref="M21">
    <cfRule type="cellIs" dxfId="33" priority="224" operator="equal">
      <formula>0</formula>
    </cfRule>
  </conditionalFormatting>
  <conditionalFormatting sqref="M57">
    <cfRule type="cellIs" dxfId="32" priority="218" operator="equal">
      <formula>0</formula>
    </cfRule>
  </conditionalFormatting>
  <conditionalFormatting sqref="M63">
    <cfRule type="cellIs" dxfId="31" priority="215" operator="equal">
      <formula>0</formula>
    </cfRule>
  </conditionalFormatting>
  <conditionalFormatting sqref="M64">
    <cfRule type="cellIs" dxfId="30" priority="212" operator="equal">
      <formula>0</formula>
    </cfRule>
  </conditionalFormatting>
  <conditionalFormatting sqref="M68 M70:M71">
    <cfRule type="cellIs" dxfId="29" priority="210" operator="equal">
      <formula>0</formula>
    </cfRule>
  </conditionalFormatting>
  <conditionalFormatting sqref="M67">
    <cfRule type="cellIs" dxfId="28" priority="209" operator="equal">
      <formula>0</formula>
    </cfRule>
  </conditionalFormatting>
  <conditionalFormatting sqref="M69">
    <cfRule type="cellIs" dxfId="27" priority="205" operator="equal">
      <formula>0</formula>
    </cfRule>
  </conditionalFormatting>
  <conditionalFormatting sqref="M73:M77">
    <cfRule type="cellIs" dxfId="26" priority="195" operator="equal">
      <formula>0</formula>
    </cfRule>
  </conditionalFormatting>
  <conditionalFormatting sqref="M79">
    <cfRule type="cellIs" dxfId="25" priority="174" operator="equal">
      <formula>0</formula>
    </cfRule>
  </conditionalFormatting>
  <conditionalFormatting sqref="M82">
    <cfRule type="cellIs" dxfId="24" priority="172" operator="equal">
      <formula>0</formula>
    </cfRule>
  </conditionalFormatting>
  <conditionalFormatting sqref="M84">
    <cfRule type="cellIs" dxfId="23" priority="168" operator="equal">
      <formula>0</formula>
    </cfRule>
  </conditionalFormatting>
  <conditionalFormatting sqref="M62">
    <cfRule type="cellIs" dxfId="22" priority="156" operator="equal">
      <formula>0</formula>
    </cfRule>
  </conditionalFormatting>
  <conditionalFormatting sqref="M78">
    <cfRule type="cellIs" dxfId="21" priority="154" operator="equal">
      <formula>0</formula>
    </cfRule>
  </conditionalFormatting>
  <conditionalFormatting sqref="M83">
    <cfRule type="cellIs" dxfId="20" priority="152" operator="equal">
      <formula>0</formula>
    </cfRule>
  </conditionalFormatting>
  <conditionalFormatting sqref="M152">
    <cfRule type="cellIs" dxfId="19" priority="150" operator="equal">
      <formula>0</formula>
    </cfRule>
  </conditionalFormatting>
  <conditionalFormatting sqref="M22:M28">
    <cfRule type="cellIs" dxfId="18" priority="148" operator="equal">
      <formula>0</formula>
    </cfRule>
  </conditionalFormatting>
  <conditionalFormatting sqref="M81">
    <cfRule type="cellIs" dxfId="17" priority="146" operator="equal">
      <formula>0</formula>
    </cfRule>
  </conditionalFormatting>
  <conditionalFormatting sqref="M4:M5">
    <cfRule type="cellIs" dxfId="16" priority="121" operator="equal">
      <formula>0</formula>
    </cfRule>
  </conditionalFormatting>
  <conditionalFormatting sqref="M2">
    <cfRule type="cellIs" dxfId="15" priority="86" operator="equal">
      <formula>0</formula>
    </cfRule>
  </conditionalFormatting>
  <conditionalFormatting sqref="M3">
    <cfRule type="cellIs" dxfId="14" priority="82" operator="equal">
      <formula>0</formula>
    </cfRule>
  </conditionalFormatting>
  <conditionalFormatting sqref="M6">
    <cfRule type="cellIs" dxfId="13" priority="77" operator="equal">
      <formula>0</formula>
    </cfRule>
  </conditionalFormatting>
  <conditionalFormatting sqref="M7">
    <cfRule type="cellIs" dxfId="12" priority="72" operator="equal">
      <formula>0</formula>
    </cfRule>
  </conditionalFormatting>
  <conditionalFormatting sqref="M8">
    <cfRule type="cellIs" dxfId="11" priority="67" operator="equal">
      <formula>0</formula>
    </cfRule>
  </conditionalFormatting>
  <conditionalFormatting sqref="M9">
    <cfRule type="cellIs" dxfId="10" priority="62" operator="equal">
      <formula>0</formula>
    </cfRule>
  </conditionalFormatting>
  <conditionalFormatting sqref="M10">
    <cfRule type="cellIs" dxfId="9" priority="57" operator="equal">
      <formula>0</formula>
    </cfRule>
  </conditionalFormatting>
  <conditionalFormatting sqref="M11">
    <cfRule type="cellIs" dxfId="8" priority="53" operator="equal">
      <formula>0</formula>
    </cfRule>
  </conditionalFormatting>
  <conditionalFormatting sqref="M12">
    <cfRule type="cellIs" dxfId="7" priority="49" operator="equal">
      <formula>0</formula>
    </cfRule>
  </conditionalFormatting>
  <conditionalFormatting sqref="M13">
    <cfRule type="cellIs" dxfId="6" priority="45" operator="equal">
      <formula>0</formula>
    </cfRule>
  </conditionalFormatting>
  <conditionalFormatting sqref="M14">
    <cfRule type="cellIs" dxfId="5" priority="41" operator="equal">
      <formula>0</formula>
    </cfRule>
  </conditionalFormatting>
  <conditionalFormatting sqref="M15">
    <cfRule type="cellIs" dxfId="4" priority="37" operator="equal">
      <formula>0</formula>
    </cfRule>
  </conditionalFormatting>
  <conditionalFormatting sqref="M16">
    <cfRule type="cellIs" dxfId="3" priority="33" operator="equal">
      <formula>0</formula>
    </cfRule>
  </conditionalFormatting>
  <conditionalFormatting sqref="M17">
    <cfRule type="cellIs" dxfId="2" priority="29" operator="equal">
      <formula>0</formula>
    </cfRule>
  </conditionalFormatting>
  <conditionalFormatting sqref="M18">
    <cfRule type="cellIs" dxfId="1" priority="25" operator="equal">
      <formula>0</formula>
    </cfRule>
  </conditionalFormatting>
  <conditionalFormatting sqref="M19">
    <cfRule type="cellIs" dxfId="0" priority="21" operator="equal">
      <formula>0</formula>
    </cfRule>
  </conditionalFormatting>
  <dataValidations count="4">
    <dataValidation type="whole" operator="greaterThanOrEqual" allowBlank="1" showInputMessage="1" showErrorMessage="1" sqref="JP107:JP109 TL107:TL109 ADH107:ADH109 AND107:AND109 AWZ107:AWZ109 BGV107:BGV109 BQR107:BQR109 CAN107:CAN109 CKJ107:CKJ109 CUF107:CUF109 DEB107:DEB109 DNX107:DNX109 DXT107:DXT109 EHP107:EHP109 ERL107:ERL109 FBH107:FBH109 FLD107:FLD109 FUZ107:FUZ109 GEV107:GEV109 GOR107:GOR109 GYN107:GYN109 HIJ107:HIJ109 HSF107:HSF109 ICB107:ICB109 ILX107:ILX109 IVT107:IVT109 JFP107:JFP109 JPL107:JPL109 JZH107:JZH109 KJD107:KJD109 KSZ107:KSZ109 LCV107:LCV109 LMR107:LMR109 LWN107:LWN109 MGJ107:MGJ109 MQF107:MQF109 NAB107:NAB109 NJX107:NJX109 NTT107:NTT109 ODP107:ODP109 ONL107:ONL109 OXH107:OXH109 PHD107:PHD109 PQZ107:PQZ109 QAV107:QAV109 QKR107:QKR109 QUN107:QUN109 REJ107:REJ109 ROF107:ROF109 RYB107:RYB109 SHX107:SHX109 SRT107:SRT109 TBP107:TBP109 TLL107:TLL109 TVH107:TVH109 UFD107:UFD109 UOZ107:UOZ109 UYV107:UYV109 VIR107:VIR109 VSN107:VSN109 WCJ107:WCJ109 WMF107:WMF109 WWB107:WWB109 JP151:JP155 TL151:TL155 ADH151:ADH155 AND151:AND155 AWZ151:AWZ155 BGV151:BGV155 BQR151:BQR155 CAN151:CAN155 CKJ151:CKJ155 CUF151:CUF155 DEB151:DEB155 DNX151:DNX155 DXT151:DXT155 EHP151:EHP155 ERL151:ERL155 FBH151:FBH155 FLD151:FLD155 FUZ151:FUZ155 GEV151:GEV155 GOR151:GOR155 GYN151:GYN155 HIJ151:HIJ155 HSF151:HSF155 ICB151:ICB155 ILX151:ILX155 IVT151:IVT155 JFP151:JFP155 JPL151:JPL155 JZH151:JZH155 KJD151:KJD155 KSZ151:KSZ155 LCV151:LCV155 LMR151:LMR155 LWN151:LWN155 MGJ151:MGJ155 MQF151:MQF155 NAB151:NAB155 NJX151:NJX155 NTT151:NTT155 ODP151:ODP155 ONL151:ONL155 OXH151:OXH155 PHD151:PHD155 PQZ151:PQZ155 QAV151:QAV155 QKR151:QKR155 QUN151:QUN155 REJ151:REJ155 ROF151:ROF155 RYB151:RYB155 SHX151:SHX155 SRT151:SRT155 TBP151:TBP155 TLL151:TLL155 TVH151:TVH155 UFD151:UFD155 UOZ151:UOZ155 UYV151:UYV155 VIR151:VIR155 VSN151:VSN155 WCJ151:WCJ155 WMF151:WMF155 WWB151:WWB155 JP145:JP148 TL145:TL148 ADH145:ADH148 AND145:AND148 AWZ145:AWZ148 BGV145:BGV148 BQR145:BQR148 CAN145:CAN148 CKJ145:CKJ148 CUF145:CUF148 DEB145:DEB148 DNX145:DNX148 DXT145:DXT148 EHP145:EHP148 ERL145:ERL148 FBH145:FBH148 FLD145:FLD148 FUZ145:FUZ148 GEV145:GEV148 GOR145:GOR148 GYN145:GYN148 HIJ145:HIJ148 HSF145:HSF148 ICB145:ICB148 ILX145:ILX148 IVT145:IVT148 JFP145:JFP148 JPL145:JPL148 JZH145:JZH148 KJD145:KJD148 KSZ145:KSZ148 LCV145:LCV148 LMR145:LMR148 LWN145:LWN148 MGJ145:MGJ148 MQF145:MQF148 NAB145:NAB148 NJX145:NJX148 NTT145:NTT148 ODP145:ODP148 ONL145:ONL148 OXH145:OXH148 PHD145:PHD148 PQZ145:PQZ148 QAV145:QAV148 QKR145:QKR148 QUN145:QUN148 REJ145:REJ148 ROF145:ROF148 RYB145:RYB148 SHX145:SHX148 SRT145:SRT148 TBP145:TBP148 TLL145:TLL148 TVH145:TVH148 UFD145:UFD148 UOZ145:UOZ148 UYV145:UYV148 VIR145:VIR148 VSN145:VSN148 WCJ145:WCJ148 WMF145:WMF148 WWB145:WWB148 J23 JP103:JP104 TL103:TL104 ADH103:ADH104 AND103:AND104 AWZ103:AWZ104 BGV103:BGV104 BQR103:BQR104 CAN103:CAN104 CKJ103:CKJ104 CUF103:CUF104 DEB103:DEB104 DNX103:DNX104 DXT103:DXT104 EHP103:EHP104 ERL103:ERL104 FBH103:FBH104 FLD103:FLD104 FUZ103:FUZ104 GEV103:GEV104 GOR103:GOR104 GYN103:GYN104 HIJ103:HIJ104 HSF103:HSF104 ICB103:ICB104 ILX103:ILX104 IVT103:IVT104 JFP103:JFP104 JPL103:JPL104 JZH103:JZH104 KJD103:KJD104 KSZ103:KSZ104 LCV103:LCV104 LMR103:LMR104 LWN103:LWN104 MGJ103:MGJ104 MQF103:MQF104 NAB103:NAB104 NJX103:NJX104 NTT103:NTT104 ODP103:ODP104 ONL103:ONL104 OXH103:OXH104 PHD103:PHD104 PQZ103:PQZ104 QAV103:QAV104 QKR103:QKR104 QUN103:QUN104 REJ103:REJ104 ROF103:ROF104 RYB103:RYB104 SHX103:SHX104 SRT103:SRT104 TBP103:TBP104 TLL103:TLL104 TVH103:TVH104 UFD103:UFD104 UOZ103:UOZ104 UYV103:UYV104 VIR103:VIR104 VSN103:VSN104 WCJ103:WCJ104 WMF103:WMF104 WWB103:WWB104 JP198:JP201 TL198:TL201 ADH198:ADH201 AND198:AND201 AWZ198:AWZ201 BGV198:BGV201 BQR198:BQR201 CAN198:CAN201 CKJ198:CKJ201 CUF198:CUF201 DEB198:DEB201 DNX198:DNX201 DXT198:DXT201 EHP198:EHP201 ERL198:ERL201 FBH198:FBH201 FLD198:FLD201 FUZ198:FUZ201 GEV198:GEV201 GOR198:GOR201 GYN198:GYN201 HIJ198:HIJ201 HSF198:HSF201 ICB198:ICB201 ILX198:ILX201 IVT198:IVT201 JFP198:JFP201 JPL198:JPL201 JZH198:JZH201 KJD198:KJD201 KSZ198:KSZ201 LCV198:LCV201 LMR198:LMR201 LWN198:LWN201 MGJ198:MGJ201 MQF198:MQF201 NAB198:NAB201 NJX198:NJX201 NTT198:NTT201 ODP198:ODP201 ONL198:ONL201 OXH198:OXH201 PHD198:PHD201 PQZ198:PQZ201 QAV198:QAV201 QKR198:QKR201 QUN198:QUN201 REJ198:REJ201 ROF198:ROF201 RYB198:RYB201 SHX198:SHX201 SRT198:SRT201 TBP198:TBP201 TLL198:TLL201 TVH198:TVH201 UFD198:UFD201 UOZ198:UOZ201 UYV198:UYV201 VIR198:VIR201 VSN198:VSN201 WCJ198:WCJ201 WMF198:WMF201 WWB198:WWB201 JP218:JP222 TL218:TL222 ADH218:ADH222 AND218:AND222 AWZ218:AWZ222 BGV218:BGV222 BQR218:BQR222 CAN218:CAN222 CKJ218:CKJ222 CUF218:CUF222 DEB218:DEB222 DNX218:DNX222 DXT218:DXT222 EHP218:EHP222 ERL218:ERL222 FBH218:FBH222 FLD218:FLD222 FUZ218:FUZ222 GEV218:GEV222 GOR218:GOR222 GYN218:GYN222 HIJ218:HIJ222 HSF218:HSF222 ICB218:ICB222 ILX218:ILX222 IVT218:IVT222 JFP218:JFP222 JPL218:JPL222 JZH218:JZH222 KJD218:KJD222 KSZ218:KSZ222 LCV218:LCV222 LMR218:LMR222 LWN218:LWN222 MGJ218:MGJ222 MQF218:MQF222 NAB218:NAB222 NJX218:NJX222 NTT218:NTT222 ODP218:ODP222 ONL218:ONL222 OXH218:OXH222 PHD218:PHD222 PQZ218:PQZ222 QAV218:QAV222 QKR218:QKR222 QUN218:QUN222 REJ218:REJ222 ROF218:ROF222 RYB218:RYB222 SHX218:SHX222 SRT218:SRT222 TBP218:TBP222 TLL218:TLL222 TVH218:TVH222 UFD218:UFD222 UOZ218:UOZ222 UYV218:UYV222 VIR218:VIR222 VSN218:VSN222 WCJ218:WCJ222 WMF218:WMF222 WWB218:WWB222 JP20:JP27 TL20:TL27 ADH20:ADH27 AND20:AND27 AWZ20:AWZ27 BGV20:BGV27 BQR20:BQR27 CAN20:CAN27 CKJ20:CKJ27 CUF20:CUF27 DEB20:DEB27 DNX20:DNX27 DXT20:DXT27 EHP20:EHP27 ERL20:ERL27 FBH20:FBH27 FLD20:FLD27 FUZ20:FUZ27 GEV20:GEV27 GOR20:GOR27 GYN20:GYN27 HIJ20:HIJ27 HSF20:HSF27 ICB20:ICB27 ILX20:ILX27 IVT20:IVT27 JFP20:JFP27 JPL20:JPL27 JZH20:JZH27 KJD20:KJD27 KSZ20:KSZ27 LCV20:LCV27 LMR20:LMR27 LWN20:LWN27 MGJ20:MGJ27 MQF20:MQF27 NAB20:NAB27 NJX20:NJX27 NTT20:NTT27 ODP20:ODP27 ONL20:ONL27 OXH20:OXH27 PHD20:PHD27 PQZ20:PQZ27 QAV20:QAV27 QKR20:QKR27 QUN20:QUN27 REJ20:REJ27 ROF20:ROF27 RYB20:RYB27 SHX20:SHX27 SRT20:SRT27 TBP20:TBP27 TLL20:TLL27 TVH20:TVH27 UFD20:UFD27 UOZ20:UOZ27 UYV20:UYV27 VIR20:VIR27 VSN20:VSN27 WCJ20:WCJ27 WMF20:WMF27 WWB20:WWB27 JJ23 TF23 ADB23 AMX23 AWT23 BGP23 BQL23 CAH23 CKD23 CTZ23 DDV23 DNR23 DXN23 EHJ23 ERF23 FBB23 FKX23 FUT23 GEP23 GOL23 GYH23 HID23 HRZ23 IBV23 ILR23 IVN23 JFJ23 JPF23 JZB23 KIX23 KST23 LCP23 LML23 LWH23 MGD23 MPZ23 MZV23 NJR23 NTN23 ODJ23 ONF23 OXB23 PGX23 PQT23 QAP23 QKL23 QUH23 RED23 RNZ23 RXV23 SHR23 SRN23 TBJ23 TLF23 TVB23 UEX23 UOT23 UYP23 VIL23 VSH23 WCD23 WLZ23 WVV23 JP50:JP66 TL50:TL66 ADH50:ADH66 AND50:AND66 AWZ50:AWZ66 BGV50:BGV66 BQR50:BQR66 CAN50:CAN66 CKJ50:CKJ66 CUF50:CUF66 DEB50:DEB66 DNX50:DNX66 DXT50:DXT66 EHP50:EHP66 ERL50:ERL66 FBH50:FBH66 FLD50:FLD66 FUZ50:FUZ66 GEV50:GEV66 GOR50:GOR66 GYN50:GYN66 HIJ50:HIJ66 HSF50:HSF66 ICB50:ICB66 ILX50:ILX66 IVT50:IVT66 JFP50:JFP66 JPL50:JPL66 JZH50:JZH66 KJD50:KJD66 KSZ50:KSZ66 LCV50:LCV66 LMR50:LMR66 LWN50:LWN66 MGJ50:MGJ66 MQF50:MQF66 NAB50:NAB66 NJX50:NJX66 NTT50:NTT66 ODP50:ODP66 ONL50:ONL66 OXH50:OXH66 PHD50:PHD66 PQZ50:PQZ66 QAV50:QAV66 QKR50:QKR66 QUN50:QUN66 REJ50:REJ66 ROF50:ROF66 RYB50:RYB66 SHX50:SHX66 SRT50:SRT66 TBP50:TBP66 TLL50:TLL66 TVH50:TVH66 UFD50:UFD66 UOZ50:UOZ66 UYV50:UYV66 VIR50:VIR66 VSN50:VSN66 WCJ50:WCJ66 WMF50:WMF66 WWB50:WWB66 J345 JP96:JP97 TL96:TL97 ADH96:ADH97 AND96:AND97 AWZ96:AWZ97 BGV96:BGV97 BQR96:BQR97 CAN96:CAN97 CKJ96:CKJ97 CUF96:CUF97 DEB96:DEB97 DNX96:DNX97 DXT96:DXT97 EHP96:EHP97 ERL96:ERL97 FBH96:FBH97 FLD96:FLD97 FUZ96:FUZ97 GEV96:GEV97 GOR96:GOR97 GYN96:GYN97 HIJ96:HIJ97 HSF96:HSF97 ICB96:ICB97 ILX96:ILX97 IVT96:IVT97 JFP96:JFP97 JPL96:JPL97 JZH96:JZH97 KJD96:KJD97 KSZ96:KSZ97 LCV96:LCV97 LMR96:LMR97 LWN96:LWN97 MGJ96:MGJ97 MQF96:MQF97 NAB96:NAB97 NJX96:NJX97 NTT96:NTT97 ODP96:ODP97 ONL96:ONL97 OXH96:OXH97 PHD96:PHD97 PQZ96:PQZ97 QAV96:QAV97 QKR96:QKR97 QUN96:QUN97 REJ96:REJ97 ROF96:ROF97 RYB96:RYB97 SHX96:SHX97 SRT96:SRT97 TBP96:TBP97 TLL96:TLL97 TVH96:TVH97 UFD96:UFD97 UOZ96:UOZ97 UYV96:UYV97 VIR96:VIR97 VSN96:VSN97 WCJ96:WCJ97 WMF96:WMF97 WWB96:WWB97 J268:J278 JP323:JP324 TL323:TL324 ADH323:ADH324 AND323:AND324 AWZ323:AWZ324 BGV323:BGV324 BQR323:BQR324 CAN323:CAN324 CKJ323:CKJ324 CUF323:CUF324 DEB323:DEB324 DNX323:DNX324 DXT323:DXT324 EHP323:EHP324 ERL323:ERL324 FBH323:FBH324 FLD323:FLD324 FUZ323:FUZ324 GEV323:GEV324 GOR323:GOR324 GYN323:GYN324 HIJ323:HIJ324 HSF323:HSF324 ICB323:ICB324 ILX323:ILX324 IVT323:IVT324 JFP323:JFP324 JPL323:JPL324 JZH323:JZH324 KJD323:KJD324 KSZ323:KSZ324 LCV323:LCV324 LMR323:LMR324 LWN323:LWN324 MGJ323:MGJ324 MQF323:MQF324 NAB323:NAB324 NJX323:NJX324 NTT323:NTT324 ODP323:ODP324 ONL323:ONL324 OXH323:OXH324 PHD323:PHD324 PQZ323:PQZ324 QAV323:QAV324 QKR323:QKR324 QUN323:QUN324 REJ323:REJ324 ROF323:ROF324 RYB323:RYB324 SHX323:SHX324 SRT323:SRT324 TBP323:TBP324 TLL323:TLL324 TVH323:TVH324 UFD323:UFD324 UOZ323:UOZ324 UYV323:UYV324 VIR323:VIR324 VSN323:VSN324 WCJ323:WCJ324 WMF323:WMF324 WWB323:WWB324 J261:J266 JP317:JP318 TL317:TL318 ADH317:ADH318 AND317:AND318 AWZ317:AWZ318 BGV317:BGV318 BQR317:BQR318 CAN317:CAN318 CKJ317:CKJ318 CUF317:CUF318 DEB317:DEB318 DNX317:DNX318 DXT317:DXT318 EHP317:EHP318 ERL317:ERL318 FBH317:FBH318 FLD317:FLD318 FUZ317:FUZ318 GEV317:GEV318 GOR317:GOR318 GYN317:GYN318 HIJ317:HIJ318 HSF317:HSF318 ICB317:ICB318 ILX317:ILX318 IVT317:IVT318 JFP317:JFP318 JPL317:JPL318 JZH317:JZH318 KJD317:KJD318 KSZ317:KSZ318 LCV317:LCV318 LMR317:LMR318 LWN317:LWN318 MGJ317:MGJ318 MQF317:MQF318 NAB317:NAB318 NJX317:NJX318 NTT317:NTT318 ODP317:ODP318 ONL317:ONL318 OXH317:OXH318 PHD317:PHD318 PQZ317:PQZ318 QAV317:QAV318 QKR317:QKR318 QUN317:QUN318 REJ317:REJ318 ROF317:ROF318 RYB317:RYB318 SHX317:SHX318 SRT317:SRT318 TBP317:TBP318 TLL317:TLL318 TVH317:TVH318 UFD317:UFD318 UOZ317:UOZ318 UYV317:UYV318 VIR317:VIR318 VSN317:VSN318 WCJ317:WCJ318 WMF317:WMF318 WWB317:WWB318 JJ268:JJ278 TF268:TF278 ADB268:ADB278 AMX268:AMX278 AWT268:AWT278 BGP268:BGP278 BQL268:BQL278 CAH268:CAH278 CKD268:CKD278 CTZ268:CTZ278 DDV268:DDV278 DNR268:DNR278 DXN268:DXN278 EHJ268:EHJ278 ERF268:ERF278 FBB268:FBB278 FKX268:FKX278 FUT268:FUT278 GEP268:GEP278 GOL268:GOL278 GYH268:GYH278 HID268:HID278 HRZ268:HRZ278 IBV268:IBV278 ILR268:ILR278 IVN268:IVN278 JFJ268:JFJ278 JPF268:JPF278 JZB268:JZB278 KIX268:KIX278 KST268:KST278 LCP268:LCP278 LML268:LML278 LWH268:LWH278 MGD268:MGD278 MPZ268:MPZ278 MZV268:MZV278 NJR268:NJR278 NTN268:NTN278 ODJ268:ODJ278 ONF268:ONF278 OXB268:OXB278 PGX268:PGX278 PQT268:PQT278 QAP268:QAP278 QKL268:QKL278 QUH268:QUH278 RED268:RED278 RNZ268:RNZ278 RXV268:RXV278 SHR268:SHR278 SRN268:SRN278 TBJ268:TBJ278 TLF268:TLF278 TVB268:TVB278 UEX268:UEX278 UOT268:UOT278 UYP268:UYP278 VIL268:VIL278 VSH268:VSH278 WCD268:WCD278 WLZ268:WLZ278 WVV268:WVV278 JP244:JP250 TL244:TL250 ADH244:ADH250 AND244:AND250 AWZ244:AWZ250 BGV244:BGV250 BQR244:BQR250 CAN244:CAN250 CKJ244:CKJ250 CUF244:CUF250 DEB244:DEB250 DNX244:DNX250 DXT244:DXT250 EHP244:EHP250 ERL244:ERL250 FBH244:FBH250 FLD244:FLD250 FUZ244:FUZ250 GEV244:GEV250 GOR244:GOR250 GYN244:GYN250 HIJ244:HIJ250 HSF244:HSF250 ICB244:ICB250 ILX244:ILX250 IVT244:IVT250 JFP244:JFP250 JPL244:JPL250 JZH244:JZH250 KJD244:KJD250 KSZ244:KSZ250 LCV244:LCV250 LMR244:LMR250 LWN244:LWN250 MGJ244:MGJ250 MQF244:MQF250 NAB244:NAB250 NJX244:NJX250 NTT244:NTT250 ODP244:ODP250 ONL244:ONL250 OXH244:OXH250 PHD244:PHD250 PQZ244:PQZ250 QAV244:QAV250 QKR244:QKR250 QUN244:QUN250 REJ244:REJ250 ROF244:ROF250 RYB244:RYB250 SHX244:SHX250 SRT244:SRT250 TBP244:TBP250 TLL244:TLL250 TVH244:TVH250 UFD244:UFD250 UOZ244:UOZ250 UYV244:UYV250 VIR244:VIR250 VSN244:VSN250 WCJ244:WCJ250 WMF244:WMF250 WWB244:WWB250 JJ261:JJ266 TF261:TF266 ADB261:ADB266 AMX261:AMX266 AWT261:AWT266 BGP261:BGP266 BQL261:BQL266 CAH261:CAH266 CKD261:CKD266 CTZ261:CTZ266 DDV261:DDV266 DNR261:DNR266 DXN261:DXN266 EHJ261:EHJ266 ERF261:ERF266 FBB261:FBB266 FKX261:FKX266 FUT261:FUT266 GEP261:GEP266 GOL261:GOL266 GYH261:GYH266 HID261:HID266 HRZ261:HRZ266 IBV261:IBV266 ILR261:ILR266 IVN261:IVN266 JFJ261:JFJ266 JPF261:JPF266 JZB261:JZB266 KIX261:KIX266 KST261:KST266 LCP261:LCP266 LML261:LML266 LWH261:LWH266 MGD261:MGD266 MPZ261:MPZ266 MZV261:MZV266 NJR261:NJR266 NTN261:NTN266 ODJ261:ODJ266 ONF261:ONF266 OXB261:OXB266 PGX261:PGX266 PQT261:PQT266 QAP261:QAP266 QKL261:QKL266 QUH261:QUH266 RED261:RED266 RNZ261:RNZ266 RXV261:RXV266 SHR261:SHR266 SRN261:SRN266 TBJ261:TBJ266 TLF261:TLF266 TVB261:TVB266 UEX261:UEX266 UOT261:UOT266 UYP261:UYP266 VIL261:VIL266 VSH261:VSH266 WCD261:WCD266 WLZ261:WLZ266 WVV261:WVV266 JJ343 TF343 ADB343 AMX343 AWT343 BGP343 BQL343 CAH343 CKD343 CTZ343 DDV343 DNR343 DXN343 EHJ343 ERF343 FBB343 FKX343 FUT343 GEP343 GOL343 GYH343 HID343 HRZ343 IBV343 ILR343 IVN343 JFJ343 JPF343 JZB343 KIX343 KST343 LCP343 LML343 LWH343 MGD343 MPZ343 MZV343 NJR343 NTN343 ODJ343 ONF343 OXB343 PGX343 PQT343 QAP343 QKL343 QUH343 RED343 RNZ343 RXV343 SHR343 SRN343 TBJ343 TLF343 TVB343 UEX343 UOT343 UYP343 VIL343 VSH343 WCD343 WLZ343 WVV343 JJ345 TF345 ADB345 AMX345 AWT345 BGP345 BQL345 CAH345 CKD345 CTZ345 DDV345 DNR345 DXN345 EHJ345 ERF345 FBB345 FKX345 FUT345 GEP345 GOL345 GYH345 HID345 HRZ345 IBV345 ILR345 IVN345 JFJ345 JPF345 JZB345 KIX345 KST345 LCP345 LML345 LWH345 MGD345 MPZ345 MZV345 NJR345 NTN345 ODJ345 ONF345 OXB345 PGX345 PQT345 QAP345 QKL345 QUH345 RED345 RNZ345 RXV345 SHR345 SRN345 TBJ345 TLF345 TVB345 UEX345 UOT345 UYP345 VIL345 VSH345 WCD345 WLZ345 WVV345 J343 JP271:JP273 TL271:TL273 ADH271:ADH273 AND271:AND273 AWZ271:AWZ273 BGV271:BGV273 BQR271:BQR273 CAN271:CAN273 CKJ271:CKJ273 CUF271:CUF273 DEB271:DEB273 DNX271:DNX273 DXT271:DXT273 EHP271:EHP273 ERL271:ERL273 FBH271:FBH273 FLD271:FLD273 FUZ271:FUZ273 GEV271:GEV273 GOR271:GOR273 GYN271:GYN273 HIJ271:HIJ273 HSF271:HSF273 ICB271:ICB273 ILX271:ILX273 IVT271:IVT273 JFP271:JFP273 JPL271:JPL273 JZH271:JZH273 KJD271:KJD273 KSZ271:KSZ273 LCV271:LCV273 LMR271:LMR273 LWN271:LWN273 MGJ271:MGJ273 MQF271:MQF273 NAB271:NAB273 NJX271:NJX273 NTT271:NTT273 ODP271:ODP273 ONL271:ONL273 OXH271:OXH273 PHD271:PHD273 PQZ271:PQZ273 QAV271:QAV273 QKR271:QKR273 QUN271:QUN273 REJ271:REJ273 ROF271:ROF273 RYB271:RYB273 SHX271:SHX273 SRT271:SRT273 TBP271:TBP273 TLL271:TLL273 TVH271:TVH273 UFD271:UFD273 UOZ271:UOZ273 UYV271:UYV273 VIR271:VIR273 VSN271:VSN273 WCJ271:WCJ273 WMF271:WMF273 WWB271:WWB273 P107:P109 O452 P145:P148 P103:P104 P199:P201 P218:P222 P20:P27 P50:P67 P96:P97 P323:P324 P317:P318 P244:P250 P271:P273 P170:P172 K70:K77 J131:J140 JJ131:JJ140 TF131:TF140 ADB131:ADB140 AMX131:AMX140 AWT131:AWT140 BGP131:BGP140 BQL131:BQL140 CAH131:CAH140 CKD131:CKD140 CTZ131:CTZ140 DDV131:DDV140 DNR131:DNR140 DXN131:DXN140 EHJ131:EHJ140 ERF131:ERF140 FBB131:FBB140 FKX131:FKX140 FUT131:FUT140 GEP131:GEP140 GOL131:GOL140 GYH131:GYH140 HID131:HID140 HRZ131:HRZ140 IBV131:IBV140 ILR131:ILR140 IVN131:IVN140 JFJ131:JFJ140 JPF131:JPF140 JZB131:JZB140 KIX131:KIX140 KST131:KST140 LCP131:LCP140 LML131:LML140 LWH131:LWH140 MGD131:MGD140 MPZ131:MPZ140 MZV131:MZV140 NJR131:NJR140 NTN131:NTN140 ODJ131:ODJ140 ONF131:ONF140 OXB131:OXB140 PGX131:PGX140 PQT131:PQT140 QAP131:QAP140 QKL131:QKL140 QUH131:QUH140 RED131:RED140 RNZ131:RNZ140 RXV131:RXV140 SHR131:SHR140 SRN131:SRN140 TBJ131:TBJ140 TLF131:TLF140 TVB131:TVB140 UEX131:UEX140 UOT131:UOT140 UYP131:UYP140 VIL131:VIL140 VSH131:VSH140 WCD131:WCD140 WLZ131:WLZ140 WVV131:WVV140 P174:P179 WWB170:WWB179 WMF170:WMF179 WCJ170:WCJ179 VSN170:VSN179 VIR170:VIR179 UYV170:UYV179 UOZ170:UOZ179 UFD170:UFD179 TVH170:TVH179 TLL170:TLL179 TBP170:TBP179 SRT170:SRT179 SHX170:SHX179 RYB170:RYB179 ROF170:ROF179 REJ170:REJ179 QUN170:QUN179 QKR170:QKR179 QAV170:QAV179 PQZ170:PQZ179 PHD170:PHD179 OXH170:OXH179 ONL170:ONL179 ODP170:ODP179 NTT170:NTT179 NJX170:NJX179 NAB170:NAB179 MQF170:MQF179 MGJ170:MGJ179 LWN170:LWN179 LMR170:LMR179 LCV170:LCV179 KSZ170:KSZ179 KJD170:KJD179 JZH170:JZH179 JPL170:JPL179 JFP170:JFP179 IVT170:IVT179 ILX170:ILX179 ICB170:ICB179 HSF170:HSF179 HIJ170:HIJ179 GYN170:GYN179 GOR170:GOR179 GEV170:GEV179 FUZ170:FUZ179 FLD170:FLD179 FBH170:FBH179 ERL170:ERL179 EHP170:EHP179 DXT170:DXT179 DNX170:DNX179 DEB170:DEB179 CUF170:CUF179 CKJ170:CKJ179 CAN170:CAN179 BQR170:BQR179 BGV170:BGV179 AWZ170:AWZ179 AND170:AND179 ADH170:ADH179 TL170:TL179 JP170:JP179 P326 WWB326 WMF326 WCJ326 VSN326 VIR326 UYV326 UOZ326 UFD326 TVH326 TLL326 TBP326 SRT326 SHX326 RYB326 ROF326 REJ326 QUN326 QKR326 QAV326 PQZ326 PHD326 OXH326 ONL326 ODP326 NTT326 NJX326 NAB326 MQF326 MGJ326 LWN326 LMR326 LCV326 KSZ326 KJD326 JZH326 JPL326 JFP326 IVT326 ILX326 ICB326 HSF326 HIJ326 GYN326 GOR326 GEV326 FUZ326 FLD326 FBH326 ERL326 EHP326 DXT326 DNX326 DEB326 CUF326 CKJ326 CAN326 BQR326 BGV326 AWZ326 AND326 ADH326 TL326 JP326 J337:J341 JJ337:JJ341 TF337:TF341 ADB337:ADB341 AMX337:AMX341 AWT337:AWT341 BGP337:BGP341 BQL337:BQL341 CAH337:CAH341 CKD337:CKD341 CTZ337:CTZ341 DDV337:DDV341 DNR337:DNR341 DXN337:DXN341 EHJ337:EHJ341 ERF337:ERF341 FBB337:FBB341 FKX337:FKX341 FUT337:FUT341 GEP337:GEP341 GOL337:GOL341 GYH337:GYH341 HID337:HID341 HRZ337:HRZ341 IBV337:IBV341 ILR337:ILR341 IVN337:IVN341 JFJ337:JFJ341 JPF337:JPF341 JZB337:JZB341 KIX337:KIX341 KST337:KST341 LCP337:LCP341 LML337:LML341 LWH337:LWH341 MGD337:MGD341 MPZ337:MPZ341 MZV337:MZV341 NJR337:NJR341 NTN337:NTN341 ODJ337:ODJ341 ONF337:ONF341 OXB337:OXB341 PGX337:PGX341 PQT337:PQT341 QAP337:QAP341 QKL337:QKL341 QUH337:QUH341 RED337:RED341 RNZ337:RNZ341 RXV337:RXV341 SHR337:SHR341 SRN337:SRN341 TBJ337:TBJ341 TLF337:TLF341 TVB337:TVB341 UEX337:UEX341 UOT337:UOT341 UYP337:UYP341 VIL337:VIL341 VSH337:VSH341 WCD337:WCD341 WLZ337:WLZ341 WVV337:WVV341 WVV151:WVV259 WLZ151:WLZ259 WCD151:WCD259 VSH151:VSH259 VIL151:VIL259 UYP151:UYP259 UOT151:UOT259 UEX151:UEX259 TVB151:TVB259 TLF151:TLF259 TBJ151:TBJ259 SRN151:SRN259 SHR151:SHR259 RXV151:RXV259 RNZ151:RNZ259 RED151:RED259 QUH151:QUH259 QKL151:QKL259 QAP151:QAP259 PQT151:PQT259 PGX151:PGX259 OXB151:OXB259 ONF151:ONF259 ODJ151:ODJ259 NTN151:NTN259 NJR151:NJR259 MZV151:MZV259 MPZ151:MPZ259 MGD151:MGD259 LWH151:LWH259 LML151:LML259 LCP151:LCP259 KST151:KST259 KIX151:KIX259 JZB151:JZB259 JPF151:JPF259 JFJ151:JFJ259 IVN151:IVN259 ILR151:ILR259 IBV151:IBV259 HRZ151:HRZ259 HID151:HID259 GYH151:GYH259 GOL151:GOL259 GEP151:GEP259 FUT151:FUT259 FKX151:FKX259 FBB151:FBB259 ERF151:ERF259 EHJ151:EHJ259 DXN151:DXN259 DNR151:DNR259 DDV151:DDV259 CTZ151:CTZ259 CKD151:CKD259 CAH151:CAH259 BQL151:BQL259 BGP151:BGP259 AWT151:AWT259 AMX151:AMX259 ADB151:ADB259 TF151:TF259 JJ151:JJ259 J151:J259 J348:J453 WVV348:WVV453 WLZ348:WLZ453 WCD348:WCD453 VSH348:VSH453 VIL348:VIL453 UYP348:UYP453 UOT348:UOT453 UEX348:UEX453 TVB348:TVB453 TLF348:TLF453 TBJ348:TBJ453 SRN348:SRN453 SHR348:SHR453 RXV348:RXV453 RNZ348:RNZ453 RED348:RED453 QUH348:QUH453 QKL348:QKL453 QAP348:QAP453 PQT348:PQT453 PGX348:PGX453 OXB348:OXB453 ONF348:ONF453 ODJ348:ODJ453 NTN348:NTN453 NJR348:NJR453 MZV348:MZV453 MPZ348:MPZ453 MGD348:MGD453 LWH348:LWH453 LML348:LML453 LCP348:LCP453 KST348:KST453 KIX348:KIX453 JZB348:JZB453 JPF348:JPF453 JFJ348:JFJ453 IVN348:IVN453 ILR348:ILR453 IBV348:IBV453 HRZ348:HRZ453 HID348:HID453 GYH348:GYH453 GOL348:GOL453 GEP348:GEP453 FUT348:FUT453 FKX348:FKX453 FBB348:FBB453 ERF348:ERF453 EHJ348:EHJ453 DXN348:DXN453 DNR348:DNR453 DDV348:DDV453 CTZ348:CTZ453 CKD348:CKD453 CAH348:CAH453 BQL348:BQL453 BGP348:BGP453 AWT348:AWT453 AMX348:AMX453 ADB348:ADB453 TF348:TF453 JJ348:JJ453 JO344:JP453 TK344:TL453 ADG344:ADH453 ANC344:AND453 AWY344:AWZ453 BGU344:BGV453 BQQ344:BQR453 CAM344:CAN453 CKI344:CKJ453 CUE344:CUF453 DEA344:DEB453 DNW344:DNX453 DXS344:DXT453 EHO344:EHP453 ERK344:ERL453 FBG344:FBH453 FLC344:FLD453 FUY344:FUZ453 GEU344:GEV453 GOQ344:GOR453 GYM344:GYN453 HII344:HIJ453 HSE344:HSF453 ICA344:ICB453 ILW344:ILX453 IVS344:IVT453 JFO344:JFP453 JPK344:JPL453 JZG344:JZH453 KJC344:KJD453 KSY344:KSZ453 LCU344:LCV453 LMQ344:LMR453 LWM344:LWN453 MGI344:MGJ453 MQE344:MQF453 NAA344:NAB453 NJW344:NJX453 NTS344:NTT453 ODO344:ODP453 ONK344:ONL453 OXG344:OXH453 PHC344:PHD453 PQY344:PQZ453 QAU344:QAV453 QKQ344:QKR453 QUM344:QUN453 REI344:REJ453 ROE344:ROF453 RYA344:RYB453 SHW344:SHX453 SRS344:SRT453 TBO344:TBP453 TLK344:TLL453 TVG344:TVH453 UFC344:UFD453 UOY344:UOZ453 UYU344:UYV453 VIQ344:VIR453 VSM344:VSN453 WCI344:WCJ453 WME344:WMF453 WWA344:WWB453 O318 P275:P287 QUN275:QUN287 QKR275:QKR287 QAV275:QAV287 PQZ275:PQZ287 PHD275:PHD287 OXH275:OXH287 ONL275:ONL287 ODP275:ODP287 NTT275:NTT287 NJX275:NJX287 NAB275:NAB287 MQF275:MQF287 MGJ275:MGJ287 LWN275:LWN287 LMR275:LMR287 LCV275:LCV287 KSZ275:KSZ287 KJD275:KJD287 JZH275:JZH287 JPL275:JPL287 JFP275:JFP287 IVT275:IVT287 ILX275:ILX287 ICB275:ICB287 HSF275:HSF287 HIJ275:HIJ287 GYN275:GYN287 GOR275:GOR287 GEV275:GEV287 FUZ275:FUZ287 FLD275:FLD287 FBH275:FBH287 ERL275:ERL287 EHP275:EHP287 DXT275:DXT287 DNX275:DNX287 DEB275:DEB287 CUF275:CUF287 CKJ275:CKJ287 CAN275:CAN287 BQR275:BQR287 BGV275:BGV287 AWZ275:AWZ287 AND275:AND287 ADH275:ADH287 TL275:TL287 JP275:JP287 WMF275:WMF287 WCJ275:WCJ287 VSN275:VSN287 VIR275:VIR287 UYV275:UYV287 UOZ275:UOZ287 UFD275:UFD287 TVH275:TVH287 TLL275:TLL287 TBP275:TBP287 SRT275:SRT287 SHX275:SHX287 WWB275:WWB287 ROF275:ROF287 REJ275:REJ287 RYB275:RYB287 WVV280:WVV330 WLZ280:WLZ330 WCD280:WCD330 VSH280:VSH330 VIL280:VIL330 UYP280:UYP330 UOT280:UOT330 UEX280:UEX330 TVB280:TVB330 TLF280:TLF330 TBJ280:TBJ330 SRN280:SRN330 SHR280:SHR330 RXV280:RXV330 RNZ280:RNZ330 RED280:RED330 QUH280:QUH330 QKL280:QKL330 QAP280:QAP330 PQT280:PQT330 PGX280:PGX330 OXB280:OXB330 ONF280:ONF330 ODJ280:ODJ330 NTN280:NTN330 NJR280:NJR330 MZV280:MZV330 MPZ280:MPZ330 MGD280:MGD330 LWH280:LWH330 LML280:LML330 LCP280:LCP330 KST280:KST330 KIX280:KIX330 JZB280:JZB330 JPF280:JPF330 JFJ280:JFJ330 IVN280:IVN330 ILR280:ILR330 IBV280:IBV330 HRZ280:HRZ330 HID280:HID330 GYH280:GYH330 GOL280:GOL330 GEP280:GEP330 FUT280:FUT330 FKX280:FKX330 FBB280:FBB330 ERF280:ERF330 EHJ280:EHJ330 DXN280:DXN330 DNR280:DNR330 DDV280:DDV330 CTZ280:CTZ330 CKD280:CKD330 CAH280:CAH330 BQL280:BQL330 BGP280:BGP330 AWT280:AWT330 AMX280:AMX330 ADB280:ADB330 TF280:TF330 JJ280:JJ330 J280:J330 JJ25:JJ114 TF25:TF114 ADB25:ADB114 AMX25:AMX114 AWT25:AWT114 BGP25:BGP114 BQL25:BQL114 CAH25:CAH114 CKD25:CKD114 CTZ25:CTZ114 DDV25:DDV114 DNR25:DNR114 DXN25:DXN114 EHJ25:EHJ114 ERF25:ERF114 FBB25:FBB114 FKX25:FKX114 FUT25:FUT114 GEP25:GEP114 GOL25:GOL114 GYH25:GYH114 HID25:HID114 HRZ25:HRZ114 IBV25:IBV114 ILR25:ILR114 IVN25:IVN114 JFJ25:JFJ114 JPF25:JPF114 JZB25:JZB114 KIX25:KIX114 KST25:KST114 LCP25:LCP114 LML25:LML114 LWH25:LWH114 MGD25:MGD114 MPZ25:MPZ114 MZV25:MZV114 NJR25:NJR114 NTN25:NTN114 ODJ25:ODJ114 ONF25:ONF114 OXB25:OXB114 PGX25:PGX114 PQT25:PQT114 QAP25:QAP114 QKL25:QKL114 QUH25:QUH114 RED25:RED114 RNZ25:RNZ114 RXV25:RXV114 SHR25:SHR114 SRN25:SRN114 TBJ25:TBJ114 TLF25:TLF114 TVB25:TVB114 UEX25:UEX114 UOT25:UOT114 UYP25:UYP114 VIL25:VIL114 VSH25:VSH114 WCD25:WCD114 WLZ25:WLZ114 WVV25:WVV114 JO20:JO343 P4:P5 WWA20:WWA343 WME20:WME343 WCI20:WCI343 VSM20:VSM343 VIQ20:VIQ343 UYU20:UYU343 UOY20:UOY343 UFC20:UFC343 TVG20:TVG343 TLK20:TLK343 TBO20:TBO343 SRS20:SRS343 SHW20:SHW343 RYA20:RYA343 ROE20:ROE343 REI20:REI343 QUM20:QUM343 QKQ20:QKQ343 QAU20:QAU343 PQY20:PQY343 PHC20:PHC343 OXG20:OXG343 ONK20:ONK343 ODO20:ODO343 NTS20:NTS343 NJW20:NJW343 NAA20:NAA343 MQE20:MQE343 MGI20:MGI343 LWM20:LWM343 LMQ20:LMQ343 LCU20:LCU343 KSY20:KSY343 KJC20:KJC343 JZG20:JZG343 JPK20:JPK343 JFO20:JFO343 IVS20:IVS343 ILW20:ILW343 ICA20:ICA343 HSE20:HSE343 HII20:HII343 GYM20:GYM343 GOQ20:GOQ343 GEU20:GEU343 FUY20:FUY343 FLC20:FLC343 FBG20:FBG343 ERK20:ERK343 EHO20:EHO343 DXS20:DXS343 DNW20:DNW343 DEA20:DEA343 CUE20:CUE343 CKI20:CKI343 CAM20:CAM343 BQQ20:BQQ343 BGU20:BGU343 AWY20:AWY343 ANC20:ANC343 ADG20:ADG343 TK20:TK343 J25:J114 O111:O112 O138 O193 O237 O275 O278:O279 O287 O289 O292:O294 O303 O305:O306 O309 P152:P155 O396 O416 O426 O433 O436 O440:O441 O447 P344:P429 P431:P453">
      <formula1>1</formula1>
    </dataValidation>
    <dataValidation type="whole" operator="greaterThanOrEqual" allowBlank="1" showInputMessage="1" showErrorMessage="1" sqref="PQZ229:PQZ243 JP67:JP73 TL67:TL73 ADH67:ADH73 AND67:AND73 AWZ67:AWZ73 BGV67:BGV73 BQR67:BQR73 CAN67:CAN73 CKJ67:CKJ73 CUF67:CUF73 DEB67:DEB73 DNX67:DNX73 DXT67:DXT73 EHP67:EHP73 ERL67:ERL73 FBH67:FBH73 FLD67:FLD73 FUZ67:FUZ73 GEV67:GEV73 GOR67:GOR73 GYN67:GYN73 HIJ67:HIJ73 HSF67:HSF73 ICB67:ICB73 ILX67:ILX73 IVT67:IVT73 JFP67:JFP73 JPL67:JPL73 JZH67:JZH73 KJD67:KJD73 KSZ67:KSZ73 LCV67:LCV73 LMR67:LMR73 LWN67:LWN73 MGJ67:MGJ73 MQF67:MQF73 NAB67:NAB73 NJX67:NJX73 NTT67:NTT73 ODP67:ODP73 ONL67:ONL73 OXH67:OXH73 PHD67:PHD73 PQZ67:PQZ73 QAV67:QAV73 QKR67:QKR73 QUN67:QUN73 REJ67:REJ73 ROF67:ROF73 RYB67:RYB73 SHX67:SHX73 SRT67:SRT73 TBP67:TBP73 TLL67:TLL73 TVH67:TVH73 UFD67:UFD73 UOZ67:UOZ73 UYV67:UYV73 VIR67:VIR73 VSN67:VSN73 WCJ67:WCJ73 WMF67:WMF73 WWB67:WWB73 QAV229:QAV243 QKR229:QKR243 JP105:JP106 TL105:TL106 ADH105:ADH106 AND105:AND106 AWZ105:AWZ106 BGV105:BGV106 BQR105:BQR106 CAN105:CAN106 CKJ105:CKJ106 CUF105:CUF106 DEB105:DEB106 DNX105:DNX106 DXT105:DXT106 EHP105:EHP106 ERL105:ERL106 FBH105:FBH106 FLD105:FLD106 FUZ105:FUZ106 GEV105:GEV106 GOR105:GOR106 GYN105:GYN106 HIJ105:HIJ106 HSF105:HSF106 ICB105:ICB106 ILX105:ILX106 IVT105:IVT106 JFP105:JFP106 JPL105:JPL106 JZH105:JZH106 KJD105:KJD106 KSZ105:KSZ106 LCV105:LCV106 LMR105:LMR106 LWN105:LWN106 MGJ105:MGJ106 MQF105:MQF106 NAB105:NAB106 NJX105:NJX106 NTT105:NTT106 ODP105:ODP106 ONL105:ONL106 OXH105:OXH106 PHD105:PHD106 PQZ105:PQZ106 QAV105:QAV106 QKR105:QKR106 QUN105:QUN106 REJ105:REJ106 ROF105:ROF106 RYB105:RYB106 SHX105:SHX106 SRT105:SRT106 TBP105:TBP106 TLL105:TLL106 TVH105:TVH106 UFD105:UFD106 UOZ105:UOZ106 UYV105:UYV106 VIR105:VIR106 VSN105:VSN106 WCJ105:WCJ106 WMF105:WMF106 WWB105:WWB106 QUN229:QUN243 JP149:JP150 TL149:TL150 ADH149:ADH150 AND149:AND150 AWZ149:AWZ150 BGV149:BGV150 BQR149:BQR150 CAN149:CAN150 CKJ149:CKJ150 CUF149:CUF150 DEB149:DEB150 DNX149:DNX150 DXT149:DXT150 EHP149:EHP150 ERL149:ERL150 FBH149:FBH150 FLD149:FLD150 FUZ149:FUZ150 GEV149:GEV150 GOR149:GOR150 GYN149:GYN150 HIJ149:HIJ150 HSF149:HSF150 ICB149:ICB150 ILX149:ILX150 IVT149:IVT150 JFP149:JFP150 JPL149:JPL150 JZH149:JZH150 KJD149:KJD150 KSZ149:KSZ150 LCV149:LCV150 LMR149:LMR150 LWN149:LWN150 MGJ149:MGJ150 MQF149:MQF150 NAB149:NAB150 NJX149:NJX150 NTT149:NTT150 ODP149:ODP150 ONL149:ONL150 OXH149:OXH150 PHD149:PHD150 PQZ149:PQZ150 QAV149:QAV150 QKR149:QKR150 QUN149:QUN150 REJ149:REJ150 ROF149:ROF150 RYB149:RYB150 SHX149:SHX150 SRT149:SRT150 TBP149:TBP150 TLL149:TLL150 TVH149:TVH150 UFD149:UFD150 UOZ149:UOZ150 UYV149:UYV150 VIR149:VIR150 VSN149:VSN150 WCJ149:WCJ150 WMF149:WMF150 WWB149:WWB150 REJ229:REJ243 JP223:JP225 TL223:TL225 ADH223:ADH225 AND223:AND225 AWZ223:AWZ225 BGV223:BGV225 BQR223:BQR225 CAN223:CAN225 CKJ223:CKJ225 CUF223:CUF225 DEB223:DEB225 DNX223:DNX225 DXT223:DXT225 EHP223:EHP225 ERL223:ERL225 FBH223:FBH225 FLD223:FLD225 FUZ223:FUZ225 GEV223:GEV225 GOR223:GOR225 GYN223:GYN225 HIJ223:HIJ225 HSF223:HSF225 ICB223:ICB225 ILX223:ILX225 IVT223:IVT225 JFP223:JFP225 JPL223:JPL225 JZH223:JZH225 KJD223:KJD225 KSZ223:KSZ225 LCV223:LCV225 LMR223:LMR225 LWN223:LWN225 MGJ223:MGJ225 MQF223:MQF225 NAB223:NAB225 NJX223:NJX225 NTT223:NTT225 ODP223:ODP225 ONL223:ONL225 OXH223:OXH225 PHD223:PHD225 PQZ223:PQZ225 QAV223:QAV225 QKR223:QKR225 QUN223:QUN225 REJ223:REJ225 ROF223:ROF225 RYB223:RYB225 SHX223:SHX225 SRT223:SRT225 TBP223:TBP225 TLL223:TLL225 TVH223:TVH225 UFD223:UFD225 UOZ223:UOZ225 UYV223:UYV225 VIR223:VIR225 VSN223:VSN225 WCJ223:WCJ225 WMF223:WMF225 WWB223:WWB225 ROF229:ROF243 JP38:JP49 TL38:TL49 ADH38:ADH49 AND38:AND49 AWZ38:AWZ49 BGV38:BGV49 BQR38:BQR49 CAN38:CAN49 CKJ38:CKJ49 CUF38:CUF49 DEB38:DEB49 DNX38:DNX49 DXT38:DXT49 EHP38:EHP49 ERL38:ERL49 FBH38:FBH49 FLD38:FLD49 FUZ38:FUZ49 GEV38:GEV49 GOR38:GOR49 GYN38:GYN49 HIJ38:HIJ49 HSF38:HSF49 ICB38:ICB49 ILX38:ILX49 IVT38:IVT49 JFP38:JFP49 JPL38:JPL49 JZH38:JZH49 KJD38:KJD49 KSZ38:KSZ49 LCV38:LCV49 LMR38:LMR49 LWN38:LWN49 MGJ38:MGJ49 MQF38:MQF49 NAB38:NAB49 NJX38:NJX49 NTT38:NTT49 ODP38:ODP49 ONL38:ONL49 OXH38:OXH49 PHD38:PHD49 PQZ38:PQZ49 QAV38:QAV49 QKR38:QKR49 QUN38:QUN49 REJ38:REJ49 ROF38:ROF49 RYB38:RYB49 SHX38:SHX49 SRT38:SRT49 TBP38:TBP49 TLL38:TLL49 TVH38:TVH49 UFD38:UFD49 UOZ38:UOZ49 UYV38:UYV49 VIR38:VIR49 VSN38:VSN49 WCJ38:WCJ49 WMF38:WMF49 WWB38:WWB49 RYB229:RYB243 SHX229:SHX243 JP202:JP217 TL202:TL217 ADH202:ADH217 AND202:AND217 AWZ202:AWZ217 BGV202:BGV217 BQR202:BQR217 CAN202:CAN217 CKJ202:CKJ217 CUF202:CUF217 DEB202:DEB217 DNX202:DNX217 DXT202:DXT217 EHP202:EHP217 ERL202:ERL217 FBH202:FBH217 FLD202:FLD217 FUZ202:FUZ217 GEV202:GEV217 GOR202:GOR217 GYN202:GYN217 HIJ202:HIJ217 HSF202:HSF217 ICB202:ICB217 ILX202:ILX217 IVT202:IVT217 JFP202:JFP217 JPL202:JPL217 JZH202:JZH217 KJD202:KJD217 KSZ202:KSZ217 LCV202:LCV217 LMR202:LMR217 LWN202:LWN217 MGJ202:MGJ217 MQF202:MQF217 NAB202:NAB217 NJX202:NJX217 NTT202:NTT217 ODP202:ODP217 ONL202:ONL217 OXH202:OXH217 PHD202:PHD217 PQZ202:PQZ217 QAV202:QAV217 QKR202:QKR217 QUN202:QUN217 REJ202:REJ217 ROF202:ROF217 RYB202:RYB217 SHX202:SHX217 SRT202:SRT217 TBP202:TBP217 TLL202:TLL217 TVH202:TVH217 UFD202:UFD217 UOZ202:UOZ217 UYV202:UYV217 VIR202:VIR217 VSN202:VSN217 WCJ202:WCJ217 WMF202:WMF217 WWB202:WWB217 SRT229:SRT243 JP156:JP168 TL156:TL168 ADH156:ADH168 AND156:AND168 AWZ156:AWZ168 BGV156:BGV168 BQR156:BQR168 CAN156:CAN168 CKJ156:CKJ168 CUF156:CUF168 DEB156:DEB168 DNX156:DNX168 DXT156:DXT168 EHP156:EHP168 ERL156:ERL168 FBH156:FBH168 FLD156:FLD168 FUZ156:FUZ168 GEV156:GEV168 GOR156:GOR168 GYN156:GYN168 HIJ156:HIJ168 HSF156:HSF168 ICB156:ICB168 ILX156:ILX168 IVT156:IVT168 JFP156:JFP168 JPL156:JPL168 JZH156:JZH168 KJD156:KJD168 KSZ156:KSZ168 LCV156:LCV168 LMR156:LMR168 LWN156:LWN168 MGJ156:MGJ168 MQF156:MQF168 NAB156:NAB168 NJX156:NJX168 NTT156:NTT168 ODP156:ODP168 ONL156:ONL168 OXH156:OXH168 PHD156:PHD168 PQZ156:PQZ168 QAV156:QAV168 QKR156:QKR168 QUN156:QUN168 REJ156:REJ168 ROF156:ROF168 RYB156:RYB168 SHX156:SHX168 SRT156:SRT168 TBP156:TBP168 TLL156:TLL168 TVH156:TVH168 UFD156:UFD168 UOZ156:UOZ168 UYV156:UYV168 VIR156:VIR168 VSN156:VSN168 WCJ156:WCJ168 WMF156:WMF168 WWB156:WWB168 TBP229:TBP243 JP28:JP36 TL28:TL36 ADH28:ADH36 AND28:AND36 AWZ28:AWZ36 BGV28:BGV36 BQR28:BQR36 CAN28:CAN36 CKJ28:CKJ36 CUF28:CUF36 DEB28:DEB36 DNX28:DNX36 DXT28:DXT36 EHP28:EHP36 ERL28:ERL36 FBH28:FBH36 FLD28:FLD36 FUZ28:FUZ36 GEV28:GEV36 GOR28:GOR36 GYN28:GYN36 HIJ28:HIJ36 HSF28:HSF36 ICB28:ICB36 ILX28:ILX36 IVT28:IVT36 JFP28:JFP36 JPL28:JPL36 JZH28:JZH36 KJD28:KJD36 KSZ28:KSZ36 LCV28:LCV36 LMR28:LMR36 LWN28:LWN36 MGJ28:MGJ36 MQF28:MQF36 NAB28:NAB36 NJX28:NJX36 NTT28:NTT36 ODP28:ODP36 ONL28:ONL36 OXH28:OXH36 PHD28:PHD36 PQZ28:PQZ36 QAV28:QAV36 QKR28:QKR36 QUN28:QUN36 REJ28:REJ36 ROF28:ROF36 RYB28:RYB36 SHX28:SHX36 SRT28:SRT36 TBP28:TBP36 TLL28:TLL36 TVH28:TVH36 UFD28:UFD36 UOZ28:UOZ36 UYV28:UYV36 VIR28:VIR36 VSN28:VSN36 WCJ28:WCJ36 WMF28:WMF36 WWB28:WWB36 TLL229:TLL243 JP76:JP95 TL76:TL95 ADH76:ADH95 AND76:AND95 AWZ76:AWZ95 BGV76:BGV95 BQR76:BQR95 CAN76:CAN95 CKJ76:CKJ95 CUF76:CUF95 DEB76:DEB95 DNX76:DNX95 DXT76:DXT95 EHP76:EHP95 ERL76:ERL95 FBH76:FBH95 FLD76:FLD95 FUZ76:FUZ95 GEV76:GEV95 GOR76:GOR95 GYN76:GYN95 HIJ76:HIJ95 HSF76:HSF95 ICB76:ICB95 ILX76:ILX95 IVT76:IVT95 JFP76:JFP95 JPL76:JPL95 JZH76:JZH95 KJD76:KJD95 KSZ76:KSZ95 LCV76:LCV95 LMR76:LMR95 LWN76:LWN95 MGJ76:MGJ95 MQF76:MQF95 NAB76:NAB95 NJX76:NJX95 NTT76:NTT95 ODP76:ODP95 ONL76:ONL95 OXH76:OXH95 PHD76:PHD95 PQZ76:PQZ95 QAV76:QAV95 QKR76:QKR95 QUN76:QUN95 REJ76:REJ95 ROF76:ROF95 RYB76:RYB95 SHX76:SHX95 SRT76:SRT95 TBP76:TBP95 TLL76:TLL95 TVH76:TVH95 UFD76:UFD95 UOZ76:UOZ95 UYV76:UYV95 VIR76:VIR95 VSN76:VSN95 WCJ76:WCJ95 WMF76:WMF95 WWB76:WWB95 TVH229:TVH243 UFD229:UFD243 UOZ229:UOZ243 JP288:JP294 TL288:TL294 ADH288:ADH294 AND288:AND294 AWZ288:AWZ294 BGV288:BGV294 BQR288:BQR294 CAN288:CAN294 CKJ288:CKJ294 CUF288:CUF294 DEB288:DEB294 DNX288:DNX294 DXT288:DXT294 EHP288:EHP294 ERL288:ERL294 FBH288:FBH294 FLD288:FLD294 FUZ288:FUZ294 GEV288:GEV294 GOR288:GOR294 GYN288:GYN294 HIJ288:HIJ294 HSF288:HSF294 ICB288:ICB294 ILX288:ILX294 IVT288:IVT294 JFP288:JFP294 JPL288:JPL294 JZH288:JZH294 KJD288:KJD294 KSZ288:KSZ294 LCV288:LCV294 LMR288:LMR294 LWN288:LWN294 MGJ288:MGJ294 MQF288:MQF294 NAB288:NAB294 NJX288:NJX294 NTT288:NTT294 ODP288:ODP294 ONL288:ONL294 OXH288:OXH294 PHD288:PHD294 PQZ288:PQZ294 QAV288:QAV294 QKR288:QKR294 QUN288:QUN294 REJ288:REJ294 ROF288:ROF294 RYB288:RYB294 SHX288:SHX294 SRT288:SRT294 TBP288:TBP294 TLL288:TLL294 TVH288:TVH294 UFD288:UFD294 UOZ288:UOZ294 UYV288:UYV294 VIR288:VIR294 VSN288:VSN294 WCJ288:WCJ294 WMF288:WMF294 WWB288:WWB294 UYV229:UYV243 JP251:JP258 TL251:TL258 ADH251:ADH258 AND251:AND258 AWZ251:AWZ258 BGV251:BGV258 BQR251:BQR258 CAN251:CAN258 CKJ251:CKJ258 CUF251:CUF258 DEB251:DEB258 DNX251:DNX258 DXT251:DXT258 EHP251:EHP258 ERL251:ERL258 FBH251:FBH258 FLD251:FLD258 FUZ251:FUZ258 GEV251:GEV258 GOR251:GOR258 GYN251:GYN258 HIJ251:HIJ258 HSF251:HSF258 ICB251:ICB258 ILX251:ILX258 IVT251:IVT258 JFP251:JFP258 JPL251:JPL258 JZH251:JZH258 KJD251:KJD258 KSZ251:KSZ258 LCV251:LCV258 LMR251:LMR258 LWN251:LWN258 MGJ251:MGJ258 MQF251:MQF258 NAB251:NAB258 NJX251:NJX258 NTT251:NTT258 ODP251:ODP258 ONL251:ONL258 OXH251:OXH258 PHD251:PHD258 PQZ251:PQZ258 QAV251:QAV258 QKR251:QKR258 QUN251:QUN258 REJ251:REJ258 ROF251:ROF258 RYB251:RYB258 SHX251:SHX258 SRT251:SRT258 TBP251:TBP258 TLL251:TLL258 TVH251:TVH258 UFD251:UFD258 UOZ251:UOZ258 UYV251:UYV258 VIR251:VIR258 VSN251:VSN258 WCJ251:WCJ258 WMF251:WMF258 WWB251:WWB258 VIR229:VIR243 VSN229:VSN243 WCJ229:WCJ243 JP260:JP270 TL260:TL270 ADH260:ADH270 AND260:AND270 AWZ260:AWZ270 BGV260:BGV270 BQR260:BQR270 CAN260:CAN270 CKJ260:CKJ270 CUF260:CUF270 DEB260:DEB270 DNX260:DNX270 DXT260:DXT270 EHP260:EHP270 ERL260:ERL270 FBH260:FBH270 FLD260:FLD270 FUZ260:FUZ270 GEV260:GEV270 GOR260:GOR270 GYN260:GYN270 HIJ260:HIJ270 HSF260:HSF270 ICB260:ICB270 ILX260:ILX270 IVT260:IVT270 JFP260:JFP270 JPL260:JPL270 JZH260:JZH270 KJD260:KJD270 KSZ260:KSZ270 LCV260:LCV270 LMR260:LMR270 LWN260:LWN270 MGJ260:MGJ270 MQF260:MQF270 NAB260:NAB270 NJX260:NJX270 NTT260:NTT270 ODP260:ODP270 ONL260:ONL270 OXH260:OXH270 PHD260:PHD270 PQZ260:PQZ270 QAV260:QAV270 QKR260:QKR270 QUN260:QUN270 REJ260:REJ270 ROF260:ROF270 RYB260:RYB270 SHX260:SHX270 SRT260:SRT270 TBP260:TBP270 TLL260:TLL270 TVH260:TVH270 UFD260:UFD270 UOZ260:UOZ270 UYV260:UYV270 VIR260:VIR270 VSN260:VSN270 WCJ260:WCJ270 WMF260:WMF270 WWB260:WWB270 WWB229:WWB243 WMF229:WMF243 JP229:JP243 TL229:TL243 ADH229:ADH243 AND229:AND243 AWZ229:AWZ243 BGV229:BGV243 BQR229:BQR243 CAN229:CAN243 CKJ229:CKJ243 CUF229:CUF243 DEB229:DEB243 DNX229:DNX243 DXT229:DXT243 EHP229:EHP243 ERL229:ERL243 FBH229:FBH243 FLD229:FLD243 FUZ229:FUZ243 GEV229:GEV243 GOR229:GOR243 GYN229:GYN243 HIJ229:HIJ243 HSF229:HSF243 ICB229:ICB243 ILX229:ILX243 IVT229:IVT243 JFP229:JFP243 JPL229:JPL243 JZH229:JZH243 KJD229:KJD243 KSZ229:KSZ243 LCV229:LCV243 LMR229:LMR243 LWN229:LWN243 MGJ229:MGJ243 MQF229:MQF243 NAB229:NAB243 NJX229:NJX243 NTT229:NTT243 ODP229:ODP243 ONL229:ONL243 OXH229:OXH243 PHD229:PHD243 P309:P316 P105:P106 P149:P150 P223:P225 P38:P49 P202:P217 P156:P168 P28:P36 P76:P95 P288:P294 P251:P258 P260:P270 P229:P243 P327:P328 P68:P73 JP110:JP144 TL110:TL144 ADH110:ADH144 AND110:AND144 AWZ110:AWZ144 BGV110:BGV144 BQR110:BQR144 CAN110:CAN144 CKJ110:CKJ144 CUF110:CUF144 DEB110:DEB144 DNX110:DNX144 DXT110:DXT144 EHP110:EHP144 ERL110:ERL144 FBH110:FBH144 FLD110:FLD144 FUZ110:FUZ144 GEV110:GEV144 GOR110:GOR144 GYN110:GYN144 HIJ110:HIJ144 HSF110:HSF144 ICB110:ICB144 ILX110:ILX144 IVT110:IVT144 JFP110:JFP144 JPL110:JPL144 JZH110:JZH144 KJD110:KJD144 KSZ110:KSZ144 LCV110:LCV144 LMR110:LMR144 LWN110:LWN144 MGJ110:MGJ144 MQF110:MQF144 NAB110:NAB144 NJX110:NJX144 NTT110:NTT144 ODP110:ODP144 ONL110:ONL144 OXH110:OXH144 PHD110:PHD144 PQZ110:PQZ144 QAV110:QAV144 QKR110:QKR144 QUN110:QUN144 REJ110:REJ144 ROF110:ROF144 RYB110:RYB144 SHX110:SHX144 SRT110:SRT144 TBP110:TBP144 TLL110:TLL144 TVH110:TVH144 UFD110:UFD144 UOZ110:UOZ144 UYV110:UYV144 VIR110:VIR144 VSN110:VSN144 WCJ110:WCJ144 WMF110:WMF144 WWB110:WWB144 P110:P144 P319:P322 WWB319:WWB322 WMF319:WMF322 WCJ319:WCJ322 VSN319:VSN322 VIR319:VIR322 UYV319:UYV322 UOZ319:UOZ322 UFD319:UFD322 TVH319:TVH322 TLL319:TLL322 TBP319:TBP322 SRT319:SRT322 SHX319:SHX322 RYB319:RYB322 ROF319:ROF322 REJ319:REJ322 QUN319:QUN322 QKR319:QKR322 QAV319:QAV322 PQZ319:PQZ322 PHD319:PHD322 OXH319:OXH322 ONL319:ONL322 ODP319:ODP322 NTT319:NTT322 NJX319:NJX322 NAB319:NAB322 MQF319:MQF322 MGJ319:MGJ322 LWN319:LWN322 LMR319:LMR322 LCV319:LCV322 KSZ319:KSZ322 KJD319:KJD322 JZH319:JZH322 JPL319:JPL322 JFP319:JFP322 IVT319:IVT322 ILX319:ILX322 ICB319:ICB322 HSF319:HSF322 HIJ319:HIJ322 GYN319:GYN322 GOR319:GOR322 GEV319:GEV322 FUZ319:FUZ322 FLD319:FLD322 FBH319:FBH322 ERL319:ERL322 EHP319:EHP322 DXT319:DXT322 DNX319:DNX322 DEB319:DEB322 CUF319:CUF322 CKJ319:CKJ322 CAN319:CAN322 BQR319:BQR322 BGV319:BGV322 AWZ319:AWZ322 AND319:AND322 ADH319:ADH322 TL319:TL322 JP319:JP322 JP325 TL325 ADH325 AND325 AWZ325 BGV325 BQR325 CAN325 CKJ325 CUF325 DEB325 DNX325 DXT325 EHP325 ERL325 FBH325 FLD325 FUZ325 GEV325 GOR325 GYN325 HIJ325 HSF325 ICB325 ILX325 IVT325 JFP325 JPL325 JZH325 KJD325 KSZ325 LCV325 LMR325 LWN325 MGJ325 MQF325 NAB325 NJX325 NTT325 ODP325 ONL325 OXH325 PHD325 PQZ325 QAV325 QKR325 QUN325 REJ325 ROF325 RYB325 SHX325 SRT325 TBP325 TLL325 TVH325 UFD325 UOZ325 UYV325 VIR325 VSN325 WCJ325 WMF325 WWB325 P325 JP327:JP343 TL327:TL343 ADH327:ADH343 AND327:AND343 AWZ327:AWZ343 BGV327:BGV343 BQR327:BQR343 CAN327:CAN343 CKJ327:CKJ343 CUF327:CUF343 DEB327:DEB343 DNX327:DNX343 DXT327:DXT343 EHP327:EHP343 ERL327:ERL343 FBH327:FBH343 FLD327:FLD343 FUZ327:FUZ343 GEV327:GEV343 GOR327:GOR343 GYN327:GYN343 HIJ327:HIJ343 HSF327:HSF343 ICB327:ICB343 ILX327:ILX343 IVT327:IVT343 JFP327:JFP343 JPL327:JPL343 JZH327:JZH343 KJD327:KJD343 KSZ327:KSZ343 LCV327:LCV343 LMR327:LMR343 LWN327:LWN343 MGJ327:MGJ343 MQF327:MQF343 NAB327:NAB343 NJX327:NJX343 NTT327:NTT343 ODP327:ODP343 ONL327:ONL343 OXH327:OXH343 PHD327:PHD343 PQZ327:PQZ343 QAV327:QAV343 QKR327:QKR343 QUN327:QUN343 REJ327:REJ343 ROF327:ROF343 RYB327:RYB343 SHX327:SHX343 SRT327:SRT343 TBP327:TBP343 TLL327:TLL343 TVH327:TVH343 UFD327:UFD343 UOZ327:UOZ343 UYV327:UYV343 VIR327:VIR343 VSN327:VSN343 WCJ327:WCJ343 WMF327:WMF343 WWB327:WWB343 P330:P343 P180:P198 WWB180:WWB197 WMF180:WMF197 WCJ180:WCJ197 VSN180:VSN197 VIR180:VIR197 UYV180:UYV197 UOZ180:UOZ197 UFD180:UFD197 TVH180:TVH197 TLL180:TLL197 TBP180:TBP197 SRT180:SRT197 SHX180:SHX197 RYB180:RYB197 ROF180:ROF197 REJ180:REJ197 QUN180:QUN197 QKR180:QKR197 QAV180:QAV197 PQZ180:PQZ197 PHD180:PHD197 OXH180:OXH197 ONL180:ONL197 ODP180:ODP197 NTT180:NTT197 NJX180:NJX197 NAB180:NAB197 MQF180:MQF197 MGJ180:MGJ197 LWN180:LWN197 LMR180:LMR197 LCV180:LCV197 KSZ180:KSZ197 KJD180:KJD197 JZH180:JZH197 JPL180:JPL197 JFP180:JFP197 IVT180:IVT197 ILX180:ILX197 ICB180:ICB197 HSF180:HSF197 HIJ180:HIJ197 GYN180:GYN197 GOR180:GOR197 GEV180:GEV197 FUZ180:FUZ197 FLD180:FLD197 FBH180:FBH197 ERL180:ERL197 EHP180:EHP197 DXT180:DXT197 DNX180:DNX197 DEB180:DEB197 CUF180:CUF197 CKJ180:CKJ197 CAN180:CAN197 BQR180:BQR197 BGV180:BGV197 AWZ180:AWZ197 AND180:AND197 ADH180:ADH197 TL180:TL197 JP180:JP197 JP297:JP316 TL297:TL316 ADH297:ADH316 AND297:AND316 AWZ297:AWZ316 BGV297:BGV316 BQR297:BQR316 CAN297:CAN316 CKJ297:CKJ316 CUF297:CUF316 DEB297:DEB316 DNX297:DNX316 DXT297:DXT316 EHP297:EHP316 ERL297:ERL316 FBH297:FBH316 FLD297:FLD316 FUZ297:FUZ316 GEV297:GEV316 GOR297:GOR316 GYN297:GYN316 HIJ297:HIJ316 HSF297:HSF316 ICB297:ICB316 ILX297:ILX316 IVT297:IVT316 JFP297:JFP316 JPL297:JPL316 JZH297:JZH316 KJD297:KJD316 KSZ297:KSZ316 LCV297:LCV316 LMR297:LMR316 LWN297:LWN316 MGJ297:MGJ316 MQF297:MQF316 NAB297:NAB316 NJX297:NJX316 NTT297:NTT316 ODP297:ODP316 ONL297:ONL316 OXH297:OXH316 PHD297:PHD316 PQZ297:PQZ316 QAV297:QAV316 QKR297:QKR316 QUN297:QUN316 REJ297:REJ316 ROF297:ROF316 RYB297:RYB316 SHX297:SHX316 SRT297:SRT316 TBP297:TBP316 TLL297:TLL316 TVH297:TVH316 UFD297:UFD316 UOZ297:UOZ316 UYV297:UYV316 VIR297:VIR316 VSN297:VSN316 WCJ297:WCJ316 WMF297:WMF316 WWB297:WWB316 JP98:JP102 P98:P102 WWB98:WWB102 WMF98:WMF102 WCJ98:WCJ102 VSN98:VSN102 VIR98:VIR102 UYV98:UYV102 UOZ98:UOZ102 UFD98:UFD102 TVH98:TVH102 TLL98:TLL102 TBP98:TBP102 SRT98:SRT102 SHX98:SHX102 RYB98:RYB102 ROF98:ROF102 REJ98:REJ102 QUN98:QUN102 QKR98:QKR102 QAV98:QAV102 PQZ98:PQZ102 PHD98:PHD102 OXH98:OXH102 ONL98:ONL102 ODP98:ODP102 NTT98:NTT102 NJX98:NJX102 NAB98:NAB102 MQF98:MQF102 MGJ98:MGJ102 LWN98:LWN102 LMR98:LMR102 LCV98:LCV102 KSZ98:KSZ102 KJD98:KJD102 JZH98:JZH102 JPL98:JPL102 JFP98:JFP102 IVT98:IVT102 ILX98:ILX102 ICB98:ICB102 HSF98:HSF102 HIJ98:HIJ102 GYN98:GYN102 GOR98:GOR102 GEV98:GEV102 FUZ98:FUZ102 FLD98:FLD102 FBH98:FBH102 ERL98:ERL102 EHP98:EHP102 DXT98:DXT102 DNX98:DNX102 DEB98:DEB102 CUF98:CUF102 CKJ98:CKJ102 CAN98:CAN102 BQR98:BQR102 BGV98:BGV102 AWZ98:AWZ102 AND98:AND102 ADH98:ADH102 TL98:TL102 P297 P299:P307">
      <formula1>0</formula1>
    </dataValidation>
    <dataValidation type="custom" operator="greaterThanOrEqual" allowBlank="1" showInputMessage="1" showErrorMessage="1" sqref="P173">
      <formula1>1</formula1>
    </dataValidation>
    <dataValidation operator="greaterThanOrEqual" allowBlank="1" showInputMessage="1" showErrorMessage="1" sqref="P151 P430"/>
  </dataValidations>
  <pageMargins left="0.31496062992125984" right="0.70866141732283472" top="1.1811023622047245" bottom="0.55118110236220474" header="0.31496062992125984" footer="0"/>
  <pageSetup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MEJORAMIENTO CGR - INVIAS</vt:lpstr>
      <vt:lpstr>'PLAN MEJORAMIENTO CGR - INVIAS'!Área_de_impresión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Jina Constanza Perez Gonzalez</cp:lastModifiedBy>
  <cp:lastPrinted>2018-04-16T20:41:41Z</cp:lastPrinted>
  <dcterms:created xsi:type="dcterms:W3CDTF">2003-11-14T08:59:56Z</dcterms:created>
  <dcterms:modified xsi:type="dcterms:W3CDTF">2018-04-24T15:59:43Z</dcterms:modified>
</cp:coreProperties>
</file>